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2\Export\"/>
    </mc:Choice>
  </mc:AlternateContent>
  <bookViews>
    <workbookView xWindow="0" yWindow="0" windowWidth="0" windowHeight="0"/>
  </bookViews>
  <sheets>
    <sheet name="Rekapitulace stavby" sheetId="1" r:id="rId1"/>
    <sheet name="SO 001 - Příprava území, ..." sheetId="2" r:id="rId2"/>
    <sheet name="SO 101 až 103 - Chodník, ..." sheetId="3" r:id="rId3"/>
    <sheet name="SO 191 - Dopravní značení..." sheetId="4" r:id="rId4"/>
    <sheet name="SO 192 - Dopravní značení..." sheetId="5" r:id="rId5"/>
    <sheet name="SO 801 - Sadové úpravy, j..." sheetId="6" r:id="rId6"/>
    <sheet name="1000 - Ostatní náklady" sheetId="7" r:id="rId7"/>
    <sheet name="1020 - VRN" sheetId="8" r:id="rId8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 001 - Příprava území, ...'!$C$122:$K$219</definedName>
    <definedName name="_xlnm.Print_Area" localSheetId="1">'SO 001 - Příprava území, ...'!$C$4:$J$76,'SO 001 - Příprava území, ...'!$C$82:$J$102,'SO 001 - Příprava území, ...'!$C$108:$K$219</definedName>
    <definedName name="_xlnm.Print_Titles" localSheetId="1">'SO 001 - Příprava území, ...'!$122:$122</definedName>
    <definedName name="_xlnm._FilterDatabase" localSheetId="2" hidden="1">'SO 101 až 103 - Chodník, ...'!$C$126:$K$287</definedName>
    <definedName name="_xlnm.Print_Area" localSheetId="2">'SO 101 až 103 - Chodník, ...'!$C$4:$J$76,'SO 101 až 103 - Chodník, ...'!$C$82:$J$106,'SO 101 až 103 - Chodník, ...'!$C$112:$K$287</definedName>
    <definedName name="_xlnm.Print_Titles" localSheetId="2">'SO 101 až 103 - Chodník, ...'!$126:$126</definedName>
    <definedName name="_xlnm._FilterDatabase" localSheetId="3" hidden="1">'SO 191 - Dopravní značení...'!$C$122:$K$163</definedName>
    <definedName name="_xlnm.Print_Area" localSheetId="3">'SO 191 - Dopravní značení...'!$C$4:$J$76,'SO 191 - Dopravní značení...'!$C$82:$J$102,'SO 191 - Dopravní značení...'!$C$108:$K$163</definedName>
    <definedName name="_xlnm.Print_Titles" localSheetId="3">'SO 191 - Dopravní značení...'!$122:$122</definedName>
    <definedName name="_xlnm._FilterDatabase" localSheetId="4" hidden="1">'SO 192 - Dopravní značení...'!$C$121:$K$130</definedName>
    <definedName name="_xlnm.Print_Area" localSheetId="4">'SO 192 - Dopravní značení...'!$C$4:$J$76,'SO 192 - Dopravní značení...'!$C$82:$J$101,'SO 192 - Dopravní značení...'!$C$107:$K$130</definedName>
    <definedName name="_xlnm.Print_Titles" localSheetId="4">'SO 192 - Dopravní značení...'!$121:$121</definedName>
    <definedName name="_xlnm._FilterDatabase" localSheetId="5" hidden="1">'SO 801 - Sadové úpravy, j...'!$C$123:$K$157</definedName>
    <definedName name="_xlnm.Print_Area" localSheetId="5">'SO 801 - Sadové úpravy, j...'!$C$4:$J$76,'SO 801 - Sadové úpravy, j...'!$C$82:$J$103,'SO 801 - Sadové úpravy, j...'!$C$109:$K$157</definedName>
    <definedName name="_xlnm.Print_Titles" localSheetId="5">'SO 801 - Sadové úpravy, j...'!$123:$123</definedName>
    <definedName name="_xlnm._FilterDatabase" localSheetId="6" hidden="1">'1000 - Ostatní náklady'!$C$117:$K$146</definedName>
    <definedName name="_xlnm.Print_Area" localSheetId="6">'1000 - Ostatní náklady'!$C$4:$J$76,'1000 - Ostatní náklady'!$C$82:$J$99,'1000 - Ostatní náklady'!$C$105:$K$146</definedName>
    <definedName name="_xlnm.Print_Titles" localSheetId="6">'1000 - Ostatní náklady'!$117:$117</definedName>
    <definedName name="_xlnm._FilterDatabase" localSheetId="7" hidden="1">'1020 - VRN'!$C$117:$K$122</definedName>
    <definedName name="_xlnm.Print_Area" localSheetId="7">'1020 - VRN'!$C$4:$J$76,'1020 - VRN'!$C$82:$J$99,'1020 - VRN'!$C$105:$K$122</definedName>
    <definedName name="_xlnm.Print_Titles" localSheetId="7">'1020 - VRN'!$117:$117</definedName>
  </definedNames>
  <calcPr/>
</workbook>
</file>

<file path=xl/calcChain.xml><?xml version="1.0" encoding="utf-8"?>
<calcChain xmlns="http://schemas.openxmlformats.org/spreadsheetml/2006/main">
  <c i="8" l="1" r="J37"/>
  <c r="J36"/>
  <c i="1" r="AY104"/>
  <c i="8" r="J35"/>
  <c i="1" r="AX104"/>
  <c i="8"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112"/>
  <c r="E7"/>
  <c r="E108"/>
  <c i="7" r="J37"/>
  <c r="J36"/>
  <c i="1" r="AY103"/>
  <c i="7" r="J35"/>
  <c i="1" r="AX103"/>
  <c i="7"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92"/>
  <c r="J17"/>
  <c r="J12"/>
  <c r="J89"/>
  <c r="E7"/>
  <c r="E85"/>
  <c i="6" r="J39"/>
  <c r="J38"/>
  <c i="1" r="AY102"/>
  <c i="6" r="J37"/>
  <c i="1" r="AX102"/>
  <c i="6" r="BI157"/>
  <c r="BH157"/>
  <c r="BG157"/>
  <c r="BF157"/>
  <c r="T157"/>
  <c r="T156"/>
  <c r="R157"/>
  <c r="R156"/>
  <c r="P157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5" r="J39"/>
  <c r="J38"/>
  <c i="1" r="AY100"/>
  <c i="5" r="J37"/>
  <c i="1" r="AX100"/>
  <c i="5" r="BI125"/>
  <c r="BH125"/>
  <c r="BG125"/>
  <c r="BF125"/>
  <c r="T125"/>
  <c r="T124"/>
  <c r="T123"/>
  <c r="T122"/>
  <c r="R125"/>
  <c r="R124"/>
  <c r="R123"/>
  <c r="R122"/>
  <c r="P125"/>
  <c r="P124"/>
  <c r="P123"/>
  <c r="P122"/>
  <c i="1" r="AU100"/>
  <c i="5" r="J119"/>
  <c r="J118"/>
  <c r="F118"/>
  <c r="F116"/>
  <c r="E114"/>
  <c r="J94"/>
  <c r="J93"/>
  <c r="F93"/>
  <c r="F91"/>
  <c r="E89"/>
  <c r="J20"/>
  <c r="E20"/>
  <c r="F119"/>
  <c r="J19"/>
  <c r="J14"/>
  <c r="J116"/>
  <c r="E7"/>
  <c r="E85"/>
  <c i="4" r="J39"/>
  <c r="J38"/>
  <c i="1" r="AY99"/>
  <c i="4" r="J37"/>
  <c i="1" r="AX99"/>
  <c i="4" r="BI163"/>
  <c r="BH163"/>
  <c r="BG163"/>
  <c r="BF163"/>
  <c r="T163"/>
  <c r="T162"/>
  <c r="R163"/>
  <c r="R162"/>
  <c r="P163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38"/>
  <c r="BH138"/>
  <c r="BG138"/>
  <c r="BF138"/>
  <c r="T138"/>
  <c r="R138"/>
  <c r="P138"/>
  <c r="BI132"/>
  <c r="BH132"/>
  <c r="BG132"/>
  <c r="BF132"/>
  <c r="T132"/>
  <c r="R132"/>
  <c r="P132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85"/>
  <c i="3" r="J39"/>
  <c r="J38"/>
  <c i="1" r="AY98"/>
  <c i="3" r="J37"/>
  <c i="1" r="AX98"/>
  <c i="3" r="BI287"/>
  <c r="BH287"/>
  <c r="BG287"/>
  <c r="BF287"/>
  <c r="T287"/>
  <c r="T286"/>
  <c r="R287"/>
  <c r="R286"/>
  <c r="P287"/>
  <c r="P286"/>
  <c r="BI282"/>
  <c r="BH282"/>
  <c r="BG282"/>
  <c r="BF282"/>
  <c r="T282"/>
  <c r="R282"/>
  <c r="P282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0"/>
  <c r="BH230"/>
  <c r="BG230"/>
  <c r="BF230"/>
  <c r="T230"/>
  <c r="R230"/>
  <c r="P230"/>
  <c r="BI225"/>
  <c r="BH225"/>
  <c r="BG225"/>
  <c r="BF225"/>
  <c r="T225"/>
  <c r="T224"/>
  <c r="R225"/>
  <c r="R224"/>
  <c r="P225"/>
  <c r="P224"/>
  <c r="BI218"/>
  <c r="BH218"/>
  <c r="BG218"/>
  <c r="BF218"/>
  <c r="T218"/>
  <c r="R218"/>
  <c r="P218"/>
  <c r="BI212"/>
  <c r="BH212"/>
  <c r="BG212"/>
  <c r="BF212"/>
  <c r="T212"/>
  <c r="R212"/>
  <c r="P212"/>
  <c r="BI204"/>
  <c r="BH204"/>
  <c r="BG204"/>
  <c r="BF204"/>
  <c r="T204"/>
  <c r="R204"/>
  <c r="P204"/>
  <c r="BI200"/>
  <c r="BH200"/>
  <c r="BG200"/>
  <c r="BF200"/>
  <c r="T200"/>
  <c r="R200"/>
  <c r="P200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68"/>
  <c r="BH168"/>
  <c r="BG168"/>
  <c r="BF168"/>
  <c r="T168"/>
  <c r="R168"/>
  <c r="P168"/>
  <c r="BI157"/>
  <c r="BH157"/>
  <c r="BG157"/>
  <c r="BF157"/>
  <c r="T157"/>
  <c r="R157"/>
  <c r="P157"/>
  <c r="BI154"/>
  <c r="BH154"/>
  <c r="BG154"/>
  <c r="BF154"/>
  <c r="T154"/>
  <c r="R154"/>
  <c r="P154"/>
  <c r="BI135"/>
  <c r="BH135"/>
  <c r="BG135"/>
  <c r="BF135"/>
  <c r="T135"/>
  <c r="T134"/>
  <c r="R135"/>
  <c r="R134"/>
  <c r="P135"/>
  <c r="P134"/>
  <c r="BI130"/>
  <c r="BH130"/>
  <c r="BG130"/>
  <c r="BF130"/>
  <c r="T130"/>
  <c r="T129"/>
  <c r="R130"/>
  <c r="R129"/>
  <c r="P130"/>
  <c r="P129"/>
  <c r="J124"/>
  <c r="J123"/>
  <c r="F123"/>
  <c r="F121"/>
  <c r="E119"/>
  <c r="J94"/>
  <c r="J93"/>
  <c r="F93"/>
  <c r="F91"/>
  <c r="E89"/>
  <c r="J20"/>
  <c r="E20"/>
  <c r="F124"/>
  <c r="J19"/>
  <c r="J14"/>
  <c r="J121"/>
  <c r="E7"/>
  <c r="E115"/>
  <c i="2" r="J39"/>
  <c r="J38"/>
  <c i="1" r="AY96"/>
  <c i="2" r="J37"/>
  <c i="1" r="AX96"/>
  <c i="2" r="BI216"/>
  <c r="BH216"/>
  <c r="BG216"/>
  <c r="BF216"/>
  <c r="T216"/>
  <c r="R216"/>
  <c r="P216"/>
  <c r="BI212"/>
  <c r="BH212"/>
  <c r="BG212"/>
  <c r="BF212"/>
  <c r="T212"/>
  <c r="R212"/>
  <c r="P212"/>
  <c r="BI206"/>
  <c r="BH206"/>
  <c r="BG206"/>
  <c r="BF206"/>
  <c r="T206"/>
  <c r="R206"/>
  <c r="P206"/>
  <c r="BI196"/>
  <c r="BH196"/>
  <c r="BG196"/>
  <c r="BF196"/>
  <c r="T196"/>
  <c r="R196"/>
  <c r="P196"/>
  <c r="BI190"/>
  <c r="BH190"/>
  <c r="BG190"/>
  <c r="BF190"/>
  <c r="T190"/>
  <c r="R190"/>
  <c r="P190"/>
  <c r="BI184"/>
  <c r="BH184"/>
  <c r="BG184"/>
  <c r="BF184"/>
  <c r="T184"/>
  <c r="R184"/>
  <c r="P184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117"/>
  <c r="E7"/>
  <c r="E111"/>
  <c i="1" r="L90"/>
  <c r="AM90"/>
  <c r="AM89"/>
  <c r="L89"/>
  <c r="AM87"/>
  <c r="L87"/>
  <c r="L85"/>
  <c r="L84"/>
  <c i="2" r="BK216"/>
  <c r="BK184"/>
  <c r="BK161"/>
  <c r="BK134"/>
  <c r="J216"/>
  <c r="J184"/>
  <c r="J161"/>
  <c r="J150"/>
  <c r="BK130"/>
  <c r="BK212"/>
  <c r="BK172"/>
  <c i="3" r="J257"/>
  <c r="BK212"/>
  <c r="J190"/>
  <c r="BK168"/>
  <c r="BK130"/>
  <c r="J272"/>
  <c r="BK254"/>
  <c r="J237"/>
  <c r="BK200"/>
  <c r="J168"/>
  <c r="BK269"/>
  <c r="BK230"/>
  <c r="J154"/>
  <c r="BK265"/>
  <c r="BK204"/>
  <c i="4" r="BK154"/>
  <c r="J163"/>
  <c r="BK144"/>
  <c r="BK151"/>
  <c r="J126"/>
  <c r="J144"/>
  <c i="5" r="F38"/>
  <c i="1" r="BC100"/>
  <c i="6" r="J139"/>
  <c r="BK135"/>
  <c r="BK127"/>
  <c r="BK139"/>
  <c i="7" r="BK139"/>
  <c r="BK142"/>
  <c r="J133"/>
  <c r="J121"/>
  <c i="8" r="BK122"/>
  <c i="2" r="BK196"/>
  <c r="BK165"/>
  <c r="J146"/>
  <c r="J130"/>
  <c r="J212"/>
  <c r="J172"/>
  <c r="J154"/>
  <c r="BK138"/>
  <c i="1" r="AS97"/>
  <c i="3" r="J242"/>
  <c r="J218"/>
  <c r="J194"/>
  <c r="BK176"/>
  <c r="J135"/>
  <c r="J287"/>
  <c r="J265"/>
  <c r="BK242"/>
  <c r="J225"/>
  <c r="BK282"/>
  <c r="BK257"/>
  <c r="BK218"/>
  <c r="BK135"/>
  <c r="J236"/>
  <c r="BK194"/>
  <c i="4" r="J151"/>
  <c r="BK147"/>
  <c r="BK148"/>
  <c r="J147"/>
  <c i="5" r="BK125"/>
  <c r="F36"/>
  <c i="1" r="BA100"/>
  <c i="6" r="BK152"/>
  <c r="J152"/>
  <c r="J135"/>
  <c r="BK144"/>
  <c r="J127"/>
  <c i="7" r="BK133"/>
  <c r="J142"/>
  <c r="BK125"/>
  <c r="J122"/>
  <c i="8" r="J121"/>
  <c i="2" r="J190"/>
  <c r="BK178"/>
  <c r="J158"/>
  <c r="J138"/>
  <c i="1" r="AS101"/>
  <c i="2" r="BK190"/>
  <c r="BK168"/>
  <c r="BK146"/>
  <c r="J134"/>
  <c r="BK206"/>
  <c r="BK150"/>
  <c i="1" r="AS95"/>
  <c i="3" r="BK238"/>
  <c r="J204"/>
  <c r="BK186"/>
  <c r="BK154"/>
  <c r="BK287"/>
  <c r="J269"/>
  <c r="J246"/>
  <c r="BK236"/>
  <c r="J176"/>
  <c r="BK272"/>
  <c r="J261"/>
  <c r="BK225"/>
  <c r="BK157"/>
  <c r="J230"/>
  <c r="BK190"/>
  <c i="4" r="BK138"/>
  <c r="J154"/>
  <c r="BK163"/>
  <c r="J138"/>
  <c r="BK158"/>
  <c i="5" r="J125"/>
  <c r="F39"/>
  <c i="1" r="BD100"/>
  <c i="6" r="BK157"/>
  <c r="J131"/>
  <c i="7" r="J129"/>
  <c r="BK121"/>
  <c r="BK129"/>
  <c r="J125"/>
  <c i="8" r="BK121"/>
  <c i="2" r="J206"/>
  <c r="J168"/>
  <c r="BK154"/>
  <c r="J126"/>
  <c r="J196"/>
  <c r="J165"/>
  <c r="BK158"/>
  <c r="J142"/>
  <c r="BK126"/>
  <c r="J178"/>
  <c r="BK142"/>
  <c i="3" r="BK246"/>
  <c r="BK237"/>
  <c r="J200"/>
  <c r="J182"/>
  <c r="J282"/>
  <c r="BK261"/>
  <c r="J238"/>
  <c r="J186"/>
  <c r="J157"/>
  <c r="J254"/>
  <c r="BK182"/>
  <c r="J130"/>
  <c r="J212"/>
  <c i="4" r="BK126"/>
  <c r="J148"/>
  <c r="J158"/>
  <c r="BK132"/>
  <c r="J132"/>
  <c i="5" r="F37"/>
  <c i="1" r="BB100"/>
  <c i="6" r="BK148"/>
  <c r="J144"/>
  <c r="J148"/>
  <c r="J157"/>
  <c r="BK131"/>
  <c i="7" r="J138"/>
  <c r="J139"/>
  <c r="BK138"/>
  <c r="BK122"/>
  <c i="8" r="J122"/>
  <c i="2" l="1" r="R125"/>
  <c r="BK171"/>
  <c r="J171"/>
  <c r="J101"/>
  <c i="3" r="P153"/>
  <c r="P128"/>
  <c r="P127"/>
  <c i="1" r="AU98"/>
  <c i="3" r="R229"/>
  <c i="4" r="T125"/>
  <c r="T124"/>
  <c r="T123"/>
  <c i="6" r="P126"/>
  <c r="P125"/>
  <c r="P124"/>
  <c i="1" r="AU102"/>
  <c i="6" r="P143"/>
  <c i="7" r="BK120"/>
  <c r="J120"/>
  <c r="J98"/>
  <c i="2" r="P125"/>
  <c r="T171"/>
  <c i="3" r="R153"/>
  <c r="R128"/>
  <c r="R127"/>
  <c r="T229"/>
  <c i="4" r="BK125"/>
  <c r="J125"/>
  <c r="J100"/>
  <c i="6" r="T126"/>
  <c r="T143"/>
  <c i="7" r="R120"/>
  <c r="R119"/>
  <c r="R118"/>
  <c i="8" r="BK120"/>
  <c r="J120"/>
  <c r="J98"/>
  <c r="P120"/>
  <c r="P119"/>
  <c r="P118"/>
  <c i="1" r="AU104"/>
  <c i="2" r="BK125"/>
  <c r="J125"/>
  <c r="J100"/>
  <c r="R171"/>
  <c i="3" r="BK153"/>
  <c r="J153"/>
  <c r="J102"/>
  <c r="P229"/>
  <c i="4" r="P125"/>
  <c r="P124"/>
  <c r="P123"/>
  <c i="1" r="AU99"/>
  <c i="6" r="BK126"/>
  <c r="J126"/>
  <c r="J100"/>
  <c r="R143"/>
  <c i="7" r="P120"/>
  <c r="P119"/>
  <c r="P118"/>
  <c i="1" r="AU103"/>
  <c i="8" r="R120"/>
  <c r="R119"/>
  <c r="R118"/>
  <c i="2" r="T125"/>
  <c r="T124"/>
  <c r="T123"/>
  <c r="P171"/>
  <c i="3" r="T153"/>
  <c r="T128"/>
  <c r="T127"/>
  <c r="BK229"/>
  <c r="J229"/>
  <c r="J104"/>
  <c i="4" r="R125"/>
  <c r="R124"/>
  <c r="R123"/>
  <c i="6" r="R126"/>
  <c r="R125"/>
  <c r="R124"/>
  <c r="BK143"/>
  <c r="J143"/>
  <c r="J101"/>
  <c i="7" r="T120"/>
  <c r="T119"/>
  <c r="T118"/>
  <c i="8" r="T120"/>
  <c r="T119"/>
  <c r="T118"/>
  <c i="3" r="BK224"/>
  <c r="J224"/>
  <c r="J103"/>
  <c i="5" r="BK124"/>
  <c r="J124"/>
  <c r="J100"/>
  <c i="6" r="BK156"/>
  <c r="J156"/>
  <c r="J102"/>
  <c i="4" r="BK162"/>
  <c r="J162"/>
  <c r="J101"/>
  <c i="3" r="BK129"/>
  <c r="J129"/>
  <c r="J100"/>
  <c r="BK134"/>
  <c r="J134"/>
  <c r="J101"/>
  <c r="BK286"/>
  <c r="J286"/>
  <c r="J105"/>
  <c i="8" r="BE121"/>
  <c r="E85"/>
  <c r="J89"/>
  <c i="7" r="BK119"/>
  <c r="BK118"/>
  <c r="J118"/>
  <c r="J96"/>
  <c i="8" r="F92"/>
  <c r="BE122"/>
  <c i="7" r="E108"/>
  <c r="J112"/>
  <c r="BE133"/>
  <c r="BE138"/>
  <c r="BE139"/>
  <c r="F115"/>
  <c r="BE125"/>
  <c r="BE129"/>
  <c r="BE121"/>
  <c r="BE122"/>
  <c r="BE142"/>
  <c i="6" r="F94"/>
  <c r="E112"/>
  <c r="BE139"/>
  <c r="J91"/>
  <c r="BE148"/>
  <c r="BE127"/>
  <c r="BE131"/>
  <c r="BE135"/>
  <c r="BE144"/>
  <c r="BE152"/>
  <c r="BE157"/>
  <c i="5" r="J91"/>
  <c r="E110"/>
  <c r="F94"/>
  <c r="BE125"/>
  <c i="4" r="J91"/>
  <c r="F120"/>
  <c r="BE132"/>
  <c r="BE138"/>
  <c r="BE147"/>
  <c r="BE151"/>
  <c r="BE163"/>
  <c r="BE144"/>
  <c r="E111"/>
  <c r="BE126"/>
  <c r="BE148"/>
  <c r="BE154"/>
  <c r="BE158"/>
  <c i="3" r="E85"/>
  <c r="J91"/>
  <c r="BE130"/>
  <c r="BE176"/>
  <c r="BE182"/>
  <c r="BE218"/>
  <c r="BE237"/>
  <c r="BE238"/>
  <c r="BE246"/>
  <c r="BE272"/>
  <c r="BE135"/>
  <c r="BE186"/>
  <c r="BE190"/>
  <c r="BE194"/>
  <c r="BE204"/>
  <c r="BE230"/>
  <c r="BE236"/>
  <c r="BE242"/>
  <c r="F94"/>
  <c r="BE154"/>
  <c r="BE157"/>
  <c r="BE168"/>
  <c r="BE212"/>
  <c r="BE225"/>
  <c r="BE287"/>
  <c r="BE200"/>
  <c r="BE254"/>
  <c r="BE257"/>
  <c r="BE261"/>
  <c r="BE265"/>
  <c r="BE269"/>
  <c r="BE282"/>
  <c i="2" r="F94"/>
  <c r="BE126"/>
  <c r="BE138"/>
  <c r="BE146"/>
  <c r="BE154"/>
  <c r="E85"/>
  <c r="J91"/>
  <c r="BE134"/>
  <c r="BE142"/>
  <c r="BE150"/>
  <c r="BE165"/>
  <c r="BE178"/>
  <c r="BE184"/>
  <c r="BE206"/>
  <c r="BE212"/>
  <c r="BE130"/>
  <c r="BE158"/>
  <c r="BE161"/>
  <c r="BE168"/>
  <c r="BE172"/>
  <c r="BE190"/>
  <c r="BE196"/>
  <c r="BE216"/>
  <c r="F37"/>
  <c i="1" r="BB96"/>
  <c r="BB95"/>
  <c r="AX95"/>
  <c i="3" r="F36"/>
  <c i="1" r="BA98"/>
  <c i="3" r="F37"/>
  <c i="1" r="BB98"/>
  <c i="6" r="J36"/>
  <c i="1" r="AW102"/>
  <c i="7" r="F35"/>
  <c i="1" r="BB103"/>
  <c i="8" r="F37"/>
  <c i="1" r="BD104"/>
  <c i="8" r="F34"/>
  <c i="1" r="BA104"/>
  <c r="AU101"/>
  <c i="2" r="F39"/>
  <c i="1" r="BD96"/>
  <c r="BD95"/>
  <c i="2" r="F36"/>
  <c i="1" r="BA96"/>
  <c r="BA95"/>
  <c i="3" r="F39"/>
  <c i="1" r="BD98"/>
  <c i="4" r="J36"/>
  <c i="1" r="AW99"/>
  <c i="4" r="F36"/>
  <c i="1" r="BA99"/>
  <c i="6" r="F39"/>
  <c i="1" r="BD102"/>
  <c r="BD101"/>
  <c i="6" r="F38"/>
  <c i="1" r="BC102"/>
  <c r="BC101"/>
  <c r="AY101"/>
  <c i="7" r="F34"/>
  <c i="1" r="BA103"/>
  <c i="8" r="F36"/>
  <c i="1" r="BC104"/>
  <c i="2" r="J36"/>
  <c i="1" r="AW96"/>
  <c r="AS94"/>
  <c i="3" r="J36"/>
  <c i="1" r="AW98"/>
  <c i="4" r="F37"/>
  <c i="1" r="BB99"/>
  <c i="5" r="J36"/>
  <c i="1" r="AW100"/>
  <c i="5" r="F35"/>
  <c i="1" r="AZ100"/>
  <c i="6" r="F37"/>
  <c i="1" r="BB102"/>
  <c r="BB101"/>
  <c r="AX101"/>
  <c i="7" r="F37"/>
  <c i="1" r="BD103"/>
  <c i="8" r="F35"/>
  <c i="1" r="BB104"/>
  <c i="8" r="J34"/>
  <c i="1" r="AW104"/>
  <c i="2" r="F38"/>
  <c i="1" r="BC96"/>
  <c r="BC95"/>
  <c r="AY95"/>
  <c i="3" r="F38"/>
  <c i="1" r="BC98"/>
  <c i="4" r="F39"/>
  <c i="1" r="BD99"/>
  <c i="4" r="F38"/>
  <c i="1" r="BC99"/>
  <c i="6" r="F36"/>
  <c i="1" r="BA102"/>
  <c r="BA101"/>
  <c r="AW101"/>
  <c i="7" r="J34"/>
  <c i="1" r="AW103"/>
  <c i="7" r="F36"/>
  <c i="1" r="BC103"/>
  <c i="6" l="1" r="T125"/>
  <c r="T124"/>
  <c i="2" r="P124"/>
  <c r="P123"/>
  <c i="1" r="AU96"/>
  <c i="2" r="R124"/>
  <c r="R123"/>
  <c i="4" r="BK124"/>
  <c r="J124"/>
  <c r="J99"/>
  <c i="3" r="BK128"/>
  <c r="J128"/>
  <c r="J99"/>
  <c i="5" r="BK123"/>
  <c r="J123"/>
  <c r="J99"/>
  <c i="6" r="BK125"/>
  <c r="J125"/>
  <c r="J99"/>
  <c i="8" r="BK119"/>
  <c r="J119"/>
  <c r="J97"/>
  <c i="2" r="BK124"/>
  <c r="J124"/>
  <c r="J99"/>
  <c i="7" r="J119"/>
  <c r="J97"/>
  <c i="1" r="AU95"/>
  <c r="AW95"/>
  <c i="3" r="F35"/>
  <c i="1" r="AZ98"/>
  <c i="5" r="J35"/>
  <c i="1" r="AV100"/>
  <c r="AT100"/>
  <c r="BA97"/>
  <c r="AW97"/>
  <c i="7" r="F33"/>
  <c i="1" r="AZ103"/>
  <c r="AU97"/>
  <c i="2" r="F35"/>
  <c i="1" r="AZ96"/>
  <c r="AZ95"/>
  <c r="AV95"/>
  <c i="4" r="F35"/>
  <c i="1" r="AZ99"/>
  <c r="BD97"/>
  <c i="6" r="J35"/>
  <c i="1" r="AV102"/>
  <c r="AT102"/>
  <c i="8" r="F33"/>
  <c i="1" r="AZ104"/>
  <c i="2" r="J35"/>
  <c i="1" r="AV96"/>
  <c r="AT96"/>
  <c i="4" r="J35"/>
  <c i="1" r="AV99"/>
  <c r="AT99"/>
  <c r="BC97"/>
  <c r="AY97"/>
  <c i="6" r="F35"/>
  <c i="1" r="AZ102"/>
  <c r="AZ101"/>
  <c r="AV101"/>
  <c r="AT101"/>
  <c i="7" r="J30"/>
  <c i="1" r="AG103"/>
  <c i="8" r="J33"/>
  <c i="1" r="AV104"/>
  <c r="AT104"/>
  <c i="3" r="J35"/>
  <c i="1" r="AV98"/>
  <c r="AT98"/>
  <c r="BB97"/>
  <c r="AX97"/>
  <c i="7" r="J33"/>
  <c i="1" r="AV103"/>
  <c r="AT103"/>
  <c i="2" l="1" r="BK123"/>
  <c r="J123"/>
  <c i="5" r="BK122"/>
  <c r="J122"/>
  <c r="J98"/>
  <c i="6" r="BK124"/>
  <c r="J124"/>
  <c r="J98"/>
  <c i="8" r="BK118"/>
  <c r="J118"/>
  <c i="3" r="BK127"/>
  <c r="J127"/>
  <c i="4" r="BK123"/>
  <c r="J123"/>
  <c r="J98"/>
  <c i="1" r="AN103"/>
  <c i="7" r="J39"/>
  <c i="1" r="AU94"/>
  <c i="2" r="J32"/>
  <c i="1" r="AG96"/>
  <c r="AG95"/>
  <c i="8" r="J30"/>
  <c i="1" r="AG104"/>
  <c r="BD94"/>
  <c r="W33"/>
  <c r="BB94"/>
  <c r="W31"/>
  <c i="3" r="J32"/>
  <c i="1" r="AG98"/>
  <c r="AT95"/>
  <c r="AN95"/>
  <c r="BC94"/>
  <c r="W32"/>
  <c r="AZ97"/>
  <c r="AV97"/>
  <c r="AT97"/>
  <c r="BA94"/>
  <c r="W30"/>
  <c i="3" l="1" r="J41"/>
  <c i="8" r="J39"/>
  <c i="2" r="J41"/>
  <c i="8" r="J96"/>
  <c i="2" r="J98"/>
  <c i="3" r="J98"/>
  <c i="1" r="AN96"/>
  <c r="AN104"/>
  <c r="AN98"/>
  <c i="4" r="J32"/>
  <c i="1" r="AG99"/>
  <c i="6" r="J32"/>
  <c i="1" r="AG102"/>
  <c r="AG101"/>
  <c r="AN101"/>
  <c r="AW94"/>
  <c r="AK30"/>
  <c r="AY94"/>
  <c i="5" r="J32"/>
  <c i="1" r="AG100"/>
  <c r="AG97"/>
  <c r="AX94"/>
  <c r="AZ94"/>
  <c r="W29"/>
  <c i="5" l="1" r="J41"/>
  <c i="6" r="J41"/>
  <c i="1" r="AN100"/>
  <c i="4" r="J41"/>
  <c i="1" r="AN102"/>
  <c r="AN99"/>
  <c r="AG94"/>
  <c r="AK26"/>
  <c r="AN97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<sst xmlns="http://schemas.openxmlformats.org/spreadsheetml/2006/main">
  <si>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</si>
  <si>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</si>
  <si>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</si>
  <si>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</si>
  <si>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{4d49c463-e47f-4ba1-b543-676c1019a1c8}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</si>
  <si>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</si>
  <si>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</si>
  <si>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</si>
  <si>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</si>
  <si>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</si>
  <si>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</si>
  <si>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</si>
  <si>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</si>
  <si>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</si>
  <si>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</si>
  <si>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</si>
  <si>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</si>
  <si>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úprava zpevněných ploch a chodníku na stadionu v Zábřehu</t>
  </si>
  <si>
    <t>KSO:</t>
  </si>
  <si>
    <t>CC-CZ:</t>
  </si>
  <si>
    <t>Místo:</t>
  </si>
  <si>
    <t>Zábřeh</t>
  </si>
  <si>
    <t>Datum:</t>
  </si>
  <si>
    <t>11. 9. 2024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</si>
  <si>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</si>
  <si>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</si>
  <si>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</si>
  <si>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</si>
  <si>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</si>
  <si>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</si>
  <si>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</si>
  <si>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</si>
  <si>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</si>
  <si>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</si>
  <si>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</si>
  <si>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</si>
  <si>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</si>
  <si>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</si>
  <si>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</si>
  <si>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</si>
  <si>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</si>
  <si>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</si>
  <si>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</si>
  <si>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</si>
  <si>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</si>
  <si>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</si>
  <si>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</si>
  <si>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</si>
  <si>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</si>
  <si>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</si>
  <si>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</si>
  <si>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</si>
  <si>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</si>
  <si>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</si>
  <si>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</si>
  <si>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</si>
  <si>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</si>
  <si>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</si>
  <si>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</si>
  <si>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</si>
  <si>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</si>
  <si>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</si>
  <si>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</si>
  <si>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</si>
  <si>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</si>
  <si>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</si>
  <si>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</si>
  <si>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</si>
  <si>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</si>
  <si>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</si>
  <si>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</si>
  <si>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</si>
  <si>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</si>
  <si>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</si>
  <si>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</si>
  <si>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</si>
  <si>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</si>
  <si>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</si>
  <si>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000</t>
  </si>
  <si>
    <t>Demolice, příprava území</t>
  </si>
  <si>
    <t>STA</t>
  </si>
  <si>
    <t>1</t>
  </si>
  <si>
    <t>{7627ac9e-66ed-4bc8-872d-6803e932b493}</t>
  </si>
  <si>
    <t>2</t>
  </si>
  <si>
    <t>/</t>
  </si>
  <si>
    <t>SO 001</t>
  </si>
  <si>
    <t>Příprava území, demolice</t>
  </si>
  <si>
    <t>Soupis</t>
  </si>
  <si>
    <t>{05cb48fe-cb8a-410c-8810-f7fa64075282}</t>
  </si>
  <si>
    <t>100</t>
  </si>
  <si>
    <t>Komunikace</t>
  </si>
  <si>
    <t>{eb179f4e-dd3b-406d-8063-6d0eded2a148}</t>
  </si>
  <si>
    <t>SO 101 až 103</t>
  </si>
  <si>
    <t>Chodník, parkoviště, zpevněné plochy</t>
  </si>
  <si>
    <t>{5a12e3da-f35c-456a-bc58-af3783a4aa88}</t>
  </si>
  <si>
    <t>SO 191</t>
  </si>
  <si>
    <t>Dopravní značení konečné</t>
  </si>
  <si>
    <t>{fd5f404e-7fea-46f6-a71d-6543f7842508}</t>
  </si>
  <si>
    <t>SO 192</t>
  </si>
  <si>
    <t>Dopravní značení provizorní - DIO</t>
  </si>
  <si>
    <t>{ca45cac7-7288-4b61-b80b-03ba342c6936}</t>
  </si>
  <si>
    <t>800</t>
  </si>
  <si>
    <t>Sadové úpravy, jemné terénní úpravy a rekultivace</t>
  </si>
  <si>
    <t>{5c498c88-a84d-4237-9427-f34b666df991}</t>
  </si>
  <si>
    <t>SO 801</t>
  </si>
  <si>
    <t>{a17c3c69-738a-4f3b-8c77-b25c038fe6be}</t>
  </si>
  <si>
    <t>1000</t>
  </si>
  <si>
    <t>Ostatní náklady</t>
  </si>
  <si>
    <t>{a6895b82-9436-4a66-bfad-d250b24e5df1}</t>
  </si>
  <si>
    <t>1020</t>
  </si>
  <si>
    <t>VRN</t>
  </si>
  <si>
    <t>{65cb10ed-ee2f-4c21-bae4-548074567c97}</t>
  </si>
  <si>
    <t>KRYCÍ LIST SOUPISU PRACÍ</t>
  </si>
  <si>
    <t>Objekt:</t>
  </si>
  <si>
    <t>000 - Demolice, příprava území</t>
  </si>
  <si>
    <t>Soupis:</t>
  </si>
  <si>
    <t>SO 001 - Příprava území, demolice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</si>
  <si>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</si>
  <si>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</si>
  <si>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</si>
  <si>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</si>
  <si>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</si>
  <si>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</si>
  <si>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</si>
  <si>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</si>
  <si>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</si>
  <si>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</si>
  <si>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</si>
  <si>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</si>
  <si>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</si>
  <si>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</si>
  <si>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</si>
  <si>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</si>
  <si>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</si>
  <si>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</si>
  <si>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</si>
  <si>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</si>
  <si>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</si>
  <si>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</si>
  <si>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</si>
  <si>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</si>
  <si>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</si>
  <si>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</si>
  <si>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</si>
  <si>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</si>
  <si>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</si>
  <si>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</si>
  <si>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</si>
  <si>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-1170885618</t>
  </si>
  <si>
    <t>VV</t>
  </si>
  <si>
    <t>" stávající betonová dlažba"</t>
  </si>
  <si>
    <t>34</t>
  </si>
  <si>
    <t>Součet</t>
  </si>
  <si>
    <t>113107181</t>
  </si>
  <si>
    <t>Odstranění podkladu živičného tl 50 mm strojně pl přes 50 do 200 m2</t>
  </si>
  <si>
    <t>2084789133</t>
  </si>
  <si>
    <t xml:space="preserve">" stávající živice  chodník"</t>
  </si>
  <si>
    <t>212</t>
  </si>
  <si>
    <t>3</t>
  </si>
  <si>
    <t>113107223</t>
  </si>
  <si>
    <t>Odstranění podkladu z kameniva drceného tl 300 mm strojně pl přes 200 m2</t>
  </si>
  <si>
    <t>-1264261043</t>
  </si>
  <si>
    <t>" podkladní vrstvy pod živicí - chodník"</t>
  </si>
  <si>
    <t>212*1,05</t>
  </si>
  <si>
    <t>113107323</t>
  </si>
  <si>
    <t>Odstranění podkladu z kameniva drceného tl 300 mm strojně pl do 50 m2</t>
  </si>
  <si>
    <t>-1269257810</t>
  </si>
  <si>
    <t>" podkladní vrstvy pod betonovou dlažbou"</t>
  </si>
  <si>
    <t>(34*1,05)</t>
  </si>
  <si>
    <t>5</t>
  </si>
  <si>
    <t>113107325</t>
  </si>
  <si>
    <t>Odstranění podkladu z kameniva drceného tl 500 mm strojně pl do 50 m2</t>
  </si>
  <si>
    <t>-1682672379</t>
  </si>
  <si>
    <t>" stávající podkladní vrstvy pod parkovištěm"</t>
  </si>
  <si>
    <t>(50*1,1)</t>
  </si>
  <si>
    <t>6</t>
  </si>
  <si>
    <t>113107341</t>
  </si>
  <si>
    <t>Odstranění podkladu živičného tl 50 mm strojně pl do 50 m2</t>
  </si>
  <si>
    <t>-399090468</t>
  </si>
  <si>
    <t>" stávající živice parkoviště"</t>
  </si>
  <si>
    <t>50</t>
  </si>
  <si>
    <t>7</t>
  </si>
  <si>
    <t>113202111</t>
  </si>
  <si>
    <t>Vytrhání obrub krajníků obrubníků stojatých</t>
  </si>
  <si>
    <t>m</t>
  </si>
  <si>
    <t>-578920265</t>
  </si>
  <si>
    <t>" chodníkový betonový obrubník"</t>
  </si>
  <si>
    <t>298</t>
  </si>
  <si>
    <t>8</t>
  </si>
  <si>
    <t>122201101</t>
  </si>
  <si>
    <t>Odkopávky a prokopávky nezapažené v hornině tř. 3 objem do 100 m3</t>
  </si>
  <si>
    <t>m3</t>
  </si>
  <si>
    <t>CS ÚRS 2019 01</t>
  </si>
  <si>
    <t>-1122059954</t>
  </si>
  <si>
    <t>" odkop v prostoru nového parkoviště"</t>
  </si>
  <si>
    <t>(104*0,52)*1,1</t>
  </si>
  <si>
    <t>9</t>
  </si>
  <si>
    <t>122201109</t>
  </si>
  <si>
    <t>Příplatek za lepivost u odkopávek v hornině tř. 1 až 3</t>
  </si>
  <si>
    <t>-572233957</t>
  </si>
  <si>
    <t>59,488*0,5</t>
  </si>
  <si>
    <t>10</t>
  </si>
  <si>
    <t>162501102</t>
  </si>
  <si>
    <t>Vodorovné přemístění do 3000 m výkopku/sypaniny z horniny tř. 1 až 4</t>
  </si>
  <si>
    <t>190756500</t>
  </si>
  <si>
    <t>" odvoz přebytečného výkopku na skládku "</t>
  </si>
  <si>
    <t>59,488</t>
  </si>
  <si>
    <t>11</t>
  </si>
  <si>
    <t>171201201</t>
  </si>
  <si>
    <t>Uložení sypaniny na skládky</t>
  </si>
  <si>
    <t>-1644408274</t>
  </si>
  <si>
    <t>12</t>
  </si>
  <si>
    <t>171201211</t>
  </si>
  <si>
    <t>Poplatek za uložení stavebního odpadu - zeminy a kameniva na skládce</t>
  </si>
  <si>
    <t>t</t>
  </si>
  <si>
    <t>-908989937</t>
  </si>
  <si>
    <t>59,488*1,8</t>
  </si>
  <si>
    <t>997</t>
  </si>
  <si>
    <t>Přesun sutě</t>
  </si>
  <si>
    <t>13</t>
  </si>
  <si>
    <t>997221551</t>
  </si>
  <si>
    <t>Vodorovná doprava suti ze sypkých materiálů do 1 km</t>
  </si>
  <si>
    <t>1596377742</t>
  </si>
  <si>
    <t>" kamenivo"</t>
  </si>
  <si>
    <t>(97,944+15,708+41,25)</t>
  </si>
  <si>
    <t>" bouraný asfalt"</t>
  </si>
  <si>
    <t>(20,776+4,9)</t>
  </si>
  <si>
    <t>14</t>
  </si>
  <si>
    <t>997221559</t>
  </si>
  <si>
    <t>Příplatek ZKD 1 km u vodorovné dopravy suti ze sypkých materiálů</t>
  </si>
  <si>
    <t>-2000610713</t>
  </si>
  <si>
    <t>(97,944+15,708+41,25)*2</t>
  </si>
  <si>
    <t>(20,776+4,9)*2</t>
  </si>
  <si>
    <t>997221561</t>
  </si>
  <si>
    <t>Vodorovná doprava suti z kusových materiálů do 1 km</t>
  </si>
  <si>
    <t>-1777818878</t>
  </si>
  <si>
    <t>" obrubníky"</t>
  </si>
  <si>
    <t>61,09</t>
  </si>
  <si>
    <t>" betonová dlažba"</t>
  </si>
  <si>
    <t>8,67</t>
  </si>
  <si>
    <t>16</t>
  </si>
  <si>
    <t>997221569</t>
  </si>
  <si>
    <t>Příplatek ZKD 1 km u vodorovné dopravy suti z kusových materiálů</t>
  </si>
  <si>
    <t>-1480152418</t>
  </si>
  <si>
    <t>61,09*2</t>
  </si>
  <si>
    <t>8,67*2</t>
  </si>
  <si>
    <t>17</t>
  </si>
  <si>
    <t>997221611</t>
  </si>
  <si>
    <t>Nakládání suti na dopravní prostředky pro vodorovnou dopravu</t>
  </si>
  <si>
    <t>-1679650183</t>
  </si>
  <si>
    <t>18</t>
  </si>
  <si>
    <t>997221815</t>
  </si>
  <si>
    <t>Poplatek za uložení na skládce (skládkovné) stavebního odpadu betonového kód odpadu 170 101</t>
  </si>
  <si>
    <t>-1756270923</t>
  </si>
  <si>
    <t>19</t>
  </si>
  <si>
    <t>997221845</t>
  </si>
  <si>
    <t>Poplatek za uložení na skládce (skládkovné) odpadu asfaltového bez dehtu kód odpadu 170 302</t>
  </si>
  <si>
    <t>969699644</t>
  </si>
  <si>
    <t>20,776+4,9</t>
  </si>
  <si>
    <t>20</t>
  </si>
  <si>
    <t>997221855</t>
  </si>
  <si>
    <t>Poplatek za uložení na skládce (skládkovné) zeminy a kameniva kód odpadu 170 504</t>
  </si>
  <si>
    <t>377486877</t>
  </si>
  <si>
    <t>100 - Komunikace</t>
  </si>
  <si>
    <t>SO 101 až 103 - Chodník, parkoviště, zpevněné plochy</t>
  </si>
  <si>
    <t xml:space="preserve">    2 -  Zakládání</t>
  </si>
  <si>
    <t xml:space="preserve">    5 - Komunikace</t>
  </si>
  <si>
    <t xml:space="preserve">    8 - Trubní vedení</t>
  </si>
  <si>
    <t xml:space="preserve">    9 - Ostatní konstrukce a práce-bourání</t>
  </si>
  <si>
    <t xml:space="preserve">    998 - Přesun hmot</t>
  </si>
  <si>
    <t>113106123</t>
  </si>
  <si>
    <t>Rozebrání dlažeb ze zámkových dlaždic komunikací pro pěší ručně</t>
  </si>
  <si>
    <t>-1627688439</t>
  </si>
  <si>
    <t>" předláždění původní bet. dlažby "</t>
  </si>
  <si>
    <t>30</t>
  </si>
  <si>
    <t xml:space="preserve"> Zakládání</t>
  </si>
  <si>
    <t>215901101</t>
  </si>
  <si>
    <t>Zhutnění podloží z hornin soudržných do 92% PS nebo nesoudržných sypkých I(d) do 0,8</t>
  </si>
  <si>
    <t>1696616857</t>
  </si>
  <si>
    <t>" skladba pro plochu chodníku "</t>
  </si>
  <si>
    <t>170*1,05</t>
  </si>
  <si>
    <t>" skladba pro plochu varovného a signálního pásu "</t>
  </si>
  <si>
    <t>6*1,05</t>
  </si>
  <si>
    <t>60*1,05</t>
  </si>
  <si>
    <t>" skladba pro betonovou dlažbu pro vsak"</t>
  </si>
  <si>
    <t>10*1,05</t>
  </si>
  <si>
    <t>" skladba pro parkoviště pro vsak"</t>
  </si>
  <si>
    <t>58*1,1</t>
  </si>
  <si>
    <t>" skladba pro parkoviště "</t>
  </si>
  <si>
    <t>(94+2)*1,1</t>
  </si>
  <si>
    <t>" předláždění stávající betonové dlažby"</t>
  </si>
  <si>
    <t>30*1,05</t>
  </si>
  <si>
    <t>" lomový kámen - frakce 32-63"</t>
  </si>
  <si>
    <t>22</t>
  </si>
  <si>
    <t>564761111</t>
  </si>
  <si>
    <t>Podklad z kameniva hrubého drceného vel. 32-63 mm tl 200 mm</t>
  </si>
  <si>
    <t>-287613724</t>
  </si>
  <si>
    <t>564861111</t>
  </si>
  <si>
    <t>Podklad ze štěrkodrtě ŠD tl 200 mm</t>
  </si>
  <si>
    <t>1468617306</t>
  </si>
  <si>
    <t>10*1,1</t>
  </si>
  <si>
    <t>58*1,05</t>
  </si>
  <si>
    <t>(94+2)*1,05</t>
  </si>
  <si>
    <t>564871111</t>
  </si>
  <si>
    <t>Podklad ze štěrkodrtě ŠD tl 250 mm</t>
  </si>
  <si>
    <t>260770134</t>
  </si>
  <si>
    <t>596211110</t>
  </si>
  <si>
    <t>Kladení zámkové dlažby komunikací pro pěší tl 60 mm skupiny A pl do 50 m2</t>
  </si>
  <si>
    <t>-1531464820</t>
  </si>
  <si>
    <t>M</t>
  </si>
  <si>
    <t>59245007</t>
  </si>
  <si>
    <t>dlažba skladebná betonová pro nevidomé 200x100x60mm červená</t>
  </si>
  <si>
    <t>-673532120</t>
  </si>
  <si>
    <t>6*1,02</t>
  </si>
  <si>
    <t>596211112</t>
  </si>
  <si>
    <t>Kladení zámkové dlažby komunikací pro pěší tl 60 mm skupiny A pl do 300 m2</t>
  </si>
  <si>
    <t>1054348161</t>
  </si>
  <si>
    <t>170</t>
  </si>
  <si>
    <t>59245018</t>
  </si>
  <si>
    <t>dlažba skladebná betonová 200x100x60mm přírodní</t>
  </si>
  <si>
    <t>-1169741945</t>
  </si>
  <si>
    <t>170*1,02</t>
  </si>
  <si>
    <t>596212210</t>
  </si>
  <si>
    <t>Kladení zámkové dlažby pozemních komunikací tl 80 mm skupiny A pl do 50 m2</t>
  </si>
  <si>
    <t>1809526472</t>
  </si>
  <si>
    <t>59245005</t>
  </si>
  <si>
    <t>dlažba skladebná betonová 200x100x80mm barevná</t>
  </si>
  <si>
    <t>1258785866</t>
  </si>
  <si>
    <t>2*1,02</t>
  </si>
  <si>
    <t>596212211</t>
  </si>
  <si>
    <t>Kladení zámkové dlažby pozemních komunikací tl 80 mm skupiny A pl do 100 m2</t>
  </si>
  <si>
    <t>133775734</t>
  </si>
  <si>
    <t>60</t>
  </si>
  <si>
    <t>58</t>
  </si>
  <si>
    <t>94</t>
  </si>
  <si>
    <t>592452889</t>
  </si>
  <si>
    <t>dlažba zámková vsakovací 20,0 x 10,0 x 8 cm přírodní</t>
  </si>
  <si>
    <t>674650709</t>
  </si>
  <si>
    <t>10*1,02</t>
  </si>
  <si>
    <t>58*1,02</t>
  </si>
  <si>
    <t>59245020</t>
  </si>
  <si>
    <t>dlažba skladebná betonová 200x100x80mm přírodní</t>
  </si>
  <si>
    <t>239646987</t>
  </si>
  <si>
    <t>60*1,02</t>
  </si>
  <si>
    <t>94*1,02</t>
  </si>
  <si>
    <t>Trubní vedení</t>
  </si>
  <si>
    <t>899431111</t>
  </si>
  <si>
    <t>Výšková úprava uličního vstupu nebo vpusti do 200 mm zvýšením krycího hrnce, šoupěte nebo hydrantu</t>
  </si>
  <si>
    <t>kus</t>
  </si>
  <si>
    <t>-985572257</t>
  </si>
  <si>
    <t>" šoupě"</t>
  </si>
  <si>
    <t>Ostatní konstrukce a práce-bourání</t>
  </si>
  <si>
    <t>113451240</t>
  </si>
  <si>
    <t>Příplatek za řezání betonových obrubníků</t>
  </si>
  <si>
    <t>ks</t>
  </si>
  <si>
    <t>455865333</t>
  </si>
  <si>
    <t>" silniční obrubník"</t>
  </si>
  <si>
    <t>" chodníkový obrubník"</t>
  </si>
  <si>
    <t>36</t>
  </si>
  <si>
    <t>912111118</t>
  </si>
  <si>
    <t>Osazení prefabrikovaného sloupku, průměr u paty 500mm, kuželovitý tvar, výška 1000mm</t>
  </si>
  <si>
    <t>339245292</t>
  </si>
  <si>
    <t>74910186</t>
  </si>
  <si>
    <t xml:space="preserve">sloupek prefabrikovaný mobilní, průměr u paty 500 mm, kuželový tvar, výška  1000mm </t>
  </si>
  <si>
    <t>-1513657856</t>
  </si>
  <si>
    <t>915491211</t>
  </si>
  <si>
    <t>Osazení vodícího proužku z betonových desek do betonového lože tl do 100 mm š proužku 250 mm</t>
  </si>
  <si>
    <t>1189939079</t>
  </si>
  <si>
    <t>" přídlažba"</t>
  </si>
  <si>
    <t>59218001</t>
  </si>
  <si>
    <t>krajník betonový silniční 500x250x80mm</t>
  </si>
  <si>
    <t>-93132657</t>
  </si>
  <si>
    <t>11*2*1,01</t>
  </si>
  <si>
    <t>916131213</t>
  </si>
  <si>
    <t>Osazení silničního obrubníku betonového stojatého s boční opěrou do lože z betonu prostého</t>
  </si>
  <si>
    <t>724486695</t>
  </si>
  <si>
    <t>" silniční betonový obrubník "</t>
  </si>
  <si>
    <t>" silniční betonový obrubník snížený"</t>
  </si>
  <si>
    <t>28</t>
  </si>
  <si>
    <t>" silniční betonový obrubník přechodový"</t>
  </si>
  <si>
    <t>59217031</t>
  </si>
  <si>
    <t>obrubník betonový silniční 1000x150x250mm</t>
  </si>
  <si>
    <t>-524351799</t>
  </si>
  <si>
    <t>15*1,01</t>
  </si>
  <si>
    <t>23</t>
  </si>
  <si>
    <t>59217029</t>
  </si>
  <si>
    <t>obrubník betonový silniční nájezdový 1000x150x150mm</t>
  </si>
  <si>
    <t>633453613</t>
  </si>
  <si>
    <t>" silniční obrubník snížený"</t>
  </si>
  <si>
    <t>28*1,01</t>
  </si>
  <si>
    <t>24</t>
  </si>
  <si>
    <t>59217030</t>
  </si>
  <si>
    <t>obrubník betonový silniční přechodový 1000x150x150-250mm</t>
  </si>
  <si>
    <t>-1861224243</t>
  </si>
  <si>
    <t>" silniční obrubník přechodový"</t>
  </si>
  <si>
    <t>4*1,01</t>
  </si>
  <si>
    <t>25</t>
  </si>
  <si>
    <t>916231213</t>
  </si>
  <si>
    <t>Osazení chodníkového obrubníku betonového stojatého s boční opěrou do lože z betonu prostého</t>
  </si>
  <si>
    <t>-476244660</t>
  </si>
  <si>
    <t>" obrubník chodníkový"</t>
  </si>
  <si>
    <t>26</t>
  </si>
  <si>
    <t>59217017</t>
  </si>
  <si>
    <t>obrubník betonový chodníkový 1000x100x250mm</t>
  </si>
  <si>
    <t>1888052195</t>
  </si>
  <si>
    <t>298*1,01</t>
  </si>
  <si>
    <t>27</t>
  </si>
  <si>
    <t>916991121</t>
  </si>
  <si>
    <t>Lože pod obrubníky, krajníky nebo obruby z dlažebních kostek z betonu prostého</t>
  </si>
  <si>
    <t>1744271050</t>
  </si>
  <si>
    <t>15*0,01</t>
  </si>
  <si>
    <t>28*0,01</t>
  </si>
  <si>
    <t>4*0,01</t>
  </si>
  <si>
    <t>298*0,01</t>
  </si>
  <si>
    <t>979054451</t>
  </si>
  <si>
    <t>Očištění vybouraných zámkových dlaždic s původním spárováním z kameniva těženého</t>
  </si>
  <si>
    <t>-1784671353</t>
  </si>
  <si>
    <t>998</t>
  </si>
  <si>
    <t>Přesun hmot</t>
  </si>
  <si>
    <t>29</t>
  </si>
  <si>
    <t>998223011</t>
  </si>
  <si>
    <t>Přesun hmot pro pozemní komunikace s krytem dlážděným</t>
  </si>
  <si>
    <t>-993902572</t>
  </si>
  <si>
    <t>SO 191 - Dopravní značení konečné</t>
  </si>
  <si>
    <t>914111111</t>
  </si>
  <si>
    <t>Montáž svislé dopravní značky do velikosti 1 m2 objímkami na sloupek nebo konzolu</t>
  </si>
  <si>
    <t>-937220367</t>
  </si>
  <si>
    <t>" IP12+S"</t>
  </si>
  <si>
    <t>1+1</t>
  </si>
  <si>
    <t>" IP11a"</t>
  </si>
  <si>
    <t>404443065</t>
  </si>
  <si>
    <t>značka svislá reflexní AL- NK</t>
  </si>
  <si>
    <t>-279453813</t>
  </si>
  <si>
    <t>"IP12+S"</t>
  </si>
  <si>
    <t>914511112</t>
  </si>
  <si>
    <t>Montáž sloupku dopravních značek délky do 3,5 m s betonovým základem a patkou</t>
  </si>
  <si>
    <t>906430670</t>
  </si>
  <si>
    <t>40445230</t>
  </si>
  <si>
    <t>sloupek pro dopravní značku Zn D 70mm v 3,5m</t>
  </si>
  <si>
    <t>-1082111654</t>
  </si>
  <si>
    <t>40445241</t>
  </si>
  <si>
    <t>patka pro sloupek Al D 70mm</t>
  </si>
  <si>
    <t>-770435408</t>
  </si>
  <si>
    <t>40445257</t>
  </si>
  <si>
    <t>svorka upínací na sloupek D 70mm</t>
  </si>
  <si>
    <t>609982323</t>
  </si>
  <si>
    <t>3*2</t>
  </si>
  <si>
    <t>40445254</t>
  </si>
  <si>
    <t>víčko plastové na sloupek D 70mm</t>
  </si>
  <si>
    <t>-275976992</t>
  </si>
  <si>
    <t>915131111</t>
  </si>
  <si>
    <t>Vodorovné dopravní značení bílou barvou přechody pro chodce, šipky, symboly</t>
  </si>
  <si>
    <t>1194702841</t>
  </si>
  <si>
    <t>" V10f"</t>
  </si>
  <si>
    <t>2,5*1</t>
  </si>
  <si>
    <t>915621111</t>
  </si>
  <si>
    <t>Předznačení vodorovného plošného značení</t>
  </si>
  <si>
    <t>1746198276</t>
  </si>
  <si>
    <t>998229111</t>
  </si>
  <si>
    <t>Přesun hmot ruční pro pozemní komunikace s krytem z kameniva, betonu,živice na vzdálenost do 50 m</t>
  </si>
  <si>
    <t>1658514074</t>
  </si>
  <si>
    <t>SO 192 - Dopravní značení provizorní - DIO</t>
  </si>
  <si>
    <t>913911124f</t>
  </si>
  <si>
    <t xml:space="preserve">Montáž a demontáž  dočasného dopravního značení na 8 týdnů</t>
  </si>
  <si>
    <t>-1750047366</t>
  </si>
  <si>
    <t>" A15"</t>
  </si>
  <si>
    <t>" B1+B13+ příčná uzávěra Z2+3 výstražná světla typu 1 + vlastní zdroj""</t>
  </si>
  <si>
    <t>800 - Sadové úpravy, jemné terénní úpravy a rekultivace</t>
  </si>
  <si>
    <t>SO 801 - Sadové úpravy, jemné terénní úpravy a rekultivace</t>
  </si>
  <si>
    <t xml:space="preserve">    18 - Zemní práce - povrchové úpravy terénu</t>
  </si>
  <si>
    <t>111101108</t>
  </si>
  <si>
    <t>Nákup zeminy schopné zúrodnění</t>
  </si>
  <si>
    <t>-186796789</t>
  </si>
  <si>
    <t xml:space="preserve">"  podorniční zemina na zpětné ohumusování"</t>
  </si>
  <si>
    <t>(33*0,1)</t>
  </si>
  <si>
    <t>162601101</t>
  </si>
  <si>
    <t>Vodorovné přemístění do 4000 m výkopku/sypaniny z horniny tř. 1 až 4</t>
  </si>
  <si>
    <t>1600987540</t>
  </si>
  <si>
    <t>" dovoz podorniční zeminy na ohumusování"</t>
  </si>
  <si>
    <t>33*0,1</t>
  </si>
  <si>
    <t>181301101</t>
  </si>
  <si>
    <t>Rozprostření ornice tl vrstvy do 100 mm pl do 500 m2 v rovině nebo ve svahu do 1:5</t>
  </si>
  <si>
    <t>977937369</t>
  </si>
  <si>
    <t>" ohumusování"</t>
  </si>
  <si>
    <t>33</t>
  </si>
  <si>
    <t>182201101</t>
  </si>
  <si>
    <t>Svahování násypů</t>
  </si>
  <si>
    <t>-1315762474</t>
  </si>
  <si>
    <t>" svahování"</t>
  </si>
  <si>
    <t>Zemní práce - povrchové úpravy terénu</t>
  </si>
  <si>
    <t>167103101</t>
  </si>
  <si>
    <t>Nakládání výkopku ze zemin schopných zúrodnění</t>
  </si>
  <si>
    <t>124934942</t>
  </si>
  <si>
    <t>" nakládání ornice z meziskládky na zpětné ohumusování"</t>
  </si>
  <si>
    <t>181411131</t>
  </si>
  <si>
    <t>Založení parkového trávníku výsevem plochy do 1000 m2 v rovině a ve svahu do 1:5</t>
  </si>
  <si>
    <t>-1182091797</t>
  </si>
  <si>
    <t xml:space="preserve">" plochy pro ozelenění  "</t>
  </si>
  <si>
    <t>005724100</t>
  </si>
  <si>
    <t>osivo směs travní parková</t>
  </si>
  <si>
    <t>kg</t>
  </si>
  <si>
    <t>1598584978</t>
  </si>
  <si>
    <t>(33*0,05)</t>
  </si>
  <si>
    <t>998231411</t>
  </si>
  <si>
    <t>Ruční přesun hmot pro sadovnické a krajinářské úpravy do100 m</t>
  </si>
  <si>
    <t>-2040216243</t>
  </si>
  <si>
    <t>1000 - Ostatní náklady</t>
  </si>
  <si>
    <t>OST - Ostatní</t>
  </si>
  <si>
    <t xml:space="preserve">    O01 - Ostatní</t>
  </si>
  <si>
    <t>OST</t>
  </si>
  <si>
    <t>Ostatní</t>
  </si>
  <si>
    <t>O01</t>
  </si>
  <si>
    <t>211500000</t>
  </si>
  <si>
    <t>Dokumentace skutečného provedení</t>
  </si>
  <si>
    <t>soubor</t>
  </si>
  <si>
    <t>512</t>
  </si>
  <si>
    <t>-428645766</t>
  </si>
  <si>
    <t>221500000</t>
  </si>
  <si>
    <t>Vytýčení stávajících sítí</t>
  </si>
  <si>
    <t>-463236348</t>
  </si>
  <si>
    <t xml:space="preserve">"  vytýčení  stávajících podzemních inženýrských sítí před zahájením zemních prací a přeložek"</t>
  </si>
  <si>
    <t>221600000</t>
  </si>
  <si>
    <t>Vytýčení hlavních bodů stavby autorizovaným geodetem</t>
  </si>
  <si>
    <t>1168030536</t>
  </si>
  <si>
    <t>" vytýčení hlavních bodů stavby před zahájením stavby autorizovaným geodetem vč. vypracování TZ"</t>
  </si>
  <si>
    <t>" včetně souřadnic a situace- ověřeno kulatým razítkem a dodatkem dle právních předpisů"</t>
  </si>
  <si>
    <t>231600000</t>
  </si>
  <si>
    <t>Geodetické práce</t>
  </si>
  <si>
    <t>-1218648694</t>
  </si>
  <si>
    <t>" vytýčení obvodu a hranic staveniště, objektů stavby a pevných vytyčovacích bodů vč. fixace a obnovení zhotovitelem"</t>
  </si>
  <si>
    <t xml:space="preserve">"  vyhotovení dokumentace v listinné a digitální podobě"</t>
  </si>
  <si>
    <t>241700000</t>
  </si>
  <si>
    <t>Pasportizace objektů</t>
  </si>
  <si>
    <t>-795930251</t>
  </si>
  <si>
    <t xml:space="preserve">" pasportizace stávajících objektů v blízkosti  stavby před a po ukončení stavby"</t>
  </si>
  <si>
    <t>" pokud nebude prováděno nebude i fakturováno"</t>
  </si>
  <si>
    <t>411600000</t>
  </si>
  <si>
    <t xml:space="preserve">GP oddělování pro všechny SO, </t>
  </si>
  <si>
    <t>1631369154</t>
  </si>
  <si>
    <t>711800000</t>
  </si>
  <si>
    <t>Průkazné a kontrolní zkoušky</t>
  </si>
  <si>
    <t>-268560118</t>
  </si>
  <si>
    <t>" dle ČSN , TP,TPG, ostatních předpisů, kompletní revize, kompletní tlakové zkoušky"</t>
  </si>
  <si>
    <t>821800000</t>
  </si>
  <si>
    <t>Fotodokumentace stavby</t>
  </si>
  <si>
    <t>308089942</t>
  </si>
  <si>
    <t>" fotodokumentace stavcby před a po stavbě- ucelené foto změny celé komunikace v jejím průběhu"</t>
  </si>
  <si>
    <t>" zařazení fotek do fotoalba v časové souslednosti s popisem činností a číslem objektu"</t>
  </si>
  <si>
    <t>" provedení v listinné a v digitální podobě"</t>
  </si>
  <si>
    <t>1020 - VRN</t>
  </si>
  <si>
    <t>VRN - Vedlejší rozpočtové náklady</t>
  </si>
  <si>
    <t xml:space="preserve">    0 - Vedlejší rozpočtové náklady</t>
  </si>
  <si>
    <t>Vedlejší rozpočtové náklady</t>
  </si>
  <si>
    <t>030001000</t>
  </si>
  <si>
    <t>Zařízení staveniště</t>
  </si>
  <si>
    <t>Kč</t>
  </si>
  <si>
    <t>CS ÚRS 2013 01</t>
  </si>
  <si>
    <t>1024</t>
  </si>
  <si>
    <t>-820851030</t>
  </si>
  <si>
    <t>070001000</t>
  </si>
  <si>
    <t>Provozní vlivy</t>
  </si>
  <si>
    <t>278141831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</si>
</sst>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26</v>
      </c>
      <c r="AK17" s="31" t="s">
        <v>27</v>
      </c>
      <c r="AN17" s="26" t="s">
        <v>1</v>
      </c>
      <c r="AR17" s="21"/>
      <c r="BE17" s="30"/>
      <c r="BS17" s="18" t="s">
        <v>31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32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26</v>
      </c>
      <c r="AK20" s="31" t="s">
        <v>27</v>
      </c>
      <c r="AN20" s="26" t="s">
        <v>1</v>
      </c>
      <c r="AR20" s="21"/>
      <c r="BE20" s="30"/>
      <c r="BS20" s="18" t="s">
        <v>31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33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38</v>
      </c>
      <c r="E29" s="3"/>
      <c r="F29" s="31" t="s">
        <v>39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40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41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42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43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44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45</v>
      </c>
      <c r="U35" s="49"/>
      <c r="V35" s="49"/>
      <c r="W35" s="49"/>
      <c r="X35" s="51" t="s">
        <v>46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48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49</v>
      </c>
      <c r="AI60" s="40"/>
      <c r="AJ60" s="40"/>
      <c r="AK60" s="40"/>
      <c r="AL60" s="40"/>
      <c r="AM60" s="57" t="s">
        <v>50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51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52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49</v>
      </c>
      <c r="AI75" s="40"/>
      <c r="AJ75" s="40"/>
      <c r="AK75" s="40"/>
      <c r="AL75" s="40"/>
      <c r="AM75" s="57" t="s">
        <v>50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010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Stavební úprava zpevněných ploch a chodníku na stadionu v Zábřehu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Zábřeh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11. 9. 2024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54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32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55</v>
      </c>
      <c r="D92" s="79"/>
      <c r="E92" s="79"/>
      <c r="F92" s="79"/>
      <c r="G92" s="79"/>
      <c r="H92" s="80"/>
      <c r="I92" s="81" t="s">
        <v>56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57</v>
      </c>
      <c r="AH92" s="79"/>
      <c r="AI92" s="79"/>
      <c r="AJ92" s="79"/>
      <c r="AK92" s="79"/>
      <c r="AL92" s="79"/>
      <c r="AM92" s="79"/>
      <c r="AN92" s="81" t="s">
        <v>58</v>
      </c>
      <c r="AO92" s="79"/>
      <c r="AP92" s="83"/>
      <c r="AQ92" s="84" t="s">
        <v>59</v>
      </c>
      <c r="AR92" s="38"/>
      <c r="AS92" s="85" t="s">
        <v>60</v>
      </c>
      <c r="AT92" s="86" t="s">
        <v>61</v>
      </c>
      <c r="AU92" s="86" t="s">
        <v>62</v>
      </c>
      <c r="AV92" s="86" t="s">
        <v>63</v>
      </c>
      <c r="AW92" s="86" t="s">
        <v>64</v>
      </c>
      <c r="AX92" s="86" t="s">
        <v>65</v>
      </c>
      <c r="AY92" s="86" t="s">
        <v>66</v>
      </c>
      <c r="AZ92" s="86" t="s">
        <v>67</v>
      </c>
      <c r="BA92" s="86" t="s">
        <v>68</v>
      </c>
      <c r="BB92" s="86" t="s">
        <v>69</v>
      </c>
      <c r="BC92" s="86" t="s">
        <v>70</v>
      </c>
      <c r="BD92" s="87" t="s">
        <v>71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72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ROUND(AG95+AG97+AG101+AG103+AG104,2)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ROUND(AS95+AS97+AS101+AS103+AS104,2)</f>
        <v>0</v>
      </c>
      <c r="AT94" s="98">
        <f>ROUND(SUM(AV94:AW94),2)</f>
        <v>0</v>
      </c>
      <c r="AU94" s="99">
        <f>ROUND(AU95+AU97+AU101+AU103+AU104,5)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ROUND(AZ95+AZ97+AZ101+AZ103+AZ104,2)</f>
        <v>0</v>
      </c>
      <c r="BA94" s="98">
        <f>ROUND(BA95+BA97+BA101+BA103+BA104,2)</f>
        <v>0</v>
      </c>
      <c r="BB94" s="98">
        <f>ROUND(BB95+BB97+BB101+BB103+BB104,2)</f>
        <v>0</v>
      </c>
      <c r="BC94" s="98">
        <f>ROUND(BC95+BC97+BC101+BC103+BC104,2)</f>
        <v>0</v>
      </c>
      <c r="BD94" s="100">
        <f>ROUND(BD95+BD97+BD101+BD103+BD104,2)</f>
        <v>0</v>
      </c>
      <c r="BE94" s="6"/>
      <c r="BS94" s="101" t="s">
        <v>73</v>
      </c>
      <c r="BT94" s="101" t="s">
        <v>74</v>
      </c>
      <c r="BU94" s="102" t="s">
        <v>75</v>
      </c>
      <c r="BV94" s="101" t="s">
        <v>76</v>
      </c>
      <c r="BW94" s="101" t="s">
        <v>4</v>
      </c>
      <c r="BX94" s="101" t="s">
        <v>77</v>
      </c>
      <c r="CL94" s="101" t="s">
        <v>1</v>
      </c>
    </row>
    <row r="95" s="7" customFormat="1" ht="16.5" customHeight="1">
      <c r="A95" s="7"/>
      <c r="B95" s="103"/>
      <c r="C95" s="104"/>
      <c r="D95" s="105" t="s">
        <v>78</v>
      </c>
      <c r="E95" s="105"/>
      <c r="F95" s="105"/>
      <c r="G95" s="105"/>
      <c r="H95" s="105"/>
      <c r="I95" s="106"/>
      <c r="J95" s="105" t="s">
        <v>79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ROUND(AG96,2)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80</v>
      </c>
      <c r="AR95" s="103"/>
      <c r="AS95" s="110">
        <f>ROUND(AS96,2)</f>
        <v>0</v>
      </c>
      <c r="AT95" s="111">
        <f>ROUND(SUM(AV95:AW95),2)</f>
        <v>0</v>
      </c>
      <c r="AU95" s="112">
        <f>ROUND(AU96,5)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ROUND(AZ96,2)</f>
        <v>0</v>
      </c>
      <c r="BA95" s="111">
        <f>ROUND(BA96,2)</f>
        <v>0</v>
      </c>
      <c r="BB95" s="111">
        <f>ROUND(BB96,2)</f>
        <v>0</v>
      </c>
      <c r="BC95" s="111">
        <f>ROUND(BC96,2)</f>
        <v>0</v>
      </c>
      <c r="BD95" s="113">
        <f>ROUND(BD96,2)</f>
        <v>0</v>
      </c>
      <c r="BE95" s="7"/>
      <c r="BS95" s="114" t="s">
        <v>73</v>
      </c>
      <c r="BT95" s="114" t="s">
        <v>81</v>
      </c>
      <c r="BU95" s="114" t="s">
        <v>75</v>
      </c>
      <c r="BV95" s="114" t="s">
        <v>76</v>
      </c>
      <c r="BW95" s="114" t="s">
        <v>82</v>
      </c>
      <c r="BX95" s="114" t="s">
        <v>4</v>
      </c>
      <c r="CL95" s="114" t="s">
        <v>1</v>
      </c>
      <c r="CM95" s="114" t="s">
        <v>83</v>
      </c>
    </row>
    <row r="96" s="4" customFormat="1" ht="16.5" customHeight="1">
      <c r="A96" s="115" t="s">
        <v>84</v>
      </c>
      <c r="B96" s="63"/>
      <c r="C96" s="10"/>
      <c r="D96" s="10"/>
      <c r="E96" s="116" t="s">
        <v>85</v>
      </c>
      <c r="F96" s="116"/>
      <c r="G96" s="116"/>
      <c r="H96" s="116"/>
      <c r="I96" s="116"/>
      <c r="J96" s="10"/>
      <c r="K96" s="116" t="s">
        <v>86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území, ...'!J32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87</v>
      </c>
      <c r="AR96" s="63"/>
      <c r="AS96" s="119">
        <v>0</v>
      </c>
      <c r="AT96" s="120">
        <f>ROUND(SUM(AV96:AW96),2)</f>
        <v>0</v>
      </c>
      <c r="AU96" s="121">
        <f>'SO 001 - Příprava území, ...'!P123</f>
        <v>0</v>
      </c>
      <c r="AV96" s="120">
        <f>'SO 001 - Příprava území, ...'!J35</f>
        <v>0</v>
      </c>
      <c r="AW96" s="120">
        <f>'SO 001 - Příprava území, ...'!J36</f>
        <v>0</v>
      </c>
      <c r="AX96" s="120">
        <f>'SO 001 - Příprava území, ...'!J37</f>
        <v>0</v>
      </c>
      <c r="AY96" s="120">
        <f>'SO 001 - Příprava území, ...'!J38</f>
        <v>0</v>
      </c>
      <c r="AZ96" s="120">
        <f>'SO 001 - Příprava území, ...'!F35</f>
        <v>0</v>
      </c>
      <c r="BA96" s="120">
        <f>'SO 001 - Příprava území, ...'!F36</f>
        <v>0</v>
      </c>
      <c r="BB96" s="120">
        <f>'SO 001 - Příprava území, ...'!F37</f>
        <v>0</v>
      </c>
      <c r="BC96" s="120">
        <f>'SO 001 - Příprava území, ...'!F38</f>
        <v>0</v>
      </c>
      <c r="BD96" s="122">
        <f>'SO 001 - Příprava území, ...'!F39</f>
        <v>0</v>
      </c>
      <c r="BE96" s="4"/>
      <c r="BT96" s="26" t="s">
        <v>83</v>
      </c>
      <c r="BV96" s="26" t="s">
        <v>76</v>
      </c>
      <c r="BW96" s="26" t="s">
        <v>88</v>
      </c>
      <c r="BX96" s="26" t="s">
        <v>82</v>
      </c>
      <c r="CL96" s="26" t="s">
        <v>1</v>
      </c>
    </row>
    <row r="97" s="7" customFormat="1" ht="16.5" customHeight="1">
      <c r="A97" s="7"/>
      <c r="B97" s="103"/>
      <c r="C97" s="104"/>
      <c r="D97" s="105" t="s">
        <v>89</v>
      </c>
      <c r="E97" s="105"/>
      <c r="F97" s="105"/>
      <c r="G97" s="105"/>
      <c r="H97" s="105"/>
      <c r="I97" s="106"/>
      <c r="J97" s="105" t="s">
        <v>90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ROUND(SUM(AG98:AG100),2)</f>
        <v>0</v>
      </c>
      <c r="AH97" s="106"/>
      <c r="AI97" s="106"/>
      <c r="AJ97" s="106"/>
      <c r="AK97" s="106"/>
      <c r="AL97" s="106"/>
      <c r="AM97" s="106"/>
      <c r="AN97" s="108">
        <f>SUM(AG97,AT97)</f>
        <v>0</v>
      </c>
      <c r="AO97" s="106"/>
      <c r="AP97" s="106"/>
      <c r="AQ97" s="109" t="s">
        <v>80</v>
      </c>
      <c r="AR97" s="103"/>
      <c r="AS97" s="110">
        <f>ROUND(SUM(AS98:AS100),2)</f>
        <v>0</v>
      </c>
      <c r="AT97" s="111">
        <f>ROUND(SUM(AV97:AW97),2)</f>
        <v>0</v>
      </c>
      <c r="AU97" s="112">
        <f>ROUND(SUM(AU98:AU100),5)</f>
        <v>0</v>
      </c>
      <c r="AV97" s="111">
        <f>ROUND(AZ97*L29,2)</f>
        <v>0</v>
      </c>
      <c r="AW97" s="111">
        <f>ROUND(BA97*L30,2)</f>
        <v>0</v>
      </c>
      <c r="AX97" s="111">
        <f>ROUND(BB97*L29,2)</f>
        <v>0</v>
      </c>
      <c r="AY97" s="111">
        <f>ROUND(BC97*L30,2)</f>
        <v>0</v>
      </c>
      <c r="AZ97" s="111">
        <f>ROUND(SUM(AZ98:AZ100),2)</f>
        <v>0</v>
      </c>
      <c r="BA97" s="111">
        <f>ROUND(SUM(BA98:BA100),2)</f>
        <v>0</v>
      </c>
      <c r="BB97" s="111">
        <f>ROUND(SUM(BB98:BB100),2)</f>
        <v>0</v>
      </c>
      <c r="BC97" s="111">
        <f>ROUND(SUM(BC98:BC100),2)</f>
        <v>0</v>
      </c>
      <c r="BD97" s="113">
        <f>ROUND(SUM(BD98:BD100),2)</f>
        <v>0</v>
      </c>
      <c r="BE97" s="7"/>
      <c r="BS97" s="114" t="s">
        <v>73</v>
      </c>
      <c r="BT97" s="114" t="s">
        <v>81</v>
      </c>
      <c r="BU97" s="114" t="s">
        <v>75</v>
      </c>
      <c r="BV97" s="114" t="s">
        <v>76</v>
      </c>
      <c r="BW97" s="114" t="s">
        <v>91</v>
      </c>
      <c r="BX97" s="114" t="s">
        <v>4</v>
      </c>
      <c r="CL97" s="114" t="s">
        <v>1</v>
      </c>
      <c r="CM97" s="114" t="s">
        <v>83</v>
      </c>
    </row>
    <row r="98" s="4" customFormat="1" ht="23.25" customHeight="1">
      <c r="A98" s="115" t="s">
        <v>84</v>
      </c>
      <c r="B98" s="63"/>
      <c r="C98" s="10"/>
      <c r="D98" s="10"/>
      <c r="E98" s="116" t="s">
        <v>92</v>
      </c>
      <c r="F98" s="116"/>
      <c r="G98" s="116"/>
      <c r="H98" s="116"/>
      <c r="I98" s="116"/>
      <c r="J98" s="10"/>
      <c r="K98" s="116" t="s">
        <v>93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101 až 103 - Chodník, 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87</v>
      </c>
      <c r="AR98" s="63"/>
      <c r="AS98" s="119">
        <v>0</v>
      </c>
      <c r="AT98" s="120">
        <f>ROUND(SUM(AV98:AW98),2)</f>
        <v>0</v>
      </c>
      <c r="AU98" s="121">
        <f>'SO 101 až 103 - Chodník, ...'!P127</f>
        <v>0</v>
      </c>
      <c r="AV98" s="120">
        <f>'SO 101 až 103 - Chodník, ...'!J35</f>
        <v>0</v>
      </c>
      <c r="AW98" s="120">
        <f>'SO 101 až 103 - Chodník, ...'!J36</f>
        <v>0</v>
      </c>
      <c r="AX98" s="120">
        <f>'SO 101 až 103 - Chodník, ...'!J37</f>
        <v>0</v>
      </c>
      <c r="AY98" s="120">
        <f>'SO 101 až 103 - Chodník, ...'!J38</f>
        <v>0</v>
      </c>
      <c r="AZ98" s="120">
        <f>'SO 101 až 103 - Chodník, ...'!F35</f>
        <v>0</v>
      </c>
      <c r="BA98" s="120">
        <f>'SO 101 až 103 - Chodník, ...'!F36</f>
        <v>0</v>
      </c>
      <c r="BB98" s="120">
        <f>'SO 101 až 103 - Chodník, ...'!F37</f>
        <v>0</v>
      </c>
      <c r="BC98" s="120">
        <f>'SO 101 až 103 - Chodník, ...'!F38</f>
        <v>0</v>
      </c>
      <c r="BD98" s="122">
        <f>'SO 101 až 103 - Chodník, ...'!F39</f>
        <v>0</v>
      </c>
      <c r="BE98" s="4"/>
      <c r="BT98" s="26" t="s">
        <v>83</v>
      </c>
      <c r="BV98" s="26" t="s">
        <v>76</v>
      </c>
      <c r="BW98" s="26" t="s">
        <v>94</v>
      </c>
      <c r="BX98" s="26" t="s">
        <v>91</v>
      </c>
      <c r="CL98" s="26" t="s">
        <v>1</v>
      </c>
    </row>
    <row r="99" s="4" customFormat="1" ht="16.5" customHeight="1">
      <c r="A99" s="115" t="s">
        <v>84</v>
      </c>
      <c r="B99" s="63"/>
      <c r="C99" s="10"/>
      <c r="D99" s="10"/>
      <c r="E99" s="116" t="s">
        <v>95</v>
      </c>
      <c r="F99" s="116"/>
      <c r="G99" s="116"/>
      <c r="H99" s="116"/>
      <c r="I99" s="116"/>
      <c r="J99" s="10"/>
      <c r="K99" s="116" t="s">
        <v>96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191 - Dopravní značení...'!J32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87</v>
      </c>
      <c r="AR99" s="63"/>
      <c r="AS99" s="119">
        <v>0</v>
      </c>
      <c r="AT99" s="120">
        <f>ROUND(SUM(AV99:AW99),2)</f>
        <v>0</v>
      </c>
      <c r="AU99" s="121">
        <f>'SO 191 - Dopravní značení...'!P123</f>
        <v>0</v>
      </c>
      <c r="AV99" s="120">
        <f>'SO 191 - Dopravní značení...'!J35</f>
        <v>0</v>
      </c>
      <c r="AW99" s="120">
        <f>'SO 191 - Dopravní značení...'!J36</f>
        <v>0</v>
      </c>
      <c r="AX99" s="120">
        <f>'SO 191 - Dopravní značení...'!J37</f>
        <v>0</v>
      </c>
      <c r="AY99" s="120">
        <f>'SO 191 - Dopravní značení...'!J38</f>
        <v>0</v>
      </c>
      <c r="AZ99" s="120">
        <f>'SO 191 - Dopravní značení...'!F35</f>
        <v>0</v>
      </c>
      <c r="BA99" s="120">
        <f>'SO 191 - Dopravní značení...'!F36</f>
        <v>0</v>
      </c>
      <c r="BB99" s="120">
        <f>'SO 191 - Dopravní značení...'!F37</f>
        <v>0</v>
      </c>
      <c r="BC99" s="120">
        <f>'SO 191 - Dopravní značení...'!F38</f>
        <v>0</v>
      </c>
      <c r="BD99" s="122">
        <f>'SO 191 - Dopravní značení...'!F39</f>
        <v>0</v>
      </c>
      <c r="BE99" s="4"/>
      <c r="BT99" s="26" t="s">
        <v>83</v>
      </c>
      <c r="BV99" s="26" t="s">
        <v>76</v>
      </c>
      <c r="BW99" s="26" t="s">
        <v>97</v>
      </c>
      <c r="BX99" s="26" t="s">
        <v>91</v>
      </c>
      <c r="CL99" s="26" t="s">
        <v>1</v>
      </c>
    </row>
    <row r="100" s="4" customFormat="1" ht="16.5" customHeight="1">
      <c r="A100" s="115" t="s">
        <v>84</v>
      </c>
      <c r="B100" s="63"/>
      <c r="C100" s="10"/>
      <c r="D100" s="10"/>
      <c r="E100" s="116" t="s">
        <v>98</v>
      </c>
      <c r="F100" s="116"/>
      <c r="G100" s="116"/>
      <c r="H100" s="116"/>
      <c r="I100" s="116"/>
      <c r="J100" s="10"/>
      <c r="K100" s="116" t="s">
        <v>99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192 - Dopravní značení...'!J32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87</v>
      </c>
      <c r="AR100" s="63"/>
      <c r="AS100" s="119">
        <v>0</v>
      </c>
      <c r="AT100" s="120">
        <f>ROUND(SUM(AV100:AW100),2)</f>
        <v>0</v>
      </c>
      <c r="AU100" s="121">
        <f>'SO 192 - Dopravní značení...'!P122</f>
        <v>0</v>
      </c>
      <c r="AV100" s="120">
        <f>'SO 192 - Dopravní značení...'!J35</f>
        <v>0</v>
      </c>
      <c r="AW100" s="120">
        <f>'SO 192 - Dopravní značení...'!J36</f>
        <v>0</v>
      </c>
      <c r="AX100" s="120">
        <f>'SO 192 - Dopravní značení...'!J37</f>
        <v>0</v>
      </c>
      <c r="AY100" s="120">
        <f>'SO 192 - Dopravní značení...'!J38</f>
        <v>0</v>
      </c>
      <c r="AZ100" s="120">
        <f>'SO 192 - Dopravní značení...'!F35</f>
        <v>0</v>
      </c>
      <c r="BA100" s="120">
        <f>'SO 192 - Dopravní značení...'!F36</f>
        <v>0</v>
      </c>
      <c r="BB100" s="120">
        <f>'SO 192 - Dopravní značení...'!F37</f>
        <v>0</v>
      </c>
      <c r="BC100" s="120">
        <f>'SO 192 - Dopravní značení...'!F38</f>
        <v>0</v>
      </c>
      <c r="BD100" s="122">
        <f>'SO 192 - Dopravní značení...'!F39</f>
        <v>0</v>
      </c>
      <c r="BE100" s="4"/>
      <c r="BT100" s="26" t="s">
        <v>83</v>
      </c>
      <c r="BV100" s="26" t="s">
        <v>76</v>
      </c>
      <c r="BW100" s="26" t="s">
        <v>100</v>
      </c>
      <c r="BX100" s="26" t="s">
        <v>91</v>
      </c>
      <c r="CL100" s="26" t="s">
        <v>1</v>
      </c>
    </row>
    <row r="101" s="7" customFormat="1" ht="24.75" customHeight="1">
      <c r="A101" s="7"/>
      <c r="B101" s="103"/>
      <c r="C101" s="104"/>
      <c r="D101" s="105" t="s">
        <v>101</v>
      </c>
      <c r="E101" s="105"/>
      <c r="F101" s="105"/>
      <c r="G101" s="105"/>
      <c r="H101" s="105"/>
      <c r="I101" s="106"/>
      <c r="J101" s="105" t="s">
        <v>102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7">
        <f>ROUND(AG102,2)</f>
        <v>0</v>
      </c>
      <c r="AH101" s="106"/>
      <c r="AI101" s="106"/>
      <c r="AJ101" s="106"/>
      <c r="AK101" s="106"/>
      <c r="AL101" s="106"/>
      <c r="AM101" s="106"/>
      <c r="AN101" s="108">
        <f>SUM(AG101,AT101)</f>
        <v>0</v>
      </c>
      <c r="AO101" s="106"/>
      <c r="AP101" s="106"/>
      <c r="AQ101" s="109" t="s">
        <v>80</v>
      </c>
      <c r="AR101" s="103"/>
      <c r="AS101" s="110">
        <f>ROUND(AS102,2)</f>
        <v>0</v>
      </c>
      <c r="AT101" s="111">
        <f>ROUND(SUM(AV101:AW101),2)</f>
        <v>0</v>
      </c>
      <c r="AU101" s="112">
        <f>ROUND(AU102,5)</f>
        <v>0</v>
      </c>
      <c r="AV101" s="111">
        <f>ROUND(AZ101*L29,2)</f>
        <v>0</v>
      </c>
      <c r="AW101" s="111">
        <f>ROUND(BA101*L30,2)</f>
        <v>0</v>
      </c>
      <c r="AX101" s="111">
        <f>ROUND(BB101*L29,2)</f>
        <v>0</v>
      </c>
      <c r="AY101" s="111">
        <f>ROUND(BC101*L30,2)</f>
        <v>0</v>
      </c>
      <c r="AZ101" s="111">
        <f>ROUND(AZ102,2)</f>
        <v>0</v>
      </c>
      <c r="BA101" s="111">
        <f>ROUND(BA102,2)</f>
        <v>0</v>
      </c>
      <c r="BB101" s="111">
        <f>ROUND(BB102,2)</f>
        <v>0</v>
      </c>
      <c r="BC101" s="111">
        <f>ROUND(BC102,2)</f>
        <v>0</v>
      </c>
      <c r="BD101" s="113">
        <f>ROUND(BD102,2)</f>
        <v>0</v>
      </c>
      <c r="BE101" s="7"/>
      <c r="BS101" s="114" t="s">
        <v>73</v>
      </c>
      <c r="BT101" s="114" t="s">
        <v>81</v>
      </c>
      <c r="BU101" s="114" t="s">
        <v>75</v>
      </c>
      <c r="BV101" s="114" t="s">
        <v>76</v>
      </c>
      <c r="BW101" s="114" t="s">
        <v>103</v>
      </c>
      <c r="BX101" s="114" t="s">
        <v>4</v>
      </c>
      <c r="CL101" s="114" t="s">
        <v>1</v>
      </c>
      <c r="CM101" s="114" t="s">
        <v>83</v>
      </c>
    </row>
    <row r="102" s="4" customFormat="1" ht="23.25" customHeight="1">
      <c r="A102" s="115" t="s">
        <v>84</v>
      </c>
      <c r="B102" s="63"/>
      <c r="C102" s="10"/>
      <c r="D102" s="10"/>
      <c r="E102" s="116" t="s">
        <v>104</v>
      </c>
      <c r="F102" s="116"/>
      <c r="G102" s="116"/>
      <c r="H102" s="116"/>
      <c r="I102" s="116"/>
      <c r="J102" s="10"/>
      <c r="K102" s="116" t="s">
        <v>102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'SO 801 - Sadové úpravy, j...'!J32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87</v>
      </c>
      <c r="AR102" s="63"/>
      <c r="AS102" s="119">
        <v>0</v>
      </c>
      <c r="AT102" s="120">
        <f>ROUND(SUM(AV102:AW102),2)</f>
        <v>0</v>
      </c>
      <c r="AU102" s="121">
        <f>'SO 801 - Sadové úpravy, j...'!P124</f>
        <v>0</v>
      </c>
      <c r="AV102" s="120">
        <f>'SO 801 - Sadové úpravy, j...'!J35</f>
        <v>0</v>
      </c>
      <c r="AW102" s="120">
        <f>'SO 801 - Sadové úpravy, j...'!J36</f>
        <v>0</v>
      </c>
      <c r="AX102" s="120">
        <f>'SO 801 - Sadové úpravy, j...'!J37</f>
        <v>0</v>
      </c>
      <c r="AY102" s="120">
        <f>'SO 801 - Sadové úpravy, j...'!J38</f>
        <v>0</v>
      </c>
      <c r="AZ102" s="120">
        <f>'SO 801 - Sadové úpravy, j...'!F35</f>
        <v>0</v>
      </c>
      <c r="BA102" s="120">
        <f>'SO 801 - Sadové úpravy, j...'!F36</f>
        <v>0</v>
      </c>
      <c r="BB102" s="120">
        <f>'SO 801 - Sadové úpravy, j...'!F37</f>
        <v>0</v>
      </c>
      <c r="BC102" s="120">
        <f>'SO 801 - Sadové úpravy, j...'!F38</f>
        <v>0</v>
      </c>
      <c r="BD102" s="122">
        <f>'SO 801 - Sadové úpravy, j...'!F39</f>
        <v>0</v>
      </c>
      <c r="BE102" s="4"/>
      <c r="BT102" s="26" t="s">
        <v>83</v>
      </c>
      <c r="BV102" s="26" t="s">
        <v>76</v>
      </c>
      <c r="BW102" s="26" t="s">
        <v>105</v>
      </c>
      <c r="BX102" s="26" t="s">
        <v>103</v>
      </c>
      <c r="CL102" s="26" t="s">
        <v>1</v>
      </c>
    </row>
    <row r="103" s="7" customFormat="1" ht="16.5" customHeight="1">
      <c r="A103" s="115" t="s">
        <v>84</v>
      </c>
      <c r="B103" s="103"/>
      <c r="C103" s="104"/>
      <c r="D103" s="105" t="s">
        <v>106</v>
      </c>
      <c r="E103" s="105"/>
      <c r="F103" s="105"/>
      <c r="G103" s="105"/>
      <c r="H103" s="105"/>
      <c r="I103" s="106"/>
      <c r="J103" s="105" t="s">
        <v>107</v>
      </c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8">
        <f>'1000 - Ostatní náklady'!J30</f>
        <v>0</v>
      </c>
      <c r="AH103" s="106"/>
      <c r="AI103" s="106"/>
      <c r="AJ103" s="106"/>
      <c r="AK103" s="106"/>
      <c r="AL103" s="106"/>
      <c r="AM103" s="106"/>
      <c r="AN103" s="108">
        <f>SUM(AG103,AT103)</f>
        <v>0</v>
      </c>
      <c r="AO103" s="106"/>
      <c r="AP103" s="106"/>
      <c r="AQ103" s="109" t="s">
        <v>80</v>
      </c>
      <c r="AR103" s="103"/>
      <c r="AS103" s="110">
        <v>0</v>
      </c>
      <c r="AT103" s="111">
        <f>ROUND(SUM(AV103:AW103),2)</f>
        <v>0</v>
      </c>
      <c r="AU103" s="112">
        <f>'1000 - Ostatní náklady'!P118</f>
        <v>0</v>
      </c>
      <c r="AV103" s="111">
        <f>'1000 - Ostatní náklady'!J33</f>
        <v>0</v>
      </c>
      <c r="AW103" s="111">
        <f>'1000 - Ostatní náklady'!J34</f>
        <v>0</v>
      </c>
      <c r="AX103" s="111">
        <f>'1000 - Ostatní náklady'!J35</f>
        <v>0</v>
      </c>
      <c r="AY103" s="111">
        <f>'1000 - Ostatní náklady'!J36</f>
        <v>0</v>
      </c>
      <c r="AZ103" s="111">
        <f>'1000 - Ostatní náklady'!F33</f>
        <v>0</v>
      </c>
      <c r="BA103" s="111">
        <f>'1000 - Ostatní náklady'!F34</f>
        <v>0</v>
      </c>
      <c r="BB103" s="111">
        <f>'1000 - Ostatní náklady'!F35</f>
        <v>0</v>
      </c>
      <c r="BC103" s="111">
        <f>'1000 - Ostatní náklady'!F36</f>
        <v>0</v>
      </c>
      <c r="BD103" s="113">
        <f>'1000 - Ostatní náklady'!F37</f>
        <v>0</v>
      </c>
      <c r="BE103" s="7"/>
      <c r="BT103" s="114" t="s">
        <v>81</v>
      </c>
      <c r="BV103" s="114" t="s">
        <v>76</v>
      </c>
      <c r="BW103" s="114" t="s">
        <v>108</v>
      </c>
      <c r="BX103" s="114" t="s">
        <v>4</v>
      </c>
      <c r="CL103" s="114" t="s">
        <v>1</v>
      </c>
      <c r="CM103" s="114" t="s">
        <v>83</v>
      </c>
    </row>
    <row r="104" s="7" customFormat="1" ht="16.5" customHeight="1">
      <c r="A104" s="115" t="s">
        <v>84</v>
      </c>
      <c r="B104" s="103"/>
      <c r="C104" s="104"/>
      <c r="D104" s="105" t="s">
        <v>109</v>
      </c>
      <c r="E104" s="105"/>
      <c r="F104" s="105"/>
      <c r="G104" s="105"/>
      <c r="H104" s="105"/>
      <c r="I104" s="106"/>
      <c r="J104" s="105" t="s">
        <v>110</v>
      </c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8">
        <f>'1020 - VRN'!J30</f>
        <v>0</v>
      </c>
      <c r="AH104" s="106"/>
      <c r="AI104" s="106"/>
      <c r="AJ104" s="106"/>
      <c r="AK104" s="106"/>
      <c r="AL104" s="106"/>
      <c r="AM104" s="106"/>
      <c r="AN104" s="108">
        <f>SUM(AG104,AT104)</f>
        <v>0</v>
      </c>
      <c r="AO104" s="106"/>
      <c r="AP104" s="106"/>
      <c r="AQ104" s="109" t="s">
        <v>80</v>
      </c>
      <c r="AR104" s="103"/>
      <c r="AS104" s="123">
        <v>0</v>
      </c>
      <c r="AT104" s="124">
        <f>ROUND(SUM(AV104:AW104),2)</f>
        <v>0</v>
      </c>
      <c r="AU104" s="125">
        <f>'1020 - VRN'!P118</f>
        <v>0</v>
      </c>
      <c r="AV104" s="124">
        <f>'1020 - VRN'!J33</f>
        <v>0</v>
      </c>
      <c r="AW104" s="124">
        <f>'1020 - VRN'!J34</f>
        <v>0</v>
      </c>
      <c r="AX104" s="124">
        <f>'1020 - VRN'!J35</f>
        <v>0</v>
      </c>
      <c r="AY104" s="124">
        <f>'1020 - VRN'!J36</f>
        <v>0</v>
      </c>
      <c r="AZ104" s="124">
        <f>'1020 - VRN'!F33</f>
        <v>0</v>
      </c>
      <c r="BA104" s="124">
        <f>'1020 - VRN'!F34</f>
        <v>0</v>
      </c>
      <c r="BB104" s="124">
        <f>'1020 - VRN'!F35</f>
        <v>0</v>
      </c>
      <c r="BC104" s="124">
        <f>'1020 - VRN'!F36</f>
        <v>0</v>
      </c>
      <c r="BD104" s="126">
        <f>'1020 - VRN'!F37</f>
        <v>0</v>
      </c>
      <c r="BE104" s="7"/>
      <c r="BT104" s="114" t="s">
        <v>81</v>
      </c>
      <c r="BV104" s="114" t="s">
        <v>76</v>
      </c>
      <c r="BW104" s="114" t="s">
        <v>111</v>
      </c>
      <c r="BX104" s="114" t="s">
        <v>4</v>
      </c>
      <c r="CL104" s="114" t="s">
        <v>1</v>
      </c>
      <c r="CM104" s="114" t="s">
        <v>83</v>
      </c>
    </row>
    <row r="105" s="2" customFormat="1" ht="30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8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="2" customFormat="1" ht="6.96" customHeight="1">
      <c r="A106" s="37"/>
      <c r="B106" s="59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38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</sheetData>
  <mergeCells count="78">
    <mergeCell ref="C92:G92"/>
    <mergeCell ref="D97:H97"/>
    <mergeCell ref="D101:H101"/>
    <mergeCell ref="D104:H104"/>
    <mergeCell ref="D95:H95"/>
    <mergeCell ref="D103:H103"/>
    <mergeCell ref="E102:I102"/>
    <mergeCell ref="E98:I98"/>
    <mergeCell ref="E100:I100"/>
    <mergeCell ref="E96:I96"/>
    <mergeCell ref="E99:I99"/>
    <mergeCell ref="I92:AF92"/>
    <mergeCell ref="J95:AF95"/>
    <mergeCell ref="J103:AF103"/>
    <mergeCell ref="J97:AF97"/>
    <mergeCell ref="J104:AF104"/>
    <mergeCell ref="J101:AF101"/>
    <mergeCell ref="K99:AF99"/>
    <mergeCell ref="K100:AF100"/>
    <mergeCell ref="K98:AF98"/>
    <mergeCell ref="K102:AF102"/>
    <mergeCell ref="K96:AF96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6:AM96"/>
    <mergeCell ref="AG104:AM104"/>
    <mergeCell ref="AG101:AM101"/>
    <mergeCell ref="AG100:AM100"/>
    <mergeCell ref="AG97:AM97"/>
    <mergeCell ref="AG99:AM99"/>
    <mergeCell ref="AG92:AM92"/>
    <mergeCell ref="AG102:AM102"/>
    <mergeCell ref="AG98:AM98"/>
    <mergeCell ref="AG95:AM95"/>
    <mergeCell ref="AG103:AM103"/>
    <mergeCell ref="AM89:AP89"/>
    <mergeCell ref="AM87:AN87"/>
    <mergeCell ref="AM90:AP90"/>
    <mergeCell ref="AN103:AP103"/>
    <mergeCell ref="AN102:AP102"/>
    <mergeCell ref="AN98:AP98"/>
    <mergeCell ref="AN100:AP100"/>
    <mergeCell ref="AN99:AP99"/>
    <mergeCell ref="AN97:AP97"/>
    <mergeCell ref="AN96:AP96"/>
    <mergeCell ref="AN95:AP95"/>
    <mergeCell ref="AN92:AP92"/>
    <mergeCell ref="AN101:AP101"/>
    <mergeCell ref="AN104:AP104"/>
    <mergeCell ref="AS89:AT91"/>
    <mergeCell ref="AN94:AP94"/>
  </mergeCells>
  <hyperlinks>
    <hyperlink ref="A96" location="'SO 001 - Příprava území, ...'!C2" display="/"/>
    <hyperlink ref="A98" location="'SO 101 až 103 - Chodník, ...'!C2" display="/"/>
    <hyperlink ref="A99" location="'SO 191 - Dopravní značení...'!C2" display="/"/>
    <hyperlink ref="A100" location="'SO 192 - Dopravní značení...'!C2" display="/"/>
    <hyperlink ref="A102" location="'SO 801 - Sadové úpravy, j...'!C2" display="/"/>
    <hyperlink ref="A103" location="'1000 - Ostatní náklady'!C2" display="/"/>
    <hyperlink ref="A104" location="'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114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116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11. 9. 2024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26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32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26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33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34</v>
      </c>
      <c r="E32" s="37"/>
      <c r="F32" s="37"/>
      <c r="G32" s="37"/>
      <c r="H32" s="37"/>
      <c r="I32" s="37"/>
      <c r="J32" s="95">
        <f>ROUND(J123,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36</v>
      </c>
      <c r="G34" s="37"/>
      <c r="H34" s="37"/>
      <c r="I34" s="42" t="s">
        <v>35</v>
      </c>
      <c r="J34" s="42" t="s">
        <v>37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38</v>
      </c>
      <c r="E35" s="31" t="s">
        <v>39</v>
      </c>
      <c r="F35" s="134">
        <f>ROUND((SUM(BE123:BE219)),  2)</f>
        <v>0</v>
      </c>
      <c r="G35" s="37"/>
      <c r="H35" s="37"/>
      <c r="I35" s="135">
        <v>0.20999999999999999</v>
      </c>
      <c r="J35" s="134">
        <f>ROUND(((SUM(BE123:BE219))*I35),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40</v>
      </c>
      <c r="F36" s="134">
        <f>ROUND((SUM(BF123:BF219)),  2)</f>
        <v>0</v>
      </c>
      <c r="G36" s="37"/>
      <c r="H36" s="37"/>
      <c r="I36" s="135">
        <v>0.14999999999999999</v>
      </c>
      <c r="J36" s="134">
        <f>ROUND(((SUM(BF123:BF219))*I36),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41</v>
      </c>
      <c r="F37" s="134">
        <f>ROUND((SUM(BG123:BG219)),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42</v>
      </c>
      <c r="F38" s="134">
        <f>ROUND((SUM(BH123:BH219)),  2)</f>
        <v>0</v>
      </c>
      <c r="G38" s="37"/>
      <c r="H38" s="37"/>
      <c r="I38" s="135">
        <v>0.14999999999999999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43</v>
      </c>
      <c r="F39" s="134">
        <f>ROUND((SUM(BI123:BI219)),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44</v>
      </c>
      <c r="E41" s="80"/>
      <c r="F41" s="80"/>
      <c r="G41" s="138" t="s">
        <v>45</v>
      </c>
      <c r="H41" s="139" t="s">
        <v>46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114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území, demolice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11. 9. 2024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30</v>
      </c>
      <c r="J93" s="35" t="str">
        <f>E23</f>
        <v xml:space="preserve"> 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32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124</v>
      </c>
      <c r="E101" s="153"/>
      <c r="F101" s="153"/>
      <c r="G101" s="153"/>
      <c r="H101" s="153"/>
      <c r="I101" s="153"/>
      <c r="J101" s="154">
        <f>J171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8" t="str">
        <f>E7</f>
        <v>Stavební úprava zpevněných ploch a chodníku na stadionu v Zábřehu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1"/>
      <c r="C112" s="31" t="s">
        <v>113</v>
      </c>
      <c r="L112" s="21"/>
    </row>
    <row r="113" s="2" customFormat="1" ht="16.5" customHeight="1">
      <c r="A113" s="37"/>
      <c r="B113" s="38"/>
      <c r="C113" s="37"/>
      <c r="D113" s="37"/>
      <c r="E113" s="128" t="s">
        <v>114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E11</f>
        <v>SO 001 - Příprava území, demolice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F14</f>
        <v>Zábřeh</v>
      </c>
      <c r="G117" s="37"/>
      <c r="H117" s="37"/>
      <c r="I117" s="31" t="s">
        <v>22</v>
      </c>
      <c r="J117" s="68" t="str">
        <f>IF(J14="","",J14)</f>
        <v>11. 9. 2024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E17</f>
        <v xml:space="preserve"> </v>
      </c>
      <c r="G119" s="37"/>
      <c r="H119" s="37"/>
      <c r="I119" s="31" t="s">
        <v>30</v>
      </c>
      <c r="J119" s="35" t="str">
        <f>E23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7"/>
      <c r="E120" s="37"/>
      <c r="F120" s="26" t="str">
        <f>IF(E20="","",E20)</f>
        <v>Vyplň údaj</v>
      </c>
      <c r="G120" s="37"/>
      <c r="H120" s="37"/>
      <c r="I120" s="31" t="s">
        <v>32</v>
      </c>
      <c r="J120" s="35" t="str">
        <f>E26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126</v>
      </c>
      <c r="D122" s="158" t="s">
        <v>59</v>
      </c>
      <c r="E122" s="158" t="s">
        <v>55</v>
      </c>
      <c r="F122" s="158" t="s">
        <v>56</v>
      </c>
      <c r="G122" s="158" t="s">
        <v>127</v>
      </c>
      <c r="H122" s="158" t="s">
        <v>128</v>
      </c>
      <c r="I122" s="158" t="s">
        <v>129</v>
      </c>
      <c r="J122" s="158" t="s">
        <v>119</v>
      </c>
      <c r="K122" s="159" t="s">
        <v>130</v>
      </c>
      <c r="L122" s="160"/>
      <c r="M122" s="85" t="s">
        <v>1</v>
      </c>
      <c r="N122" s="86" t="s">
        <v>38</v>
      </c>
      <c r="O122" s="86" t="s">
        <v>131</v>
      </c>
      <c r="P122" s="86" t="s">
        <v>132</v>
      </c>
      <c r="Q122" s="86" t="s">
        <v>133</v>
      </c>
      <c r="R122" s="86" t="s">
        <v>134</v>
      </c>
      <c r="S122" s="86" t="s">
        <v>135</v>
      </c>
      <c r="T122" s="87" t="s">
        <v>136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137</v>
      </c>
      <c r="D123" s="37"/>
      <c r="E123" s="37"/>
      <c r="F123" s="37"/>
      <c r="G123" s="37"/>
      <c r="H123" s="37"/>
      <c r="I123" s="37"/>
      <c r="J123" s="161">
        <f>BK123</f>
        <v>0</v>
      </c>
      <c r="K123" s="37"/>
      <c r="L123" s="38"/>
      <c r="M123" s="88"/>
      <c r="N123" s="72"/>
      <c r="O123" s="89"/>
      <c r="P123" s="162">
        <f>P124</f>
        <v>0</v>
      </c>
      <c r="Q123" s="89"/>
      <c r="R123" s="162">
        <f>R124</f>
        <v>0</v>
      </c>
      <c r="S123" s="89"/>
      <c r="T123" s="163">
        <f>T124</f>
        <v>250.33799999999999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73</v>
      </c>
      <c r="AU123" s="18" t="s">
        <v>121</v>
      </c>
      <c r="BK123" s="164">
        <f>BK124</f>
        <v>0</v>
      </c>
    </row>
    <row r="124" s="12" customFormat="1" ht="25.92" customHeight="1">
      <c r="A124" s="12"/>
      <c r="B124" s="165"/>
      <c r="C124" s="12"/>
      <c r="D124" s="166" t="s">
        <v>73</v>
      </c>
      <c r="E124" s="167" t="s">
        <v>138</v>
      </c>
      <c r="F124" s="167" t="s">
        <v>139</v>
      </c>
      <c r="G124" s="12"/>
      <c r="H124" s="12"/>
      <c r="I124" s="168"/>
      <c r="J124" s="169">
        <f>BK124</f>
        <v>0</v>
      </c>
      <c r="K124" s="12"/>
      <c r="L124" s="165"/>
      <c r="M124" s="170"/>
      <c r="N124" s="171"/>
      <c r="O124" s="171"/>
      <c r="P124" s="172">
        <f>P125+P171</f>
        <v>0</v>
      </c>
      <c r="Q124" s="171"/>
      <c r="R124" s="172">
        <f>R125+R171</f>
        <v>0</v>
      </c>
      <c r="S124" s="171"/>
      <c r="T124" s="173">
        <f>T125+T171</f>
        <v>250.33799999999999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81</v>
      </c>
      <c r="AT124" s="174" t="s">
        <v>73</v>
      </c>
      <c r="AU124" s="174" t="s">
        <v>74</v>
      </c>
      <c r="AY124" s="166" t="s">
        <v>140</v>
      </c>
      <c r="BK124" s="175">
        <f>BK125+BK171</f>
        <v>0</v>
      </c>
    </row>
    <row r="125" s="12" customFormat="1" ht="22.8" customHeight="1">
      <c r="A125" s="12"/>
      <c r="B125" s="165"/>
      <c r="C125" s="12"/>
      <c r="D125" s="166" t="s">
        <v>73</v>
      </c>
      <c r="E125" s="176" t="s">
        <v>81</v>
      </c>
      <c r="F125" s="176" t="s">
        <v>141</v>
      </c>
      <c r="G125" s="12"/>
      <c r="H125" s="12"/>
      <c r="I125" s="168"/>
      <c r="J125" s="177">
        <f>BK125</f>
        <v>0</v>
      </c>
      <c r="K125" s="12"/>
      <c r="L125" s="165"/>
      <c r="M125" s="170"/>
      <c r="N125" s="171"/>
      <c r="O125" s="171"/>
      <c r="P125" s="172">
        <f>SUM(P126:P170)</f>
        <v>0</v>
      </c>
      <c r="Q125" s="171"/>
      <c r="R125" s="172">
        <f>SUM(R126:R170)</f>
        <v>0</v>
      </c>
      <c r="S125" s="171"/>
      <c r="T125" s="173">
        <f>SUM(T126:T170)</f>
        <v>250.33799999999999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81</v>
      </c>
      <c r="AT125" s="174" t="s">
        <v>73</v>
      </c>
      <c r="AU125" s="174" t="s">
        <v>81</v>
      </c>
      <c r="AY125" s="166" t="s">
        <v>140</v>
      </c>
      <c r="BK125" s="175">
        <f>SUM(BK126:BK170)</f>
        <v>0</v>
      </c>
    </row>
    <row r="126" s="2" customFormat="1" ht="24.15" customHeight="1">
      <c r="A126" s="37"/>
      <c r="B126" s="178"/>
      <c r="C126" s="179" t="s">
        <v>81</v>
      </c>
      <c r="D126" s="179" t="s">
        <v>142</v>
      </c>
      <c r="E126" s="180" t="s">
        <v>143</v>
      </c>
      <c r="F126" s="181" t="s">
        <v>144</v>
      </c>
      <c r="G126" s="182" t="s">
        <v>145</v>
      </c>
      <c r="H126" s="183">
        <v>34</v>
      </c>
      <c r="I126" s="184"/>
      <c r="J126" s="185">
        <f>ROUND(I126*H126,2)</f>
        <v>0</v>
      </c>
      <c r="K126" s="181" t="s">
        <v>146</v>
      </c>
      <c r="L126" s="38"/>
      <c r="M126" s="186" t="s">
        <v>1</v>
      </c>
      <c r="N126" s="187" t="s">
        <v>39</v>
      </c>
      <c r="O126" s="76"/>
      <c r="P126" s="188">
        <f>O126*H126</f>
        <v>0</v>
      </c>
      <c r="Q126" s="188">
        <v>0</v>
      </c>
      <c r="R126" s="188">
        <f>Q126*H126</f>
        <v>0</v>
      </c>
      <c r="S126" s="188">
        <v>0.255</v>
      </c>
      <c r="T126" s="189">
        <f>S126*H126</f>
        <v>8.6699999999999999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147</v>
      </c>
      <c r="AT126" s="190" t="s">
        <v>142</v>
      </c>
      <c r="AU126" s="190" t="s">
        <v>83</v>
      </c>
      <c r="AY126" s="18" t="s">
        <v>140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81</v>
      </c>
      <c r="BK126" s="191">
        <f>ROUND(I126*H126,2)</f>
        <v>0</v>
      </c>
      <c r="BL126" s="18" t="s">
        <v>147</v>
      </c>
      <c r="BM126" s="190" t="s">
        <v>148</v>
      </c>
    </row>
    <row r="127" s="13" customFormat="1">
      <c r="A127" s="13"/>
      <c r="B127" s="192"/>
      <c r="C127" s="13"/>
      <c r="D127" s="193" t="s">
        <v>149</v>
      </c>
      <c r="E127" s="194" t="s">
        <v>1</v>
      </c>
      <c r="F127" s="195" t="s">
        <v>150</v>
      </c>
      <c r="G127" s="13"/>
      <c r="H127" s="194" t="s">
        <v>1</v>
      </c>
      <c r="I127" s="196"/>
      <c r="J127" s="13"/>
      <c r="K127" s="13"/>
      <c r="L127" s="192"/>
      <c r="M127" s="197"/>
      <c r="N127" s="198"/>
      <c r="O127" s="198"/>
      <c r="P127" s="198"/>
      <c r="Q127" s="198"/>
      <c r="R127" s="198"/>
      <c r="S127" s="198"/>
      <c r="T127" s="19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149</v>
      </c>
      <c r="AU127" s="194" t="s">
        <v>83</v>
      </c>
      <c r="AV127" s="13" t="s">
        <v>81</v>
      </c>
      <c r="AW127" s="13" t="s">
        <v>31</v>
      </c>
      <c r="AX127" s="13" t="s">
        <v>74</v>
      </c>
      <c r="AY127" s="194" t="s">
        <v>140</v>
      </c>
    </row>
    <row r="128" s="14" customFormat="1">
      <c r="A128" s="14"/>
      <c r="B128" s="200"/>
      <c r="C128" s="14"/>
      <c r="D128" s="193" t="s">
        <v>149</v>
      </c>
      <c r="E128" s="201" t="s">
        <v>1</v>
      </c>
      <c r="F128" s="202" t="s">
        <v>151</v>
      </c>
      <c r="G128" s="14"/>
      <c r="H128" s="203">
        <v>34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149</v>
      </c>
      <c r="AU128" s="201" t="s">
        <v>83</v>
      </c>
      <c r="AV128" s="14" t="s">
        <v>83</v>
      </c>
      <c r="AW128" s="14" t="s">
        <v>31</v>
      </c>
      <c r="AX128" s="14" t="s">
        <v>74</v>
      </c>
      <c r="AY128" s="201" t="s">
        <v>140</v>
      </c>
    </row>
    <row r="129" s="15" customFormat="1">
      <c r="A129" s="15"/>
      <c r="B129" s="208"/>
      <c r="C129" s="15"/>
      <c r="D129" s="193" t="s">
        <v>149</v>
      </c>
      <c r="E129" s="209" t="s">
        <v>1</v>
      </c>
      <c r="F129" s="210" t="s">
        <v>152</v>
      </c>
      <c r="G129" s="15"/>
      <c r="H129" s="211">
        <v>34</v>
      </c>
      <c r="I129" s="212"/>
      <c r="J129" s="15"/>
      <c r="K129" s="15"/>
      <c r="L129" s="208"/>
      <c r="M129" s="213"/>
      <c r="N129" s="214"/>
      <c r="O129" s="214"/>
      <c r="P129" s="214"/>
      <c r="Q129" s="214"/>
      <c r="R129" s="214"/>
      <c r="S129" s="214"/>
      <c r="T129" s="2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09" t="s">
        <v>149</v>
      </c>
      <c r="AU129" s="209" t="s">
        <v>83</v>
      </c>
      <c r="AV129" s="15" t="s">
        <v>147</v>
      </c>
      <c r="AW129" s="15" t="s">
        <v>31</v>
      </c>
      <c r="AX129" s="15" t="s">
        <v>81</v>
      </c>
      <c r="AY129" s="209" t="s">
        <v>140</v>
      </c>
    </row>
    <row r="130" s="2" customFormat="1" ht="24.15" customHeight="1">
      <c r="A130" s="37"/>
      <c r="B130" s="178"/>
      <c r="C130" s="179" t="s">
        <v>83</v>
      </c>
      <c r="D130" s="179" t="s">
        <v>142</v>
      </c>
      <c r="E130" s="180" t="s">
        <v>153</v>
      </c>
      <c r="F130" s="181" t="s">
        <v>154</v>
      </c>
      <c r="G130" s="182" t="s">
        <v>145</v>
      </c>
      <c r="H130" s="183">
        <v>212</v>
      </c>
      <c r="I130" s="184"/>
      <c r="J130" s="185">
        <f>ROUND(I130*H130,2)</f>
        <v>0</v>
      </c>
      <c r="K130" s="181" t="s">
        <v>146</v>
      </c>
      <c r="L130" s="38"/>
      <c r="M130" s="186" t="s">
        <v>1</v>
      </c>
      <c r="N130" s="187" t="s">
        <v>39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0.098000000000000004</v>
      </c>
      <c r="T130" s="189">
        <f>S130*H130</f>
        <v>20.776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147</v>
      </c>
      <c r="AT130" s="190" t="s">
        <v>142</v>
      </c>
      <c r="AU130" s="190" t="s">
        <v>83</v>
      </c>
      <c r="AY130" s="18" t="s">
        <v>140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81</v>
      </c>
      <c r="BK130" s="191">
        <f>ROUND(I130*H130,2)</f>
        <v>0</v>
      </c>
      <c r="BL130" s="18" t="s">
        <v>147</v>
      </c>
      <c r="BM130" s="190" t="s">
        <v>155</v>
      </c>
    </row>
    <row r="131" s="13" customFormat="1">
      <c r="A131" s="13"/>
      <c r="B131" s="192"/>
      <c r="C131" s="13"/>
      <c r="D131" s="193" t="s">
        <v>149</v>
      </c>
      <c r="E131" s="194" t="s">
        <v>1</v>
      </c>
      <c r="F131" s="195" t="s">
        <v>156</v>
      </c>
      <c r="G131" s="13"/>
      <c r="H131" s="194" t="s">
        <v>1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149</v>
      </c>
      <c r="AU131" s="194" t="s">
        <v>83</v>
      </c>
      <c r="AV131" s="13" t="s">
        <v>81</v>
      </c>
      <c r="AW131" s="13" t="s">
        <v>31</v>
      </c>
      <c r="AX131" s="13" t="s">
        <v>74</v>
      </c>
      <c r="AY131" s="194" t="s">
        <v>140</v>
      </c>
    </row>
    <row r="132" s="14" customFormat="1">
      <c r="A132" s="14"/>
      <c r="B132" s="200"/>
      <c r="C132" s="14"/>
      <c r="D132" s="193" t="s">
        <v>149</v>
      </c>
      <c r="E132" s="201" t="s">
        <v>1</v>
      </c>
      <c r="F132" s="202" t="s">
        <v>157</v>
      </c>
      <c r="G132" s="14"/>
      <c r="H132" s="203">
        <v>212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149</v>
      </c>
      <c r="AU132" s="201" t="s">
        <v>83</v>
      </c>
      <c r="AV132" s="14" t="s">
        <v>83</v>
      </c>
      <c r="AW132" s="14" t="s">
        <v>31</v>
      </c>
      <c r="AX132" s="14" t="s">
        <v>74</v>
      </c>
      <c r="AY132" s="201" t="s">
        <v>140</v>
      </c>
    </row>
    <row r="133" s="15" customFormat="1">
      <c r="A133" s="15"/>
      <c r="B133" s="208"/>
      <c r="C133" s="15"/>
      <c r="D133" s="193" t="s">
        <v>149</v>
      </c>
      <c r="E133" s="209" t="s">
        <v>1</v>
      </c>
      <c r="F133" s="210" t="s">
        <v>152</v>
      </c>
      <c r="G133" s="15"/>
      <c r="H133" s="211">
        <v>212</v>
      </c>
      <c r="I133" s="212"/>
      <c r="J133" s="15"/>
      <c r="K133" s="15"/>
      <c r="L133" s="208"/>
      <c r="M133" s="213"/>
      <c r="N133" s="214"/>
      <c r="O133" s="214"/>
      <c r="P133" s="214"/>
      <c r="Q133" s="214"/>
      <c r="R133" s="214"/>
      <c r="S133" s="214"/>
      <c r="T133" s="2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9" t="s">
        <v>149</v>
      </c>
      <c r="AU133" s="209" t="s">
        <v>83</v>
      </c>
      <c r="AV133" s="15" t="s">
        <v>147</v>
      </c>
      <c r="AW133" s="15" t="s">
        <v>31</v>
      </c>
      <c r="AX133" s="15" t="s">
        <v>81</v>
      </c>
      <c r="AY133" s="209" t="s">
        <v>140</v>
      </c>
    </row>
    <row r="134" s="2" customFormat="1" ht="24.15" customHeight="1">
      <c r="A134" s="37"/>
      <c r="B134" s="178"/>
      <c r="C134" s="179" t="s">
        <v>158</v>
      </c>
      <c r="D134" s="179" t="s">
        <v>142</v>
      </c>
      <c r="E134" s="180" t="s">
        <v>159</v>
      </c>
      <c r="F134" s="181" t="s">
        <v>160</v>
      </c>
      <c r="G134" s="182" t="s">
        <v>145</v>
      </c>
      <c r="H134" s="183">
        <v>222.59999999999999</v>
      </c>
      <c r="I134" s="184"/>
      <c r="J134" s="185">
        <f>ROUND(I134*H134,2)</f>
        <v>0</v>
      </c>
      <c r="K134" s="181" t="s">
        <v>146</v>
      </c>
      <c r="L134" s="38"/>
      <c r="M134" s="186" t="s">
        <v>1</v>
      </c>
      <c r="N134" s="187" t="s">
        <v>39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0.44</v>
      </c>
      <c r="T134" s="189">
        <f>S134*H134</f>
        <v>97.944000000000003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147</v>
      </c>
      <c r="AT134" s="190" t="s">
        <v>142</v>
      </c>
      <c r="AU134" s="190" t="s">
        <v>83</v>
      </c>
      <c r="AY134" s="18" t="s">
        <v>140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81</v>
      </c>
      <c r="BK134" s="191">
        <f>ROUND(I134*H134,2)</f>
        <v>0</v>
      </c>
      <c r="BL134" s="18" t="s">
        <v>147</v>
      </c>
      <c r="BM134" s="190" t="s">
        <v>161</v>
      </c>
    </row>
    <row r="135" s="13" customFormat="1">
      <c r="A135" s="13"/>
      <c r="B135" s="192"/>
      <c r="C135" s="13"/>
      <c r="D135" s="193" t="s">
        <v>149</v>
      </c>
      <c r="E135" s="194" t="s">
        <v>1</v>
      </c>
      <c r="F135" s="195" t="s">
        <v>162</v>
      </c>
      <c r="G135" s="13"/>
      <c r="H135" s="194" t="s">
        <v>1</v>
      </c>
      <c r="I135" s="196"/>
      <c r="J135" s="13"/>
      <c r="K135" s="13"/>
      <c r="L135" s="192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149</v>
      </c>
      <c r="AU135" s="194" t="s">
        <v>83</v>
      </c>
      <c r="AV135" s="13" t="s">
        <v>81</v>
      </c>
      <c r="AW135" s="13" t="s">
        <v>31</v>
      </c>
      <c r="AX135" s="13" t="s">
        <v>74</v>
      </c>
      <c r="AY135" s="194" t="s">
        <v>140</v>
      </c>
    </row>
    <row r="136" s="14" customFormat="1">
      <c r="A136" s="14"/>
      <c r="B136" s="200"/>
      <c r="C136" s="14"/>
      <c r="D136" s="193" t="s">
        <v>149</v>
      </c>
      <c r="E136" s="201" t="s">
        <v>1</v>
      </c>
      <c r="F136" s="202" t="s">
        <v>163</v>
      </c>
      <c r="G136" s="14"/>
      <c r="H136" s="203">
        <v>222.59999999999999</v>
      </c>
      <c r="I136" s="204"/>
      <c r="J136" s="14"/>
      <c r="K136" s="14"/>
      <c r="L136" s="200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1" t="s">
        <v>149</v>
      </c>
      <c r="AU136" s="201" t="s">
        <v>83</v>
      </c>
      <c r="AV136" s="14" t="s">
        <v>83</v>
      </c>
      <c r="AW136" s="14" t="s">
        <v>31</v>
      </c>
      <c r="AX136" s="14" t="s">
        <v>74</v>
      </c>
      <c r="AY136" s="201" t="s">
        <v>140</v>
      </c>
    </row>
    <row r="137" s="15" customFormat="1">
      <c r="A137" s="15"/>
      <c r="B137" s="208"/>
      <c r="C137" s="15"/>
      <c r="D137" s="193" t="s">
        <v>149</v>
      </c>
      <c r="E137" s="209" t="s">
        <v>1</v>
      </c>
      <c r="F137" s="210" t="s">
        <v>152</v>
      </c>
      <c r="G137" s="15"/>
      <c r="H137" s="211">
        <v>222.59999999999999</v>
      </c>
      <c r="I137" s="212"/>
      <c r="J137" s="15"/>
      <c r="K137" s="15"/>
      <c r="L137" s="208"/>
      <c r="M137" s="213"/>
      <c r="N137" s="214"/>
      <c r="O137" s="214"/>
      <c r="P137" s="214"/>
      <c r="Q137" s="214"/>
      <c r="R137" s="214"/>
      <c r="S137" s="214"/>
      <c r="T137" s="2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9" t="s">
        <v>149</v>
      </c>
      <c r="AU137" s="209" t="s">
        <v>83</v>
      </c>
      <c r="AV137" s="15" t="s">
        <v>147</v>
      </c>
      <c r="AW137" s="15" t="s">
        <v>31</v>
      </c>
      <c r="AX137" s="15" t="s">
        <v>81</v>
      </c>
      <c r="AY137" s="209" t="s">
        <v>140</v>
      </c>
    </row>
    <row r="138" s="2" customFormat="1" ht="24.15" customHeight="1">
      <c r="A138" s="37"/>
      <c r="B138" s="178"/>
      <c r="C138" s="179" t="s">
        <v>147</v>
      </c>
      <c r="D138" s="179" t="s">
        <v>142</v>
      </c>
      <c r="E138" s="180" t="s">
        <v>164</v>
      </c>
      <c r="F138" s="181" t="s">
        <v>165</v>
      </c>
      <c r="G138" s="182" t="s">
        <v>145</v>
      </c>
      <c r="H138" s="183">
        <v>35.700000000000003</v>
      </c>
      <c r="I138" s="184"/>
      <c r="J138" s="185">
        <f>ROUND(I138*H138,2)</f>
        <v>0</v>
      </c>
      <c r="K138" s="181" t="s">
        <v>146</v>
      </c>
      <c r="L138" s="38"/>
      <c r="M138" s="186" t="s">
        <v>1</v>
      </c>
      <c r="N138" s="187" t="s">
        <v>39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0.44</v>
      </c>
      <c r="T138" s="189">
        <f>S138*H138</f>
        <v>15.708000000000002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147</v>
      </c>
      <c r="AT138" s="190" t="s">
        <v>142</v>
      </c>
      <c r="AU138" s="190" t="s">
        <v>83</v>
      </c>
      <c r="AY138" s="18" t="s">
        <v>140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81</v>
      </c>
      <c r="BK138" s="191">
        <f>ROUND(I138*H138,2)</f>
        <v>0</v>
      </c>
      <c r="BL138" s="18" t="s">
        <v>147</v>
      </c>
      <c r="BM138" s="190" t="s">
        <v>166</v>
      </c>
    </row>
    <row r="139" s="13" customFormat="1">
      <c r="A139" s="13"/>
      <c r="B139" s="192"/>
      <c r="C139" s="13"/>
      <c r="D139" s="193" t="s">
        <v>149</v>
      </c>
      <c r="E139" s="194" t="s">
        <v>1</v>
      </c>
      <c r="F139" s="195" t="s">
        <v>167</v>
      </c>
      <c r="G139" s="13"/>
      <c r="H139" s="194" t="s">
        <v>1</v>
      </c>
      <c r="I139" s="196"/>
      <c r="J139" s="13"/>
      <c r="K139" s="13"/>
      <c r="L139" s="192"/>
      <c r="M139" s="197"/>
      <c r="N139" s="198"/>
      <c r="O139" s="198"/>
      <c r="P139" s="198"/>
      <c r="Q139" s="198"/>
      <c r="R139" s="198"/>
      <c r="S139" s="198"/>
      <c r="T139" s="19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149</v>
      </c>
      <c r="AU139" s="194" t="s">
        <v>83</v>
      </c>
      <c r="AV139" s="13" t="s">
        <v>81</v>
      </c>
      <c r="AW139" s="13" t="s">
        <v>31</v>
      </c>
      <c r="AX139" s="13" t="s">
        <v>74</v>
      </c>
      <c r="AY139" s="194" t="s">
        <v>140</v>
      </c>
    </row>
    <row r="140" s="14" customFormat="1">
      <c r="A140" s="14"/>
      <c r="B140" s="200"/>
      <c r="C140" s="14"/>
      <c r="D140" s="193" t="s">
        <v>149</v>
      </c>
      <c r="E140" s="201" t="s">
        <v>1</v>
      </c>
      <c r="F140" s="202" t="s">
        <v>168</v>
      </c>
      <c r="G140" s="14"/>
      <c r="H140" s="203">
        <v>35.700000000000003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149</v>
      </c>
      <c r="AU140" s="201" t="s">
        <v>83</v>
      </c>
      <c r="AV140" s="14" t="s">
        <v>83</v>
      </c>
      <c r="AW140" s="14" t="s">
        <v>31</v>
      </c>
      <c r="AX140" s="14" t="s">
        <v>74</v>
      </c>
      <c r="AY140" s="201" t="s">
        <v>140</v>
      </c>
    </row>
    <row r="141" s="15" customFormat="1">
      <c r="A141" s="15"/>
      <c r="B141" s="208"/>
      <c r="C141" s="15"/>
      <c r="D141" s="193" t="s">
        <v>149</v>
      </c>
      <c r="E141" s="209" t="s">
        <v>1</v>
      </c>
      <c r="F141" s="210" t="s">
        <v>152</v>
      </c>
      <c r="G141" s="15"/>
      <c r="H141" s="211">
        <v>35.700000000000003</v>
      </c>
      <c r="I141" s="212"/>
      <c r="J141" s="15"/>
      <c r="K141" s="15"/>
      <c r="L141" s="208"/>
      <c r="M141" s="213"/>
      <c r="N141" s="214"/>
      <c r="O141" s="214"/>
      <c r="P141" s="214"/>
      <c r="Q141" s="214"/>
      <c r="R141" s="214"/>
      <c r="S141" s="214"/>
      <c r="T141" s="2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9" t="s">
        <v>149</v>
      </c>
      <c r="AU141" s="209" t="s">
        <v>83</v>
      </c>
      <c r="AV141" s="15" t="s">
        <v>147</v>
      </c>
      <c r="AW141" s="15" t="s">
        <v>31</v>
      </c>
      <c r="AX141" s="15" t="s">
        <v>81</v>
      </c>
      <c r="AY141" s="209" t="s">
        <v>140</v>
      </c>
    </row>
    <row r="142" s="2" customFormat="1" ht="24.15" customHeight="1">
      <c r="A142" s="37"/>
      <c r="B142" s="178"/>
      <c r="C142" s="179" t="s">
        <v>169</v>
      </c>
      <c r="D142" s="179" t="s">
        <v>142</v>
      </c>
      <c r="E142" s="180" t="s">
        <v>170</v>
      </c>
      <c r="F142" s="181" t="s">
        <v>171</v>
      </c>
      <c r="G142" s="182" t="s">
        <v>145</v>
      </c>
      <c r="H142" s="183">
        <v>55</v>
      </c>
      <c r="I142" s="184"/>
      <c r="J142" s="185">
        <f>ROUND(I142*H142,2)</f>
        <v>0</v>
      </c>
      <c r="K142" s="181" t="s">
        <v>146</v>
      </c>
      <c r="L142" s="38"/>
      <c r="M142" s="186" t="s">
        <v>1</v>
      </c>
      <c r="N142" s="187" t="s">
        <v>39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0.75</v>
      </c>
      <c r="T142" s="189">
        <f>S142*H142</f>
        <v>41.25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147</v>
      </c>
      <c r="AT142" s="190" t="s">
        <v>142</v>
      </c>
      <c r="AU142" s="190" t="s">
        <v>83</v>
      </c>
      <c r="AY142" s="18" t="s">
        <v>140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81</v>
      </c>
      <c r="BK142" s="191">
        <f>ROUND(I142*H142,2)</f>
        <v>0</v>
      </c>
      <c r="BL142" s="18" t="s">
        <v>147</v>
      </c>
      <c r="BM142" s="190" t="s">
        <v>172</v>
      </c>
    </row>
    <row r="143" s="13" customFormat="1">
      <c r="A143" s="13"/>
      <c r="B143" s="192"/>
      <c r="C143" s="13"/>
      <c r="D143" s="193" t="s">
        <v>149</v>
      </c>
      <c r="E143" s="194" t="s">
        <v>1</v>
      </c>
      <c r="F143" s="195" t="s">
        <v>173</v>
      </c>
      <c r="G143" s="13"/>
      <c r="H143" s="194" t="s">
        <v>1</v>
      </c>
      <c r="I143" s="196"/>
      <c r="J143" s="13"/>
      <c r="K143" s="13"/>
      <c r="L143" s="192"/>
      <c r="M143" s="197"/>
      <c r="N143" s="198"/>
      <c r="O143" s="198"/>
      <c r="P143" s="198"/>
      <c r="Q143" s="198"/>
      <c r="R143" s="198"/>
      <c r="S143" s="198"/>
      <c r="T143" s="19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149</v>
      </c>
      <c r="AU143" s="194" t="s">
        <v>83</v>
      </c>
      <c r="AV143" s="13" t="s">
        <v>81</v>
      </c>
      <c r="AW143" s="13" t="s">
        <v>31</v>
      </c>
      <c r="AX143" s="13" t="s">
        <v>74</v>
      </c>
      <c r="AY143" s="194" t="s">
        <v>140</v>
      </c>
    </row>
    <row r="144" s="14" customFormat="1">
      <c r="A144" s="14"/>
      <c r="B144" s="200"/>
      <c r="C144" s="14"/>
      <c r="D144" s="193" t="s">
        <v>149</v>
      </c>
      <c r="E144" s="201" t="s">
        <v>1</v>
      </c>
      <c r="F144" s="202" t="s">
        <v>174</v>
      </c>
      <c r="G144" s="14"/>
      <c r="H144" s="203">
        <v>55</v>
      </c>
      <c r="I144" s="204"/>
      <c r="J144" s="14"/>
      <c r="K144" s="14"/>
      <c r="L144" s="200"/>
      <c r="M144" s="205"/>
      <c r="N144" s="206"/>
      <c r="O144" s="206"/>
      <c r="P144" s="206"/>
      <c r="Q144" s="206"/>
      <c r="R144" s="206"/>
      <c r="S144" s="206"/>
      <c r="T144" s="20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1" t="s">
        <v>149</v>
      </c>
      <c r="AU144" s="201" t="s">
        <v>83</v>
      </c>
      <c r="AV144" s="14" t="s">
        <v>83</v>
      </c>
      <c r="AW144" s="14" t="s">
        <v>31</v>
      </c>
      <c r="AX144" s="14" t="s">
        <v>74</v>
      </c>
      <c r="AY144" s="201" t="s">
        <v>140</v>
      </c>
    </row>
    <row r="145" s="15" customFormat="1">
      <c r="A145" s="15"/>
      <c r="B145" s="208"/>
      <c r="C145" s="15"/>
      <c r="D145" s="193" t="s">
        <v>149</v>
      </c>
      <c r="E145" s="209" t="s">
        <v>1</v>
      </c>
      <c r="F145" s="210" t="s">
        <v>152</v>
      </c>
      <c r="G145" s="15"/>
      <c r="H145" s="211">
        <v>55</v>
      </c>
      <c r="I145" s="212"/>
      <c r="J145" s="15"/>
      <c r="K145" s="15"/>
      <c r="L145" s="208"/>
      <c r="M145" s="213"/>
      <c r="N145" s="214"/>
      <c r="O145" s="214"/>
      <c r="P145" s="214"/>
      <c r="Q145" s="214"/>
      <c r="R145" s="214"/>
      <c r="S145" s="214"/>
      <c r="T145" s="2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9" t="s">
        <v>149</v>
      </c>
      <c r="AU145" s="209" t="s">
        <v>83</v>
      </c>
      <c r="AV145" s="15" t="s">
        <v>147</v>
      </c>
      <c r="AW145" s="15" t="s">
        <v>31</v>
      </c>
      <c r="AX145" s="15" t="s">
        <v>81</v>
      </c>
      <c r="AY145" s="209" t="s">
        <v>140</v>
      </c>
    </row>
    <row r="146" s="2" customFormat="1" ht="24.15" customHeight="1">
      <c r="A146" s="37"/>
      <c r="B146" s="178"/>
      <c r="C146" s="179" t="s">
        <v>175</v>
      </c>
      <c r="D146" s="179" t="s">
        <v>142</v>
      </c>
      <c r="E146" s="180" t="s">
        <v>176</v>
      </c>
      <c r="F146" s="181" t="s">
        <v>177</v>
      </c>
      <c r="G146" s="182" t="s">
        <v>145</v>
      </c>
      <c r="H146" s="183">
        <v>50</v>
      </c>
      <c r="I146" s="184"/>
      <c r="J146" s="185">
        <f>ROUND(I146*H146,2)</f>
        <v>0</v>
      </c>
      <c r="K146" s="181" t="s">
        <v>146</v>
      </c>
      <c r="L146" s="38"/>
      <c r="M146" s="186" t="s">
        <v>1</v>
      </c>
      <c r="N146" s="187" t="s">
        <v>39</v>
      </c>
      <c r="O146" s="76"/>
      <c r="P146" s="188">
        <f>O146*H146</f>
        <v>0</v>
      </c>
      <c r="Q146" s="188">
        <v>0</v>
      </c>
      <c r="R146" s="188">
        <f>Q146*H146</f>
        <v>0</v>
      </c>
      <c r="S146" s="188">
        <v>0.098000000000000004</v>
      </c>
      <c r="T146" s="189">
        <f>S146*H146</f>
        <v>4.9000000000000004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0" t="s">
        <v>147</v>
      </c>
      <c r="AT146" s="190" t="s">
        <v>142</v>
      </c>
      <c r="AU146" s="190" t="s">
        <v>83</v>
      </c>
      <c r="AY146" s="18" t="s">
        <v>140</v>
      </c>
      <c r="BE146" s="191">
        <f>IF(N146="základní",J146,0)</f>
        <v>0</v>
      </c>
      <c r="BF146" s="191">
        <f>IF(N146="snížená",J146,0)</f>
        <v>0</v>
      </c>
      <c r="BG146" s="191">
        <f>IF(N146="zákl. přenesená",J146,0)</f>
        <v>0</v>
      </c>
      <c r="BH146" s="191">
        <f>IF(N146="sníž. přenesená",J146,0)</f>
        <v>0</v>
      </c>
      <c r="BI146" s="191">
        <f>IF(N146="nulová",J146,0)</f>
        <v>0</v>
      </c>
      <c r="BJ146" s="18" t="s">
        <v>81</v>
      </c>
      <c r="BK146" s="191">
        <f>ROUND(I146*H146,2)</f>
        <v>0</v>
      </c>
      <c r="BL146" s="18" t="s">
        <v>147</v>
      </c>
      <c r="BM146" s="190" t="s">
        <v>178</v>
      </c>
    </row>
    <row r="147" s="13" customFormat="1">
      <c r="A147" s="13"/>
      <c r="B147" s="192"/>
      <c r="C147" s="13"/>
      <c r="D147" s="193" t="s">
        <v>149</v>
      </c>
      <c r="E147" s="194" t="s">
        <v>1</v>
      </c>
      <c r="F147" s="195" t="s">
        <v>179</v>
      </c>
      <c r="G147" s="13"/>
      <c r="H147" s="194" t="s">
        <v>1</v>
      </c>
      <c r="I147" s="196"/>
      <c r="J147" s="13"/>
      <c r="K147" s="13"/>
      <c r="L147" s="192"/>
      <c r="M147" s="197"/>
      <c r="N147" s="198"/>
      <c r="O147" s="198"/>
      <c r="P147" s="198"/>
      <c r="Q147" s="198"/>
      <c r="R147" s="198"/>
      <c r="S147" s="198"/>
      <c r="T147" s="19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149</v>
      </c>
      <c r="AU147" s="194" t="s">
        <v>83</v>
      </c>
      <c r="AV147" s="13" t="s">
        <v>81</v>
      </c>
      <c r="AW147" s="13" t="s">
        <v>31</v>
      </c>
      <c r="AX147" s="13" t="s">
        <v>74</v>
      </c>
      <c r="AY147" s="194" t="s">
        <v>140</v>
      </c>
    </row>
    <row r="148" s="14" customFormat="1">
      <c r="A148" s="14"/>
      <c r="B148" s="200"/>
      <c r="C148" s="14"/>
      <c r="D148" s="193" t="s">
        <v>149</v>
      </c>
      <c r="E148" s="201" t="s">
        <v>1</v>
      </c>
      <c r="F148" s="202" t="s">
        <v>180</v>
      </c>
      <c r="G148" s="14"/>
      <c r="H148" s="203">
        <v>50</v>
      </c>
      <c r="I148" s="204"/>
      <c r="J148" s="14"/>
      <c r="K148" s="14"/>
      <c r="L148" s="200"/>
      <c r="M148" s="205"/>
      <c r="N148" s="206"/>
      <c r="O148" s="206"/>
      <c r="P148" s="206"/>
      <c r="Q148" s="206"/>
      <c r="R148" s="206"/>
      <c r="S148" s="206"/>
      <c r="T148" s="20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01" t="s">
        <v>149</v>
      </c>
      <c r="AU148" s="201" t="s">
        <v>83</v>
      </c>
      <c r="AV148" s="14" t="s">
        <v>83</v>
      </c>
      <c r="AW148" s="14" t="s">
        <v>31</v>
      </c>
      <c r="AX148" s="14" t="s">
        <v>74</v>
      </c>
      <c r="AY148" s="201" t="s">
        <v>140</v>
      </c>
    </row>
    <row r="149" s="15" customFormat="1">
      <c r="A149" s="15"/>
      <c r="B149" s="208"/>
      <c r="C149" s="15"/>
      <c r="D149" s="193" t="s">
        <v>149</v>
      </c>
      <c r="E149" s="209" t="s">
        <v>1</v>
      </c>
      <c r="F149" s="210" t="s">
        <v>152</v>
      </c>
      <c r="G149" s="15"/>
      <c r="H149" s="211">
        <v>50</v>
      </c>
      <c r="I149" s="212"/>
      <c r="J149" s="15"/>
      <c r="K149" s="15"/>
      <c r="L149" s="208"/>
      <c r="M149" s="213"/>
      <c r="N149" s="214"/>
      <c r="O149" s="214"/>
      <c r="P149" s="214"/>
      <c r="Q149" s="214"/>
      <c r="R149" s="214"/>
      <c r="S149" s="214"/>
      <c r="T149" s="2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9" t="s">
        <v>149</v>
      </c>
      <c r="AU149" s="209" t="s">
        <v>83</v>
      </c>
      <c r="AV149" s="15" t="s">
        <v>147</v>
      </c>
      <c r="AW149" s="15" t="s">
        <v>31</v>
      </c>
      <c r="AX149" s="15" t="s">
        <v>81</v>
      </c>
      <c r="AY149" s="209" t="s">
        <v>140</v>
      </c>
    </row>
    <row r="150" s="2" customFormat="1" ht="16.5" customHeight="1">
      <c r="A150" s="37"/>
      <c r="B150" s="178"/>
      <c r="C150" s="179" t="s">
        <v>181</v>
      </c>
      <c r="D150" s="179" t="s">
        <v>142</v>
      </c>
      <c r="E150" s="180" t="s">
        <v>182</v>
      </c>
      <c r="F150" s="181" t="s">
        <v>183</v>
      </c>
      <c r="G150" s="182" t="s">
        <v>184</v>
      </c>
      <c r="H150" s="183">
        <v>298</v>
      </c>
      <c r="I150" s="184"/>
      <c r="J150" s="185">
        <f>ROUND(I150*H150,2)</f>
        <v>0</v>
      </c>
      <c r="K150" s="181" t="s">
        <v>146</v>
      </c>
      <c r="L150" s="38"/>
      <c r="M150" s="186" t="s">
        <v>1</v>
      </c>
      <c r="N150" s="187" t="s">
        <v>39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0.20499999999999999</v>
      </c>
      <c r="T150" s="189">
        <f>S150*H150</f>
        <v>61.089999999999996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147</v>
      </c>
      <c r="AT150" s="190" t="s">
        <v>142</v>
      </c>
      <c r="AU150" s="190" t="s">
        <v>83</v>
      </c>
      <c r="AY150" s="18" t="s">
        <v>140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81</v>
      </c>
      <c r="BK150" s="191">
        <f>ROUND(I150*H150,2)</f>
        <v>0</v>
      </c>
      <c r="BL150" s="18" t="s">
        <v>147</v>
      </c>
      <c r="BM150" s="190" t="s">
        <v>185</v>
      </c>
    </row>
    <row r="151" s="13" customFormat="1">
      <c r="A151" s="13"/>
      <c r="B151" s="192"/>
      <c r="C151" s="13"/>
      <c r="D151" s="193" t="s">
        <v>149</v>
      </c>
      <c r="E151" s="194" t="s">
        <v>1</v>
      </c>
      <c r="F151" s="195" t="s">
        <v>186</v>
      </c>
      <c r="G151" s="13"/>
      <c r="H151" s="194" t="s">
        <v>1</v>
      </c>
      <c r="I151" s="196"/>
      <c r="J151" s="13"/>
      <c r="K151" s="13"/>
      <c r="L151" s="192"/>
      <c r="M151" s="197"/>
      <c r="N151" s="198"/>
      <c r="O151" s="198"/>
      <c r="P151" s="198"/>
      <c r="Q151" s="198"/>
      <c r="R151" s="198"/>
      <c r="S151" s="198"/>
      <c r="T151" s="19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149</v>
      </c>
      <c r="AU151" s="194" t="s">
        <v>83</v>
      </c>
      <c r="AV151" s="13" t="s">
        <v>81</v>
      </c>
      <c r="AW151" s="13" t="s">
        <v>31</v>
      </c>
      <c r="AX151" s="13" t="s">
        <v>74</v>
      </c>
      <c r="AY151" s="194" t="s">
        <v>140</v>
      </c>
    </row>
    <row r="152" s="14" customFormat="1">
      <c r="A152" s="14"/>
      <c r="B152" s="200"/>
      <c r="C152" s="14"/>
      <c r="D152" s="193" t="s">
        <v>149</v>
      </c>
      <c r="E152" s="201" t="s">
        <v>1</v>
      </c>
      <c r="F152" s="202" t="s">
        <v>187</v>
      </c>
      <c r="G152" s="14"/>
      <c r="H152" s="203">
        <v>298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149</v>
      </c>
      <c r="AU152" s="201" t="s">
        <v>83</v>
      </c>
      <c r="AV152" s="14" t="s">
        <v>83</v>
      </c>
      <c r="AW152" s="14" t="s">
        <v>31</v>
      </c>
      <c r="AX152" s="14" t="s">
        <v>74</v>
      </c>
      <c r="AY152" s="201" t="s">
        <v>140</v>
      </c>
    </row>
    <row r="153" s="15" customFormat="1">
      <c r="A153" s="15"/>
      <c r="B153" s="208"/>
      <c r="C153" s="15"/>
      <c r="D153" s="193" t="s">
        <v>149</v>
      </c>
      <c r="E153" s="209" t="s">
        <v>1</v>
      </c>
      <c r="F153" s="210" t="s">
        <v>152</v>
      </c>
      <c r="G153" s="15"/>
      <c r="H153" s="211">
        <v>298</v>
      </c>
      <c r="I153" s="212"/>
      <c r="J153" s="15"/>
      <c r="K153" s="15"/>
      <c r="L153" s="208"/>
      <c r="M153" s="213"/>
      <c r="N153" s="214"/>
      <c r="O153" s="214"/>
      <c r="P153" s="214"/>
      <c r="Q153" s="214"/>
      <c r="R153" s="214"/>
      <c r="S153" s="214"/>
      <c r="T153" s="2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9" t="s">
        <v>149</v>
      </c>
      <c r="AU153" s="209" t="s">
        <v>83</v>
      </c>
      <c r="AV153" s="15" t="s">
        <v>147</v>
      </c>
      <c r="AW153" s="15" t="s">
        <v>31</v>
      </c>
      <c r="AX153" s="15" t="s">
        <v>81</v>
      </c>
      <c r="AY153" s="209" t="s">
        <v>140</v>
      </c>
    </row>
    <row r="154" s="2" customFormat="1" ht="24.15" customHeight="1">
      <c r="A154" s="37"/>
      <c r="B154" s="178"/>
      <c r="C154" s="179" t="s">
        <v>188</v>
      </c>
      <c r="D154" s="179" t="s">
        <v>142</v>
      </c>
      <c r="E154" s="180" t="s">
        <v>189</v>
      </c>
      <c r="F154" s="181" t="s">
        <v>190</v>
      </c>
      <c r="G154" s="182" t="s">
        <v>191</v>
      </c>
      <c r="H154" s="183">
        <v>59.488</v>
      </c>
      <c r="I154" s="184"/>
      <c r="J154" s="185">
        <f>ROUND(I154*H154,2)</f>
        <v>0</v>
      </c>
      <c r="K154" s="181" t="s">
        <v>192</v>
      </c>
      <c r="L154" s="38"/>
      <c r="M154" s="186" t="s">
        <v>1</v>
      </c>
      <c r="N154" s="187" t="s">
        <v>39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147</v>
      </c>
      <c r="AT154" s="190" t="s">
        <v>142</v>
      </c>
      <c r="AU154" s="190" t="s">
        <v>83</v>
      </c>
      <c r="AY154" s="18" t="s">
        <v>140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81</v>
      </c>
      <c r="BK154" s="191">
        <f>ROUND(I154*H154,2)</f>
        <v>0</v>
      </c>
      <c r="BL154" s="18" t="s">
        <v>147</v>
      </c>
      <c r="BM154" s="190" t="s">
        <v>193</v>
      </c>
    </row>
    <row r="155" s="13" customFormat="1">
      <c r="A155" s="13"/>
      <c r="B155" s="192"/>
      <c r="C155" s="13"/>
      <c r="D155" s="193" t="s">
        <v>149</v>
      </c>
      <c r="E155" s="194" t="s">
        <v>1</v>
      </c>
      <c r="F155" s="195" t="s">
        <v>194</v>
      </c>
      <c r="G155" s="13"/>
      <c r="H155" s="194" t="s">
        <v>1</v>
      </c>
      <c r="I155" s="196"/>
      <c r="J155" s="13"/>
      <c r="K155" s="13"/>
      <c r="L155" s="192"/>
      <c r="M155" s="197"/>
      <c r="N155" s="198"/>
      <c r="O155" s="198"/>
      <c r="P155" s="198"/>
      <c r="Q155" s="198"/>
      <c r="R155" s="198"/>
      <c r="S155" s="198"/>
      <c r="T155" s="19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149</v>
      </c>
      <c r="AU155" s="194" t="s">
        <v>83</v>
      </c>
      <c r="AV155" s="13" t="s">
        <v>81</v>
      </c>
      <c r="AW155" s="13" t="s">
        <v>31</v>
      </c>
      <c r="AX155" s="13" t="s">
        <v>74</v>
      </c>
      <c r="AY155" s="194" t="s">
        <v>140</v>
      </c>
    </row>
    <row r="156" s="14" customFormat="1">
      <c r="A156" s="14"/>
      <c r="B156" s="200"/>
      <c r="C156" s="14"/>
      <c r="D156" s="193" t="s">
        <v>149</v>
      </c>
      <c r="E156" s="201" t="s">
        <v>1</v>
      </c>
      <c r="F156" s="202" t="s">
        <v>195</v>
      </c>
      <c r="G156" s="14"/>
      <c r="H156" s="203">
        <v>59.488</v>
      </c>
      <c r="I156" s="204"/>
      <c r="J156" s="14"/>
      <c r="K156" s="14"/>
      <c r="L156" s="200"/>
      <c r="M156" s="205"/>
      <c r="N156" s="206"/>
      <c r="O156" s="206"/>
      <c r="P156" s="206"/>
      <c r="Q156" s="206"/>
      <c r="R156" s="206"/>
      <c r="S156" s="206"/>
      <c r="T156" s="20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1" t="s">
        <v>149</v>
      </c>
      <c r="AU156" s="201" t="s">
        <v>83</v>
      </c>
      <c r="AV156" s="14" t="s">
        <v>83</v>
      </c>
      <c r="AW156" s="14" t="s">
        <v>31</v>
      </c>
      <c r="AX156" s="14" t="s">
        <v>74</v>
      </c>
      <c r="AY156" s="201" t="s">
        <v>140</v>
      </c>
    </row>
    <row r="157" s="15" customFormat="1">
      <c r="A157" s="15"/>
      <c r="B157" s="208"/>
      <c r="C157" s="15"/>
      <c r="D157" s="193" t="s">
        <v>149</v>
      </c>
      <c r="E157" s="209" t="s">
        <v>1</v>
      </c>
      <c r="F157" s="210" t="s">
        <v>152</v>
      </c>
      <c r="G157" s="15"/>
      <c r="H157" s="211">
        <v>59.488</v>
      </c>
      <c r="I157" s="212"/>
      <c r="J157" s="15"/>
      <c r="K157" s="15"/>
      <c r="L157" s="208"/>
      <c r="M157" s="213"/>
      <c r="N157" s="214"/>
      <c r="O157" s="214"/>
      <c r="P157" s="214"/>
      <c r="Q157" s="214"/>
      <c r="R157" s="214"/>
      <c r="S157" s="214"/>
      <c r="T157" s="2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9" t="s">
        <v>149</v>
      </c>
      <c r="AU157" s="209" t="s">
        <v>83</v>
      </c>
      <c r="AV157" s="15" t="s">
        <v>147</v>
      </c>
      <c r="AW157" s="15" t="s">
        <v>31</v>
      </c>
      <c r="AX157" s="15" t="s">
        <v>81</v>
      </c>
      <c r="AY157" s="209" t="s">
        <v>140</v>
      </c>
    </row>
    <row r="158" s="2" customFormat="1" ht="21.75" customHeight="1">
      <c r="A158" s="37"/>
      <c r="B158" s="178"/>
      <c r="C158" s="179" t="s">
        <v>196</v>
      </c>
      <c r="D158" s="179" t="s">
        <v>142</v>
      </c>
      <c r="E158" s="180" t="s">
        <v>197</v>
      </c>
      <c r="F158" s="181" t="s">
        <v>198</v>
      </c>
      <c r="G158" s="182" t="s">
        <v>191</v>
      </c>
      <c r="H158" s="183">
        <v>29.744</v>
      </c>
      <c r="I158" s="184"/>
      <c r="J158" s="185">
        <f>ROUND(I158*H158,2)</f>
        <v>0</v>
      </c>
      <c r="K158" s="181" t="s">
        <v>192</v>
      </c>
      <c r="L158" s="38"/>
      <c r="M158" s="186" t="s">
        <v>1</v>
      </c>
      <c r="N158" s="187" t="s">
        <v>39</v>
      </c>
      <c r="O158" s="76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147</v>
      </c>
      <c r="AT158" s="190" t="s">
        <v>142</v>
      </c>
      <c r="AU158" s="190" t="s">
        <v>83</v>
      </c>
      <c r="AY158" s="18" t="s">
        <v>140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81</v>
      </c>
      <c r="BK158" s="191">
        <f>ROUND(I158*H158,2)</f>
        <v>0</v>
      </c>
      <c r="BL158" s="18" t="s">
        <v>147</v>
      </c>
      <c r="BM158" s="190" t="s">
        <v>199</v>
      </c>
    </row>
    <row r="159" s="14" customFormat="1">
      <c r="A159" s="14"/>
      <c r="B159" s="200"/>
      <c r="C159" s="14"/>
      <c r="D159" s="193" t="s">
        <v>149</v>
      </c>
      <c r="E159" s="201" t="s">
        <v>1</v>
      </c>
      <c r="F159" s="202" t="s">
        <v>200</v>
      </c>
      <c r="G159" s="14"/>
      <c r="H159" s="203">
        <v>29.744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149</v>
      </c>
      <c r="AU159" s="201" t="s">
        <v>83</v>
      </c>
      <c r="AV159" s="14" t="s">
        <v>83</v>
      </c>
      <c r="AW159" s="14" t="s">
        <v>31</v>
      </c>
      <c r="AX159" s="14" t="s">
        <v>74</v>
      </c>
      <c r="AY159" s="201" t="s">
        <v>140</v>
      </c>
    </row>
    <row r="160" s="15" customFormat="1">
      <c r="A160" s="15"/>
      <c r="B160" s="208"/>
      <c r="C160" s="15"/>
      <c r="D160" s="193" t="s">
        <v>149</v>
      </c>
      <c r="E160" s="209" t="s">
        <v>1</v>
      </c>
      <c r="F160" s="210" t="s">
        <v>152</v>
      </c>
      <c r="G160" s="15"/>
      <c r="H160" s="211">
        <v>29.744</v>
      </c>
      <c r="I160" s="212"/>
      <c r="J160" s="15"/>
      <c r="K160" s="15"/>
      <c r="L160" s="208"/>
      <c r="M160" s="213"/>
      <c r="N160" s="214"/>
      <c r="O160" s="214"/>
      <c r="P160" s="214"/>
      <c r="Q160" s="214"/>
      <c r="R160" s="214"/>
      <c r="S160" s="214"/>
      <c r="T160" s="2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09" t="s">
        <v>149</v>
      </c>
      <c r="AU160" s="209" t="s">
        <v>83</v>
      </c>
      <c r="AV160" s="15" t="s">
        <v>147</v>
      </c>
      <c r="AW160" s="15" t="s">
        <v>31</v>
      </c>
      <c r="AX160" s="15" t="s">
        <v>81</v>
      </c>
      <c r="AY160" s="209" t="s">
        <v>140</v>
      </c>
    </row>
    <row r="161" s="2" customFormat="1" ht="24.15" customHeight="1">
      <c r="A161" s="37"/>
      <c r="B161" s="178"/>
      <c r="C161" s="179" t="s">
        <v>201</v>
      </c>
      <c r="D161" s="179" t="s">
        <v>142</v>
      </c>
      <c r="E161" s="180" t="s">
        <v>202</v>
      </c>
      <c r="F161" s="181" t="s">
        <v>203</v>
      </c>
      <c r="G161" s="182" t="s">
        <v>191</v>
      </c>
      <c r="H161" s="183">
        <v>59.488</v>
      </c>
      <c r="I161" s="184"/>
      <c r="J161" s="185">
        <f>ROUND(I161*H161,2)</f>
        <v>0</v>
      </c>
      <c r="K161" s="181" t="s">
        <v>192</v>
      </c>
      <c r="L161" s="38"/>
      <c r="M161" s="186" t="s">
        <v>1</v>
      </c>
      <c r="N161" s="187" t="s">
        <v>39</v>
      </c>
      <c r="O161" s="76"/>
      <c r="P161" s="188">
        <f>O161*H161</f>
        <v>0</v>
      </c>
      <c r="Q161" s="188">
        <v>0</v>
      </c>
      <c r="R161" s="188">
        <f>Q161*H161</f>
        <v>0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147</v>
      </c>
      <c r="AT161" s="190" t="s">
        <v>142</v>
      </c>
      <c r="AU161" s="190" t="s">
        <v>83</v>
      </c>
      <c r="AY161" s="18" t="s">
        <v>140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81</v>
      </c>
      <c r="BK161" s="191">
        <f>ROUND(I161*H161,2)</f>
        <v>0</v>
      </c>
      <c r="BL161" s="18" t="s">
        <v>147</v>
      </c>
      <c r="BM161" s="190" t="s">
        <v>204</v>
      </c>
    </row>
    <row r="162" s="13" customFormat="1">
      <c r="A162" s="13"/>
      <c r="B162" s="192"/>
      <c r="C162" s="13"/>
      <c r="D162" s="193" t="s">
        <v>149</v>
      </c>
      <c r="E162" s="194" t="s">
        <v>1</v>
      </c>
      <c r="F162" s="195" t="s">
        <v>205</v>
      </c>
      <c r="G162" s="13"/>
      <c r="H162" s="194" t="s">
        <v>1</v>
      </c>
      <c r="I162" s="196"/>
      <c r="J162" s="13"/>
      <c r="K162" s="13"/>
      <c r="L162" s="192"/>
      <c r="M162" s="197"/>
      <c r="N162" s="198"/>
      <c r="O162" s="198"/>
      <c r="P162" s="198"/>
      <c r="Q162" s="198"/>
      <c r="R162" s="198"/>
      <c r="S162" s="198"/>
      <c r="T162" s="19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149</v>
      </c>
      <c r="AU162" s="194" t="s">
        <v>83</v>
      </c>
      <c r="AV162" s="13" t="s">
        <v>81</v>
      </c>
      <c r="AW162" s="13" t="s">
        <v>31</v>
      </c>
      <c r="AX162" s="13" t="s">
        <v>74</v>
      </c>
      <c r="AY162" s="194" t="s">
        <v>140</v>
      </c>
    </row>
    <row r="163" s="14" customFormat="1">
      <c r="A163" s="14"/>
      <c r="B163" s="200"/>
      <c r="C163" s="14"/>
      <c r="D163" s="193" t="s">
        <v>149</v>
      </c>
      <c r="E163" s="201" t="s">
        <v>1</v>
      </c>
      <c r="F163" s="202" t="s">
        <v>206</v>
      </c>
      <c r="G163" s="14"/>
      <c r="H163" s="203">
        <v>59.488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149</v>
      </c>
      <c r="AU163" s="201" t="s">
        <v>83</v>
      </c>
      <c r="AV163" s="14" t="s">
        <v>83</v>
      </c>
      <c r="AW163" s="14" t="s">
        <v>31</v>
      </c>
      <c r="AX163" s="14" t="s">
        <v>74</v>
      </c>
      <c r="AY163" s="201" t="s">
        <v>140</v>
      </c>
    </row>
    <row r="164" s="15" customFormat="1">
      <c r="A164" s="15"/>
      <c r="B164" s="208"/>
      <c r="C164" s="15"/>
      <c r="D164" s="193" t="s">
        <v>149</v>
      </c>
      <c r="E164" s="209" t="s">
        <v>1</v>
      </c>
      <c r="F164" s="210" t="s">
        <v>152</v>
      </c>
      <c r="G164" s="15"/>
      <c r="H164" s="211">
        <v>59.488</v>
      </c>
      <c r="I164" s="212"/>
      <c r="J164" s="15"/>
      <c r="K164" s="15"/>
      <c r="L164" s="208"/>
      <c r="M164" s="213"/>
      <c r="N164" s="214"/>
      <c r="O164" s="214"/>
      <c r="P164" s="214"/>
      <c r="Q164" s="214"/>
      <c r="R164" s="214"/>
      <c r="S164" s="214"/>
      <c r="T164" s="2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9" t="s">
        <v>149</v>
      </c>
      <c r="AU164" s="209" t="s">
        <v>83</v>
      </c>
      <c r="AV164" s="15" t="s">
        <v>147</v>
      </c>
      <c r="AW164" s="15" t="s">
        <v>31</v>
      </c>
      <c r="AX164" s="15" t="s">
        <v>81</v>
      </c>
      <c r="AY164" s="209" t="s">
        <v>140</v>
      </c>
    </row>
    <row r="165" s="2" customFormat="1" ht="16.5" customHeight="1">
      <c r="A165" s="37"/>
      <c r="B165" s="178"/>
      <c r="C165" s="179" t="s">
        <v>207</v>
      </c>
      <c r="D165" s="179" t="s">
        <v>142</v>
      </c>
      <c r="E165" s="180" t="s">
        <v>208</v>
      </c>
      <c r="F165" s="181" t="s">
        <v>209</v>
      </c>
      <c r="G165" s="182" t="s">
        <v>191</v>
      </c>
      <c r="H165" s="183">
        <v>59.488</v>
      </c>
      <c r="I165" s="184"/>
      <c r="J165" s="185">
        <f>ROUND(I165*H165,2)</f>
        <v>0</v>
      </c>
      <c r="K165" s="181" t="s">
        <v>192</v>
      </c>
      <c r="L165" s="38"/>
      <c r="M165" s="186" t="s">
        <v>1</v>
      </c>
      <c r="N165" s="187" t="s">
        <v>39</v>
      </c>
      <c r="O165" s="76"/>
      <c r="P165" s="188">
        <f>O165*H165</f>
        <v>0</v>
      </c>
      <c r="Q165" s="188">
        <v>0</v>
      </c>
      <c r="R165" s="188">
        <f>Q165*H165</f>
        <v>0</v>
      </c>
      <c r="S165" s="188">
        <v>0</v>
      </c>
      <c r="T165" s="189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0" t="s">
        <v>147</v>
      </c>
      <c r="AT165" s="190" t="s">
        <v>142</v>
      </c>
      <c r="AU165" s="190" t="s">
        <v>83</v>
      </c>
      <c r="AY165" s="18" t="s">
        <v>140</v>
      </c>
      <c r="BE165" s="191">
        <f>IF(N165="základní",J165,0)</f>
        <v>0</v>
      </c>
      <c r="BF165" s="191">
        <f>IF(N165="snížená",J165,0)</f>
        <v>0</v>
      </c>
      <c r="BG165" s="191">
        <f>IF(N165="zákl. přenesená",J165,0)</f>
        <v>0</v>
      </c>
      <c r="BH165" s="191">
        <f>IF(N165="sníž. přenesená",J165,0)</f>
        <v>0</v>
      </c>
      <c r="BI165" s="191">
        <f>IF(N165="nulová",J165,0)</f>
        <v>0</v>
      </c>
      <c r="BJ165" s="18" t="s">
        <v>81</v>
      </c>
      <c r="BK165" s="191">
        <f>ROUND(I165*H165,2)</f>
        <v>0</v>
      </c>
      <c r="BL165" s="18" t="s">
        <v>147</v>
      </c>
      <c r="BM165" s="190" t="s">
        <v>210</v>
      </c>
    </row>
    <row r="166" s="14" customFormat="1">
      <c r="A166" s="14"/>
      <c r="B166" s="200"/>
      <c r="C166" s="14"/>
      <c r="D166" s="193" t="s">
        <v>149</v>
      </c>
      <c r="E166" s="201" t="s">
        <v>1</v>
      </c>
      <c r="F166" s="202" t="s">
        <v>206</v>
      </c>
      <c r="G166" s="14"/>
      <c r="H166" s="203">
        <v>59.488</v>
      </c>
      <c r="I166" s="204"/>
      <c r="J166" s="14"/>
      <c r="K166" s="14"/>
      <c r="L166" s="200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1" t="s">
        <v>149</v>
      </c>
      <c r="AU166" s="201" t="s">
        <v>83</v>
      </c>
      <c r="AV166" s="14" t="s">
        <v>83</v>
      </c>
      <c r="AW166" s="14" t="s">
        <v>31</v>
      </c>
      <c r="AX166" s="14" t="s">
        <v>74</v>
      </c>
      <c r="AY166" s="201" t="s">
        <v>140</v>
      </c>
    </row>
    <row r="167" s="15" customFormat="1">
      <c r="A167" s="15"/>
      <c r="B167" s="208"/>
      <c r="C167" s="15"/>
      <c r="D167" s="193" t="s">
        <v>149</v>
      </c>
      <c r="E167" s="209" t="s">
        <v>1</v>
      </c>
      <c r="F167" s="210" t="s">
        <v>152</v>
      </c>
      <c r="G167" s="15"/>
      <c r="H167" s="211">
        <v>59.488</v>
      </c>
      <c r="I167" s="212"/>
      <c r="J167" s="15"/>
      <c r="K167" s="15"/>
      <c r="L167" s="208"/>
      <c r="M167" s="213"/>
      <c r="N167" s="214"/>
      <c r="O167" s="214"/>
      <c r="P167" s="214"/>
      <c r="Q167" s="214"/>
      <c r="R167" s="214"/>
      <c r="S167" s="214"/>
      <c r="T167" s="2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9" t="s">
        <v>149</v>
      </c>
      <c r="AU167" s="209" t="s">
        <v>83</v>
      </c>
      <c r="AV167" s="15" t="s">
        <v>147</v>
      </c>
      <c r="AW167" s="15" t="s">
        <v>31</v>
      </c>
      <c r="AX167" s="15" t="s">
        <v>81</v>
      </c>
      <c r="AY167" s="209" t="s">
        <v>140</v>
      </c>
    </row>
    <row r="168" s="2" customFormat="1" ht="24.15" customHeight="1">
      <c r="A168" s="37"/>
      <c r="B168" s="178"/>
      <c r="C168" s="179" t="s">
        <v>211</v>
      </c>
      <c r="D168" s="179" t="s">
        <v>142</v>
      </c>
      <c r="E168" s="180" t="s">
        <v>212</v>
      </c>
      <c r="F168" s="181" t="s">
        <v>213</v>
      </c>
      <c r="G168" s="182" t="s">
        <v>214</v>
      </c>
      <c r="H168" s="183">
        <v>107.078</v>
      </c>
      <c r="I168" s="184"/>
      <c r="J168" s="185">
        <f>ROUND(I168*H168,2)</f>
        <v>0</v>
      </c>
      <c r="K168" s="181" t="s">
        <v>192</v>
      </c>
      <c r="L168" s="38"/>
      <c r="M168" s="186" t="s">
        <v>1</v>
      </c>
      <c r="N168" s="187" t="s">
        <v>39</v>
      </c>
      <c r="O168" s="76"/>
      <c r="P168" s="188">
        <f>O168*H168</f>
        <v>0</v>
      </c>
      <c r="Q168" s="188">
        <v>0</v>
      </c>
      <c r="R168" s="188">
        <f>Q168*H168</f>
        <v>0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147</v>
      </c>
      <c r="AT168" s="190" t="s">
        <v>142</v>
      </c>
      <c r="AU168" s="190" t="s">
        <v>83</v>
      </c>
      <c r="AY168" s="18" t="s">
        <v>140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81</v>
      </c>
      <c r="BK168" s="191">
        <f>ROUND(I168*H168,2)</f>
        <v>0</v>
      </c>
      <c r="BL168" s="18" t="s">
        <v>147</v>
      </c>
      <c r="BM168" s="190" t="s">
        <v>215</v>
      </c>
    </row>
    <row r="169" s="14" customFormat="1">
      <c r="A169" s="14"/>
      <c r="B169" s="200"/>
      <c r="C169" s="14"/>
      <c r="D169" s="193" t="s">
        <v>149</v>
      </c>
      <c r="E169" s="201" t="s">
        <v>1</v>
      </c>
      <c r="F169" s="202" t="s">
        <v>216</v>
      </c>
      <c r="G169" s="14"/>
      <c r="H169" s="203">
        <v>107.078</v>
      </c>
      <c r="I169" s="204"/>
      <c r="J169" s="14"/>
      <c r="K169" s="14"/>
      <c r="L169" s="200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1" t="s">
        <v>149</v>
      </c>
      <c r="AU169" s="201" t="s">
        <v>83</v>
      </c>
      <c r="AV169" s="14" t="s">
        <v>83</v>
      </c>
      <c r="AW169" s="14" t="s">
        <v>31</v>
      </c>
      <c r="AX169" s="14" t="s">
        <v>74</v>
      </c>
      <c r="AY169" s="201" t="s">
        <v>140</v>
      </c>
    </row>
    <row r="170" s="15" customFormat="1">
      <c r="A170" s="15"/>
      <c r="B170" s="208"/>
      <c r="C170" s="15"/>
      <c r="D170" s="193" t="s">
        <v>149</v>
      </c>
      <c r="E170" s="209" t="s">
        <v>1</v>
      </c>
      <c r="F170" s="210" t="s">
        <v>152</v>
      </c>
      <c r="G170" s="15"/>
      <c r="H170" s="211">
        <v>107.078</v>
      </c>
      <c r="I170" s="212"/>
      <c r="J170" s="15"/>
      <c r="K170" s="15"/>
      <c r="L170" s="208"/>
      <c r="M170" s="213"/>
      <c r="N170" s="214"/>
      <c r="O170" s="214"/>
      <c r="P170" s="214"/>
      <c r="Q170" s="214"/>
      <c r="R170" s="214"/>
      <c r="S170" s="214"/>
      <c r="T170" s="2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09" t="s">
        <v>149</v>
      </c>
      <c r="AU170" s="209" t="s">
        <v>83</v>
      </c>
      <c r="AV170" s="15" t="s">
        <v>147</v>
      </c>
      <c r="AW170" s="15" t="s">
        <v>31</v>
      </c>
      <c r="AX170" s="15" t="s">
        <v>81</v>
      </c>
      <c r="AY170" s="209" t="s">
        <v>140</v>
      </c>
    </row>
    <row r="171" s="12" customFormat="1" ht="22.8" customHeight="1">
      <c r="A171" s="12"/>
      <c r="B171" s="165"/>
      <c r="C171" s="12"/>
      <c r="D171" s="166" t="s">
        <v>73</v>
      </c>
      <c r="E171" s="176" t="s">
        <v>217</v>
      </c>
      <c r="F171" s="176" t="s">
        <v>218</v>
      </c>
      <c r="G171" s="12"/>
      <c r="H171" s="12"/>
      <c r="I171" s="168"/>
      <c r="J171" s="177">
        <f>BK171</f>
        <v>0</v>
      </c>
      <c r="K171" s="12"/>
      <c r="L171" s="165"/>
      <c r="M171" s="170"/>
      <c r="N171" s="171"/>
      <c r="O171" s="171"/>
      <c r="P171" s="172">
        <f>SUM(P172:P219)</f>
        <v>0</v>
      </c>
      <c r="Q171" s="171"/>
      <c r="R171" s="172">
        <f>SUM(R172:R219)</f>
        <v>0</v>
      </c>
      <c r="S171" s="171"/>
      <c r="T171" s="173">
        <f>SUM(T172:T219)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6" t="s">
        <v>81</v>
      </c>
      <c r="AT171" s="174" t="s">
        <v>73</v>
      </c>
      <c r="AU171" s="174" t="s">
        <v>81</v>
      </c>
      <c r="AY171" s="166" t="s">
        <v>140</v>
      </c>
      <c r="BK171" s="175">
        <f>SUM(BK172:BK219)</f>
        <v>0</v>
      </c>
    </row>
    <row r="172" s="2" customFormat="1" ht="21.75" customHeight="1">
      <c r="A172" s="37"/>
      <c r="B172" s="178"/>
      <c r="C172" s="179" t="s">
        <v>219</v>
      </c>
      <c r="D172" s="179" t="s">
        <v>142</v>
      </c>
      <c r="E172" s="180" t="s">
        <v>220</v>
      </c>
      <c r="F172" s="181" t="s">
        <v>221</v>
      </c>
      <c r="G172" s="182" t="s">
        <v>214</v>
      </c>
      <c r="H172" s="183">
        <v>180.578</v>
      </c>
      <c r="I172" s="184"/>
      <c r="J172" s="185">
        <f>ROUND(I172*H172,2)</f>
        <v>0</v>
      </c>
      <c r="K172" s="181" t="s">
        <v>146</v>
      </c>
      <c r="L172" s="38"/>
      <c r="M172" s="186" t="s">
        <v>1</v>
      </c>
      <c r="N172" s="187" t="s">
        <v>39</v>
      </c>
      <c r="O172" s="76"/>
      <c r="P172" s="188">
        <f>O172*H172</f>
        <v>0</v>
      </c>
      <c r="Q172" s="188">
        <v>0</v>
      </c>
      <c r="R172" s="188">
        <f>Q172*H172</f>
        <v>0</v>
      </c>
      <c r="S172" s="188">
        <v>0</v>
      </c>
      <c r="T172" s="189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147</v>
      </c>
      <c r="AT172" s="190" t="s">
        <v>142</v>
      </c>
      <c r="AU172" s="190" t="s">
        <v>83</v>
      </c>
      <c r="AY172" s="18" t="s">
        <v>140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81</v>
      </c>
      <c r="BK172" s="191">
        <f>ROUND(I172*H172,2)</f>
        <v>0</v>
      </c>
      <c r="BL172" s="18" t="s">
        <v>147</v>
      </c>
      <c r="BM172" s="190" t="s">
        <v>222</v>
      </c>
    </row>
    <row r="173" s="13" customFormat="1">
      <c r="A173" s="13"/>
      <c r="B173" s="192"/>
      <c r="C173" s="13"/>
      <c r="D173" s="193" t="s">
        <v>149</v>
      </c>
      <c r="E173" s="194" t="s">
        <v>1</v>
      </c>
      <c r="F173" s="195" t="s">
        <v>223</v>
      </c>
      <c r="G173" s="13"/>
      <c r="H173" s="194" t="s">
        <v>1</v>
      </c>
      <c r="I173" s="196"/>
      <c r="J173" s="13"/>
      <c r="K173" s="13"/>
      <c r="L173" s="192"/>
      <c r="M173" s="197"/>
      <c r="N173" s="198"/>
      <c r="O173" s="198"/>
      <c r="P173" s="198"/>
      <c r="Q173" s="198"/>
      <c r="R173" s="198"/>
      <c r="S173" s="198"/>
      <c r="T173" s="19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149</v>
      </c>
      <c r="AU173" s="194" t="s">
        <v>83</v>
      </c>
      <c r="AV173" s="13" t="s">
        <v>81</v>
      </c>
      <c r="AW173" s="13" t="s">
        <v>31</v>
      </c>
      <c r="AX173" s="13" t="s">
        <v>74</v>
      </c>
      <c r="AY173" s="194" t="s">
        <v>140</v>
      </c>
    </row>
    <row r="174" s="14" customFormat="1">
      <c r="A174" s="14"/>
      <c r="B174" s="200"/>
      <c r="C174" s="14"/>
      <c r="D174" s="193" t="s">
        <v>149</v>
      </c>
      <c r="E174" s="201" t="s">
        <v>1</v>
      </c>
      <c r="F174" s="202" t="s">
        <v>224</v>
      </c>
      <c r="G174" s="14"/>
      <c r="H174" s="203">
        <v>154.90199999999999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149</v>
      </c>
      <c r="AU174" s="201" t="s">
        <v>83</v>
      </c>
      <c r="AV174" s="14" t="s">
        <v>83</v>
      </c>
      <c r="AW174" s="14" t="s">
        <v>31</v>
      </c>
      <c r="AX174" s="14" t="s">
        <v>74</v>
      </c>
      <c r="AY174" s="201" t="s">
        <v>140</v>
      </c>
    </row>
    <row r="175" s="13" customFormat="1">
      <c r="A175" s="13"/>
      <c r="B175" s="192"/>
      <c r="C175" s="13"/>
      <c r="D175" s="193" t="s">
        <v>149</v>
      </c>
      <c r="E175" s="194" t="s">
        <v>1</v>
      </c>
      <c r="F175" s="195" t="s">
        <v>225</v>
      </c>
      <c r="G175" s="13"/>
      <c r="H175" s="194" t="s">
        <v>1</v>
      </c>
      <c r="I175" s="196"/>
      <c r="J175" s="13"/>
      <c r="K175" s="13"/>
      <c r="L175" s="192"/>
      <c r="M175" s="197"/>
      <c r="N175" s="198"/>
      <c r="O175" s="198"/>
      <c r="P175" s="198"/>
      <c r="Q175" s="198"/>
      <c r="R175" s="198"/>
      <c r="S175" s="198"/>
      <c r="T175" s="19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4" t="s">
        <v>149</v>
      </c>
      <c r="AU175" s="194" t="s">
        <v>83</v>
      </c>
      <c r="AV175" s="13" t="s">
        <v>81</v>
      </c>
      <c r="AW175" s="13" t="s">
        <v>31</v>
      </c>
      <c r="AX175" s="13" t="s">
        <v>74</v>
      </c>
      <c r="AY175" s="194" t="s">
        <v>140</v>
      </c>
    </row>
    <row r="176" s="14" customFormat="1">
      <c r="A176" s="14"/>
      <c r="B176" s="200"/>
      <c r="C176" s="14"/>
      <c r="D176" s="193" t="s">
        <v>149</v>
      </c>
      <c r="E176" s="201" t="s">
        <v>1</v>
      </c>
      <c r="F176" s="202" t="s">
        <v>226</v>
      </c>
      <c r="G176" s="14"/>
      <c r="H176" s="203">
        <v>25.675999999999998</v>
      </c>
      <c r="I176" s="204"/>
      <c r="J176" s="14"/>
      <c r="K176" s="14"/>
      <c r="L176" s="200"/>
      <c r="M176" s="205"/>
      <c r="N176" s="206"/>
      <c r="O176" s="206"/>
      <c r="P176" s="206"/>
      <c r="Q176" s="206"/>
      <c r="R176" s="206"/>
      <c r="S176" s="206"/>
      <c r="T176" s="207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1" t="s">
        <v>149</v>
      </c>
      <c r="AU176" s="201" t="s">
        <v>83</v>
      </c>
      <c r="AV176" s="14" t="s">
        <v>83</v>
      </c>
      <c r="AW176" s="14" t="s">
        <v>31</v>
      </c>
      <c r="AX176" s="14" t="s">
        <v>74</v>
      </c>
      <c r="AY176" s="201" t="s">
        <v>140</v>
      </c>
    </row>
    <row r="177" s="15" customFormat="1">
      <c r="A177" s="15"/>
      <c r="B177" s="208"/>
      <c r="C177" s="15"/>
      <c r="D177" s="193" t="s">
        <v>149</v>
      </c>
      <c r="E177" s="209" t="s">
        <v>1</v>
      </c>
      <c r="F177" s="210" t="s">
        <v>152</v>
      </c>
      <c r="G177" s="15"/>
      <c r="H177" s="211">
        <v>180.57799999999998</v>
      </c>
      <c r="I177" s="212"/>
      <c r="J177" s="15"/>
      <c r="K177" s="15"/>
      <c r="L177" s="208"/>
      <c r="M177" s="213"/>
      <c r="N177" s="214"/>
      <c r="O177" s="214"/>
      <c r="P177" s="214"/>
      <c r="Q177" s="214"/>
      <c r="R177" s="214"/>
      <c r="S177" s="214"/>
      <c r="T177" s="2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9" t="s">
        <v>149</v>
      </c>
      <c r="AU177" s="209" t="s">
        <v>83</v>
      </c>
      <c r="AV177" s="15" t="s">
        <v>147</v>
      </c>
      <c r="AW177" s="15" t="s">
        <v>31</v>
      </c>
      <c r="AX177" s="15" t="s">
        <v>81</v>
      </c>
      <c r="AY177" s="209" t="s">
        <v>140</v>
      </c>
    </row>
    <row r="178" s="2" customFormat="1" ht="24.15" customHeight="1">
      <c r="A178" s="37"/>
      <c r="B178" s="178"/>
      <c r="C178" s="179" t="s">
        <v>227</v>
      </c>
      <c r="D178" s="179" t="s">
        <v>142</v>
      </c>
      <c r="E178" s="180" t="s">
        <v>228</v>
      </c>
      <c r="F178" s="181" t="s">
        <v>229</v>
      </c>
      <c r="G178" s="182" t="s">
        <v>214</v>
      </c>
      <c r="H178" s="183">
        <v>361.15600000000001</v>
      </c>
      <c r="I178" s="184"/>
      <c r="J178" s="185">
        <f>ROUND(I178*H178,2)</f>
        <v>0</v>
      </c>
      <c r="K178" s="181" t="s">
        <v>146</v>
      </c>
      <c r="L178" s="38"/>
      <c r="M178" s="186" t="s">
        <v>1</v>
      </c>
      <c r="N178" s="187" t="s">
        <v>39</v>
      </c>
      <c r="O178" s="76"/>
      <c r="P178" s="188">
        <f>O178*H178</f>
        <v>0</v>
      </c>
      <c r="Q178" s="188">
        <v>0</v>
      </c>
      <c r="R178" s="188">
        <f>Q178*H178</f>
        <v>0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147</v>
      </c>
      <c r="AT178" s="190" t="s">
        <v>142</v>
      </c>
      <c r="AU178" s="190" t="s">
        <v>83</v>
      </c>
      <c r="AY178" s="18" t="s">
        <v>140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81</v>
      </c>
      <c r="BK178" s="191">
        <f>ROUND(I178*H178,2)</f>
        <v>0</v>
      </c>
      <c r="BL178" s="18" t="s">
        <v>147</v>
      </c>
      <c r="BM178" s="190" t="s">
        <v>230</v>
      </c>
    </row>
    <row r="179" s="13" customFormat="1">
      <c r="A179" s="13"/>
      <c r="B179" s="192"/>
      <c r="C179" s="13"/>
      <c r="D179" s="193" t="s">
        <v>149</v>
      </c>
      <c r="E179" s="194" t="s">
        <v>1</v>
      </c>
      <c r="F179" s="195" t="s">
        <v>223</v>
      </c>
      <c r="G179" s="13"/>
      <c r="H179" s="194" t="s">
        <v>1</v>
      </c>
      <c r="I179" s="196"/>
      <c r="J179" s="13"/>
      <c r="K179" s="13"/>
      <c r="L179" s="192"/>
      <c r="M179" s="197"/>
      <c r="N179" s="198"/>
      <c r="O179" s="198"/>
      <c r="P179" s="198"/>
      <c r="Q179" s="198"/>
      <c r="R179" s="198"/>
      <c r="S179" s="198"/>
      <c r="T179" s="19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149</v>
      </c>
      <c r="AU179" s="194" t="s">
        <v>83</v>
      </c>
      <c r="AV179" s="13" t="s">
        <v>81</v>
      </c>
      <c r="AW179" s="13" t="s">
        <v>31</v>
      </c>
      <c r="AX179" s="13" t="s">
        <v>74</v>
      </c>
      <c r="AY179" s="194" t="s">
        <v>140</v>
      </c>
    </row>
    <row r="180" s="14" customFormat="1">
      <c r="A180" s="14"/>
      <c r="B180" s="200"/>
      <c r="C180" s="14"/>
      <c r="D180" s="193" t="s">
        <v>149</v>
      </c>
      <c r="E180" s="201" t="s">
        <v>1</v>
      </c>
      <c r="F180" s="202" t="s">
        <v>231</v>
      </c>
      <c r="G180" s="14"/>
      <c r="H180" s="203">
        <v>309.80399999999997</v>
      </c>
      <c r="I180" s="204"/>
      <c r="J180" s="14"/>
      <c r="K180" s="14"/>
      <c r="L180" s="200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149</v>
      </c>
      <c r="AU180" s="201" t="s">
        <v>83</v>
      </c>
      <c r="AV180" s="14" t="s">
        <v>83</v>
      </c>
      <c r="AW180" s="14" t="s">
        <v>31</v>
      </c>
      <c r="AX180" s="14" t="s">
        <v>74</v>
      </c>
      <c r="AY180" s="201" t="s">
        <v>140</v>
      </c>
    </row>
    <row r="181" s="13" customFormat="1">
      <c r="A181" s="13"/>
      <c r="B181" s="192"/>
      <c r="C181" s="13"/>
      <c r="D181" s="193" t="s">
        <v>149</v>
      </c>
      <c r="E181" s="194" t="s">
        <v>1</v>
      </c>
      <c r="F181" s="195" t="s">
        <v>225</v>
      </c>
      <c r="G181" s="13"/>
      <c r="H181" s="194" t="s">
        <v>1</v>
      </c>
      <c r="I181" s="196"/>
      <c r="J181" s="13"/>
      <c r="K181" s="13"/>
      <c r="L181" s="192"/>
      <c r="M181" s="197"/>
      <c r="N181" s="198"/>
      <c r="O181" s="198"/>
      <c r="P181" s="198"/>
      <c r="Q181" s="198"/>
      <c r="R181" s="198"/>
      <c r="S181" s="198"/>
      <c r="T181" s="19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149</v>
      </c>
      <c r="AU181" s="194" t="s">
        <v>83</v>
      </c>
      <c r="AV181" s="13" t="s">
        <v>81</v>
      </c>
      <c r="AW181" s="13" t="s">
        <v>31</v>
      </c>
      <c r="AX181" s="13" t="s">
        <v>74</v>
      </c>
      <c r="AY181" s="194" t="s">
        <v>140</v>
      </c>
    </row>
    <row r="182" s="14" customFormat="1">
      <c r="A182" s="14"/>
      <c r="B182" s="200"/>
      <c r="C182" s="14"/>
      <c r="D182" s="193" t="s">
        <v>149</v>
      </c>
      <c r="E182" s="201" t="s">
        <v>1</v>
      </c>
      <c r="F182" s="202" t="s">
        <v>232</v>
      </c>
      <c r="G182" s="14"/>
      <c r="H182" s="203">
        <v>51.351999999999997</v>
      </c>
      <c r="I182" s="204"/>
      <c r="J182" s="14"/>
      <c r="K182" s="14"/>
      <c r="L182" s="200"/>
      <c r="M182" s="205"/>
      <c r="N182" s="206"/>
      <c r="O182" s="206"/>
      <c r="P182" s="206"/>
      <c r="Q182" s="206"/>
      <c r="R182" s="206"/>
      <c r="S182" s="206"/>
      <c r="T182" s="20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1" t="s">
        <v>149</v>
      </c>
      <c r="AU182" s="201" t="s">
        <v>83</v>
      </c>
      <c r="AV182" s="14" t="s">
        <v>83</v>
      </c>
      <c r="AW182" s="14" t="s">
        <v>31</v>
      </c>
      <c r="AX182" s="14" t="s">
        <v>74</v>
      </c>
      <c r="AY182" s="201" t="s">
        <v>140</v>
      </c>
    </row>
    <row r="183" s="15" customFormat="1">
      <c r="A183" s="15"/>
      <c r="B183" s="208"/>
      <c r="C183" s="15"/>
      <c r="D183" s="193" t="s">
        <v>149</v>
      </c>
      <c r="E183" s="209" t="s">
        <v>1</v>
      </c>
      <c r="F183" s="210" t="s">
        <v>152</v>
      </c>
      <c r="G183" s="15"/>
      <c r="H183" s="211">
        <v>361.15599999999995</v>
      </c>
      <c r="I183" s="212"/>
      <c r="J183" s="15"/>
      <c r="K183" s="15"/>
      <c r="L183" s="208"/>
      <c r="M183" s="213"/>
      <c r="N183" s="214"/>
      <c r="O183" s="214"/>
      <c r="P183" s="214"/>
      <c r="Q183" s="214"/>
      <c r="R183" s="214"/>
      <c r="S183" s="214"/>
      <c r="T183" s="2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09" t="s">
        <v>149</v>
      </c>
      <c r="AU183" s="209" t="s">
        <v>83</v>
      </c>
      <c r="AV183" s="15" t="s">
        <v>147</v>
      </c>
      <c r="AW183" s="15" t="s">
        <v>31</v>
      </c>
      <c r="AX183" s="15" t="s">
        <v>81</v>
      </c>
      <c r="AY183" s="209" t="s">
        <v>140</v>
      </c>
    </row>
    <row r="184" s="2" customFormat="1" ht="21.75" customHeight="1">
      <c r="A184" s="37"/>
      <c r="B184" s="178"/>
      <c r="C184" s="179" t="s">
        <v>8</v>
      </c>
      <c r="D184" s="179" t="s">
        <v>142</v>
      </c>
      <c r="E184" s="180" t="s">
        <v>233</v>
      </c>
      <c r="F184" s="181" t="s">
        <v>234</v>
      </c>
      <c r="G184" s="182" t="s">
        <v>214</v>
      </c>
      <c r="H184" s="183">
        <v>69.760000000000005</v>
      </c>
      <c r="I184" s="184"/>
      <c r="J184" s="185">
        <f>ROUND(I184*H184,2)</f>
        <v>0</v>
      </c>
      <c r="K184" s="181" t="s">
        <v>146</v>
      </c>
      <c r="L184" s="38"/>
      <c r="M184" s="186" t="s">
        <v>1</v>
      </c>
      <c r="N184" s="187" t="s">
        <v>39</v>
      </c>
      <c r="O184" s="76"/>
      <c r="P184" s="188">
        <f>O184*H184</f>
        <v>0</v>
      </c>
      <c r="Q184" s="188">
        <v>0</v>
      </c>
      <c r="R184" s="188">
        <f>Q184*H184</f>
        <v>0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147</v>
      </c>
      <c r="AT184" s="190" t="s">
        <v>142</v>
      </c>
      <c r="AU184" s="190" t="s">
        <v>83</v>
      </c>
      <c r="AY184" s="18" t="s">
        <v>140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81</v>
      </c>
      <c r="BK184" s="191">
        <f>ROUND(I184*H184,2)</f>
        <v>0</v>
      </c>
      <c r="BL184" s="18" t="s">
        <v>147</v>
      </c>
      <c r="BM184" s="190" t="s">
        <v>235</v>
      </c>
    </row>
    <row r="185" s="13" customFormat="1">
      <c r="A185" s="13"/>
      <c r="B185" s="192"/>
      <c r="C185" s="13"/>
      <c r="D185" s="193" t="s">
        <v>149</v>
      </c>
      <c r="E185" s="194" t="s">
        <v>1</v>
      </c>
      <c r="F185" s="195" t="s">
        <v>236</v>
      </c>
      <c r="G185" s="13"/>
      <c r="H185" s="194" t="s">
        <v>1</v>
      </c>
      <c r="I185" s="196"/>
      <c r="J185" s="13"/>
      <c r="K185" s="13"/>
      <c r="L185" s="192"/>
      <c r="M185" s="197"/>
      <c r="N185" s="198"/>
      <c r="O185" s="198"/>
      <c r="P185" s="198"/>
      <c r="Q185" s="198"/>
      <c r="R185" s="198"/>
      <c r="S185" s="198"/>
      <c r="T185" s="199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4" t="s">
        <v>149</v>
      </c>
      <c r="AU185" s="194" t="s">
        <v>83</v>
      </c>
      <c r="AV185" s="13" t="s">
        <v>81</v>
      </c>
      <c r="AW185" s="13" t="s">
        <v>31</v>
      </c>
      <c r="AX185" s="13" t="s">
        <v>74</v>
      </c>
      <c r="AY185" s="194" t="s">
        <v>140</v>
      </c>
    </row>
    <row r="186" s="14" customFormat="1">
      <c r="A186" s="14"/>
      <c r="B186" s="200"/>
      <c r="C186" s="14"/>
      <c r="D186" s="193" t="s">
        <v>149</v>
      </c>
      <c r="E186" s="201" t="s">
        <v>1</v>
      </c>
      <c r="F186" s="202" t="s">
        <v>237</v>
      </c>
      <c r="G186" s="14"/>
      <c r="H186" s="203">
        <v>61.090000000000003</v>
      </c>
      <c r="I186" s="204"/>
      <c r="J186" s="14"/>
      <c r="K186" s="14"/>
      <c r="L186" s="200"/>
      <c r="M186" s="205"/>
      <c r="N186" s="206"/>
      <c r="O186" s="206"/>
      <c r="P186" s="206"/>
      <c r="Q186" s="206"/>
      <c r="R186" s="206"/>
      <c r="S186" s="206"/>
      <c r="T186" s="20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1" t="s">
        <v>149</v>
      </c>
      <c r="AU186" s="201" t="s">
        <v>83</v>
      </c>
      <c r="AV186" s="14" t="s">
        <v>83</v>
      </c>
      <c r="AW186" s="14" t="s">
        <v>31</v>
      </c>
      <c r="AX186" s="14" t="s">
        <v>74</v>
      </c>
      <c r="AY186" s="201" t="s">
        <v>140</v>
      </c>
    </row>
    <row r="187" s="13" customFormat="1">
      <c r="A187" s="13"/>
      <c r="B187" s="192"/>
      <c r="C187" s="13"/>
      <c r="D187" s="193" t="s">
        <v>149</v>
      </c>
      <c r="E187" s="194" t="s">
        <v>1</v>
      </c>
      <c r="F187" s="195" t="s">
        <v>238</v>
      </c>
      <c r="G187" s="13"/>
      <c r="H187" s="194" t="s">
        <v>1</v>
      </c>
      <c r="I187" s="196"/>
      <c r="J187" s="13"/>
      <c r="K187" s="13"/>
      <c r="L187" s="192"/>
      <c r="M187" s="197"/>
      <c r="N187" s="198"/>
      <c r="O187" s="198"/>
      <c r="P187" s="198"/>
      <c r="Q187" s="198"/>
      <c r="R187" s="198"/>
      <c r="S187" s="198"/>
      <c r="T187" s="19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4" t="s">
        <v>149</v>
      </c>
      <c r="AU187" s="194" t="s">
        <v>83</v>
      </c>
      <c r="AV187" s="13" t="s">
        <v>81</v>
      </c>
      <c r="AW187" s="13" t="s">
        <v>31</v>
      </c>
      <c r="AX187" s="13" t="s">
        <v>74</v>
      </c>
      <c r="AY187" s="194" t="s">
        <v>140</v>
      </c>
    </row>
    <row r="188" s="14" customFormat="1">
      <c r="A188" s="14"/>
      <c r="B188" s="200"/>
      <c r="C188" s="14"/>
      <c r="D188" s="193" t="s">
        <v>149</v>
      </c>
      <c r="E188" s="201" t="s">
        <v>1</v>
      </c>
      <c r="F188" s="202" t="s">
        <v>239</v>
      </c>
      <c r="G188" s="14"/>
      <c r="H188" s="203">
        <v>8.6699999999999999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149</v>
      </c>
      <c r="AU188" s="201" t="s">
        <v>83</v>
      </c>
      <c r="AV188" s="14" t="s">
        <v>83</v>
      </c>
      <c r="AW188" s="14" t="s">
        <v>31</v>
      </c>
      <c r="AX188" s="14" t="s">
        <v>74</v>
      </c>
      <c r="AY188" s="201" t="s">
        <v>140</v>
      </c>
    </row>
    <row r="189" s="15" customFormat="1">
      <c r="A189" s="15"/>
      <c r="B189" s="208"/>
      <c r="C189" s="15"/>
      <c r="D189" s="193" t="s">
        <v>149</v>
      </c>
      <c r="E189" s="209" t="s">
        <v>1</v>
      </c>
      <c r="F189" s="210" t="s">
        <v>152</v>
      </c>
      <c r="G189" s="15"/>
      <c r="H189" s="211">
        <v>69.760000000000005</v>
      </c>
      <c r="I189" s="212"/>
      <c r="J189" s="15"/>
      <c r="K189" s="15"/>
      <c r="L189" s="208"/>
      <c r="M189" s="213"/>
      <c r="N189" s="214"/>
      <c r="O189" s="214"/>
      <c r="P189" s="214"/>
      <c r="Q189" s="214"/>
      <c r="R189" s="214"/>
      <c r="S189" s="214"/>
      <c r="T189" s="2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9" t="s">
        <v>149</v>
      </c>
      <c r="AU189" s="209" t="s">
        <v>83</v>
      </c>
      <c r="AV189" s="15" t="s">
        <v>147</v>
      </c>
      <c r="AW189" s="15" t="s">
        <v>31</v>
      </c>
      <c r="AX189" s="15" t="s">
        <v>81</v>
      </c>
      <c r="AY189" s="209" t="s">
        <v>140</v>
      </c>
    </row>
    <row r="190" s="2" customFormat="1" ht="24.15" customHeight="1">
      <c r="A190" s="37"/>
      <c r="B190" s="178"/>
      <c r="C190" s="179" t="s">
        <v>240</v>
      </c>
      <c r="D190" s="179" t="s">
        <v>142</v>
      </c>
      <c r="E190" s="180" t="s">
        <v>241</v>
      </c>
      <c r="F190" s="181" t="s">
        <v>242</v>
      </c>
      <c r="G190" s="182" t="s">
        <v>214</v>
      </c>
      <c r="H190" s="183">
        <v>139.52000000000001</v>
      </c>
      <c r="I190" s="184"/>
      <c r="J190" s="185">
        <f>ROUND(I190*H190,2)</f>
        <v>0</v>
      </c>
      <c r="K190" s="181" t="s">
        <v>146</v>
      </c>
      <c r="L190" s="38"/>
      <c r="M190" s="186" t="s">
        <v>1</v>
      </c>
      <c r="N190" s="187" t="s">
        <v>39</v>
      </c>
      <c r="O190" s="76"/>
      <c r="P190" s="188">
        <f>O190*H190</f>
        <v>0</v>
      </c>
      <c r="Q190" s="188">
        <v>0</v>
      </c>
      <c r="R190" s="188">
        <f>Q190*H190</f>
        <v>0</v>
      </c>
      <c r="S190" s="188">
        <v>0</v>
      </c>
      <c r="T190" s="18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147</v>
      </c>
      <c r="AT190" s="190" t="s">
        <v>142</v>
      </c>
      <c r="AU190" s="190" t="s">
        <v>83</v>
      </c>
      <c r="AY190" s="18" t="s">
        <v>140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81</v>
      </c>
      <c r="BK190" s="191">
        <f>ROUND(I190*H190,2)</f>
        <v>0</v>
      </c>
      <c r="BL190" s="18" t="s">
        <v>147</v>
      </c>
      <c r="BM190" s="190" t="s">
        <v>243</v>
      </c>
    </row>
    <row r="191" s="13" customFormat="1">
      <c r="A191" s="13"/>
      <c r="B191" s="192"/>
      <c r="C191" s="13"/>
      <c r="D191" s="193" t="s">
        <v>149</v>
      </c>
      <c r="E191" s="194" t="s">
        <v>1</v>
      </c>
      <c r="F191" s="195" t="s">
        <v>236</v>
      </c>
      <c r="G191" s="13"/>
      <c r="H191" s="194" t="s">
        <v>1</v>
      </c>
      <c r="I191" s="196"/>
      <c r="J191" s="13"/>
      <c r="K191" s="13"/>
      <c r="L191" s="192"/>
      <c r="M191" s="197"/>
      <c r="N191" s="198"/>
      <c r="O191" s="198"/>
      <c r="P191" s="198"/>
      <c r="Q191" s="198"/>
      <c r="R191" s="198"/>
      <c r="S191" s="198"/>
      <c r="T191" s="19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149</v>
      </c>
      <c r="AU191" s="194" t="s">
        <v>83</v>
      </c>
      <c r="AV191" s="13" t="s">
        <v>81</v>
      </c>
      <c r="AW191" s="13" t="s">
        <v>31</v>
      </c>
      <c r="AX191" s="13" t="s">
        <v>74</v>
      </c>
      <c r="AY191" s="194" t="s">
        <v>140</v>
      </c>
    </row>
    <row r="192" s="14" customFormat="1">
      <c r="A192" s="14"/>
      <c r="B192" s="200"/>
      <c r="C192" s="14"/>
      <c r="D192" s="193" t="s">
        <v>149</v>
      </c>
      <c r="E192" s="201" t="s">
        <v>1</v>
      </c>
      <c r="F192" s="202" t="s">
        <v>244</v>
      </c>
      <c r="G192" s="14"/>
      <c r="H192" s="203">
        <v>122.18000000000001</v>
      </c>
      <c r="I192" s="204"/>
      <c r="J192" s="14"/>
      <c r="K192" s="14"/>
      <c r="L192" s="200"/>
      <c r="M192" s="205"/>
      <c r="N192" s="206"/>
      <c r="O192" s="206"/>
      <c r="P192" s="206"/>
      <c r="Q192" s="206"/>
      <c r="R192" s="206"/>
      <c r="S192" s="206"/>
      <c r="T192" s="20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1" t="s">
        <v>149</v>
      </c>
      <c r="AU192" s="201" t="s">
        <v>83</v>
      </c>
      <c r="AV192" s="14" t="s">
        <v>83</v>
      </c>
      <c r="AW192" s="14" t="s">
        <v>31</v>
      </c>
      <c r="AX192" s="14" t="s">
        <v>74</v>
      </c>
      <c r="AY192" s="201" t="s">
        <v>140</v>
      </c>
    </row>
    <row r="193" s="13" customFormat="1">
      <c r="A193" s="13"/>
      <c r="B193" s="192"/>
      <c r="C193" s="13"/>
      <c r="D193" s="193" t="s">
        <v>149</v>
      </c>
      <c r="E193" s="194" t="s">
        <v>1</v>
      </c>
      <c r="F193" s="195" t="s">
        <v>238</v>
      </c>
      <c r="G193" s="13"/>
      <c r="H193" s="194" t="s">
        <v>1</v>
      </c>
      <c r="I193" s="196"/>
      <c r="J193" s="13"/>
      <c r="K193" s="13"/>
      <c r="L193" s="192"/>
      <c r="M193" s="197"/>
      <c r="N193" s="198"/>
      <c r="O193" s="198"/>
      <c r="P193" s="198"/>
      <c r="Q193" s="198"/>
      <c r="R193" s="198"/>
      <c r="S193" s="198"/>
      <c r="T193" s="19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149</v>
      </c>
      <c r="AU193" s="194" t="s">
        <v>83</v>
      </c>
      <c r="AV193" s="13" t="s">
        <v>81</v>
      </c>
      <c r="AW193" s="13" t="s">
        <v>31</v>
      </c>
      <c r="AX193" s="13" t="s">
        <v>74</v>
      </c>
      <c r="AY193" s="194" t="s">
        <v>140</v>
      </c>
    </row>
    <row r="194" s="14" customFormat="1">
      <c r="A194" s="14"/>
      <c r="B194" s="200"/>
      <c r="C194" s="14"/>
      <c r="D194" s="193" t="s">
        <v>149</v>
      </c>
      <c r="E194" s="201" t="s">
        <v>1</v>
      </c>
      <c r="F194" s="202" t="s">
        <v>245</v>
      </c>
      <c r="G194" s="14"/>
      <c r="H194" s="203">
        <v>17.34</v>
      </c>
      <c r="I194" s="204"/>
      <c r="J194" s="14"/>
      <c r="K194" s="14"/>
      <c r="L194" s="200"/>
      <c r="M194" s="205"/>
      <c r="N194" s="206"/>
      <c r="O194" s="206"/>
      <c r="P194" s="206"/>
      <c r="Q194" s="206"/>
      <c r="R194" s="206"/>
      <c r="S194" s="206"/>
      <c r="T194" s="20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1" t="s">
        <v>149</v>
      </c>
      <c r="AU194" s="201" t="s">
        <v>83</v>
      </c>
      <c r="AV194" s="14" t="s">
        <v>83</v>
      </c>
      <c r="AW194" s="14" t="s">
        <v>31</v>
      </c>
      <c r="AX194" s="14" t="s">
        <v>74</v>
      </c>
      <c r="AY194" s="201" t="s">
        <v>140</v>
      </c>
    </row>
    <row r="195" s="15" customFormat="1">
      <c r="A195" s="15"/>
      <c r="B195" s="208"/>
      <c r="C195" s="15"/>
      <c r="D195" s="193" t="s">
        <v>149</v>
      </c>
      <c r="E195" s="209" t="s">
        <v>1</v>
      </c>
      <c r="F195" s="210" t="s">
        <v>152</v>
      </c>
      <c r="G195" s="15"/>
      <c r="H195" s="211">
        <v>139.52000000000001</v>
      </c>
      <c r="I195" s="212"/>
      <c r="J195" s="15"/>
      <c r="K195" s="15"/>
      <c r="L195" s="208"/>
      <c r="M195" s="213"/>
      <c r="N195" s="214"/>
      <c r="O195" s="214"/>
      <c r="P195" s="214"/>
      <c r="Q195" s="214"/>
      <c r="R195" s="214"/>
      <c r="S195" s="214"/>
      <c r="T195" s="2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9" t="s">
        <v>149</v>
      </c>
      <c r="AU195" s="209" t="s">
        <v>83</v>
      </c>
      <c r="AV195" s="15" t="s">
        <v>147</v>
      </c>
      <c r="AW195" s="15" t="s">
        <v>31</v>
      </c>
      <c r="AX195" s="15" t="s">
        <v>81</v>
      </c>
      <c r="AY195" s="209" t="s">
        <v>140</v>
      </c>
    </row>
    <row r="196" s="2" customFormat="1" ht="24.15" customHeight="1">
      <c r="A196" s="37"/>
      <c r="B196" s="178"/>
      <c r="C196" s="179" t="s">
        <v>246</v>
      </c>
      <c r="D196" s="179" t="s">
        <v>142</v>
      </c>
      <c r="E196" s="180" t="s">
        <v>247</v>
      </c>
      <c r="F196" s="181" t="s">
        <v>248</v>
      </c>
      <c r="G196" s="182" t="s">
        <v>214</v>
      </c>
      <c r="H196" s="183">
        <v>250.33799999999999</v>
      </c>
      <c r="I196" s="184"/>
      <c r="J196" s="185">
        <f>ROUND(I196*H196,2)</f>
        <v>0</v>
      </c>
      <c r="K196" s="181" t="s">
        <v>146</v>
      </c>
      <c r="L196" s="38"/>
      <c r="M196" s="186" t="s">
        <v>1</v>
      </c>
      <c r="N196" s="187" t="s">
        <v>39</v>
      </c>
      <c r="O196" s="76"/>
      <c r="P196" s="188">
        <f>O196*H196</f>
        <v>0</v>
      </c>
      <c r="Q196" s="188">
        <v>0</v>
      </c>
      <c r="R196" s="188">
        <f>Q196*H196</f>
        <v>0</v>
      </c>
      <c r="S196" s="188">
        <v>0</v>
      </c>
      <c r="T196" s="189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0" t="s">
        <v>147</v>
      </c>
      <c r="AT196" s="190" t="s">
        <v>142</v>
      </c>
      <c r="AU196" s="190" t="s">
        <v>83</v>
      </c>
      <c r="AY196" s="18" t="s">
        <v>140</v>
      </c>
      <c r="BE196" s="191">
        <f>IF(N196="základní",J196,0)</f>
        <v>0</v>
      </c>
      <c r="BF196" s="191">
        <f>IF(N196="snížená",J196,0)</f>
        <v>0</v>
      </c>
      <c r="BG196" s="191">
        <f>IF(N196="zákl. přenesená",J196,0)</f>
        <v>0</v>
      </c>
      <c r="BH196" s="191">
        <f>IF(N196="sníž. přenesená",J196,0)</f>
        <v>0</v>
      </c>
      <c r="BI196" s="191">
        <f>IF(N196="nulová",J196,0)</f>
        <v>0</v>
      </c>
      <c r="BJ196" s="18" t="s">
        <v>81</v>
      </c>
      <c r="BK196" s="191">
        <f>ROUND(I196*H196,2)</f>
        <v>0</v>
      </c>
      <c r="BL196" s="18" t="s">
        <v>147</v>
      </c>
      <c r="BM196" s="190" t="s">
        <v>249</v>
      </c>
    </row>
    <row r="197" s="13" customFormat="1">
      <c r="A197" s="13"/>
      <c r="B197" s="192"/>
      <c r="C197" s="13"/>
      <c r="D197" s="193" t="s">
        <v>149</v>
      </c>
      <c r="E197" s="194" t="s">
        <v>1</v>
      </c>
      <c r="F197" s="195" t="s">
        <v>223</v>
      </c>
      <c r="G197" s="13"/>
      <c r="H197" s="194" t="s">
        <v>1</v>
      </c>
      <c r="I197" s="196"/>
      <c r="J197" s="13"/>
      <c r="K197" s="13"/>
      <c r="L197" s="192"/>
      <c r="M197" s="197"/>
      <c r="N197" s="198"/>
      <c r="O197" s="198"/>
      <c r="P197" s="198"/>
      <c r="Q197" s="198"/>
      <c r="R197" s="198"/>
      <c r="S197" s="198"/>
      <c r="T197" s="19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149</v>
      </c>
      <c r="AU197" s="194" t="s">
        <v>83</v>
      </c>
      <c r="AV197" s="13" t="s">
        <v>81</v>
      </c>
      <c r="AW197" s="13" t="s">
        <v>31</v>
      </c>
      <c r="AX197" s="13" t="s">
        <v>74</v>
      </c>
      <c r="AY197" s="194" t="s">
        <v>140</v>
      </c>
    </row>
    <row r="198" s="14" customFormat="1">
      <c r="A198" s="14"/>
      <c r="B198" s="200"/>
      <c r="C198" s="14"/>
      <c r="D198" s="193" t="s">
        <v>149</v>
      </c>
      <c r="E198" s="201" t="s">
        <v>1</v>
      </c>
      <c r="F198" s="202" t="s">
        <v>224</v>
      </c>
      <c r="G198" s="14"/>
      <c r="H198" s="203">
        <v>154.90199999999999</v>
      </c>
      <c r="I198" s="204"/>
      <c r="J198" s="14"/>
      <c r="K198" s="14"/>
      <c r="L198" s="200"/>
      <c r="M198" s="205"/>
      <c r="N198" s="206"/>
      <c r="O198" s="206"/>
      <c r="P198" s="206"/>
      <c r="Q198" s="206"/>
      <c r="R198" s="206"/>
      <c r="S198" s="206"/>
      <c r="T198" s="20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1" t="s">
        <v>149</v>
      </c>
      <c r="AU198" s="201" t="s">
        <v>83</v>
      </c>
      <c r="AV198" s="14" t="s">
        <v>83</v>
      </c>
      <c r="AW198" s="14" t="s">
        <v>31</v>
      </c>
      <c r="AX198" s="14" t="s">
        <v>74</v>
      </c>
      <c r="AY198" s="201" t="s">
        <v>140</v>
      </c>
    </row>
    <row r="199" s="13" customFormat="1">
      <c r="A199" s="13"/>
      <c r="B199" s="192"/>
      <c r="C199" s="13"/>
      <c r="D199" s="193" t="s">
        <v>149</v>
      </c>
      <c r="E199" s="194" t="s">
        <v>1</v>
      </c>
      <c r="F199" s="195" t="s">
        <v>225</v>
      </c>
      <c r="G199" s="13"/>
      <c r="H199" s="194" t="s">
        <v>1</v>
      </c>
      <c r="I199" s="196"/>
      <c r="J199" s="13"/>
      <c r="K199" s="13"/>
      <c r="L199" s="192"/>
      <c r="M199" s="197"/>
      <c r="N199" s="198"/>
      <c r="O199" s="198"/>
      <c r="P199" s="198"/>
      <c r="Q199" s="198"/>
      <c r="R199" s="198"/>
      <c r="S199" s="198"/>
      <c r="T199" s="19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4" t="s">
        <v>149</v>
      </c>
      <c r="AU199" s="194" t="s">
        <v>83</v>
      </c>
      <c r="AV199" s="13" t="s">
        <v>81</v>
      </c>
      <c r="AW199" s="13" t="s">
        <v>31</v>
      </c>
      <c r="AX199" s="13" t="s">
        <v>74</v>
      </c>
      <c r="AY199" s="194" t="s">
        <v>140</v>
      </c>
    </row>
    <row r="200" s="14" customFormat="1">
      <c r="A200" s="14"/>
      <c r="B200" s="200"/>
      <c r="C200" s="14"/>
      <c r="D200" s="193" t="s">
        <v>149</v>
      </c>
      <c r="E200" s="201" t="s">
        <v>1</v>
      </c>
      <c r="F200" s="202" t="s">
        <v>226</v>
      </c>
      <c r="G200" s="14"/>
      <c r="H200" s="203">
        <v>25.675999999999998</v>
      </c>
      <c r="I200" s="204"/>
      <c r="J200" s="14"/>
      <c r="K200" s="14"/>
      <c r="L200" s="200"/>
      <c r="M200" s="205"/>
      <c r="N200" s="206"/>
      <c r="O200" s="206"/>
      <c r="P200" s="206"/>
      <c r="Q200" s="206"/>
      <c r="R200" s="206"/>
      <c r="S200" s="206"/>
      <c r="T200" s="20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1" t="s">
        <v>149</v>
      </c>
      <c r="AU200" s="201" t="s">
        <v>83</v>
      </c>
      <c r="AV200" s="14" t="s">
        <v>83</v>
      </c>
      <c r="AW200" s="14" t="s">
        <v>31</v>
      </c>
      <c r="AX200" s="14" t="s">
        <v>74</v>
      </c>
      <c r="AY200" s="201" t="s">
        <v>140</v>
      </c>
    </row>
    <row r="201" s="13" customFormat="1">
      <c r="A201" s="13"/>
      <c r="B201" s="192"/>
      <c r="C201" s="13"/>
      <c r="D201" s="193" t="s">
        <v>149</v>
      </c>
      <c r="E201" s="194" t="s">
        <v>1</v>
      </c>
      <c r="F201" s="195" t="s">
        <v>236</v>
      </c>
      <c r="G201" s="13"/>
      <c r="H201" s="194" t="s">
        <v>1</v>
      </c>
      <c r="I201" s="196"/>
      <c r="J201" s="13"/>
      <c r="K201" s="13"/>
      <c r="L201" s="192"/>
      <c r="M201" s="197"/>
      <c r="N201" s="198"/>
      <c r="O201" s="198"/>
      <c r="P201" s="198"/>
      <c r="Q201" s="198"/>
      <c r="R201" s="198"/>
      <c r="S201" s="198"/>
      <c r="T201" s="19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4" t="s">
        <v>149</v>
      </c>
      <c r="AU201" s="194" t="s">
        <v>83</v>
      </c>
      <c r="AV201" s="13" t="s">
        <v>81</v>
      </c>
      <c r="AW201" s="13" t="s">
        <v>31</v>
      </c>
      <c r="AX201" s="13" t="s">
        <v>74</v>
      </c>
      <c r="AY201" s="194" t="s">
        <v>140</v>
      </c>
    </row>
    <row r="202" s="14" customFormat="1">
      <c r="A202" s="14"/>
      <c r="B202" s="200"/>
      <c r="C202" s="14"/>
      <c r="D202" s="193" t="s">
        <v>149</v>
      </c>
      <c r="E202" s="201" t="s">
        <v>1</v>
      </c>
      <c r="F202" s="202" t="s">
        <v>237</v>
      </c>
      <c r="G202" s="14"/>
      <c r="H202" s="203">
        <v>61.090000000000003</v>
      </c>
      <c r="I202" s="204"/>
      <c r="J202" s="14"/>
      <c r="K202" s="14"/>
      <c r="L202" s="200"/>
      <c r="M202" s="205"/>
      <c r="N202" s="206"/>
      <c r="O202" s="206"/>
      <c r="P202" s="206"/>
      <c r="Q202" s="206"/>
      <c r="R202" s="206"/>
      <c r="S202" s="206"/>
      <c r="T202" s="20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1" t="s">
        <v>149</v>
      </c>
      <c r="AU202" s="201" t="s">
        <v>83</v>
      </c>
      <c r="AV202" s="14" t="s">
        <v>83</v>
      </c>
      <c r="AW202" s="14" t="s">
        <v>31</v>
      </c>
      <c r="AX202" s="14" t="s">
        <v>74</v>
      </c>
      <c r="AY202" s="201" t="s">
        <v>140</v>
      </c>
    </row>
    <row r="203" s="13" customFormat="1">
      <c r="A203" s="13"/>
      <c r="B203" s="192"/>
      <c r="C203" s="13"/>
      <c r="D203" s="193" t="s">
        <v>149</v>
      </c>
      <c r="E203" s="194" t="s">
        <v>1</v>
      </c>
      <c r="F203" s="195" t="s">
        <v>238</v>
      </c>
      <c r="G203" s="13"/>
      <c r="H203" s="194" t="s">
        <v>1</v>
      </c>
      <c r="I203" s="196"/>
      <c r="J203" s="13"/>
      <c r="K203" s="13"/>
      <c r="L203" s="192"/>
      <c r="M203" s="197"/>
      <c r="N203" s="198"/>
      <c r="O203" s="198"/>
      <c r="P203" s="198"/>
      <c r="Q203" s="198"/>
      <c r="R203" s="198"/>
      <c r="S203" s="198"/>
      <c r="T203" s="19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4" t="s">
        <v>149</v>
      </c>
      <c r="AU203" s="194" t="s">
        <v>83</v>
      </c>
      <c r="AV203" s="13" t="s">
        <v>81</v>
      </c>
      <c r="AW203" s="13" t="s">
        <v>31</v>
      </c>
      <c r="AX203" s="13" t="s">
        <v>74</v>
      </c>
      <c r="AY203" s="194" t="s">
        <v>140</v>
      </c>
    </row>
    <row r="204" s="14" customFormat="1">
      <c r="A204" s="14"/>
      <c r="B204" s="200"/>
      <c r="C204" s="14"/>
      <c r="D204" s="193" t="s">
        <v>149</v>
      </c>
      <c r="E204" s="201" t="s">
        <v>1</v>
      </c>
      <c r="F204" s="202" t="s">
        <v>239</v>
      </c>
      <c r="G204" s="14"/>
      <c r="H204" s="203">
        <v>8.6699999999999999</v>
      </c>
      <c r="I204" s="204"/>
      <c r="J204" s="14"/>
      <c r="K204" s="14"/>
      <c r="L204" s="200"/>
      <c r="M204" s="205"/>
      <c r="N204" s="206"/>
      <c r="O204" s="206"/>
      <c r="P204" s="206"/>
      <c r="Q204" s="206"/>
      <c r="R204" s="206"/>
      <c r="S204" s="206"/>
      <c r="T204" s="207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01" t="s">
        <v>149</v>
      </c>
      <c r="AU204" s="201" t="s">
        <v>83</v>
      </c>
      <c r="AV204" s="14" t="s">
        <v>83</v>
      </c>
      <c r="AW204" s="14" t="s">
        <v>31</v>
      </c>
      <c r="AX204" s="14" t="s">
        <v>74</v>
      </c>
      <c r="AY204" s="201" t="s">
        <v>140</v>
      </c>
    </row>
    <row r="205" s="15" customFormat="1">
      <c r="A205" s="15"/>
      <c r="B205" s="208"/>
      <c r="C205" s="15"/>
      <c r="D205" s="193" t="s">
        <v>149</v>
      </c>
      <c r="E205" s="209" t="s">
        <v>1</v>
      </c>
      <c r="F205" s="210" t="s">
        <v>152</v>
      </c>
      <c r="G205" s="15"/>
      <c r="H205" s="211">
        <v>250.33799999999997</v>
      </c>
      <c r="I205" s="212"/>
      <c r="J205" s="15"/>
      <c r="K205" s="15"/>
      <c r="L205" s="208"/>
      <c r="M205" s="213"/>
      <c r="N205" s="214"/>
      <c r="O205" s="214"/>
      <c r="P205" s="214"/>
      <c r="Q205" s="214"/>
      <c r="R205" s="214"/>
      <c r="S205" s="214"/>
      <c r="T205" s="2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09" t="s">
        <v>149</v>
      </c>
      <c r="AU205" s="209" t="s">
        <v>83</v>
      </c>
      <c r="AV205" s="15" t="s">
        <v>147</v>
      </c>
      <c r="AW205" s="15" t="s">
        <v>31</v>
      </c>
      <c r="AX205" s="15" t="s">
        <v>81</v>
      </c>
      <c r="AY205" s="209" t="s">
        <v>140</v>
      </c>
    </row>
    <row r="206" s="2" customFormat="1" ht="33" customHeight="1">
      <c r="A206" s="37"/>
      <c r="B206" s="178"/>
      <c r="C206" s="179" t="s">
        <v>250</v>
      </c>
      <c r="D206" s="179" t="s">
        <v>142</v>
      </c>
      <c r="E206" s="180" t="s">
        <v>251</v>
      </c>
      <c r="F206" s="181" t="s">
        <v>252</v>
      </c>
      <c r="G206" s="182" t="s">
        <v>214</v>
      </c>
      <c r="H206" s="183">
        <v>69.760000000000005</v>
      </c>
      <c r="I206" s="184"/>
      <c r="J206" s="185">
        <f>ROUND(I206*H206,2)</f>
        <v>0</v>
      </c>
      <c r="K206" s="181" t="s">
        <v>192</v>
      </c>
      <c r="L206" s="38"/>
      <c r="M206" s="186" t="s">
        <v>1</v>
      </c>
      <c r="N206" s="187" t="s">
        <v>39</v>
      </c>
      <c r="O206" s="76"/>
      <c r="P206" s="188">
        <f>O206*H206</f>
        <v>0</v>
      </c>
      <c r="Q206" s="188">
        <v>0</v>
      </c>
      <c r="R206" s="188">
        <f>Q206*H206</f>
        <v>0</v>
      </c>
      <c r="S206" s="188">
        <v>0</v>
      </c>
      <c r="T206" s="189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0" t="s">
        <v>147</v>
      </c>
      <c r="AT206" s="190" t="s">
        <v>142</v>
      </c>
      <c r="AU206" s="190" t="s">
        <v>83</v>
      </c>
      <c r="AY206" s="18" t="s">
        <v>140</v>
      </c>
      <c r="BE206" s="191">
        <f>IF(N206="základní",J206,0)</f>
        <v>0</v>
      </c>
      <c r="BF206" s="191">
        <f>IF(N206="snížená",J206,0)</f>
        <v>0</v>
      </c>
      <c r="BG206" s="191">
        <f>IF(N206="zákl. přenesená",J206,0)</f>
        <v>0</v>
      </c>
      <c r="BH206" s="191">
        <f>IF(N206="sníž. přenesená",J206,0)</f>
        <v>0</v>
      </c>
      <c r="BI206" s="191">
        <f>IF(N206="nulová",J206,0)</f>
        <v>0</v>
      </c>
      <c r="BJ206" s="18" t="s">
        <v>81</v>
      </c>
      <c r="BK206" s="191">
        <f>ROUND(I206*H206,2)</f>
        <v>0</v>
      </c>
      <c r="BL206" s="18" t="s">
        <v>147</v>
      </c>
      <c r="BM206" s="190" t="s">
        <v>253</v>
      </c>
    </row>
    <row r="207" s="13" customFormat="1">
      <c r="A207" s="13"/>
      <c r="B207" s="192"/>
      <c r="C207" s="13"/>
      <c r="D207" s="193" t="s">
        <v>149</v>
      </c>
      <c r="E207" s="194" t="s">
        <v>1</v>
      </c>
      <c r="F207" s="195" t="s">
        <v>236</v>
      </c>
      <c r="G207" s="13"/>
      <c r="H207" s="194" t="s">
        <v>1</v>
      </c>
      <c r="I207" s="196"/>
      <c r="J207" s="13"/>
      <c r="K207" s="13"/>
      <c r="L207" s="192"/>
      <c r="M207" s="197"/>
      <c r="N207" s="198"/>
      <c r="O207" s="198"/>
      <c r="P207" s="198"/>
      <c r="Q207" s="198"/>
      <c r="R207" s="198"/>
      <c r="S207" s="198"/>
      <c r="T207" s="19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149</v>
      </c>
      <c r="AU207" s="194" t="s">
        <v>83</v>
      </c>
      <c r="AV207" s="13" t="s">
        <v>81</v>
      </c>
      <c r="AW207" s="13" t="s">
        <v>31</v>
      </c>
      <c r="AX207" s="13" t="s">
        <v>74</v>
      </c>
      <c r="AY207" s="194" t="s">
        <v>140</v>
      </c>
    </row>
    <row r="208" s="14" customFormat="1">
      <c r="A208" s="14"/>
      <c r="B208" s="200"/>
      <c r="C208" s="14"/>
      <c r="D208" s="193" t="s">
        <v>149</v>
      </c>
      <c r="E208" s="201" t="s">
        <v>1</v>
      </c>
      <c r="F208" s="202" t="s">
        <v>237</v>
      </c>
      <c r="G208" s="14"/>
      <c r="H208" s="203">
        <v>61.090000000000003</v>
      </c>
      <c r="I208" s="204"/>
      <c r="J208" s="14"/>
      <c r="K208" s="14"/>
      <c r="L208" s="200"/>
      <c r="M208" s="205"/>
      <c r="N208" s="206"/>
      <c r="O208" s="206"/>
      <c r="P208" s="206"/>
      <c r="Q208" s="206"/>
      <c r="R208" s="206"/>
      <c r="S208" s="206"/>
      <c r="T208" s="20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1" t="s">
        <v>149</v>
      </c>
      <c r="AU208" s="201" t="s">
        <v>83</v>
      </c>
      <c r="AV208" s="14" t="s">
        <v>83</v>
      </c>
      <c r="AW208" s="14" t="s">
        <v>31</v>
      </c>
      <c r="AX208" s="14" t="s">
        <v>74</v>
      </c>
      <c r="AY208" s="201" t="s">
        <v>140</v>
      </c>
    </row>
    <row r="209" s="13" customFormat="1">
      <c r="A209" s="13"/>
      <c r="B209" s="192"/>
      <c r="C209" s="13"/>
      <c r="D209" s="193" t="s">
        <v>149</v>
      </c>
      <c r="E209" s="194" t="s">
        <v>1</v>
      </c>
      <c r="F209" s="195" t="s">
        <v>238</v>
      </c>
      <c r="G209" s="13"/>
      <c r="H209" s="194" t="s">
        <v>1</v>
      </c>
      <c r="I209" s="196"/>
      <c r="J209" s="13"/>
      <c r="K209" s="13"/>
      <c r="L209" s="192"/>
      <c r="M209" s="197"/>
      <c r="N209" s="198"/>
      <c r="O209" s="198"/>
      <c r="P209" s="198"/>
      <c r="Q209" s="198"/>
      <c r="R209" s="198"/>
      <c r="S209" s="198"/>
      <c r="T209" s="19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4" t="s">
        <v>149</v>
      </c>
      <c r="AU209" s="194" t="s">
        <v>83</v>
      </c>
      <c r="AV209" s="13" t="s">
        <v>81</v>
      </c>
      <c r="AW209" s="13" t="s">
        <v>31</v>
      </c>
      <c r="AX209" s="13" t="s">
        <v>74</v>
      </c>
      <c r="AY209" s="194" t="s">
        <v>140</v>
      </c>
    </row>
    <row r="210" s="14" customFormat="1">
      <c r="A210" s="14"/>
      <c r="B210" s="200"/>
      <c r="C210" s="14"/>
      <c r="D210" s="193" t="s">
        <v>149</v>
      </c>
      <c r="E210" s="201" t="s">
        <v>1</v>
      </c>
      <c r="F210" s="202" t="s">
        <v>239</v>
      </c>
      <c r="G210" s="14"/>
      <c r="H210" s="203">
        <v>8.6699999999999999</v>
      </c>
      <c r="I210" s="204"/>
      <c r="J210" s="14"/>
      <c r="K210" s="14"/>
      <c r="L210" s="200"/>
      <c r="M210" s="205"/>
      <c r="N210" s="206"/>
      <c r="O210" s="206"/>
      <c r="P210" s="206"/>
      <c r="Q210" s="206"/>
      <c r="R210" s="206"/>
      <c r="S210" s="206"/>
      <c r="T210" s="20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1" t="s">
        <v>149</v>
      </c>
      <c r="AU210" s="201" t="s">
        <v>83</v>
      </c>
      <c r="AV210" s="14" t="s">
        <v>83</v>
      </c>
      <c r="AW210" s="14" t="s">
        <v>31</v>
      </c>
      <c r="AX210" s="14" t="s">
        <v>74</v>
      </c>
      <c r="AY210" s="201" t="s">
        <v>140</v>
      </c>
    </row>
    <row r="211" s="15" customFormat="1">
      <c r="A211" s="15"/>
      <c r="B211" s="208"/>
      <c r="C211" s="15"/>
      <c r="D211" s="193" t="s">
        <v>149</v>
      </c>
      <c r="E211" s="209" t="s">
        <v>1</v>
      </c>
      <c r="F211" s="210" t="s">
        <v>152</v>
      </c>
      <c r="G211" s="15"/>
      <c r="H211" s="211">
        <v>69.760000000000005</v>
      </c>
      <c r="I211" s="212"/>
      <c r="J211" s="15"/>
      <c r="K211" s="15"/>
      <c r="L211" s="208"/>
      <c r="M211" s="213"/>
      <c r="N211" s="214"/>
      <c r="O211" s="214"/>
      <c r="P211" s="214"/>
      <c r="Q211" s="214"/>
      <c r="R211" s="214"/>
      <c r="S211" s="214"/>
      <c r="T211" s="2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09" t="s">
        <v>149</v>
      </c>
      <c r="AU211" s="209" t="s">
        <v>83</v>
      </c>
      <c r="AV211" s="15" t="s">
        <v>147</v>
      </c>
      <c r="AW211" s="15" t="s">
        <v>31</v>
      </c>
      <c r="AX211" s="15" t="s">
        <v>81</v>
      </c>
      <c r="AY211" s="209" t="s">
        <v>140</v>
      </c>
    </row>
    <row r="212" s="2" customFormat="1" ht="33" customHeight="1">
      <c r="A212" s="37"/>
      <c r="B212" s="178"/>
      <c r="C212" s="179" t="s">
        <v>254</v>
      </c>
      <c r="D212" s="179" t="s">
        <v>142</v>
      </c>
      <c r="E212" s="180" t="s">
        <v>255</v>
      </c>
      <c r="F212" s="181" t="s">
        <v>256</v>
      </c>
      <c r="G212" s="182" t="s">
        <v>214</v>
      </c>
      <c r="H212" s="183">
        <v>25.675999999999998</v>
      </c>
      <c r="I212" s="184"/>
      <c r="J212" s="185">
        <f>ROUND(I212*H212,2)</f>
        <v>0</v>
      </c>
      <c r="K212" s="181" t="s">
        <v>192</v>
      </c>
      <c r="L212" s="38"/>
      <c r="M212" s="186" t="s">
        <v>1</v>
      </c>
      <c r="N212" s="187" t="s">
        <v>39</v>
      </c>
      <c r="O212" s="76"/>
      <c r="P212" s="188">
        <f>O212*H212</f>
        <v>0</v>
      </c>
      <c r="Q212" s="188">
        <v>0</v>
      </c>
      <c r="R212" s="188">
        <f>Q212*H212</f>
        <v>0</v>
      </c>
      <c r="S212" s="188">
        <v>0</v>
      </c>
      <c r="T212" s="18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0" t="s">
        <v>147</v>
      </c>
      <c r="AT212" s="190" t="s">
        <v>142</v>
      </c>
      <c r="AU212" s="190" t="s">
        <v>83</v>
      </c>
      <c r="AY212" s="18" t="s">
        <v>140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81</v>
      </c>
      <c r="BK212" s="191">
        <f>ROUND(I212*H212,2)</f>
        <v>0</v>
      </c>
      <c r="BL212" s="18" t="s">
        <v>147</v>
      </c>
      <c r="BM212" s="190" t="s">
        <v>257</v>
      </c>
    </row>
    <row r="213" s="13" customFormat="1">
      <c r="A213" s="13"/>
      <c r="B213" s="192"/>
      <c r="C213" s="13"/>
      <c r="D213" s="193" t="s">
        <v>149</v>
      </c>
      <c r="E213" s="194" t="s">
        <v>1</v>
      </c>
      <c r="F213" s="195" t="s">
        <v>225</v>
      </c>
      <c r="G213" s="13"/>
      <c r="H213" s="194" t="s">
        <v>1</v>
      </c>
      <c r="I213" s="196"/>
      <c r="J213" s="13"/>
      <c r="K213" s="13"/>
      <c r="L213" s="192"/>
      <c r="M213" s="197"/>
      <c r="N213" s="198"/>
      <c r="O213" s="198"/>
      <c r="P213" s="198"/>
      <c r="Q213" s="198"/>
      <c r="R213" s="198"/>
      <c r="S213" s="198"/>
      <c r="T213" s="19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4" t="s">
        <v>149</v>
      </c>
      <c r="AU213" s="194" t="s">
        <v>83</v>
      </c>
      <c r="AV213" s="13" t="s">
        <v>81</v>
      </c>
      <c r="AW213" s="13" t="s">
        <v>31</v>
      </c>
      <c r="AX213" s="13" t="s">
        <v>74</v>
      </c>
      <c r="AY213" s="194" t="s">
        <v>140</v>
      </c>
    </row>
    <row r="214" s="14" customFormat="1">
      <c r="A214" s="14"/>
      <c r="B214" s="200"/>
      <c r="C214" s="14"/>
      <c r="D214" s="193" t="s">
        <v>149</v>
      </c>
      <c r="E214" s="201" t="s">
        <v>1</v>
      </c>
      <c r="F214" s="202" t="s">
        <v>258</v>
      </c>
      <c r="G214" s="14"/>
      <c r="H214" s="203">
        <v>25.675999999999998</v>
      </c>
      <c r="I214" s="204"/>
      <c r="J214" s="14"/>
      <c r="K214" s="14"/>
      <c r="L214" s="200"/>
      <c r="M214" s="205"/>
      <c r="N214" s="206"/>
      <c r="O214" s="206"/>
      <c r="P214" s="206"/>
      <c r="Q214" s="206"/>
      <c r="R214" s="206"/>
      <c r="S214" s="206"/>
      <c r="T214" s="20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1" t="s">
        <v>149</v>
      </c>
      <c r="AU214" s="201" t="s">
        <v>83</v>
      </c>
      <c r="AV214" s="14" t="s">
        <v>83</v>
      </c>
      <c r="AW214" s="14" t="s">
        <v>31</v>
      </c>
      <c r="AX214" s="14" t="s">
        <v>74</v>
      </c>
      <c r="AY214" s="201" t="s">
        <v>140</v>
      </c>
    </row>
    <row r="215" s="15" customFormat="1">
      <c r="A215" s="15"/>
      <c r="B215" s="208"/>
      <c r="C215" s="15"/>
      <c r="D215" s="193" t="s">
        <v>149</v>
      </c>
      <c r="E215" s="209" t="s">
        <v>1</v>
      </c>
      <c r="F215" s="210" t="s">
        <v>152</v>
      </c>
      <c r="G215" s="15"/>
      <c r="H215" s="211">
        <v>25.675999999999998</v>
      </c>
      <c r="I215" s="212"/>
      <c r="J215" s="15"/>
      <c r="K215" s="15"/>
      <c r="L215" s="208"/>
      <c r="M215" s="213"/>
      <c r="N215" s="214"/>
      <c r="O215" s="214"/>
      <c r="P215" s="214"/>
      <c r="Q215" s="214"/>
      <c r="R215" s="214"/>
      <c r="S215" s="214"/>
      <c r="T215" s="2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09" t="s">
        <v>149</v>
      </c>
      <c r="AU215" s="209" t="s">
        <v>83</v>
      </c>
      <c r="AV215" s="15" t="s">
        <v>147</v>
      </c>
      <c r="AW215" s="15" t="s">
        <v>31</v>
      </c>
      <c r="AX215" s="15" t="s">
        <v>81</v>
      </c>
      <c r="AY215" s="209" t="s">
        <v>140</v>
      </c>
    </row>
    <row r="216" s="2" customFormat="1" ht="24.15" customHeight="1">
      <c r="A216" s="37"/>
      <c r="B216" s="178"/>
      <c r="C216" s="179" t="s">
        <v>259</v>
      </c>
      <c r="D216" s="179" t="s">
        <v>142</v>
      </c>
      <c r="E216" s="180" t="s">
        <v>260</v>
      </c>
      <c r="F216" s="181" t="s">
        <v>261</v>
      </c>
      <c r="G216" s="182" t="s">
        <v>214</v>
      </c>
      <c r="H216" s="183">
        <v>154.90199999999999</v>
      </c>
      <c r="I216" s="184"/>
      <c r="J216" s="185">
        <f>ROUND(I216*H216,2)</f>
        <v>0</v>
      </c>
      <c r="K216" s="181" t="s">
        <v>192</v>
      </c>
      <c r="L216" s="38"/>
      <c r="M216" s="186" t="s">
        <v>1</v>
      </c>
      <c r="N216" s="187" t="s">
        <v>39</v>
      </c>
      <c r="O216" s="76"/>
      <c r="P216" s="188">
        <f>O216*H216</f>
        <v>0</v>
      </c>
      <c r="Q216" s="188">
        <v>0</v>
      </c>
      <c r="R216" s="188">
        <f>Q216*H216</f>
        <v>0</v>
      </c>
      <c r="S216" s="188">
        <v>0</v>
      </c>
      <c r="T216" s="189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0" t="s">
        <v>147</v>
      </c>
      <c r="AT216" s="190" t="s">
        <v>142</v>
      </c>
      <c r="AU216" s="190" t="s">
        <v>83</v>
      </c>
      <c r="AY216" s="18" t="s">
        <v>140</v>
      </c>
      <c r="BE216" s="191">
        <f>IF(N216="základní",J216,0)</f>
        <v>0</v>
      </c>
      <c r="BF216" s="191">
        <f>IF(N216="snížená",J216,0)</f>
        <v>0</v>
      </c>
      <c r="BG216" s="191">
        <f>IF(N216="zákl. přenesená",J216,0)</f>
        <v>0</v>
      </c>
      <c r="BH216" s="191">
        <f>IF(N216="sníž. přenesená",J216,0)</f>
        <v>0</v>
      </c>
      <c r="BI216" s="191">
        <f>IF(N216="nulová",J216,0)</f>
        <v>0</v>
      </c>
      <c r="BJ216" s="18" t="s">
        <v>81</v>
      </c>
      <c r="BK216" s="191">
        <f>ROUND(I216*H216,2)</f>
        <v>0</v>
      </c>
      <c r="BL216" s="18" t="s">
        <v>147</v>
      </c>
      <c r="BM216" s="190" t="s">
        <v>262</v>
      </c>
    </row>
    <row r="217" s="13" customFormat="1">
      <c r="A217" s="13"/>
      <c r="B217" s="192"/>
      <c r="C217" s="13"/>
      <c r="D217" s="193" t="s">
        <v>149</v>
      </c>
      <c r="E217" s="194" t="s">
        <v>1</v>
      </c>
      <c r="F217" s="195" t="s">
        <v>223</v>
      </c>
      <c r="G217" s="13"/>
      <c r="H217" s="194" t="s">
        <v>1</v>
      </c>
      <c r="I217" s="196"/>
      <c r="J217" s="13"/>
      <c r="K217" s="13"/>
      <c r="L217" s="192"/>
      <c r="M217" s="197"/>
      <c r="N217" s="198"/>
      <c r="O217" s="198"/>
      <c r="P217" s="198"/>
      <c r="Q217" s="198"/>
      <c r="R217" s="198"/>
      <c r="S217" s="198"/>
      <c r="T217" s="19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4" t="s">
        <v>149</v>
      </c>
      <c r="AU217" s="194" t="s">
        <v>83</v>
      </c>
      <c r="AV217" s="13" t="s">
        <v>81</v>
      </c>
      <c r="AW217" s="13" t="s">
        <v>31</v>
      </c>
      <c r="AX217" s="13" t="s">
        <v>74</v>
      </c>
      <c r="AY217" s="194" t="s">
        <v>140</v>
      </c>
    </row>
    <row r="218" s="14" customFormat="1">
      <c r="A218" s="14"/>
      <c r="B218" s="200"/>
      <c r="C218" s="14"/>
      <c r="D218" s="193" t="s">
        <v>149</v>
      </c>
      <c r="E218" s="201" t="s">
        <v>1</v>
      </c>
      <c r="F218" s="202" t="s">
        <v>224</v>
      </c>
      <c r="G218" s="14"/>
      <c r="H218" s="203">
        <v>154.90199999999999</v>
      </c>
      <c r="I218" s="204"/>
      <c r="J218" s="14"/>
      <c r="K218" s="14"/>
      <c r="L218" s="200"/>
      <c r="M218" s="205"/>
      <c r="N218" s="206"/>
      <c r="O218" s="206"/>
      <c r="P218" s="206"/>
      <c r="Q218" s="206"/>
      <c r="R218" s="206"/>
      <c r="S218" s="206"/>
      <c r="T218" s="20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1" t="s">
        <v>149</v>
      </c>
      <c r="AU218" s="201" t="s">
        <v>83</v>
      </c>
      <c r="AV218" s="14" t="s">
        <v>83</v>
      </c>
      <c r="AW218" s="14" t="s">
        <v>31</v>
      </c>
      <c r="AX218" s="14" t="s">
        <v>74</v>
      </c>
      <c r="AY218" s="201" t="s">
        <v>140</v>
      </c>
    </row>
    <row r="219" s="15" customFormat="1">
      <c r="A219" s="15"/>
      <c r="B219" s="208"/>
      <c r="C219" s="15"/>
      <c r="D219" s="193" t="s">
        <v>149</v>
      </c>
      <c r="E219" s="209" t="s">
        <v>1</v>
      </c>
      <c r="F219" s="210" t="s">
        <v>152</v>
      </c>
      <c r="G219" s="15"/>
      <c r="H219" s="211">
        <v>154.90199999999999</v>
      </c>
      <c r="I219" s="212"/>
      <c r="J219" s="15"/>
      <c r="K219" s="15"/>
      <c r="L219" s="208"/>
      <c r="M219" s="216"/>
      <c r="N219" s="217"/>
      <c r="O219" s="217"/>
      <c r="P219" s="217"/>
      <c r="Q219" s="217"/>
      <c r="R219" s="217"/>
      <c r="S219" s="217"/>
      <c r="T219" s="21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09" t="s">
        <v>149</v>
      </c>
      <c r="AU219" s="209" t="s">
        <v>83</v>
      </c>
      <c r="AV219" s="15" t="s">
        <v>147</v>
      </c>
      <c r="AW219" s="15" t="s">
        <v>31</v>
      </c>
      <c r="AX219" s="15" t="s">
        <v>81</v>
      </c>
      <c r="AY219" s="209" t="s">
        <v>140</v>
      </c>
    </row>
    <row r="220" s="2" customFormat="1" ht="6.96" customHeight="1">
      <c r="A220" s="37"/>
      <c r="B220" s="59"/>
      <c r="C220" s="60"/>
      <c r="D220" s="60"/>
      <c r="E220" s="60"/>
      <c r="F220" s="60"/>
      <c r="G220" s="60"/>
      <c r="H220" s="60"/>
      <c r="I220" s="60"/>
      <c r="J220" s="60"/>
      <c r="K220" s="60"/>
      <c r="L220" s="38"/>
      <c r="M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</row>
  </sheetData>
  <autoFilter ref="C122:K21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263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264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11. 9. 2024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26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32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26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33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34</v>
      </c>
      <c r="E32" s="37"/>
      <c r="F32" s="37"/>
      <c r="G32" s="37"/>
      <c r="H32" s="37"/>
      <c r="I32" s="37"/>
      <c r="J32" s="95">
        <f>ROUND(J127,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36</v>
      </c>
      <c r="G34" s="37"/>
      <c r="H34" s="37"/>
      <c r="I34" s="42" t="s">
        <v>35</v>
      </c>
      <c r="J34" s="42" t="s">
        <v>37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38</v>
      </c>
      <c r="E35" s="31" t="s">
        <v>39</v>
      </c>
      <c r="F35" s="134">
        <f>ROUND((SUM(BE127:BE287)),  2)</f>
        <v>0</v>
      </c>
      <c r="G35" s="37"/>
      <c r="H35" s="37"/>
      <c r="I35" s="135">
        <v>0.20999999999999999</v>
      </c>
      <c r="J35" s="134">
        <f>ROUND(((SUM(BE127:BE287))*I35),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40</v>
      </c>
      <c r="F36" s="134">
        <f>ROUND((SUM(BF127:BF287)),  2)</f>
        <v>0</v>
      </c>
      <c r="G36" s="37"/>
      <c r="H36" s="37"/>
      <c r="I36" s="135">
        <v>0.14999999999999999</v>
      </c>
      <c r="J36" s="134">
        <f>ROUND(((SUM(BF127:BF287))*I36),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41</v>
      </c>
      <c r="F37" s="134">
        <f>ROUND((SUM(BG127:BG287)),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42</v>
      </c>
      <c r="F38" s="134">
        <f>ROUND((SUM(BH127:BH287)),  2)</f>
        <v>0</v>
      </c>
      <c r="G38" s="37"/>
      <c r="H38" s="37"/>
      <c r="I38" s="135">
        <v>0.14999999999999999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43</v>
      </c>
      <c r="F39" s="134">
        <f>ROUND((SUM(BI127:BI287)),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44</v>
      </c>
      <c r="E41" s="80"/>
      <c r="F41" s="80"/>
      <c r="G41" s="138" t="s">
        <v>45</v>
      </c>
      <c r="H41" s="139" t="s">
        <v>46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263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až 103 - Chodník, parkoviště, zpevněné plochy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11. 9. 2024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30</v>
      </c>
      <c r="J93" s="35" t="str">
        <f>E23</f>
        <v xml:space="preserve"> 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32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J127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J128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J129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265</v>
      </c>
      <c r="E101" s="153"/>
      <c r="F101" s="153"/>
      <c r="G101" s="153"/>
      <c r="H101" s="153"/>
      <c r="I101" s="153"/>
      <c r="J101" s="154">
        <f>J134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266</v>
      </c>
      <c r="E102" s="153"/>
      <c r="F102" s="153"/>
      <c r="G102" s="153"/>
      <c r="H102" s="153"/>
      <c r="I102" s="153"/>
      <c r="J102" s="154">
        <f>J153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267</v>
      </c>
      <c r="E103" s="153"/>
      <c r="F103" s="153"/>
      <c r="G103" s="153"/>
      <c r="H103" s="153"/>
      <c r="I103" s="153"/>
      <c r="J103" s="154">
        <f>J224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268</v>
      </c>
      <c r="E104" s="153"/>
      <c r="F104" s="153"/>
      <c r="G104" s="153"/>
      <c r="H104" s="153"/>
      <c r="I104" s="153"/>
      <c r="J104" s="154">
        <f>J229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269</v>
      </c>
      <c r="E105" s="153"/>
      <c r="F105" s="153"/>
      <c r="G105" s="153"/>
      <c r="H105" s="153"/>
      <c r="I105" s="153"/>
      <c r="J105" s="154">
        <f>J286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1"/>
      <c r="C111" s="62"/>
      <c r="D111" s="62"/>
      <c r="E111" s="62"/>
      <c r="F111" s="62"/>
      <c r="G111" s="62"/>
      <c r="H111" s="62"/>
      <c r="I111" s="62"/>
      <c r="J111" s="62"/>
      <c r="K111" s="62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125</v>
      </c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6.25" customHeight="1">
      <c r="A115" s="37"/>
      <c r="B115" s="38"/>
      <c r="C115" s="37"/>
      <c r="D115" s="37"/>
      <c r="E115" s="128" t="str">
        <f>E7</f>
        <v>Stavební úprava zpevněných ploch a chodníku na stadionu v Zábřehu</v>
      </c>
      <c r="F115" s="31"/>
      <c r="G115" s="31"/>
      <c r="H115" s="31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1"/>
      <c r="C116" s="31" t="s">
        <v>113</v>
      </c>
      <c r="L116" s="21"/>
    </row>
    <row r="117" s="2" customFormat="1" ht="16.5" customHeight="1">
      <c r="A117" s="37"/>
      <c r="B117" s="38"/>
      <c r="C117" s="37"/>
      <c r="D117" s="37"/>
      <c r="E117" s="128" t="s">
        <v>263</v>
      </c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115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E11</f>
        <v>SO 101 až 103 - Chodník, parkoviště, zpevněné plochy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F14</f>
        <v>Zábřeh</v>
      </c>
      <c r="G121" s="37"/>
      <c r="H121" s="37"/>
      <c r="I121" s="31" t="s">
        <v>22</v>
      </c>
      <c r="J121" s="68" t="str">
        <f>IF(J14="","",J14)</f>
        <v>11. 9. 2024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E17</f>
        <v xml:space="preserve"> </v>
      </c>
      <c r="G123" s="37"/>
      <c r="H123" s="37"/>
      <c r="I123" s="31" t="s">
        <v>30</v>
      </c>
      <c r="J123" s="35" t="str">
        <f>E23</f>
        <v xml:space="preserve"> 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7"/>
      <c r="E124" s="37"/>
      <c r="F124" s="26" t="str">
        <f>IF(E20="","",E20)</f>
        <v>Vyplň údaj</v>
      </c>
      <c r="G124" s="37"/>
      <c r="H124" s="37"/>
      <c r="I124" s="31" t="s">
        <v>32</v>
      </c>
      <c r="J124" s="35" t="str">
        <f>E26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55"/>
      <c r="B126" s="156"/>
      <c r="C126" s="157" t="s">
        <v>126</v>
      </c>
      <c r="D126" s="158" t="s">
        <v>59</v>
      </c>
      <c r="E126" s="158" t="s">
        <v>55</v>
      </c>
      <c r="F126" s="158" t="s">
        <v>56</v>
      </c>
      <c r="G126" s="158" t="s">
        <v>127</v>
      </c>
      <c r="H126" s="158" t="s">
        <v>128</v>
      </c>
      <c r="I126" s="158" t="s">
        <v>129</v>
      </c>
      <c r="J126" s="158" t="s">
        <v>119</v>
      </c>
      <c r="K126" s="159" t="s">
        <v>130</v>
      </c>
      <c r="L126" s="160"/>
      <c r="M126" s="85" t="s">
        <v>1</v>
      </c>
      <c r="N126" s="86" t="s">
        <v>38</v>
      </c>
      <c r="O126" s="86" t="s">
        <v>131</v>
      </c>
      <c r="P126" s="86" t="s">
        <v>132</v>
      </c>
      <c r="Q126" s="86" t="s">
        <v>133</v>
      </c>
      <c r="R126" s="86" t="s">
        <v>134</v>
      </c>
      <c r="S126" s="86" t="s">
        <v>135</v>
      </c>
      <c r="T126" s="87" t="s">
        <v>136</v>
      </c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</row>
    <row r="127" s="2" customFormat="1" ht="22.8" customHeight="1">
      <c r="A127" s="37"/>
      <c r="B127" s="38"/>
      <c r="C127" s="92" t="s">
        <v>137</v>
      </c>
      <c r="D127" s="37"/>
      <c r="E127" s="37"/>
      <c r="F127" s="37"/>
      <c r="G127" s="37"/>
      <c r="H127" s="37"/>
      <c r="I127" s="37"/>
      <c r="J127" s="161">
        <f>BK127</f>
        <v>0</v>
      </c>
      <c r="K127" s="37"/>
      <c r="L127" s="38"/>
      <c r="M127" s="88"/>
      <c r="N127" s="72"/>
      <c r="O127" s="89"/>
      <c r="P127" s="162">
        <f>P128</f>
        <v>0</v>
      </c>
      <c r="Q127" s="89"/>
      <c r="R127" s="162">
        <f>R128</f>
        <v>497.20465139999999</v>
      </c>
      <c r="S127" s="89"/>
      <c r="T127" s="163">
        <f>T128</f>
        <v>7.8000000000000007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73</v>
      </c>
      <c r="AU127" s="18" t="s">
        <v>121</v>
      </c>
      <c r="BK127" s="164">
        <f>BK128</f>
        <v>0</v>
      </c>
    </row>
    <row r="128" s="12" customFormat="1" ht="25.92" customHeight="1">
      <c r="A128" s="12"/>
      <c r="B128" s="165"/>
      <c r="C128" s="12"/>
      <c r="D128" s="166" t="s">
        <v>73</v>
      </c>
      <c r="E128" s="167" t="s">
        <v>138</v>
      </c>
      <c r="F128" s="167" t="s">
        <v>139</v>
      </c>
      <c r="G128" s="12"/>
      <c r="H128" s="12"/>
      <c r="I128" s="168"/>
      <c r="J128" s="169">
        <f>BK128</f>
        <v>0</v>
      </c>
      <c r="K128" s="12"/>
      <c r="L128" s="165"/>
      <c r="M128" s="170"/>
      <c r="N128" s="171"/>
      <c r="O128" s="171"/>
      <c r="P128" s="172">
        <f>P129+P134+P153+P224+P229+P286</f>
        <v>0</v>
      </c>
      <c r="Q128" s="171"/>
      <c r="R128" s="172">
        <f>R129+R134+R153+R224+R229+R286</f>
        <v>497.20465139999999</v>
      </c>
      <c r="S128" s="171"/>
      <c r="T128" s="173">
        <f>T129+T134+T153+T224+T229+T286</f>
        <v>7.8000000000000007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6" t="s">
        <v>81</v>
      </c>
      <c r="AT128" s="174" t="s">
        <v>73</v>
      </c>
      <c r="AU128" s="174" t="s">
        <v>74</v>
      </c>
      <c r="AY128" s="166" t="s">
        <v>140</v>
      </c>
      <c r="BK128" s="175">
        <f>BK129+BK134+BK153+BK224+BK229+BK286</f>
        <v>0</v>
      </c>
    </row>
    <row r="129" s="12" customFormat="1" ht="22.8" customHeight="1">
      <c r="A129" s="12"/>
      <c r="B129" s="165"/>
      <c r="C129" s="12"/>
      <c r="D129" s="166" t="s">
        <v>73</v>
      </c>
      <c r="E129" s="176" t="s">
        <v>81</v>
      </c>
      <c r="F129" s="176" t="s">
        <v>141</v>
      </c>
      <c r="G129" s="12"/>
      <c r="H129" s="12"/>
      <c r="I129" s="168"/>
      <c r="J129" s="177">
        <f>BK129</f>
        <v>0</v>
      </c>
      <c r="K129" s="12"/>
      <c r="L129" s="165"/>
      <c r="M129" s="170"/>
      <c r="N129" s="171"/>
      <c r="O129" s="171"/>
      <c r="P129" s="172">
        <f>SUM(P130:P133)</f>
        <v>0</v>
      </c>
      <c r="Q129" s="171"/>
      <c r="R129" s="172">
        <f>SUM(R130:R133)</f>
        <v>0</v>
      </c>
      <c r="S129" s="171"/>
      <c r="T129" s="173">
        <f>SUM(T130:T133)</f>
        <v>7.8000000000000007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81</v>
      </c>
      <c r="AT129" s="174" t="s">
        <v>73</v>
      </c>
      <c r="AU129" s="174" t="s">
        <v>81</v>
      </c>
      <c r="AY129" s="166" t="s">
        <v>140</v>
      </c>
      <c r="BK129" s="175">
        <f>SUM(BK130:BK133)</f>
        <v>0</v>
      </c>
    </row>
    <row r="130" s="2" customFormat="1" ht="24.15" customHeight="1">
      <c r="A130" s="37"/>
      <c r="B130" s="178"/>
      <c r="C130" s="179" t="s">
        <v>81</v>
      </c>
      <c r="D130" s="179" t="s">
        <v>142</v>
      </c>
      <c r="E130" s="180" t="s">
        <v>270</v>
      </c>
      <c r="F130" s="181" t="s">
        <v>271</v>
      </c>
      <c r="G130" s="182" t="s">
        <v>145</v>
      </c>
      <c r="H130" s="183">
        <v>30</v>
      </c>
      <c r="I130" s="184"/>
      <c r="J130" s="185">
        <f>ROUND(I130*H130,2)</f>
        <v>0</v>
      </c>
      <c r="K130" s="181" t="s">
        <v>146</v>
      </c>
      <c r="L130" s="38"/>
      <c r="M130" s="186" t="s">
        <v>1</v>
      </c>
      <c r="N130" s="187" t="s">
        <v>39</v>
      </c>
      <c r="O130" s="76"/>
      <c r="P130" s="188">
        <f>O130*H130</f>
        <v>0</v>
      </c>
      <c r="Q130" s="188">
        <v>0</v>
      </c>
      <c r="R130" s="188">
        <f>Q130*H130</f>
        <v>0</v>
      </c>
      <c r="S130" s="188">
        <v>0.26000000000000001</v>
      </c>
      <c r="T130" s="189">
        <f>S130*H130</f>
        <v>7.8000000000000007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0" t="s">
        <v>147</v>
      </c>
      <c r="AT130" s="190" t="s">
        <v>142</v>
      </c>
      <c r="AU130" s="190" t="s">
        <v>83</v>
      </c>
      <c r="AY130" s="18" t="s">
        <v>140</v>
      </c>
      <c r="BE130" s="191">
        <f>IF(N130="základní",J130,0)</f>
        <v>0</v>
      </c>
      <c r="BF130" s="191">
        <f>IF(N130="snížená",J130,0)</f>
        <v>0</v>
      </c>
      <c r="BG130" s="191">
        <f>IF(N130="zákl. přenesená",J130,0)</f>
        <v>0</v>
      </c>
      <c r="BH130" s="191">
        <f>IF(N130="sníž. přenesená",J130,0)</f>
        <v>0</v>
      </c>
      <c r="BI130" s="191">
        <f>IF(N130="nulová",J130,0)</f>
        <v>0</v>
      </c>
      <c r="BJ130" s="18" t="s">
        <v>81</v>
      </c>
      <c r="BK130" s="191">
        <f>ROUND(I130*H130,2)</f>
        <v>0</v>
      </c>
      <c r="BL130" s="18" t="s">
        <v>147</v>
      </c>
      <c r="BM130" s="190" t="s">
        <v>272</v>
      </c>
    </row>
    <row r="131" s="13" customFormat="1">
      <c r="A131" s="13"/>
      <c r="B131" s="192"/>
      <c r="C131" s="13"/>
      <c r="D131" s="193" t="s">
        <v>149</v>
      </c>
      <c r="E131" s="194" t="s">
        <v>1</v>
      </c>
      <c r="F131" s="195" t="s">
        <v>273</v>
      </c>
      <c r="G131" s="13"/>
      <c r="H131" s="194" t="s">
        <v>1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149</v>
      </c>
      <c r="AU131" s="194" t="s">
        <v>83</v>
      </c>
      <c r="AV131" s="13" t="s">
        <v>81</v>
      </c>
      <c r="AW131" s="13" t="s">
        <v>31</v>
      </c>
      <c r="AX131" s="13" t="s">
        <v>74</v>
      </c>
      <c r="AY131" s="194" t="s">
        <v>140</v>
      </c>
    </row>
    <row r="132" s="14" customFormat="1">
      <c r="A132" s="14"/>
      <c r="B132" s="200"/>
      <c r="C132" s="14"/>
      <c r="D132" s="193" t="s">
        <v>149</v>
      </c>
      <c r="E132" s="201" t="s">
        <v>1</v>
      </c>
      <c r="F132" s="202" t="s">
        <v>274</v>
      </c>
      <c r="G132" s="14"/>
      <c r="H132" s="203">
        <v>30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149</v>
      </c>
      <c r="AU132" s="201" t="s">
        <v>83</v>
      </c>
      <c r="AV132" s="14" t="s">
        <v>83</v>
      </c>
      <c r="AW132" s="14" t="s">
        <v>31</v>
      </c>
      <c r="AX132" s="14" t="s">
        <v>74</v>
      </c>
      <c r="AY132" s="201" t="s">
        <v>140</v>
      </c>
    </row>
    <row r="133" s="15" customFormat="1">
      <c r="A133" s="15"/>
      <c r="B133" s="208"/>
      <c r="C133" s="15"/>
      <c r="D133" s="193" t="s">
        <v>149</v>
      </c>
      <c r="E133" s="209" t="s">
        <v>1</v>
      </c>
      <c r="F133" s="210" t="s">
        <v>152</v>
      </c>
      <c r="G133" s="15"/>
      <c r="H133" s="211">
        <v>30</v>
      </c>
      <c r="I133" s="212"/>
      <c r="J133" s="15"/>
      <c r="K133" s="15"/>
      <c r="L133" s="208"/>
      <c r="M133" s="213"/>
      <c r="N133" s="214"/>
      <c r="O133" s="214"/>
      <c r="P133" s="214"/>
      <c r="Q133" s="214"/>
      <c r="R133" s="214"/>
      <c r="S133" s="214"/>
      <c r="T133" s="2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09" t="s">
        <v>149</v>
      </c>
      <c r="AU133" s="209" t="s">
        <v>83</v>
      </c>
      <c r="AV133" s="15" t="s">
        <v>147</v>
      </c>
      <c r="AW133" s="15" t="s">
        <v>31</v>
      </c>
      <c r="AX133" s="15" t="s">
        <v>81</v>
      </c>
      <c r="AY133" s="209" t="s">
        <v>140</v>
      </c>
    </row>
    <row r="134" s="12" customFormat="1" ht="22.8" customHeight="1">
      <c r="A134" s="12"/>
      <c r="B134" s="165"/>
      <c r="C134" s="12"/>
      <c r="D134" s="166" t="s">
        <v>73</v>
      </c>
      <c r="E134" s="176" t="s">
        <v>83</v>
      </c>
      <c r="F134" s="176" t="s">
        <v>275</v>
      </c>
      <c r="G134" s="12"/>
      <c r="H134" s="12"/>
      <c r="I134" s="168"/>
      <c r="J134" s="177">
        <f>BK134</f>
        <v>0</v>
      </c>
      <c r="K134" s="12"/>
      <c r="L134" s="165"/>
      <c r="M134" s="170"/>
      <c r="N134" s="171"/>
      <c r="O134" s="171"/>
      <c r="P134" s="172">
        <f>SUM(P135:P152)</f>
        <v>0</v>
      </c>
      <c r="Q134" s="171"/>
      <c r="R134" s="172">
        <f>SUM(R135:R152)</f>
        <v>0</v>
      </c>
      <c r="S134" s="171"/>
      <c r="T134" s="173">
        <f>SUM(T135:T152)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6" t="s">
        <v>81</v>
      </c>
      <c r="AT134" s="174" t="s">
        <v>73</v>
      </c>
      <c r="AU134" s="174" t="s">
        <v>81</v>
      </c>
      <c r="AY134" s="166" t="s">
        <v>140</v>
      </c>
      <c r="BK134" s="175">
        <f>SUM(BK135:BK152)</f>
        <v>0</v>
      </c>
    </row>
    <row r="135" s="2" customFormat="1" ht="24.15" customHeight="1">
      <c r="A135" s="37"/>
      <c r="B135" s="178"/>
      <c r="C135" s="179" t="s">
        <v>83</v>
      </c>
      <c r="D135" s="179" t="s">
        <v>142</v>
      </c>
      <c r="E135" s="180" t="s">
        <v>276</v>
      </c>
      <c r="F135" s="181" t="s">
        <v>277</v>
      </c>
      <c r="G135" s="182" t="s">
        <v>145</v>
      </c>
      <c r="H135" s="183">
        <v>481.19999999999999</v>
      </c>
      <c r="I135" s="184"/>
      <c r="J135" s="185">
        <f>ROUND(I135*H135,2)</f>
        <v>0</v>
      </c>
      <c r="K135" s="181" t="s">
        <v>192</v>
      </c>
      <c r="L135" s="38"/>
      <c r="M135" s="186" t="s">
        <v>1</v>
      </c>
      <c r="N135" s="187" t="s">
        <v>39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147</v>
      </c>
      <c r="AT135" s="190" t="s">
        <v>142</v>
      </c>
      <c r="AU135" s="190" t="s">
        <v>83</v>
      </c>
      <c r="AY135" s="18" t="s">
        <v>140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81</v>
      </c>
      <c r="BK135" s="191">
        <f>ROUND(I135*H135,2)</f>
        <v>0</v>
      </c>
      <c r="BL135" s="18" t="s">
        <v>147</v>
      </c>
      <c r="BM135" s="190" t="s">
        <v>278</v>
      </c>
    </row>
    <row r="136" s="13" customFormat="1">
      <c r="A136" s="13"/>
      <c r="B136" s="192"/>
      <c r="C136" s="13"/>
      <c r="D136" s="193" t="s">
        <v>149</v>
      </c>
      <c r="E136" s="194" t="s">
        <v>1</v>
      </c>
      <c r="F136" s="195" t="s">
        <v>279</v>
      </c>
      <c r="G136" s="13"/>
      <c r="H136" s="194" t="s">
        <v>1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149</v>
      </c>
      <c r="AU136" s="194" t="s">
        <v>83</v>
      </c>
      <c r="AV136" s="13" t="s">
        <v>81</v>
      </c>
      <c r="AW136" s="13" t="s">
        <v>31</v>
      </c>
      <c r="AX136" s="13" t="s">
        <v>74</v>
      </c>
      <c r="AY136" s="194" t="s">
        <v>140</v>
      </c>
    </row>
    <row r="137" s="14" customFormat="1">
      <c r="A137" s="14"/>
      <c r="B137" s="200"/>
      <c r="C137" s="14"/>
      <c r="D137" s="193" t="s">
        <v>149</v>
      </c>
      <c r="E137" s="201" t="s">
        <v>1</v>
      </c>
      <c r="F137" s="202" t="s">
        <v>280</v>
      </c>
      <c r="G137" s="14"/>
      <c r="H137" s="203">
        <v>178.5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149</v>
      </c>
      <c r="AU137" s="201" t="s">
        <v>83</v>
      </c>
      <c r="AV137" s="14" t="s">
        <v>83</v>
      </c>
      <c r="AW137" s="14" t="s">
        <v>31</v>
      </c>
      <c r="AX137" s="14" t="s">
        <v>74</v>
      </c>
      <c r="AY137" s="201" t="s">
        <v>140</v>
      </c>
    </row>
    <row r="138" s="13" customFormat="1">
      <c r="A138" s="13"/>
      <c r="B138" s="192"/>
      <c r="C138" s="13"/>
      <c r="D138" s="193" t="s">
        <v>149</v>
      </c>
      <c r="E138" s="194" t="s">
        <v>1</v>
      </c>
      <c r="F138" s="195" t="s">
        <v>281</v>
      </c>
      <c r="G138" s="13"/>
      <c r="H138" s="194" t="s">
        <v>1</v>
      </c>
      <c r="I138" s="196"/>
      <c r="J138" s="13"/>
      <c r="K138" s="13"/>
      <c r="L138" s="192"/>
      <c r="M138" s="197"/>
      <c r="N138" s="198"/>
      <c r="O138" s="198"/>
      <c r="P138" s="198"/>
      <c r="Q138" s="198"/>
      <c r="R138" s="198"/>
      <c r="S138" s="198"/>
      <c r="T138" s="19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149</v>
      </c>
      <c r="AU138" s="194" t="s">
        <v>83</v>
      </c>
      <c r="AV138" s="13" t="s">
        <v>81</v>
      </c>
      <c r="AW138" s="13" t="s">
        <v>31</v>
      </c>
      <c r="AX138" s="13" t="s">
        <v>74</v>
      </c>
      <c r="AY138" s="194" t="s">
        <v>140</v>
      </c>
    </row>
    <row r="139" s="14" customFormat="1">
      <c r="A139" s="14"/>
      <c r="B139" s="200"/>
      <c r="C139" s="14"/>
      <c r="D139" s="193" t="s">
        <v>149</v>
      </c>
      <c r="E139" s="201" t="s">
        <v>1</v>
      </c>
      <c r="F139" s="202" t="s">
        <v>282</v>
      </c>
      <c r="G139" s="14"/>
      <c r="H139" s="203">
        <v>6.2999999999999998</v>
      </c>
      <c r="I139" s="204"/>
      <c r="J139" s="14"/>
      <c r="K139" s="14"/>
      <c r="L139" s="200"/>
      <c r="M139" s="205"/>
      <c r="N139" s="206"/>
      <c r="O139" s="206"/>
      <c r="P139" s="206"/>
      <c r="Q139" s="206"/>
      <c r="R139" s="206"/>
      <c r="S139" s="206"/>
      <c r="T139" s="207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01" t="s">
        <v>149</v>
      </c>
      <c r="AU139" s="201" t="s">
        <v>83</v>
      </c>
      <c r="AV139" s="14" t="s">
        <v>83</v>
      </c>
      <c r="AW139" s="14" t="s">
        <v>31</v>
      </c>
      <c r="AX139" s="14" t="s">
        <v>74</v>
      </c>
      <c r="AY139" s="201" t="s">
        <v>140</v>
      </c>
    </row>
    <row r="140" s="13" customFormat="1">
      <c r="A140" s="13"/>
      <c r="B140" s="192"/>
      <c r="C140" s="13"/>
      <c r="D140" s="193" t="s">
        <v>149</v>
      </c>
      <c r="E140" s="194" t="s">
        <v>1</v>
      </c>
      <c r="F140" s="195" t="s">
        <v>279</v>
      </c>
      <c r="G140" s="13"/>
      <c r="H140" s="194" t="s">
        <v>1</v>
      </c>
      <c r="I140" s="196"/>
      <c r="J140" s="13"/>
      <c r="K140" s="13"/>
      <c r="L140" s="192"/>
      <c r="M140" s="197"/>
      <c r="N140" s="198"/>
      <c r="O140" s="198"/>
      <c r="P140" s="198"/>
      <c r="Q140" s="198"/>
      <c r="R140" s="198"/>
      <c r="S140" s="198"/>
      <c r="T140" s="19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149</v>
      </c>
      <c r="AU140" s="194" t="s">
        <v>83</v>
      </c>
      <c r="AV140" s="13" t="s">
        <v>81</v>
      </c>
      <c r="AW140" s="13" t="s">
        <v>31</v>
      </c>
      <c r="AX140" s="13" t="s">
        <v>74</v>
      </c>
      <c r="AY140" s="194" t="s">
        <v>140</v>
      </c>
    </row>
    <row r="141" s="14" customFormat="1">
      <c r="A141" s="14"/>
      <c r="B141" s="200"/>
      <c r="C141" s="14"/>
      <c r="D141" s="193" t="s">
        <v>149</v>
      </c>
      <c r="E141" s="201" t="s">
        <v>1</v>
      </c>
      <c r="F141" s="202" t="s">
        <v>283</v>
      </c>
      <c r="G141" s="14"/>
      <c r="H141" s="203">
        <v>63</v>
      </c>
      <c r="I141" s="204"/>
      <c r="J141" s="14"/>
      <c r="K141" s="14"/>
      <c r="L141" s="200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1" t="s">
        <v>149</v>
      </c>
      <c r="AU141" s="201" t="s">
        <v>83</v>
      </c>
      <c r="AV141" s="14" t="s">
        <v>83</v>
      </c>
      <c r="AW141" s="14" t="s">
        <v>31</v>
      </c>
      <c r="AX141" s="14" t="s">
        <v>74</v>
      </c>
      <c r="AY141" s="201" t="s">
        <v>140</v>
      </c>
    </row>
    <row r="142" s="13" customFormat="1">
      <c r="A142" s="13"/>
      <c r="B142" s="192"/>
      <c r="C142" s="13"/>
      <c r="D142" s="193" t="s">
        <v>149</v>
      </c>
      <c r="E142" s="194" t="s">
        <v>1</v>
      </c>
      <c r="F142" s="195" t="s">
        <v>284</v>
      </c>
      <c r="G142" s="13"/>
      <c r="H142" s="194" t="s">
        <v>1</v>
      </c>
      <c r="I142" s="196"/>
      <c r="J142" s="13"/>
      <c r="K142" s="13"/>
      <c r="L142" s="192"/>
      <c r="M142" s="197"/>
      <c r="N142" s="198"/>
      <c r="O142" s="198"/>
      <c r="P142" s="198"/>
      <c r="Q142" s="198"/>
      <c r="R142" s="198"/>
      <c r="S142" s="198"/>
      <c r="T142" s="19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149</v>
      </c>
      <c r="AU142" s="194" t="s">
        <v>83</v>
      </c>
      <c r="AV142" s="13" t="s">
        <v>81</v>
      </c>
      <c r="AW142" s="13" t="s">
        <v>31</v>
      </c>
      <c r="AX142" s="13" t="s">
        <v>74</v>
      </c>
      <c r="AY142" s="194" t="s">
        <v>140</v>
      </c>
    </row>
    <row r="143" s="14" customFormat="1">
      <c r="A143" s="14"/>
      <c r="B143" s="200"/>
      <c r="C143" s="14"/>
      <c r="D143" s="193" t="s">
        <v>149</v>
      </c>
      <c r="E143" s="201" t="s">
        <v>1</v>
      </c>
      <c r="F143" s="202" t="s">
        <v>285</v>
      </c>
      <c r="G143" s="14"/>
      <c r="H143" s="203">
        <v>10.5</v>
      </c>
      <c r="I143" s="204"/>
      <c r="J143" s="14"/>
      <c r="K143" s="14"/>
      <c r="L143" s="200"/>
      <c r="M143" s="205"/>
      <c r="N143" s="206"/>
      <c r="O143" s="206"/>
      <c r="P143" s="206"/>
      <c r="Q143" s="206"/>
      <c r="R143" s="206"/>
      <c r="S143" s="206"/>
      <c r="T143" s="20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1" t="s">
        <v>149</v>
      </c>
      <c r="AU143" s="201" t="s">
        <v>83</v>
      </c>
      <c r="AV143" s="14" t="s">
        <v>83</v>
      </c>
      <c r="AW143" s="14" t="s">
        <v>31</v>
      </c>
      <c r="AX143" s="14" t="s">
        <v>74</v>
      </c>
      <c r="AY143" s="201" t="s">
        <v>140</v>
      </c>
    </row>
    <row r="144" s="13" customFormat="1">
      <c r="A144" s="13"/>
      <c r="B144" s="192"/>
      <c r="C144" s="13"/>
      <c r="D144" s="193" t="s">
        <v>149</v>
      </c>
      <c r="E144" s="194" t="s">
        <v>1</v>
      </c>
      <c r="F144" s="195" t="s">
        <v>286</v>
      </c>
      <c r="G144" s="13"/>
      <c r="H144" s="194" t="s">
        <v>1</v>
      </c>
      <c r="I144" s="196"/>
      <c r="J144" s="13"/>
      <c r="K144" s="13"/>
      <c r="L144" s="192"/>
      <c r="M144" s="197"/>
      <c r="N144" s="198"/>
      <c r="O144" s="198"/>
      <c r="P144" s="198"/>
      <c r="Q144" s="198"/>
      <c r="R144" s="198"/>
      <c r="S144" s="198"/>
      <c r="T144" s="19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149</v>
      </c>
      <c r="AU144" s="194" t="s">
        <v>83</v>
      </c>
      <c r="AV144" s="13" t="s">
        <v>81</v>
      </c>
      <c r="AW144" s="13" t="s">
        <v>31</v>
      </c>
      <c r="AX144" s="13" t="s">
        <v>74</v>
      </c>
      <c r="AY144" s="194" t="s">
        <v>140</v>
      </c>
    </row>
    <row r="145" s="14" customFormat="1">
      <c r="A145" s="14"/>
      <c r="B145" s="200"/>
      <c r="C145" s="14"/>
      <c r="D145" s="193" t="s">
        <v>149</v>
      </c>
      <c r="E145" s="201" t="s">
        <v>1</v>
      </c>
      <c r="F145" s="202" t="s">
        <v>287</v>
      </c>
      <c r="G145" s="14"/>
      <c r="H145" s="203">
        <v>63.799999999999997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149</v>
      </c>
      <c r="AU145" s="201" t="s">
        <v>83</v>
      </c>
      <c r="AV145" s="14" t="s">
        <v>83</v>
      </c>
      <c r="AW145" s="14" t="s">
        <v>31</v>
      </c>
      <c r="AX145" s="14" t="s">
        <v>74</v>
      </c>
      <c r="AY145" s="201" t="s">
        <v>140</v>
      </c>
    </row>
    <row r="146" s="13" customFormat="1">
      <c r="A146" s="13"/>
      <c r="B146" s="192"/>
      <c r="C146" s="13"/>
      <c r="D146" s="193" t="s">
        <v>149</v>
      </c>
      <c r="E146" s="194" t="s">
        <v>1</v>
      </c>
      <c r="F146" s="195" t="s">
        <v>288</v>
      </c>
      <c r="G146" s="13"/>
      <c r="H146" s="194" t="s">
        <v>1</v>
      </c>
      <c r="I146" s="196"/>
      <c r="J146" s="13"/>
      <c r="K146" s="13"/>
      <c r="L146" s="192"/>
      <c r="M146" s="197"/>
      <c r="N146" s="198"/>
      <c r="O146" s="198"/>
      <c r="P146" s="198"/>
      <c r="Q146" s="198"/>
      <c r="R146" s="198"/>
      <c r="S146" s="198"/>
      <c r="T146" s="19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149</v>
      </c>
      <c r="AU146" s="194" t="s">
        <v>83</v>
      </c>
      <c r="AV146" s="13" t="s">
        <v>81</v>
      </c>
      <c r="AW146" s="13" t="s">
        <v>31</v>
      </c>
      <c r="AX146" s="13" t="s">
        <v>74</v>
      </c>
      <c r="AY146" s="194" t="s">
        <v>140</v>
      </c>
    </row>
    <row r="147" s="14" customFormat="1">
      <c r="A147" s="14"/>
      <c r="B147" s="200"/>
      <c r="C147" s="14"/>
      <c r="D147" s="193" t="s">
        <v>149</v>
      </c>
      <c r="E147" s="201" t="s">
        <v>1</v>
      </c>
      <c r="F147" s="202" t="s">
        <v>289</v>
      </c>
      <c r="G147" s="14"/>
      <c r="H147" s="203">
        <v>105.59999999999999</v>
      </c>
      <c r="I147" s="204"/>
      <c r="J147" s="14"/>
      <c r="K147" s="14"/>
      <c r="L147" s="200"/>
      <c r="M147" s="205"/>
      <c r="N147" s="206"/>
      <c r="O147" s="206"/>
      <c r="P147" s="206"/>
      <c r="Q147" s="206"/>
      <c r="R147" s="206"/>
      <c r="S147" s="206"/>
      <c r="T147" s="20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1" t="s">
        <v>149</v>
      </c>
      <c r="AU147" s="201" t="s">
        <v>83</v>
      </c>
      <c r="AV147" s="14" t="s">
        <v>83</v>
      </c>
      <c r="AW147" s="14" t="s">
        <v>31</v>
      </c>
      <c r="AX147" s="14" t="s">
        <v>74</v>
      </c>
      <c r="AY147" s="201" t="s">
        <v>140</v>
      </c>
    </row>
    <row r="148" s="13" customFormat="1">
      <c r="A148" s="13"/>
      <c r="B148" s="192"/>
      <c r="C148" s="13"/>
      <c r="D148" s="193" t="s">
        <v>149</v>
      </c>
      <c r="E148" s="194" t="s">
        <v>1</v>
      </c>
      <c r="F148" s="195" t="s">
        <v>290</v>
      </c>
      <c r="G148" s="13"/>
      <c r="H148" s="194" t="s">
        <v>1</v>
      </c>
      <c r="I148" s="196"/>
      <c r="J148" s="13"/>
      <c r="K148" s="13"/>
      <c r="L148" s="192"/>
      <c r="M148" s="197"/>
      <c r="N148" s="198"/>
      <c r="O148" s="198"/>
      <c r="P148" s="198"/>
      <c r="Q148" s="198"/>
      <c r="R148" s="198"/>
      <c r="S148" s="198"/>
      <c r="T148" s="19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149</v>
      </c>
      <c r="AU148" s="194" t="s">
        <v>83</v>
      </c>
      <c r="AV148" s="13" t="s">
        <v>81</v>
      </c>
      <c r="AW148" s="13" t="s">
        <v>31</v>
      </c>
      <c r="AX148" s="13" t="s">
        <v>74</v>
      </c>
      <c r="AY148" s="194" t="s">
        <v>140</v>
      </c>
    </row>
    <row r="149" s="14" customFormat="1">
      <c r="A149" s="14"/>
      <c r="B149" s="200"/>
      <c r="C149" s="14"/>
      <c r="D149" s="193" t="s">
        <v>149</v>
      </c>
      <c r="E149" s="201" t="s">
        <v>1</v>
      </c>
      <c r="F149" s="202" t="s">
        <v>291</v>
      </c>
      <c r="G149" s="14"/>
      <c r="H149" s="203">
        <v>31.5</v>
      </c>
      <c r="I149" s="204"/>
      <c r="J149" s="14"/>
      <c r="K149" s="14"/>
      <c r="L149" s="200"/>
      <c r="M149" s="205"/>
      <c r="N149" s="206"/>
      <c r="O149" s="206"/>
      <c r="P149" s="206"/>
      <c r="Q149" s="206"/>
      <c r="R149" s="206"/>
      <c r="S149" s="206"/>
      <c r="T149" s="20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1" t="s">
        <v>149</v>
      </c>
      <c r="AU149" s="201" t="s">
        <v>83</v>
      </c>
      <c r="AV149" s="14" t="s">
        <v>83</v>
      </c>
      <c r="AW149" s="14" t="s">
        <v>31</v>
      </c>
      <c r="AX149" s="14" t="s">
        <v>74</v>
      </c>
      <c r="AY149" s="201" t="s">
        <v>140</v>
      </c>
    </row>
    <row r="150" s="13" customFormat="1">
      <c r="A150" s="13"/>
      <c r="B150" s="192"/>
      <c r="C150" s="13"/>
      <c r="D150" s="193" t="s">
        <v>149</v>
      </c>
      <c r="E150" s="194" t="s">
        <v>1</v>
      </c>
      <c r="F150" s="195" t="s">
        <v>292</v>
      </c>
      <c r="G150" s="13"/>
      <c r="H150" s="194" t="s">
        <v>1</v>
      </c>
      <c r="I150" s="196"/>
      <c r="J150" s="13"/>
      <c r="K150" s="13"/>
      <c r="L150" s="192"/>
      <c r="M150" s="197"/>
      <c r="N150" s="198"/>
      <c r="O150" s="198"/>
      <c r="P150" s="198"/>
      <c r="Q150" s="198"/>
      <c r="R150" s="198"/>
      <c r="S150" s="198"/>
      <c r="T150" s="19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4" t="s">
        <v>149</v>
      </c>
      <c r="AU150" s="194" t="s">
        <v>83</v>
      </c>
      <c r="AV150" s="13" t="s">
        <v>81</v>
      </c>
      <c r="AW150" s="13" t="s">
        <v>31</v>
      </c>
      <c r="AX150" s="13" t="s">
        <v>74</v>
      </c>
      <c r="AY150" s="194" t="s">
        <v>140</v>
      </c>
    </row>
    <row r="151" s="14" customFormat="1">
      <c r="A151" s="14"/>
      <c r="B151" s="200"/>
      <c r="C151" s="14"/>
      <c r="D151" s="193" t="s">
        <v>149</v>
      </c>
      <c r="E151" s="201" t="s">
        <v>1</v>
      </c>
      <c r="F151" s="202" t="s">
        <v>293</v>
      </c>
      <c r="G151" s="14"/>
      <c r="H151" s="203">
        <v>22</v>
      </c>
      <c r="I151" s="204"/>
      <c r="J151" s="14"/>
      <c r="K151" s="14"/>
      <c r="L151" s="200"/>
      <c r="M151" s="205"/>
      <c r="N151" s="206"/>
      <c r="O151" s="206"/>
      <c r="P151" s="206"/>
      <c r="Q151" s="206"/>
      <c r="R151" s="206"/>
      <c r="S151" s="206"/>
      <c r="T151" s="20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1" t="s">
        <v>149</v>
      </c>
      <c r="AU151" s="201" t="s">
        <v>83</v>
      </c>
      <c r="AV151" s="14" t="s">
        <v>83</v>
      </c>
      <c r="AW151" s="14" t="s">
        <v>31</v>
      </c>
      <c r="AX151" s="14" t="s">
        <v>74</v>
      </c>
      <c r="AY151" s="201" t="s">
        <v>140</v>
      </c>
    </row>
    <row r="152" s="15" customFormat="1">
      <c r="A152" s="15"/>
      <c r="B152" s="208"/>
      <c r="C152" s="15"/>
      <c r="D152" s="193" t="s">
        <v>149</v>
      </c>
      <c r="E152" s="209" t="s">
        <v>1</v>
      </c>
      <c r="F152" s="210" t="s">
        <v>152</v>
      </c>
      <c r="G152" s="15"/>
      <c r="H152" s="211">
        <v>481.20000000000005</v>
      </c>
      <c r="I152" s="212"/>
      <c r="J152" s="15"/>
      <c r="K152" s="15"/>
      <c r="L152" s="208"/>
      <c r="M152" s="213"/>
      <c r="N152" s="214"/>
      <c r="O152" s="214"/>
      <c r="P152" s="214"/>
      <c r="Q152" s="214"/>
      <c r="R152" s="214"/>
      <c r="S152" s="214"/>
      <c r="T152" s="2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09" t="s">
        <v>149</v>
      </c>
      <c r="AU152" s="209" t="s">
        <v>83</v>
      </c>
      <c r="AV152" s="15" t="s">
        <v>147</v>
      </c>
      <c r="AW152" s="15" t="s">
        <v>31</v>
      </c>
      <c r="AX152" s="15" t="s">
        <v>81</v>
      </c>
      <c r="AY152" s="209" t="s">
        <v>140</v>
      </c>
    </row>
    <row r="153" s="12" customFormat="1" ht="22.8" customHeight="1">
      <c r="A153" s="12"/>
      <c r="B153" s="165"/>
      <c r="C153" s="12"/>
      <c r="D153" s="166" t="s">
        <v>73</v>
      </c>
      <c r="E153" s="176" t="s">
        <v>169</v>
      </c>
      <c r="F153" s="176" t="s">
        <v>90</v>
      </c>
      <c r="G153" s="12"/>
      <c r="H153" s="12"/>
      <c r="I153" s="168"/>
      <c r="J153" s="177">
        <f>BK153</f>
        <v>0</v>
      </c>
      <c r="K153" s="12"/>
      <c r="L153" s="165"/>
      <c r="M153" s="170"/>
      <c r="N153" s="171"/>
      <c r="O153" s="171"/>
      <c r="P153" s="172">
        <f>SUM(P154:P223)</f>
        <v>0</v>
      </c>
      <c r="Q153" s="171"/>
      <c r="R153" s="172">
        <f>SUM(R154:R223)</f>
        <v>420.827</v>
      </c>
      <c r="S153" s="171"/>
      <c r="T153" s="173">
        <f>SUM(T154:T223)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6" t="s">
        <v>81</v>
      </c>
      <c r="AT153" s="174" t="s">
        <v>73</v>
      </c>
      <c r="AU153" s="174" t="s">
        <v>81</v>
      </c>
      <c r="AY153" s="166" t="s">
        <v>140</v>
      </c>
      <c r="BK153" s="175">
        <f>SUM(BK154:BK223)</f>
        <v>0</v>
      </c>
    </row>
    <row r="154" s="2" customFormat="1" ht="24.15" customHeight="1">
      <c r="A154" s="37"/>
      <c r="B154" s="178"/>
      <c r="C154" s="179" t="s">
        <v>158</v>
      </c>
      <c r="D154" s="179" t="s">
        <v>142</v>
      </c>
      <c r="E154" s="180" t="s">
        <v>294</v>
      </c>
      <c r="F154" s="181" t="s">
        <v>295</v>
      </c>
      <c r="G154" s="182" t="s">
        <v>145</v>
      </c>
      <c r="H154" s="183">
        <v>22</v>
      </c>
      <c r="I154" s="184"/>
      <c r="J154" s="185">
        <f>ROUND(I154*H154,2)</f>
        <v>0</v>
      </c>
      <c r="K154" s="181" t="s">
        <v>146</v>
      </c>
      <c r="L154" s="38"/>
      <c r="M154" s="186" t="s">
        <v>1</v>
      </c>
      <c r="N154" s="187" t="s">
        <v>39</v>
      </c>
      <c r="O154" s="76"/>
      <c r="P154" s="188">
        <f>O154*H154</f>
        <v>0</v>
      </c>
      <c r="Q154" s="188">
        <v>0.38700000000000001</v>
      </c>
      <c r="R154" s="188">
        <f>Q154*H154</f>
        <v>8.5139999999999993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147</v>
      </c>
      <c r="AT154" s="190" t="s">
        <v>142</v>
      </c>
      <c r="AU154" s="190" t="s">
        <v>83</v>
      </c>
      <c r="AY154" s="18" t="s">
        <v>140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81</v>
      </c>
      <c r="BK154" s="191">
        <f>ROUND(I154*H154,2)</f>
        <v>0</v>
      </c>
      <c r="BL154" s="18" t="s">
        <v>147</v>
      </c>
      <c r="BM154" s="190" t="s">
        <v>296</v>
      </c>
    </row>
    <row r="155" s="14" customFormat="1">
      <c r="A155" s="14"/>
      <c r="B155" s="200"/>
      <c r="C155" s="14"/>
      <c r="D155" s="193" t="s">
        <v>149</v>
      </c>
      <c r="E155" s="201" t="s">
        <v>1</v>
      </c>
      <c r="F155" s="202" t="s">
        <v>293</v>
      </c>
      <c r="G155" s="14"/>
      <c r="H155" s="203">
        <v>22</v>
      </c>
      <c r="I155" s="204"/>
      <c r="J155" s="14"/>
      <c r="K155" s="14"/>
      <c r="L155" s="200"/>
      <c r="M155" s="205"/>
      <c r="N155" s="206"/>
      <c r="O155" s="206"/>
      <c r="P155" s="206"/>
      <c r="Q155" s="206"/>
      <c r="R155" s="206"/>
      <c r="S155" s="206"/>
      <c r="T155" s="207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1" t="s">
        <v>149</v>
      </c>
      <c r="AU155" s="201" t="s">
        <v>83</v>
      </c>
      <c r="AV155" s="14" t="s">
        <v>83</v>
      </c>
      <c r="AW155" s="14" t="s">
        <v>31</v>
      </c>
      <c r="AX155" s="14" t="s">
        <v>74</v>
      </c>
      <c r="AY155" s="201" t="s">
        <v>140</v>
      </c>
    </row>
    <row r="156" s="15" customFormat="1">
      <c r="A156" s="15"/>
      <c r="B156" s="208"/>
      <c r="C156" s="15"/>
      <c r="D156" s="193" t="s">
        <v>149</v>
      </c>
      <c r="E156" s="209" t="s">
        <v>1</v>
      </c>
      <c r="F156" s="210" t="s">
        <v>152</v>
      </c>
      <c r="G156" s="15"/>
      <c r="H156" s="211">
        <v>22</v>
      </c>
      <c r="I156" s="212"/>
      <c r="J156" s="15"/>
      <c r="K156" s="15"/>
      <c r="L156" s="208"/>
      <c r="M156" s="213"/>
      <c r="N156" s="214"/>
      <c r="O156" s="214"/>
      <c r="P156" s="214"/>
      <c r="Q156" s="214"/>
      <c r="R156" s="214"/>
      <c r="S156" s="214"/>
      <c r="T156" s="2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09" t="s">
        <v>149</v>
      </c>
      <c r="AU156" s="209" t="s">
        <v>83</v>
      </c>
      <c r="AV156" s="15" t="s">
        <v>147</v>
      </c>
      <c r="AW156" s="15" t="s">
        <v>31</v>
      </c>
      <c r="AX156" s="15" t="s">
        <v>81</v>
      </c>
      <c r="AY156" s="209" t="s">
        <v>140</v>
      </c>
    </row>
    <row r="157" s="2" customFormat="1" ht="16.5" customHeight="1">
      <c r="A157" s="37"/>
      <c r="B157" s="178"/>
      <c r="C157" s="179" t="s">
        <v>147</v>
      </c>
      <c r="D157" s="179" t="s">
        <v>142</v>
      </c>
      <c r="E157" s="180" t="s">
        <v>297</v>
      </c>
      <c r="F157" s="181" t="s">
        <v>298</v>
      </c>
      <c r="G157" s="182" t="s">
        <v>145</v>
      </c>
      <c r="H157" s="183">
        <v>352.60000000000002</v>
      </c>
      <c r="I157" s="184"/>
      <c r="J157" s="185">
        <f>ROUND(I157*H157,2)</f>
        <v>0</v>
      </c>
      <c r="K157" s="181" t="s">
        <v>146</v>
      </c>
      <c r="L157" s="38"/>
      <c r="M157" s="186" t="s">
        <v>1</v>
      </c>
      <c r="N157" s="187" t="s">
        <v>39</v>
      </c>
      <c r="O157" s="76"/>
      <c r="P157" s="188">
        <f>O157*H157</f>
        <v>0</v>
      </c>
      <c r="Q157" s="188">
        <v>0.46000000000000002</v>
      </c>
      <c r="R157" s="188">
        <f>Q157*H157</f>
        <v>162.19600000000003</v>
      </c>
      <c r="S157" s="188">
        <v>0</v>
      </c>
      <c r="T157" s="189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147</v>
      </c>
      <c r="AT157" s="190" t="s">
        <v>142</v>
      </c>
      <c r="AU157" s="190" t="s">
        <v>83</v>
      </c>
      <c r="AY157" s="18" t="s">
        <v>140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81</v>
      </c>
      <c r="BK157" s="191">
        <f>ROUND(I157*H157,2)</f>
        <v>0</v>
      </c>
      <c r="BL157" s="18" t="s">
        <v>147</v>
      </c>
      <c r="BM157" s="190" t="s">
        <v>299</v>
      </c>
    </row>
    <row r="158" s="13" customFormat="1">
      <c r="A158" s="13"/>
      <c r="B158" s="192"/>
      <c r="C158" s="13"/>
      <c r="D158" s="193" t="s">
        <v>149</v>
      </c>
      <c r="E158" s="194" t="s">
        <v>1</v>
      </c>
      <c r="F158" s="195" t="s">
        <v>284</v>
      </c>
      <c r="G158" s="13"/>
      <c r="H158" s="194" t="s">
        <v>1</v>
      </c>
      <c r="I158" s="196"/>
      <c r="J158" s="13"/>
      <c r="K158" s="13"/>
      <c r="L158" s="192"/>
      <c r="M158" s="197"/>
      <c r="N158" s="198"/>
      <c r="O158" s="198"/>
      <c r="P158" s="198"/>
      <c r="Q158" s="198"/>
      <c r="R158" s="198"/>
      <c r="S158" s="198"/>
      <c r="T158" s="19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149</v>
      </c>
      <c r="AU158" s="194" t="s">
        <v>83</v>
      </c>
      <c r="AV158" s="13" t="s">
        <v>81</v>
      </c>
      <c r="AW158" s="13" t="s">
        <v>31</v>
      </c>
      <c r="AX158" s="13" t="s">
        <v>74</v>
      </c>
      <c r="AY158" s="194" t="s">
        <v>140</v>
      </c>
    </row>
    <row r="159" s="14" customFormat="1">
      <c r="A159" s="14"/>
      <c r="B159" s="200"/>
      <c r="C159" s="14"/>
      <c r="D159" s="193" t="s">
        <v>149</v>
      </c>
      <c r="E159" s="201" t="s">
        <v>1</v>
      </c>
      <c r="F159" s="202" t="s">
        <v>285</v>
      </c>
      <c r="G159" s="14"/>
      <c r="H159" s="203">
        <v>10.5</v>
      </c>
      <c r="I159" s="204"/>
      <c r="J159" s="14"/>
      <c r="K159" s="14"/>
      <c r="L159" s="200"/>
      <c r="M159" s="205"/>
      <c r="N159" s="206"/>
      <c r="O159" s="206"/>
      <c r="P159" s="206"/>
      <c r="Q159" s="206"/>
      <c r="R159" s="206"/>
      <c r="S159" s="206"/>
      <c r="T159" s="20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1" t="s">
        <v>149</v>
      </c>
      <c r="AU159" s="201" t="s">
        <v>83</v>
      </c>
      <c r="AV159" s="14" t="s">
        <v>83</v>
      </c>
      <c r="AW159" s="14" t="s">
        <v>31</v>
      </c>
      <c r="AX159" s="14" t="s">
        <v>74</v>
      </c>
      <c r="AY159" s="201" t="s">
        <v>140</v>
      </c>
    </row>
    <row r="160" s="14" customFormat="1">
      <c r="A160" s="14"/>
      <c r="B160" s="200"/>
      <c r="C160" s="14"/>
      <c r="D160" s="193" t="s">
        <v>149</v>
      </c>
      <c r="E160" s="201" t="s">
        <v>1</v>
      </c>
      <c r="F160" s="202" t="s">
        <v>300</v>
      </c>
      <c r="G160" s="14"/>
      <c r="H160" s="203">
        <v>11</v>
      </c>
      <c r="I160" s="204"/>
      <c r="J160" s="14"/>
      <c r="K160" s="14"/>
      <c r="L160" s="200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1" t="s">
        <v>149</v>
      </c>
      <c r="AU160" s="201" t="s">
        <v>83</v>
      </c>
      <c r="AV160" s="14" t="s">
        <v>83</v>
      </c>
      <c r="AW160" s="14" t="s">
        <v>31</v>
      </c>
      <c r="AX160" s="14" t="s">
        <v>74</v>
      </c>
      <c r="AY160" s="201" t="s">
        <v>140</v>
      </c>
    </row>
    <row r="161" s="13" customFormat="1">
      <c r="A161" s="13"/>
      <c r="B161" s="192"/>
      <c r="C161" s="13"/>
      <c r="D161" s="193" t="s">
        <v>149</v>
      </c>
      <c r="E161" s="194" t="s">
        <v>1</v>
      </c>
      <c r="F161" s="195" t="s">
        <v>286</v>
      </c>
      <c r="G161" s="13"/>
      <c r="H161" s="194" t="s">
        <v>1</v>
      </c>
      <c r="I161" s="196"/>
      <c r="J161" s="13"/>
      <c r="K161" s="13"/>
      <c r="L161" s="192"/>
      <c r="M161" s="197"/>
      <c r="N161" s="198"/>
      <c r="O161" s="198"/>
      <c r="P161" s="198"/>
      <c r="Q161" s="198"/>
      <c r="R161" s="198"/>
      <c r="S161" s="198"/>
      <c r="T161" s="19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149</v>
      </c>
      <c r="AU161" s="194" t="s">
        <v>83</v>
      </c>
      <c r="AV161" s="13" t="s">
        <v>81</v>
      </c>
      <c r="AW161" s="13" t="s">
        <v>31</v>
      </c>
      <c r="AX161" s="13" t="s">
        <v>74</v>
      </c>
      <c r="AY161" s="194" t="s">
        <v>140</v>
      </c>
    </row>
    <row r="162" s="14" customFormat="1">
      <c r="A162" s="14"/>
      <c r="B162" s="200"/>
      <c r="C162" s="14"/>
      <c r="D162" s="193" t="s">
        <v>149</v>
      </c>
      <c r="E162" s="201" t="s">
        <v>1</v>
      </c>
      <c r="F162" s="202" t="s">
        <v>301</v>
      </c>
      <c r="G162" s="14"/>
      <c r="H162" s="203">
        <v>60.899999999999999</v>
      </c>
      <c r="I162" s="204"/>
      <c r="J162" s="14"/>
      <c r="K162" s="14"/>
      <c r="L162" s="200"/>
      <c r="M162" s="205"/>
      <c r="N162" s="206"/>
      <c r="O162" s="206"/>
      <c r="P162" s="206"/>
      <c r="Q162" s="206"/>
      <c r="R162" s="206"/>
      <c r="S162" s="206"/>
      <c r="T162" s="20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1" t="s">
        <v>149</v>
      </c>
      <c r="AU162" s="201" t="s">
        <v>83</v>
      </c>
      <c r="AV162" s="14" t="s">
        <v>83</v>
      </c>
      <c r="AW162" s="14" t="s">
        <v>31</v>
      </c>
      <c r="AX162" s="14" t="s">
        <v>74</v>
      </c>
      <c r="AY162" s="201" t="s">
        <v>140</v>
      </c>
    </row>
    <row r="163" s="14" customFormat="1">
      <c r="A163" s="14"/>
      <c r="B163" s="200"/>
      <c r="C163" s="14"/>
      <c r="D163" s="193" t="s">
        <v>149</v>
      </c>
      <c r="E163" s="201" t="s">
        <v>1</v>
      </c>
      <c r="F163" s="202" t="s">
        <v>287</v>
      </c>
      <c r="G163" s="14"/>
      <c r="H163" s="203">
        <v>63.799999999999997</v>
      </c>
      <c r="I163" s="204"/>
      <c r="J163" s="14"/>
      <c r="K163" s="14"/>
      <c r="L163" s="200"/>
      <c r="M163" s="205"/>
      <c r="N163" s="206"/>
      <c r="O163" s="206"/>
      <c r="P163" s="206"/>
      <c r="Q163" s="206"/>
      <c r="R163" s="206"/>
      <c r="S163" s="206"/>
      <c r="T163" s="207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1" t="s">
        <v>149</v>
      </c>
      <c r="AU163" s="201" t="s">
        <v>83</v>
      </c>
      <c r="AV163" s="14" t="s">
        <v>83</v>
      </c>
      <c r="AW163" s="14" t="s">
        <v>31</v>
      </c>
      <c r="AX163" s="14" t="s">
        <v>74</v>
      </c>
      <c r="AY163" s="201" t="s">
        <v>140</v>
      </c>
    </row>
    <row r="164" s="13" customFormat="1">
      <c r="A164" s="13"/>
      <c r="B164" s="192"/>
      <c r="C164" s="13"/>
      <c r="D164" s="193" t="s">
        <v>149</v>
      </c>
      <c r="E164" s="194" t="s">
        <v>1</v>
      </c>
      <c r="F164" s="195" t="s">
        <v>288</v>
      </c>
      <c r="G164" s="13"/>
      <c r="H164" s="194" t="s">
        <v>1</v>
      </c>
      <c r="I164" s="196"/>
      <c r="J164" s="13"/>
      <c r="K164" s="13"/>
      <c r="L164" s="192"/>
      <c r="M164" s="197"/>
      <c r="N164" s="198"/>
      <c r="O164" s="198"/>
      <c r="P164" s="198"/>
      <c r="Q164" s="198"/>
      <c r="R164" s="198"/>
      <c r="S164" s="198"/>
      <c r="T164" s="19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4" t="s">
        <v>149</v>
      </c>
      <c r="AU164" s="194" t="s">
        <v>83</v>
      </c>
      <c r="AV164" s="13" t="s">
        <v>81</v>
      </c>
      <c r="AW164" s="13" t="s">
        <v>31</v>
      </c>
      <c r="AX164" s="13" t="s">
        <v>74</v>
      </c>
      <c r="AY164" s="194" t="s">
        <v>140</v>
      </c>
    </row>
    <row r="165" s="14" customFormat="1">
      <c r="A165" s="14"/>
      <c r="B165" s="200"/>
      <c r="C165" s="14"/>
      <c r="D165" s="193" t="s">
        <v>149</v>
      </c>
      <c r="E165" s="201" t="s">
        <v>1</v>
      </c>
      <c r="F165" s="202" t="s">
        <v>302</v>
      </c>
      <c r="G165" s="14"/>
      <c r="H165" s="203">
        <v>100.8</v>
      </c>
      <c r="I165" s="204"/>
      <c r="J165" s="14"/>
      <c r="K165" s="14"/>
      <c r="L165" s="200"/>
      <c r="M165" s="205"/>
      <c r="N165" s="206"/>
      <c r="O165" s="206"/>
      <c r="P165" s="206"/>
      <c r="Q165" s="206"/>
      <c r="R165" s="206"/>
      <c r="S165" s="206"/>
      <c r="T165" s="20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01" t="s">
        <v>149</v>
      </c>
      <c r="AU165" s="201" t="s">
        <v>83</v>
      </c>
      <c r="AV165" s="14" t="s">
        <v>83</v>
      </c>
      <c r="AW165" s="14" t="s">
        <v>31</v>
      </c>
      <c r="AX165" s="14" t="s">
        <v>74</v>
      </c>
      <c r="AY165" s="201" t="s">
        <v>140</v>
      </c>
    </row>
    <row r="166" s="14" customFormat="1">
      <c r="A166" s="14"/>
      <c r="B166" s="200"/>
      <c r="C166" s="14"/>
      <c r="D166" s="193" t="s">
        <v>149</v>
      </c>
      <c r="E166" s="201" t="s">
        <v>1</v>
      </c>
      <c r="F166" s="202" t="s">
        <v>289</v>
      </c>
      <c r="G166" s="14"/>
      <c r="H166" s="203">
        <v>105.59999999999999</v>
      </c>
      <c r="I166" s="204"/>
      <c r="J166" s="14"/>
      <c r="K166" s="14"/>
      <c r="L166" s="200"/>
      <c r="M166" s="205"/>
      <c r="N166" s="206"/>
      <c r="O166" s="206"/>
      <c r="P166" s="206"/>
      <c r="Q166" s="206"/>
      <c r="R166" s="206"/>
      <c r="S166" s="206"/>
      <c r="T166" s="20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01" t="s">
        <v>149</v>
      </c>
      <c r="AU166" s="201" t="s">
        <v>83</v>
      </c>
      <c r="AV166" s="14" t="s">
        <v>83</v>
      </c>
      <c r="AW166" s="14" t="s">
        <v>31</v>
      </c>
      <c r="AX166" s="14" t="s">
        <v>74</v>
      </c>
      <c r="AY166" s="201" t="s">
        <v>140</v>
      </c>
    </row>
    <row r="167" s="15" customFormat="1">
      <c r="A167" s="15"/>
      <c r="B167" s="208"/>
      <c r="C167" s="15"/>
      <c r="D167" s="193" t="s">
        <v>149</v>
      </c>
      <c r="E167" s="209" t="s">
        <v>1</v>
      </c>
      <c r="F167" s="210" t="s">
        <v>152</v>
      </c>
      <c r="G167" s="15"/>
      <c r="H167" s="211">
        <v>352.60000000000002</v>
      </c>
      <c r="I167" s="212"/>
      <c r="J167" s="15"/>
      <c r="K167" s="15"/>
      <c r="L167" s="208"/>
      <c r="M167" s="213"/>
      <c r="N167" s="214"/>
      <c r="O167" s="214"/>
      <c r="P167" s="214"/>
      <c r="Q167" s="214"/>
      <c r="R167" s="214"/>
      <c r="S167" s="214"/>
      <c r="T167" s="2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09" t="s">
        <v>149</v>
      </c>
      <c r="AU167" s="209" t="s">
        <v>83</v>
      </c>
      <c r="AV167" s="15" t="s">
        <v>147</v>
      </c>
      <c r="AW167" s="15" t="s">
        <v>31</v>
      </c>
      <c r="AX167" s="15" t="s">
        <v>81</v>
      </c>
      <c r="AY167" s="209" t="s">
        <v>140</v>
      </c>
    </row>
    <row r="168" s="2" customFormat="1" ht="16.5" customHeight="1">
      <c r="A168" s="37"/>
      <c r="B168" s="178"/>
      <c r="C168" s="179" t="s">
        <v>169</v>
      </c>
      <c r="D168" s="179" t="s">
        <v>142</v>
      </c>
      <c r="E168" s="180" t="s">
        <v>303</v>
      </c>
      <c r="F168" s="181" t="s">
        <v>304</v>
      </c>
      <c r="G168" s="182" t="s">
        <v>145</v>
      </c>
      <c r="H168" s="183">
        <v>247.80000000000001</v>
      </c>
      <c r="I168" s="184"/>
      <c r="J168" s="185">
        <f>ROUND(I168*H168,2)</f>
        <v>0</v>
      </c>
      <c r="K168" s="181" t="s">
        <v>146</v>
      </c>
      <c r="L168" s="38"/>
      <c r="M168" s="186" t="s">
        <v>1</v>
      </c>
      <c r="N168" s="187" t="s">
        <v>39</v>
      </c>
      <c r="O168" s="76"/>
      <c r="P168" s="188">
        <f>O168*H168</f>
        <v>0</v>
      </c>
      <c r="Q168" s="188">
        <v>0.57499999999999996</v>
      </c>
      <c r="R168" s="188">
        <f>Q168*H168</f>
        <v>142.48499999999999</v>
      </c>
      <c r="S168" s="188">
        <v>0</v>
      </c>
      <c r="T168" s="189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0" t="s">
        <v>147</v>
      </c>
      <c r="AT168" s="190" t="s">
        <v>142</v>
      </c>
      <c r="AU168" s="190" t="s">
        <v>83</v>
      </c>
      <c r="AY168" s="18" t="s">
        <v>140</v>
      </c>
      <c r="BE168" s="191">
        <f>IF(N168="základní",J168,0)</f>
        <v>0</v>
      </c>
      <c r="BF168" s="191">
        <f>IF(N168="snížená",J168,0)</f>
        <v>0</v>
      </c>
      <c r="BG168" s="191">
        <f>IF(N168="zákl. přenesená",J168,0)</f>
        <v>0</v>
      </c>
      <c r="BH168" s="191">
        <f>IF(N168="sníž. přenesená",J168,0)</f>
        <v>0</v>
      </c>
      <c r="BI168" s="191">
        <f>IF(N168="nulová",J168,0)</f>
        <v>0</v>
      </c>
      <c r="BJ168" s="18" t="s">
        <v>81</v>
      </c>
      <c r="BK168" s="191">
        <f>ROUND(I168*H168,2)</f>
        <v>0</v>
      </c>
      <c r="BL168" s="18" t="s">
        <v>147</v>
      </c>
      <c r="BM168" s="190" t="s">
        <v>305</v>
      </c>
    </row>
    <row r="169" s="13" customFormat="1">
      <c r="A169" s="13"/>
      <c r="B169" s="192"/>
      <c r="C169" s="13"/>
      <c r="D169" s="193" t="s">
        <v>149</v>
      </c>
      <c r="E169" s="194" t="s">
        <v>1</v>
      </c>
      <c r="F169" s="195" t="s">
        <v>279</v>
      </c>
      <c r="G169" s="13"/>
      <c r="H169" s="194" t="s">
        <v>1</v>
      </c>
      <c r="I169" s="196"/>
      <c r="J169" s="13"/>
      <c r="K169" s="13"/>
      <c r="L169" s="192"/>
      <c r="M169" s="197"/>
      <c r="N169" s="198"/>
      <c r="O169" s="198"/>
      <c r="P169" s="198"/>
      <c r="Q169" s="198"/>
      <c r="R169" s="198"/>
      <c r="S169" s="198"/>
      <c r="T169" s="19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4" t="s">
        <v>149</v>
      </c>
      <c r="AU169" s="194" t="s">
        <v>83</v>
      </c>
      <c r="AV169" s="13" t="s">
        <v>81</v>
      </c>
      <c r="AW169" s="13" t="s">
        <v>31</v>
      </c>
      <c r="AX169" s="13" t="s">
        <v>74</v>
      </c>
      <c r="AY169" s="194" t="s">
        <v>140</v>
      </c>
    </row>
    <row r="170" s="14" customFormat="1">
      <c r="A170" s="14"/>
      <c r="B170" s="200"/>
      <c r="C170" s="14"/>
      <c r="D170" s="193" t="s">
        <v>149</v>
      </c>
      <c r="E170" s="201" t="s">
        <v>1</v>
      </c>
      <c r="F170" s="202" t="s">
        <v>280</v>
      </c>
      <c r="G170" s="14"/>
      <c r="H170" s="203">
        <v>178.5</v>
      </c>
      <c r="I170" s="204"/>
      <c r="J170" s="14"/>
      <c r="K170" s="14"/>
      <c r="L170" s="200"/>
      <c r="M170" s="205"/>
      <c r="N170" s="206"/>
      <c r="O170" s="206"/>
      <c r="P170" s="206"/>
      <c r="Q170" s="206"/>
      <c r="R170" s="206"/>
      <c r="S170" s="206"/>
      <c r="T170" s="20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1" t="s">
        <v>149</v>
      </c>
      <c r="AU170" s="201" t="s">
        <v>83</v>
      </c>
      <c r="AV170" s="14" t="s">
        <v>83</v>
      </c>
      <c r="AW170" s="14" t="s">
        <v>31</v>
      </c>
      <c r="AX170" s="14" t="s">
        <v>74</v>
      </c>
      <c r="AY170" s="201" t="s">
        <v>140</v>
      </c>
    </row>
    <row r="171" s="13" customFormat="1">
      <c r="A171" s="13"/>
      <c r="B171" s="192"/>
      <c r="C171" s="13"/>
      <c r="D171" s="193" t="s">
        <v>149</v>
      </c>
      <c r="E171" s="194" t="s">
        <v>1</v>
      </c>
      <c r="F171" s="195" t="s">
        <v>281</v>
      </c>
      <c r="G171" s="13"/>
      <c r="H171" s="194" t="s">
        <v>1</v>
      </c>
      <c r="I171" s="196"/>
      <c r="J171" s="13"/>
      <c r="K171" s="13"/>
      <c r="L171" s="192"/>
      <c r="M171" s="197"/>
      <c r="N171" s="198"/>
      <c r="O171" s="198"/>
      <c r="P171" s="198"/>
      <c r="Q171" s="198"/>
      <c r="R171" s="198"/>
      <c r="S171" s="198"/>
      <c r="T171" s="19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4" t="s">
        <v>149</v>
      </c>
      <c r="AU171" s="194" t="s">
        <v>83</v>
      </c>
      <c r="AV171" s="13" t="s">
        <v>81</v>
      </c>
      <c r="AW171" s="13" t="s">
        <v>31</v>
      </c>
      <c r="AX171" s="13" t="s">
        <v>74</v>
      </c>
      <c r="AY171" s="194" t="s">
        <v>140</v>
      </c>
    </row>
    <row r="172" s="14" customFormat="1">
      <c r="A172" s="14"/>
      <c r="B172" s="200"/>
      <c r="C172" s="14"/>
      <c r="D172" s="193" t="s">
        <v>149</v>
      </c>
      <c r="E172" s="201" t="s">
        <v>1</v>
      </c>
      <c r="F172" s="202" t="s">
        <v>282</v>
      </c>
      <c r="G172" s="14"/>
      <c r="H172" s="203">
        <v>6.2999999999999998</v>
      </c>
      <c r="I172" s="204"/>
      <c r="J172" s="14"/>
      <c r="K172" s="14"/>
      <c r="L172" s="200"/>
      <c r="M172" s="205"/>
      <c r="N172" s="206"/>
      <c r="O172" s="206"/>
      <c r="P172" s="206"/>
      <c r="Q172" s="206"/>
      <c r="R172" s="206"/>
      <c r="S172" s="206"/>
      <c r="T172" s="20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1" t="s">
        <v>149</v>
      </c>
      <c r="AU172" s="201" t="s">
        <v>83</v>
      </c>
      <c r="AV172" s="14" t="s">
        <v>83</v>
      </c>
      <c r="AW172" s="14" t="s">
        <v>31</v>
      </c>
      <c r="AX172" s="14" t="s">
        <v>74</v>
      </c>
      <c r="AY172" s="201" t="s">
        <v>140</v>
      </c>
    </row>
    <row r="173" s="13" customFormat="1">
      <c r="A173" s="13"/>
      <c r="B173" s="192"/>
      <c r="C173" s="13"/>
      <c r="D173" s="193" t="s">
        <v>149</v>
      </c>
      <c r="E173" s="194" t="s">
        <v>1</v>
      </c>
      <c r="F173" s="195" t="s">
        <v>279</v>
      </c>
      <c r="G173" s="13"/>
      <c r="H173" s="194" t="s">
        <v>1</v>
      </c>
      <c r="I173" s="196"/>
      <c r="J173" s="13"/>
      <c r="K173" s="13"/>
      <c r="L173" s="192"/>
      <c r="M173" s="197"/>
      <c r="N173" s="198"/>
      <c r="O173" s="198"/>
      <c r="P173" s="198"/>
      <c r="Q173" s="198"/>
      <c r="R173" s="198"/>
      <c r="S173" s="198"/>
      <c r="T173" s="19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149</v>
      </c>
      <c r="AU173" s="194" t="s">
        <v>83</v>
      </c>
      <c r="AV173" s="13" t="s">
        <v>81</v>
      </c>
      <c r="AW173" s="13" t="s">
        <v>31</v>
      </c>
      <c r="AX173" s="13" t="s">
        <v>74</v>
      </c>
      <c r="AY173" s="194" t="s">
        <v>140</v>
      </c>
    </row>
    <row r="174" s="14" customFormat="1">
      <c r="A174" s="14"/>
      <c r="B174" s="200"/>
      <c r="C174" s="14"/>
      <c r="D174" s="193" t="s">
        <v>149</v>
      </c>
      <c r="E174" s="201" t="s">
        <v>1</v>
      </c>
      <c r="F174" s="202" t="s">
        <v>283</v>
      </c>
      <c r="G174" s="14"/>
      <c r="H174" s="203">
        <v>63</v>
      </c>
      <c r="I174" s="204"/>
      <c r="J174" s="14"/>
      <c r="K174" s="14"/>
      <c r="L174" s="200"/>
      <c r="M174" s="205"/>
      <c r="N174" s="206"/>
      <c r="O174" s="206"/>
      <c r="P174" s="206"/>
      <c r="Q174" s="206"/>
      <c r="R174" s="206"/>
      <c r="S174" s="206"/>
      <c r="T174" s="20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01" t="s">
        <v>149</v>
      </c>
      <c r="AU174" s="201" t="s">
        <v>83</v>
      </c>
      <c r="AV174" s="14" t="s">
        <v>83</v>
      </c>
      <c r="AW174" s="14" t="s">
        <v>31</v>
      </c>
      <c r="AX174" s="14" t="s">
        <v>74</v>
      </c>
      <c r="AY174" s="201" t="s">
        <v>140</v>
      </c>
    </row>
    <row r="175" s="15" customFormat="1">
      <c r="A175" s="15"/>
      <c r="B175" s="208"/>
      <c r="C175" s="15"/>
      <c r="D175" s="193" t="s">
        <v>149</v>
      </c>
      <c r="E175" s="209" t="s">
        <v>1</v>
      </c>
      <c r="F175" s="210" t="s">
        <v>152</v>
      </c>
      <c r="G175" s="15"/>
      <c r="H175" s="211">
        <v>247.80000000000001</v>
      </c>
      <c r="I175" s="212"/>
      <c r="J175" s="15"/>
      <c r="K175" s="15"/>
      <c r="L175" s="208"/>
      <c r="M175" s="213"/>
      <c r="N175" s="214"/>
      <c r="O175" s="214"/>
      <c r="P175" s="214"/>
      <c r="Q175" s="214"/>
      <c r="R175" s="214"/>
      <c r="S175" s="214"/>
      <c r="T175" s="2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09" t="s">
        <v>149</v>
      </c>
      <c r="AU175" s="209" t="s">
        <v>83</v>
      </c>
      <c r="AV175" s="15" t="s">
        <v>147</v>
      </c>
      <c r="AW175" s="15" t="s">
        <v>31</v>
      </c>
      <c r="AX175" s="15" t="s">
        <v>81</v>
      </c>
      <c r="AY175" s="209" t="s">
        <v>140</v>
      </c>
    </row>
    <row r="176" s="2" customFormat="1" ht="24.15" customHeight="1">
      <c r="A176" s="37"/>
      <c r="B176" s="178"/>
      <c r="C176" s="179" t="s">
        <v>175</v>
      </c>
      <c r="D176" s="179" t="s">
        <v>142</v>
      </c>
      <c r="E176" s="180" t="s">
        <v>306</v>
      </c>
      <c r="F176" s="181" t="s">
        <v>307</v>
      </c>
      <c r="G176" s="182" t="s">
        <v>145</v>
      </c>
      <c r="H176" s="183">
        <v>36</v>
      </c>
      <c r="I176" s="184"/>
      <c r="J176" s="185">
        <f>ROUND(I176*H176,2)</f>
        <v>0</v>
      </c>
      <c r="K176" s="181" t="s">
        <v>146</v>
      </c>
      <c r="L176" s="38"/>
      <c r="M176" s="186" t="s">
        <v>1</v>
      </c>
      <c r="N176" s="187" t="s">
        <v>39</v>
      </c>
      <c r="O176" s="76"/>
      <c r="P176" s="188">
        <f>O176*H176</f>
        <v>0</v>
      </c>
      <c r="Q176" s="188">
        <v>0.089219999999999994</v>
      </c>
      <c r="R176" s="188">
        <f>Q176*H176</f>
        <v>3.2119199999999997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147</v>
      </c>
      <c r="AT176" s="190" t="s">
        <v>142</v>
      </c>
      <c r="AU176" s="190" t="s">
        <v>83</v>
      </c>
      <c r="AY176" s="18" t="s">
        <v>140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81</v>
      </c>
      <c r="BK176" s="191">
        <f>ROUND(I176*H176,2)</f>
        <v>0</v>
      </c>
      <c r="BL176" s="18" t="s">
        <v>147</v>
      </c>
      <c r="BM176" s="190" t="s">
        <v>308</v>
      </c>
    </row>
    <row r="177" s="13" customFormat="1">
      <c r="A177" s="13"/>
      <c r="B177" s="192"/>
      <c r="C177" s="13"/>
      <c r="D177" s="193" t="s">
        <v>149</v>
      </c>
      <c r="E177" s="194" t="s">
        <v>1</v>
      </c>
      <c r="F177" s="195" t="s">
        <v>281</v>
      </c>
      <c r="G177" s="13"/>
      <c r="H177" s="194" t="s">
        <v>1</v>
      </c>
      <c r="I177" s="196"/>
      <c r="J177" s="13"/>
      <c r="K177" s="13"/>
      <c r="L177" s="192"/>
      <c r="M177" s="197"/>
      <c r="N177" s="198"/>
      <c r="O177" s="198"/>
      <c r="P177" s="198"/>
      <c r="Q177" s="198"/>
      <c r="R177" s="198"/>
      <c r="S177" s="198"/>
      <c r="T177" s="19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4" t="s">
        <v>149</v>
      </c>
      <c r="AU177" s="194" t="s">
        <v>83</v>
      </c>
      <c r="AV177" s="13" t="s">
        <v>81</v>
      </c>
      <c r="AW177" s="13" t="s">
        <v>31</v>
      </c>
      <c r="AX177" s="13" t="s">
        <v>74</v>
      </c>
      <c r="AY177" s="194" t="s">
        <v>140</v>
      </c>
    </row>
    <row r="178" s="14" customFormat="1">
      <c r="A178" s="14"/>
      <c r="B178" s="200"/>
      <c r="C178" s="14"/>
      <c r="D178" s="193" t="s">
        <v>149</v>
      </c>
      <c r="E178" s="201" t="s">
        <v>1</v>
      </c>
      <c r="F178" s="202" t="s">
        <v>175</v>
      </c>
      <c r="G178" s="14"/>
      <c r="H178" s="203">
        <v>6</v>
      </c>
      <c r="I178" s="204"/>
      <c r="J178" s="14"/>
      <c r="K178" s="14"/>
      <c r="L178" s="200"/>
      <c r="M178" s="205"/>
      <c r="N178" s="206"/>
      <c r="O178" s="206"/>
      <c r="P178" s="206"/>
      <c r="Q178" s="206"/>
      <c r="R178" s="206"/>
      <c r="S178" s="206"/>
      <c r="T178" s="20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1" t="s">
        <v>149</v>
      </c>
      <c r="AU178" s="201" t="s">
        <v>83</v>
      </c>
      <c r="AV178" s="14" t="s">
        <v>83</v>
      </c>
      <c r="AW178" s="14" t="s">
        <v>31</v>
      </c>
      <c r="AX178" s="14" t="s">
        <v>74</v>
      </c>
      <c r="AY178" s="201" t="s">
        <v>140</v>
      </c>
    </row>
    <row r="179" s="13" customFormat="1">
      <c r="A179" s="13"/>
      <c r="B179" s="192"/>
      <c r="C179" s="13"/>
      <c r="D179" s="193" t="s">
        <v>149</v>
      </c>
      <c r="E179" s="194" t="s">
        <v>1</v>
      </c>
      <c r="F179" s="195" t="s">
        <v>273</v>
      </c>
      <c r="G179" s="13"/>
      <c r="H179" s="194" t="s">
        <v>1</v>
      </c>
      <c r="I179" s="196"/>
      <c r="J179" s="13"/>
      <c r="K179" s="13"/>
      <c r="L179" s="192"/>
      <c r="M179" s="197"/>
      <c r="N179" s="198"/>
      <c r="O179" s="198"/>
      <c r="P179" s="198"/>
      <c r="Q179" s="198"/>
      <c r="R179" s="198"/>
      <c r="S179" s="198"/>
      <c r="T179" s="19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149</v>
      </c>
      <c r="AU179" s="194" t="s">
        <v>83</v>
      </c>
      <c r="AV179" s="13" t="s">
        <v>81</v>
      </c>
      <c r="AW179" s="13" t="s">
        <v>31</v>
      </c>
      <c r="AX179" s="13" t="s">
        <v>74</v>
      </c>
      <c r="AY179" s="194" t="s">
        <v>140</v>
      </c>
    </row>
    <row r="180" s="14" customFormat="1">
      <c r="A180" s="14"/>
      <c r="B180" s="200"/>
      <c r="C180" s="14"/>
      <c r="D180" s="193" t="s">
        <v>149</v>
      </c>
      <c r="E180" s="201" t="s">
        <v>1</v>
      </c>
      <c r="F180" s="202" t="s">
        <v>274</v>
      </c>
      <c r="G180" s="14"/>
      <c r="H180" s="203">
        <v>30</v>
      </c>
      <c r="I180" s="204"/>
      <c r="J180" s="14"/>
      <c r="K180" s="14"/>
      <c r="L180" s="200"/>
      <c r="M180" s="205"/>
      <c r="N180" s="206"/>
      <c r="O180" s="206"/>
      <c r="P180" s="206"/>
      <c r="Q180" s="206"/>
      <c r="R180" s="206"/>
      <c r="S180" s="206"/>
      <c r="T180" s="20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1" t="s">
        <v>149</v>
      </c>
      <c r="AU180" s="201" t="s">
        <v>83</v>
      </c>
      <c r="AV180" s="14" t="s">
        <v>83</v>
      </c>
      <c r="AW180" s="14" t="s">
        <v>31</v>
      </c>
      <c r="AX180" s="14" t="s">
        <v>74</v>
      </c>
      <c r="AY180" s="201" t="s">
        <v>140</v>
      </c>
    </row>
    <row r="181" s="15" customFormat="1">
      <c r="A181" s="15"/>
      <c r="B181" s="208"/>
      <c r="C181" s="15"/>
      <c r="D181" s="193" t="s">
        <v>149</v>
      </c>
      <c r="E181" s="209" t="s">
        <v>1</v>
      </c>
      <c r="F181" s="210" t="s">
        <v>152</v>
      </c>
      <c r="G181" s="15"/>
      <c r="H181" s="211">
        <v>36</v>
      </c>
      <c r="I181" s="212"/>
      <c r="J181" s="15"/>
      <c r="K181" s="15"/>
      <c r="L181" s="208"/>
      <c r="M181" s="213"/>
      <c r="N181" s="214"/>
      <c r="O181" s="214"/>
      <c r="P181" s="214"/>
      <c r="Q181" s="214"/>
      <c r="R181" s="214"/>
      <c r="S181" s="214"/>
      <c r="T181" s="2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9" t="s">
        <v>149</v>
      </c>
      <c r="AU181" s="209" t="s">
        <v>83</v>
      </c>
      <c r="AV181" s="15" t="s">
        <v>147</v>
      </c>
      <c r="AW181" s="15" t="s">
        <v>31</v>
      </c>
      <c r="AX181" s="15" t="s">
        <v>81</v>
      </c>
      <c r="AY181" s="209" t="s">
        <v>140</v>
      </c>
    </row>
    <row r="182" s="2" customFormat="1" ht="24.15" customHeight="1">
      <c r="A182" s="37"/>
      <c r="B182" s="178"/>
      <c r="C182" s="219" t="s">
        <v>181</v>
      </c>
      <c r="D182" s="219" t="s">
        <v>309</v>
      </c>
      <c r="E182" s="220" t="s">
        <v>310</v>
      </c>
      <c r="F182" s="221" t="s">
        <v>311</v>
      </c>
      <c r="G182" s="222" t="s">
        <v>145</v>
      </c>
      <c r="H182" s="223">
        <v>6.1200000000000001</v>
      </c>
      <c r="I182" s="224"/>
      <c r="J182" s="225">
        <f>ROUND(I182*H182,2)</f>
        <v>0</v>
      </c>
      <c r="K182" s="221" t="s">
        <v>1</v>
      </c>
      <c r="L182" s="226"/>
      <c r="M182" s="227" t="s">
        <v>1</v>
      </c>
      <c r="N182" s="228" t="s">
        <v>39</v>
      </c>
      <c r="O182" s="76"/>
      <c r="P182" s="188">
        <f>O182*H182</f>
        <v>0</v>
      </c>
      <c r="Q182" s="188">
        <v>0.13100000000000001</v>
      </c>
      <c r="R182" s="188">
        <f>Q182*H182</f>
        <v>0.8017200000000001</v>
      </c>
      <c r="S182" s="188">
        <v>0</v>
      </c>
      <c r="T182" s="189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0" t="s">
        <v>188</v>
      </c>
      <c r="AT182" s="190" t="s">
        <v>309</v>
      </c>
      <c r="AU182" s="190" t="s">
        <v>83</v>
      </c>
      <c r="AY182" s="18" t="s">
        <v>140</v>
      </c>
      <c r="BE182" s="191">
        <f>IF(N182="základní",J182,0)</f>
        <v>0</v>
      </c>
      <c r="BF182" s="191">
        <f>IF(N182="snížená",J182,0)</f>
        <v>0</v>
      </c>
      <c r="BG182" s="191">
        <f>IF(N182="zákl. přenesená",J182,0)</f>
        <v>0</v>
      </c>
      <c r="BH182" s="191">
        <f>IF(N182="sníž. přenesená",J182,0)</f>
        <v>0</v>
      </c>
      <c r="BI182" s="191">
        <f>IF(N182="nulová",J182,0)</f>
        <v>0</v>
      </c>
      <c r="BJ182" s="18" t="s">
        <v>81</v>
      </c>
      <c r="BK182" s="191">
        <f>ROUND(I182*H182,2)</f>
        <v>0</v>
      </c>
      <c r="BL182" s="18" t="s">
        <v>147</v>
      </c>
      <c r="BM182" s="190" t="s">
        <v>312</v>
      </c>
    </row>
    <row r="183" s="13" customFormat="1">
      <c r="A183" s="13"/>
      <c r="B183" s="192"/>
      <c r="C183" s="13"/>
      <c r="D183" s="193" t="s">
        <v>149</v>
      </c>
      <c r="E183" s="194" t="s">
        <v>1</v>
      </c>
      <c r="F183" s="195" t="s">
        <v>281</v>
      </c>
      <c r="G183" s="13"/>
      <c r="H183" s="194" t="s">
        <v>1</v>
      </c>
      <c r="I183" s="196"/>
      <c r="J183" s="13"/>
      <c r="K183" s="13"/>
      <c r="L183" s="192"/>
      <c r="M183" s="197"/>
      <c r="N183" s="198"/>
      <c r="O183" s="198"/>
      <c r="P183" s="198"/>
      <c r="Q183" s="198"/>
      <c r="R183" s="198"/>
      <c r="S183" s="198"/>
      <c r="T183" s="19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4" t="s">
        <v>149</v>
      </c>
      <c r="AU183" s="194" t="s">
        <v>83</v>
      </c>
      <c r="AV183" s="13" t="s">
        <v>81</v>
      </c>
      <c r="AW183" s="13" t="s">
        <v>31</v>
      </c>
      <c r="AX183" s="13" t="s">
        <v>74</v>
      </c>
      <c r="AY183" s="194" t="s">
        <v>140</v>
      </c>
    </row>
    <row r="184" s="14" customFormat="1">
      <c r="A184" s="14"/>
      <c r="B184" s="200"/>
      <c r="C184" s="14"/>
      <c r="D184" s="193" t="s">
        <v>149</v>
      </c>
      <c r="E184" s="201" t="s">
        <v>1</v>
      </c>
      <c r="F184" s="202" t="s">
        <v>313</v>
      </c>
      <c r="G184" s="14"/>
      <c r="H184" s="203">
        <v>6.1200000000000001</v>
      </c>
      <c r="I184" s="204"/>
      <c r="J184" s="14"/>
      <c r="K184" s="14"/>
      <c r="L184" s="200"/>
      <c r="M184" s="205"/>
      <c r="N184" s="206"/>
      <c r="O184" s="206"/>
      <c r="P184" s="206"/>
      <c r="Q184" s="206"/>
      <c r="R184" s="206"/>
      <c r="S184" s="206"/>
      <c r="T184" s="207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1" t="s">
        <v>149</v>
      </c>
      <c r="AU184" s="201" t="s">
        <v>83</v>
      </c>
      <c r="AV184" s="14" t="s">
        <v>83</v>
      </c>
      <c r="AW184" s="14" t="s">
        <v>31</v>
      </c>
      <c r="AX184" s="14" t="s">
        <v>74</v>
      </c>
      <c r="AY184" s="201" t="s">
        <v>140</v>
      </c>
    </row>
    <row r="185" s="15" customFormat="1">
      <c r="A185" s="15"/>
      <c r="B185" s="208"/>
      <c r="C185" s="15"/>
      <c r="D185" s="193" t="s">
        <v>149</v>
      </c>
      <c r="E185" s="209" t="s">
        <v>1</v>
      </c>
      <c r="F185" s="210" t="s">
        <v>152</v>
      </c>
      <c r="G185" s="15"/>
      <c r="H185" s="211">
        <v>6.1200000000000001</v>
      </c>
      <c r="I185" s="212"/>
      <c r="J185" s="15"/>
      <c r="K185" s="15"/>
      <c r="L185" s="208"/>
      <c r="M185" s="213"/>
      <c r="N185" s="214"/>
      <c r="O185" s="214"/>
      <c r="P185" s="214"/>
      <c r="Q185" s="214"/>
      <c r="R185" s="214"/>
      <c r="S185" s="214"/>
      <c r="T185" s="2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9" t="s">
        <v>149</v>
      </c>
      <c r="AU185" s="209" t="s">
        <v>83</v>
      </c>
      <c r="AV185" s="15" t="s">
        <v>147</v>
      </c>
      <c r="AW185" s="15" t="s">
        <v>31</v>
      </c>
      <c r="AX185" s="15" t="s">
        <v>81</v>
      </c>
      <c r="AY185" s="209" t="s">
        <v>140</v>
      </c>
    </row>
    <row r="186" s="2" customFormat="1" ht="24.15" customHeight="1">
      <c r="A186" s="37"/>
      <c r="B186" s="178"/>
      <c r="C186" s="179" t="s">
        <v>188</v>
      </c>
      <c r="D186" s="179" t="s">
        <v>142</v>
      </c>
      <c r="E186" s="180" t="s">
        <v>314</v>
      </c>
      <c r="F186" s="181" t="s">
        <v>315</v>
      </c>
      <c r="G186" s="182" t="s">
        <v>145</v>
      </c>
      <c r="H186" s="183">
        <v>170</v>
      </c>
      <c r="I186" s="184"/>
      <c r="J186" s="185">
        <f>ROUND(I186*H186,2)</f>
        <v>0</v>
      </c>
      <c r="K186" s="181" t="s">
        <v>146</v>
      </c>
      <c r="L186" s="38"/>
      <c r="M186" s="186" t="s">
        <v>1</v>
      </c>
      <c r="N186" s="187" t="s">
        <v>39</v>
      </c>
      <c r="O186" s="76"/>
      <c r="P186" s="188">
        <f>O186*H186</f>
        <v>0</v>
      </c>
      <c r="Q186" s="188">
        <v>0.089219999999999994</v>
      </c>
      <c r="R186" s="188">
        <f>Q186*H186</f>
        <v>15.167399999999999</v>
      </c>
      <c r="S186" s="188">
        <v>0</v>
      </c>
      <c r="T186" s="189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0" t="s">
        <v>147</v>
      </c>
      <c r="AT186" s="190" t="s">
        <v>142</v>
      </c>
      <c r="AU186" s="190" t="s">
        <v>83</v>
      </c>
      <c r="AY186" s="18" t="s">
        <v>140</v>
      </c>
      <c r="BE186" s="191">
        <f>IF(N186="základní",J186,0)</f>
        <v>0</v>
      </c>
      <c r="BF186" s="191">
        <f>IF(N186="snížená",J186,0)</f>
        <v>0</v>
      </c>
      <c r="BG186" s="191">
        <f>IF(N186="zákl. přenesená",J186,0)</f>
        <v>0</v>
      </c>
      <c r="BH186" s="191">
        <f>IF(N186="sníž. přenesená",J186,0)</f>
        <v>0</v>
      </c>
      <c r="BI186" s="191">
        <f>IF(N186="nulová",J186,0)</f>
        <v>0</v>
      </c>
      <c r="BJ186" s="18" t="s">
        <v>81</v>
      </c>
      <c r="BK186" s="191">
        <f>ROUND(I186*H186,2)</f>
        <v>0</v>
      </c>
      <c r="BL186" s="18" t="s">
        <v>147</v>
      </c>
      <c r="BM186" s="190" t="s">
        <v>316</v>
      </c>
    </row>
    <row r="187" s="13" customFormat="1">
      <c r="A187" s="13"/>
      <c r="B187" s="192"/>
      <c r="C187" s="13"/>
      <c r="D187" s="193" t="s">
        <v>149</v>
      </c>
      <c r="E187" s="194" t="s">
        <v>1</v>
      </c>
      <c r="F187" s="195" t="s">
        <v>279</v>
      </c>
      <c r="G187" s="13"/>
      <c r="H187" s="194" t="s">
        <v>1</v>
      </c>
      <c r="I187" s="196"/>
      <c r="J187" s="13"/>
      <c r="K187" s="13"/>
      <c r="L187" s="192"/>
      <c r="M187" s="197"/>
      <c r="N187" s="198"/>
      <c r="O187" s="198"/>
      <c r="P187" s="198"/>
      <c r="Q187" s="198"/>
      <c r="R187" s="198"/>
      <c r="S187" s="198"/>
      <c r="T187" s="19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94" t="s">
        <v>149</v>
      </c>
      <c r="AU187" s="194" t="s">
        <v>83</v>
      </c>
      <c r="AV187" s="13" t="s">
        <v>81</v>
      </c>
      <c r="AW187" s="13" t="s">
        <v>31</v>
      </c>
      <c r="AX187" s="13" t="s">
        <v>74</v>
      </c>
      <c r="AY187" s="194" t="s">
        <v>140</v>
      </c>
    </row>
    <row r="188" s="14" customFormat="1">
      <c r="A188" s="14"/>
      <c r="B188" s="200"/>
      <c r="C188" s="14"/>
      <c r="D188" s="193" t="s">
        <v>149</v>
      </c>
      <c r="E188" s="201" t="s">
        <v>1</v>
      </c>
      <c r="F188" s="202" t="s">
        <v>317</v>
      </c>
      <c r="G188" s="14"/>
      <c r="H188" s="203">
        <v>170</v>
      </c>
      <c r="I188" s="204"/>
      <c r="J188" s="14"/>
      <c r="K188" s="14"/>
      <c r="L188" s="200"/>
      <c r="M188" s="205"/>
      <c r="N188" s="206"/>
      <c r="O188" s="206"/>
      <c r="P188" s="206"/>
      <c r="Q188" s="206"/>
      <c r="R188" s="206"/>
      <c r="S188" s="206"/>
      <c r="T188" s="20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1" t="s">
        <v>149</v>
      </c>
      <c r="AU188" s="201" t="s">
        <v>83</v>
      </c>
      <c r="AV188" s="14" t="s">
        <v>83</v>
      </c>
      <c r="AW188" s="14" t="s">
        <v>31</v>
      </c>
      <c r="AX188" s="14" t="s">
        <v>74</v>
      </c>
      <c r="AY188" s="201" t="s">
        <v>140</v>
      </c>
    </row>
    <row r="189" s="15" customFormat="1">
      <c r="A189" s="15"/>
      <c r="B189" s="208"/>
      <c r="C189" s="15"/>
      <c r="D189" s="193" t="s">
        <v>149</v>
      </c>
      <c r="E189" s="209" t="s">
        <v>1</v>
      </c>
      <c r="F189" s="210" t="s">
        <v>152</v>
      </c>
      <c r="G189" s="15"/>
      <c r="H189" s="211">
        <v>170</v>
      </c>
      <c r="I189" s="212"/>
      <c r="J189" s="15"/>
      <c r="K189" s="15"/>
      <c r="L189" s="208"/>
      <c r="M189" s="213"/>
      <c r="N189" s="214"/>
      <c r="O189" s="214"/>
      <c r="P189" s="214"/>
      <c r="Q189" s="214"/>
      <c r="R189" s="214"/>
      <c r="S189" s="214"/>
      <c r="T189" s="2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09" t="s">
        <v>149</v>
      </c>
      <c r="AU189" s="209" t="s">
        <v>83</v>
      </c>
      <c r="AV189" s="15" t="s">
        <v>147</v>
      </c>
      <c r="AW189" s="15" t="s">
        <v>31</v>
      </c>
      <c r="AX189" s="15" t="s">
        <v>81</v>
      </c>
      <c r="AY189" s="209" t="s">
        <v>140</v>
      </c>
    </row>
    <row r="190" s="2" customFormat="1" ht="21.75" customHeight="1">
      <c r="A190" s="37"/>
      <c r="B190" s="178"/>
      <c r="C190" s="219" t="s">
        <v>196</v>
      </c>
      <c r="D190" s="219" t="s">
        <v>309</v>
      </c>
      <c r="E190" s="220" t="s">
        <v>318</v>
      </c>
      <c r="F190" s="221" t="s">
        <v>319</v>
      </c>
      <c r="G190" s="222" t="s">
        <v>145</v>
      </c>
      <c r="H190" s="223">
        <v>173.40000000000001</v>
      </c>
      <c r="I190" s="224"/>
      <c r="J190" s="225">
        <f>ROUND(I190*H190,2)</f>
        <v>0</v>
      </c>
      <c r="K190" s="221" t="s">
        <v>146</v>
      </c>
      <c r="L190" s="226"/>
      <c r="M190" s="227" t="s">
        <v>1</v>
      </c>
      <c r="N190" s="228" t="s">
        <v>39</v>
      </c>
      <c r="O190" s="76"/>
      <c r="P190" s="188">
        <f>O190*H190</f>
        <v>0</v>
      </c>
      <c r="Q190" s="188">
        <v>0.13200000000000001</v>
      </c>
      <c r="R190" s="188">
        <f>Q190*H190</f>
        <v>22.888800000000003</v>
      </c>
      <c r="S190" s="188">
        <v>0</v>
      </c>
      <c r="T190" s="189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0" t="s">
        <v>188</v>
      </c>
      <c r="AT190" s="190" t="s">
        <v>309</v>
      </c>
      <c r="AU190" s="190" t="s">
        <v>83</v>
      </c>
      <c r="AY190" s="18" t="s">
        <v>140</v>
      </c>
      <c r="BE190" s="191">
        <f>IF(N190="základní",J190,0)</f>
        <v>0</v>
      </c>
      <c r="BF190" s="191">
        <f>IF(N190="snížená",J190,0)</f>
        <v>0</v>
      </c>
      <c r="BG190" s="191">
        <f>IF(N190="zákl. přenesená",J190,0)</f>
        <v>0</v>
      </c>
      <c r="BH190" s="191">
        <f>IF(N190="sníž. přenesená",J190,0)</f>
        <v>0</v>
      </c>
      <c r="BI190" s="191">
        <f>IF(N190="nulová",J190,0)</f>
        <v>0</v>
      </c>
      <c r="BJ190" s="18" t="s">
        <v>81</v>
      </c>
      <c r="BK190" s="191">
        <f>ROUND(I190*H190,2)</f>
        <v>0</v>
      </c>
      <c r="BL190" s="18" t="s">
        <v>147</v>
      </c>
      <c r="BM190" s="190" t="s">
        <v>320</v>
      </c>
    </row>
    <row r="191" s="13" customFormat="1">
      <c r="A191" s="13"/>
      <c r="B191" s="192"/>
      <c r="C191" s="13"/>
      <c r="D191" s="193" t="s">
        <v>149</v>
      </c>
      <c r="E191" s="194" t="s">
        <v>1</v>
      </c>
      <c r="F191" s="195" t="s">
        <v>279</v>
      </c>
      <c r="G191" s="13"/>
      <c r="H191" s="194" t="s">
        <v>1</v>
      </c>
      <c r="I191" s="196"/>
      <c r="J191" s="13"/>
      <c r="K191" s="13"/>
      <c r="L191" s="192"/>
      <c r="M191" s="197"/>
      <c r="N191" s="198"/>
      <c r="O191" s="198"/>
      <c r="P191" s="198"/>
      <c r="Q191" s="198"/>
      <c r="R191" s="198"/>
      <c r="S191" s="198"/>
      <c r="T191" s="19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149</v>
      </c>
      <c r="AU191" s="194" t="s">
        <v>83</v>
      </c>
      <c r="AV191" s="13" t="s">
        <v>81</v>
      </c>
      <c r="AW191" s="13" t="s">
        <v>31</v>
      </c>
      <c r="AX191" s="13" t="s">
        <v>74</v>
      </c>
      <c r="AY191" s="194" t="s">
        <v>140</v>
      </c>
    </row>
    <row r="192" s="14" customFormat="1">
      <c r="A192" s="14"/>
      <c r="B192" s="200"/>
      <c r="C192" s="14"/>
      <c r="D192" s="193" t="s">
        <v>149</v>
      </c>
      <c r="E192" s="201" t="s">
        <v>1</v>
      </c>
      <c r="F192" s="202" t="s">
        <v>321</v>
      </c>
      <c r="G192" s="14"/>
      <c r="H192" s="203">
        <v>173.40000000000001</v>
      </c>
      <c r="I192" s="204"/>
      <c r="J192" s="14"/>
      <c r="K192" s="14"/>
      <c r="L192" s="200"/>
      <c r="M192" s="205"/>
      <c r="N192" s="206"/>
      <c r="O192" s="206"/>
      <c r="P192" s="206"/>
      <c r="Q192" s="206"/>
      <c r="R192" s="206"/>
      <c r="S192" s="206"/>
      <c r="T192" s="20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1" t="s">
        <v>149</v>
      </c>
      <c r="AU192" s="201" t="s">
        <v>83</v>
      </c>
      <c r="AV192" s="14" t="s">
        <v>83</v>
      </c>
      <c r="AW192" s="14" t="s">
        <v>31</v>
      </c>
      <c r="AX192" s="14" t="s">
        <v>74</v>
      </c>
      <c r="AY192" s="201" t="s">
        <v>140</v>
      </c>
    </row>
    <row r="193" s="15" customFormat="1">
      <c r="A193" s="15"/>
      <c r="B193" s="208"/>
      <c r="C193" s="15"/>
      <c r="D193" s="193" t="s">
        <v>149</v>
      </c>
      <c r="E193" s="209" t="s">
        <v>1</v>
      </c>
      <c r="F193" s="210" t="s">
        <v>152</v>
      </c>
      <c r="G193" s="15"/>
      <c r="H193" s="211">
        <v>173.40000000000001</v>
      </c>
      <c r="I193" s="212"/>
      <c r="J193" s="15"/>
      <c r="K193" s="15"/>
      <c r="L193" s="208"/>
      <c r="M193" s="213"/>
      <c r="N193" s="214"/>
      <c r="O193" s="214"/>
      <c r="P193" s="214"/>
      <c r="Q193" s="214"/>
      <c r="R193" s="214"/>
      <c r="S193" s="214"/>
      <c r="T193" s="2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9" t="s">
        <v>149</v>
      </c>
      <c r="AU193" s="209" t="s">
        <v>83</v>
      </c>
      <c r="AV193" s="15" t="s">
        <v>147</v>
      </c>
      <c r="AW193" s="15" t="s">
        <v>31</v>
      </c>
      <c r="AX193" s="15" t="s">
        <v>81</v>
      </c>
      <c r="AY193" s="209" t="s">
        <v>140</v>
      </c>
    </row>
    <row r="194" s="2" customFormat="1" ht="24.15" customHeight="1">
      <c r="A194" s="37"/>
      <c r="B194" s="178"/>
      <c r="C194" s="179" t="s">
        <v>201</v>
      </c>
      <c r="D194" s="179" t="s">
        <v>142</v>
      </c>
      <c r="E194" s="180" t="s">
        <v>322</v>
      </c>
      <c r="F194" s="181" t="s">
        <v>323</v>
      </c>
      <c r="G194" s="182" t="s">
        <v>145</v>
      </c>
      <c r="H194" s="183">
        <v>12</v>
      </c>
      <c r="I194" s="184"/>
      <c r="J194" s="185">
        <f>ROUND(I194*H194,2)</f>
        <v>0</v>
      </c>
      <c r="K194" s="181" t="s">
        <v>146</v>
      </c>
      <c r="L194" s="38"/>
      <c r="M194" s="186" t="s">
        <v>1</v>
      </c>
      <c r="N194" s="187" t="s">
        <v>39</v>
      </c>
      <c r="O194" s="76"/>
      <c r="P194" s="188">
        <f>O194*H194</f>
        <v>0</v>
      </c>
      <c r="Q194" s="188">
        <v>0.11162</v>
      </c>
      <c r="R194" s="188">
        <f>Q194*H194</f>
        <v>1.33944</v>
      </c>
      <c r="S194" s="188">
        <v>0</v>
      </c>
      <c r="T194" s="189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147</v>
      </c>
      <c r="AT194" s="190" t="s">
        <v>142</v>
      </c>
      <c r="AU194" s="190" t="s">
        <v>83</v>
      </c>
      <c r="AY194" s="18" t="s">
        <v>140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81</v>
      </c>
      <c r="BK194" s="191">
        <f>ROUND(I194*H194,2)</f>
        <v>0</v>
      </c>
      <c r="BL194" s="18" t="s">
        <v>147</v>
      </c>
      <c r="BM194" s="190" t="s">
        <v>324</v>
      </c>
    </row>
    <row r="195" s="13" customFormat="1">
      <c r="A195" s="13"/>
      <c r="B195" s="192"/>
      <c r="C195" s="13"/>
      <c r="D195" s="193" t="s">
        <v>149</v>
      </c>
      <c r="E195" s="194" t="s">
        <v>1</v>
      </c>
      <c r="F195" s="195" t="s">
        <v>284</v>
      </c>
      <c r="G195" s="13"/>
      <c r="H195" s="194" t="s">
        <v>1</v>
      </c>
      <c r="I195" s="196"/>
      <c r="J195" s="13"/>
      <c r="K195" s="13"/>
      <c r="L195" s="192"/>
      <c r="M195" s="197"/>
      <c r="N195" s="198"/>
      <c r="O195" s="198"/>
      <c r="P195" s="198"/>
      <c r="Q195" s="198"/>
      <c r="R195" s="198"/>
      <c r="S195" s="198"/>
      <c r="T195" s="19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4" t="s">
        <v>149</v>
      </c>
      <c r="AU195" s="194" t="s">
        <v>83</v>
      </c>
      <c r="AV195" s="13" t="s">
        <v>81</v>
      </c>
      <c r="AW195" s="13" t="s">
        <v>31</v>
      </c>
      <c r="AX195" s="13" t="s">
        <v>74</v>
      </c>
      <c r="AY195" s="194" t="s">
        <v>140</v>
      </c>
    </row>
    <row r="196" s="14" customFormat="1">
      <c r="A196" s="14"/>
      <c r="B196" s="200"/>
      <c r="C196" s="14"/>
      <c r="D196" s="193" t="s">
        <v>149</v>
      </c>
      <c r="E196" s="201" t="s">
        <v>1</v>
      </c>
      <c r="F196" s="202" t="s">
        <v>201</v>
      </c>
      <c r="G196" s="14"/>
      <c r="H196" s="203">
        <v>10</v>
      </c>
      <c r="I196" s="204"/>
      <c r="J196" s="14"/>
      <c r="K196" s="14"/>
      <c r="L196" s="200"/>
      <c r="M196" s="205"/>
      <c r="N196" s="206"/>
      <c r="O196" s="206"/>
      <c r="P196" s="206"/>
      <c r="Q196" s="206"/>
      <c r="R196" s="206"/>
      <c r="S196" s="206"/>
      <c r="T196" s="20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1" t="s">
        <v>149</v>
      </c>
      <c r="AU196" s="201" t="s">
        <v>83</v>
      </c>
      <c r="AV196" s="14" t="s">
        <v>83</v>
      </c>
      <c r="AW196" s="14" t="s">
        <v>31</v>
      </c>
      <c r="AX196" s="14" t="s">
        <v>74</v>
      </c>
      <c r="AY196" s="201" t="s">
        <v>140</v>
      </c>
    </row>
    <row r="197" s="13" customFormat="1">
      <c r="A197" s="13"/>
      <c r="B197" s="192"/>
      <c r="C197" s="13"/>
      <c r="D197" s="193" t="s">
        <v>149</v>
      </c>
      <c r="E197" s="194" t="s">
        <v>1</v>
      </c>
      <c r="F197" s="195" t="s">
        <v>288</v>
      </c>
      <c r="G197" s="13"/>
      <c r="H197" s="194" t="s">
        <v>1</v>
      </c>
      <c r="I197" s="196"/>
      <c r="J197" s="13"/>
      <c r="K197" s="13"/>
      <c r="L197" s="192"/>
      <c r="M197" s="197"/>
      <c r="N197" s="198"/>
      <c r="O197" s="198"/>
      <c r="P197" s="198"/>
      <c r="Q197" s="198"/>
      <c r="R197" s="198"/>
      <c r="S197" s="198"/>
      <c r="T197" s="19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149</v>
      </c>
      <c r="AU197" s="194" t="s">
        <v>83</v>
      </c>
      <c r="AV197" s="13" t="s">
        <v>81</v>
      </c>
      <c r="AW197" s="13" t="s">
        <v>31</v>
      </c>
      <c r="AX197" s="13" t="s">
        <v>74</v>
      </c>
      <c r="AY197" s="194" t="s">
        <v>140</v>
      </c>
    </row>
    <row r="198" s="14" customFormat="1">
      <c r="A198" s="14"/>
      <c r="B198" s="200"/>
      <c r="C198" s="14"/>
      <c r="D198" s="193" t="s">
        <v>149</v>
      </c>
      <c r="E198" s="201" t="s">
        <v>1</v>
      </c>
      <c r="F198" s="202" t="s">
        <v>83</v>
      </c>
      <c r="G198" s="14"/>
      <c r="H198" s="203">
        <v>2</v>
      </c>
      <c r="I198" s="204"/>
      <c r="J198" s="14"/>
      <c r="K198" s="14"/>
      <c r="L198" s="200"/>
      <c r="M198" s="205"/>
      <c r="N198" s="206"/>
      <c r="O198" s="206"/>
      <c r="P198" s="206"/>
      <c r="Q198" s="206"/>
      <c r="R198" s="206"/>
      <c r="S198" s="206"/>
      <c r="T198" s="20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1" t="s">
        <v>149</v>
      </c>
      <c r="AU198" s="201" t="s">
        <v>83</v>
      </c>
      <c r="AV198" s="14" t="s">
        <v>83</v>
      </c>
      <c r="AW198" s="14" t="s">
        <v>31</v>
      </c>
      <c r="AX198" s="14" t="s">
        <v>74</v>
      </c>
      <c r="AY198" s="201" t="s">
        <v>140</v>
      </c>
    </row>
    <row r="199" s="15" customFormat="1">
      <c r="A199" s="15"/>
      <c r="B199" s="208"/>
      <c r="C199" s="15"/>
      <c r="D199" s="193" t="s">
        <v>149</v>
      </c>
      <c r="E199" s="209" t="s">
        <v>1</v>
      </c>
      <c r="F199" s="210" t="s">
        <v>152</v>
      </c>
      <c r="G199" s="15"/>
      <c r="H199" s="211">
        <v>12</v>
      </c>
      <c r="I199" s="212"/>
      <c r="J199" s="15"/>
      <c r="K199" s="15"/>
      <c r="L199" s="208"/>
      <c r="M199" s="213"/>
      <c r="N199" s="214"/>
      <c r="O199" s="214"/>
      <c r="P199" s="214"/>
      <c r="Q199" s="214"/>
      <c r="R199" s="214"/>
      <c r="S199" s="214"/>
      <c r="T199" s="2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9" t="s">
        <v>149</v>
      </c>
      <c r="AU199" s="209" t="s">
        <v>83</v>
      </c>
      <c r="AV199" s="15" t="s">
        <v>147</v>
      </c>
      <c r="AW199" s="15" t="s">
        <v>31</v>
      </c>
      <c r="AX199" s="15" t="s">
        <v>81</v>
      </c>
      <c r="AY199" s="209" t="s">
        <v>140</v>
      </c>
    </row>
    <row r="200" s="2" customFormat="1" ht="21.75" customHeight="1">
      <c r="A200" s="37"/>
      <c r="B200" s="178"/>
      <c r="C200" s="219" t="s">
        <v>207</v>
      </c>
      <c r="D200" s="219" t="s">
        <v>309</v>
      </c>
      <c r="E200" s="220" t="s">
        <v>325</v>
      </c>
      <c r="F200" s="221" t="s">
        <v>326</v>
      </c>
      <c r="G200" s="222" t="s">
        <v>145</v>
      </c>
      <c r="H200" s="223">
        <v>2.04</v>
      </c>
      <c r="I200" s="224"/>
      <c r="J200" s="225">
        <f>ROUND(I200*H200,2)</f>
        <v>0</v>
      </c>
      <c r="K200" s="221" t="s">
        <v>146</v>
      </c>
      <c r="L200" s="226"/>
      <c r="M200" s="227" t="s">
        <v>1</v>
      </c>
      <c r="N200" s="228" t="s">
        <v>39</v>
      </c>
      <c r="O200" s="76"/>
      <c r="P200" s="188">
        <f>O200*H200</f>
        <v>0</v>
      </c>
      <c r="Q200" s="188">
        <v>0.17599999999999999</v>
      </c>
      <c r="R200" s="188">
        <f>Q200*H200</f>
        <v>0.35903999999999997</v>
      </c>
      <c r="S200" s="188">
        <v>0</v>
      </c>
      <c r="T200" s="189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0" t="s">
        <v>188</v>
      </c>
      <c r="AT200" s="190" t="s">
        <v>309</v>
      </c>
      <c r="AU200" s="190" t="s">
        <v>83</v>
      </c>
      <c r="AY200" s="18" t="s">
        <v>140</v>
      </c>
      <c r="BE200" s="191">
        <f>IF(N200="základní",J200,0)</f>
        <v>0</v>
      </c>
      <c r="BF200" s="191">
        <f>IF(N200="snížená",J200,0)</f>
        <v>0</v>
      </c>
      <c r="BG200" s="191">
        <f>IF(N200="zákl. přenesená",J200,0)</f>
        <v>0</v>
      </c>
      <c r="BH200" s="191">
        <f>IF(N200="sníž. přenesená",J200,0)</f>
        <v>0</v>
      </c>
      <c r="BI200" s="191">
        <f>IF(N200="nulová",J200,0)</f>
        <v>0</v>
      </c>
      <c r="BJ200" s="18" t="s">
        <v>81</v>
      </c>
      <c r="BK200" s="191">
        <f>ROUND(I200*H200,2)</f>
        <v>0</v>
      </c>
      <c r="BL200" s="18" t="s">
        <v>147</v>
      </c>
      <c r="BM200" s="190" t="s">
        <v>327</v>
      </c>
    </row>
    <row r="201" s="13" customFormat="1">
      <c r="A201" s="13"/>
      <c r="B201" s="192"/>
      <c r="C201" s="13"/>
      <c r="D201" s="193" t="s">
        <v>149</v>
      </c>
      <c r="E201" s="194" t="s">
        <v>1</v>
      </c>
      <c r="F201" s="195" t="s">
        <v>288</v>
      </c>
      <c r="G201" s="13"/>
      <c r="H201" s="194" t="s">
        <v>1</v>
      </c>
      <c r="I201" s="196"/>
      <c r="J201" s="13"/>
      <c r="K201" s="13"/>
      <c r="L201" s="192"/>
      <c r="M201" s="197"/>
      <c r="N201" s="198"/>
      <c r="O201" s="198"/>
      <c r="P201" s="198"/>
      <c r="Q201" s="198"/>
      <c r="R201" s="198"/>
      <c r="S201" s="198"/>
      <c r="T201" s="19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4" t="s">
        <v>149</v>
      </c>
      <c r="AU201" s="194" t="s">
        <v>83</v>
      </c>
      <c r="AV201" s="13" t="s">
        <v>81</v>
      </c>
      <c r="AW201" s="13" t="s">
        <v>31</v>
      </c>
      <c r="AX201" s="13" t="s">
        <v>74</v>
      </c>
      <c r="AY201" s="194" t="s">
        <v>140</v>
      </c>
    </row>
    <row r="202" s="14" customFormat="1">
      <c r="A202" s="14"/>
      <c r="B202" s="200"/>
      <c r="C202" s="14"/>
      <c r="D202" s="193" t="s">
        <v>149</v>
      </c>
      <c r="E202" s="201" t="s">
        <v>1</v>
      </c>
      <c r="F202" s="202" t="s">
        <v>328</v>
      </c>
      <c r="G202" s="14"/>
      <c r="H202" s="203">
        <v>2.04</v>
      </c>
      <c r="I202" s="204"/>
      <c r="J202" s="14"/>
      <c r="K202" s="14"/>
      <c r="L202" s="200"/>
      <c r="M202" s="205"/>
      <c r="N202" s="206"/>
      <c r="O202" s="206"/>
      <c r="P202" s="206"/>
      <c r="Q202" s="206"/>
      <c r="R202" s="206"/>
      <c r="S202" s="206"/>
      <c r="T202" s="20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1" t="s">
        <v>149</v>
      </c>
      <c r="AU202" s="201" t="s">
        <v>83</v>
      </c>
      <c r="AV202" s="14" t="s">
        <v>83</v>
      </c>
      <c r="AW202" s="14" t="s">
        <v>31</v>
      </c>
      <c r="AX202" s="14" t="s">
        <v>74</v>
      </c>
      <c r="AY202" s="201" t="s">
        <v>140</v>
      </c>
    </row>
    <row r="203" s="15" customFormat="1">
      <c r="A203" s="15"/>
      <c r="B203" s="208"/>
      <c r="C203" s="15"/>
      <c r="D203" s="193" t="s">
        <v>149</v>
      </c>
      <c r="E203" s="209" t="s">
        <v>1</v>
      </c>
      <c r="F203" s="210" t="s">
        <v>152</v>
      </c>
      <c r="G203" s="15"/>
      <c r="H203" s="211">
        <v>2.04</v>
      </c>
      <c r="I203" s="212"/>
      <c r="J203" s="15"/>
      <c r="K203" s="15"/>
      <c r="L203" s="208"/>
      <c r="M203" s="213"/>
      <c r="N203" s="214"/>
      <c r="O203" s="214"/>
      <c r="P203" s="214"/>
      <c r="Q203" s="214"/>
      <c r="R203" s="214"/>
      <c r="S203" s="214"/>
      <c r="T203" s="2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09" t="s">
        <v>149</v>
      </c>
      <c r="AU203" s="209" t="s">
        <v>83</v>
      </c>
      <c r="AV203" s="15" t="s">
        <v>147</v>
      </c>
      <c r="AW203" s="15" t="s">
        <v>31</v>
      </c>
      <c r="AX203" s="15" t="s">
        <v>81</v>
      </c>
      <c r="AY203" s="209" t="s">
        <v>140</v>
      </c>
    </row>
    <row r="204" s="2" customFormat="1" ht="24.15" customHeight="1">
      <c r="A204" s="37"/>
      <c r="B204" s="178"/>
      <c r="C204" s="179" t="s">
        <v>211</v>
      </c>
      <c r="D204" s="179" t="s">
        <v>142</v>
      </c>
      <c r="E204" s="180" t="s">
        <v>329</v>
      </c>
      <c r="F204" s="181" t="s">
        <v>330</v>
      </c>
      <c r="G204" s="182" t="s">
        <v>145</v>
      </c>
      <c r="H204" s="183">
        <v>212</v>
      </c>
      <c r="I204" s="184"/>
      <c r="J204" s="185">
        <f>ROUND(I204*H204,2)</f>
        <v>0</v>
      </c>
      <c r="K204" s="181" t="s">
        <v>146</v>
      </c>
      <c r="L204" s="38"/>
      <c r="M204" s="186" t="s">
        <v>1</v>
      </c>
      <c r="N204" s="187" t="s">
        <v>39</v>
      </c>
      <c r="O204" s="76"/>
      <c r="P204" s="188">
        <f>O204*H204</f>
        <v>0</v>
      </c>
      <c r="Q204" s="188">
        <v>0.11162</v>
      </c>
      <c r="R204" s="188">
        <f>Q204*H204</f>
        <v>23.663439999999998</v>
      </c>
      <c r="S204" s="188">
        <v>0</v>
      </c>
      <c r="T204" s="189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0" t="s">
        <v>147</v>
      </c>
      <c r="AT204" s="190" t="s">
        <v>142</v>
      </c>
      <c r="AU204" s="190" t="s">
        <v>83</v>
      </c>
      <c r="AY204" s="18" t="s">
        <v>140</v>
      </c>
      <c r="BE204" s="191">
        <f>IF(N204="základní",J204,0)</f>
        <v>0</v>
      </c>
      <c r="BF204" s="191">
        <f>IF(N204="snížená",J204,0)</f>
        <v>0</v>
      </c>
      <c r="BG204" s="191">
        <f>IF(N204="zákl. přenesená",J204,0)</f>
        <v>0</v>
      </c>
      <c r="BH204" s="191">
        <f>IF(N204="sníž. přenesená",J204,0)</f>
        <v>0</v>
      </c>
      <c r="BI204" s="191">
        <f>IF(N204="nulová",J204,0)</f>
        <v>0</v>
      </c>
      <c r="BJ204" s="18" t="s">
        <v>81</v>
      </c>
      <c r="BK204" s="191">
        <f>ROUND(I204*H204,2)</f>
        <v>0</v>
      </c>
      <c r="BL204" s="18" t="s">
        <v>147</v>
      </c>
      <c r="BM204" s="190" t="s">
        <v>331</v>
      </c>
    </row>
    <row r="205" s="13" customFormat="1">
      <c r="A205" s="13"/>
      <c r="B205" s="192"/>
      <c r="C205" s="13"/>
      <c r="D205" s="193" t="s">
        <v>149</v>
      </c>
      <c r="E205" s="194" t="s">
        <v>1</v>
      </c>
      <c r="F205" s="195" t="s">
        <v>279</v>
      </c>
      <c r="G205" s="13"/>
      <c r="H205" s="194" t="s">
        <v>1</v>
      </c>
      <c r="I205" s="196"/>
      <c r="J205" s="13"/>
      <c r="K205" s="13"/>
      <c r="L205" s="192"/>
      <c r="M205" s="197"/>
      <c r="N205" s="198"/>
      <c r="O205" s="198"/>
      <c r="P205" s="198"/>
      <c r="Q205" s="198"/>
      <c r="R205" s="198"/>
      <c r="S205" s="198"/>
      <c r="T205" s="19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4" t="s">
        <v>149</v>
      </c>
      <c r="AU205" s="194" t="s">
        <v>83</v>
      </c>
      <c r="AV205" s="13" t="s">
        <v>81</v>
      </c>
      <c r="AW205" s="13" t="s">
        <v>31</v>
      </c>
      <c r="AX205" s="13" t="s">
        <v>74</v>
      </c>
      <c r="AY205" s="194" t="s">
        <v>140</v>
      </c>
    </row>
    <row r="206" s="14" customFormat="1">
      <c r="A206" s="14"/>
      <c r="B206" s="200"/>
      <c r="C206" s="14"/>
      <c r="D206" s="193" t="s">
        <v>149</v>
      </c>
      <c r="E206" s="201" t="s">
        <v>1</v>
      </c>
      <c r="F206" s="202" t="s">
        <v>332</v>
      </c>
      <c r="G206" s="14"/>
      <c r="H206" s="203">
        <v>60</v>
      </c>
      <c r="I206" s="204"/>
      <c r="J206" s="14"/>
      <c r="K206" s="14"/>
      <c r="L206" s="200"/>
      <c r="M206" s="205"/>
      <c r="N206" s="206"/>
      <c r="O206" s="206"/>
      <c r="P206" s="206"/>
      <c r="Q206" s="206"/>
      <c r="R206" s="206"/>
      <c r="S206" s="206"/>
      <c r="T206" s="20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1" t="s">
        <v>149</v>
      </c>
      <c r="AU206" s="201" t="s">
        <v>83</v>
      </c>
      <c r="AV206" s="14" t="s">
        <v>83</v>
      </c>
      <c r="AW206" s="14" t="s">
        <v>31</v>
      </c>
      <c r="AX206" s="14" t="s">
        <v>74</v>
      </c>
      <c r="AY206" s="201" t="s">
        <v>140</v>
      </c>
    </row>
    <row r="207" s="13" customFormat="1">
      <c r="A207" s="13"/>
      <c r="B207" s="192"/>
      <c r="C207" s="13"/>
      <c r="D207" s="193" t="s">
        <v>149</v>
      </c>
      <c r="E207" s="194" t="s">
        <v>1</v>
      </c>
      <c r="F207" s="195" t="s">
        <v>286</v>
      </c>
      <c r="G207" s="13"/>
      <c r="H207" s="194" t="s">
        <v>1</v>
      </c>
      <c r="I207" s="196"/>
      <c r="J207" s="13"/>
      <c r="K207" s="13"/>
      <c r="L207" s="192"/>
      <c r="M207" s="197"/>
      <c r="N207" s="198"/>
      <c r="O207" s="198"/>
      <c r="P207" s="198"/>
      <c r="Q207" s="198"/>
      <c r="R207" s="198"/>
      <c r="S207" s="198"/>
      <c r="T207" s="19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149</v>
      </c>
      <c r="AU207" s="194" t="s">
        <v>83</v>
      </c>
      <c r="AV207" s="13" t="s">
        <v>81</v>
      </c>
      <c r="AW207" s="13" t="s">
        <v>31</v>
      </c>
      <c r="AX207" s="13" t="s">
        <v>74</v>
      </c>
      <c r="AY207" s="194" t="s">
        <v>140</v>
      </c>
    </row>
    <row r="208" s="14" customFormat="1">
      <c r="A208" s="14"/>
      <c r="B208" s="200"/>
      <c r="C208" s="14"/>
      <c r="D208" s="193" t="s">
        <v>149</v>
      </c>
      <c r="E208" s="201" t="s">
        <v>1</v>
      </c>
      <c r="F208" s="202" t="s">
        <v>333</v>
      </c>
      <c r="G208" s="14"/>
      <c r="H208" s="203">
        <v>58</v>
      </c>
      <c r="I208" s="204"/>
      <c r="J208" s="14"/>
      <c r="K208" s="14"/>
      <c r="L208" s="200"/>
      <c r="M208" s="205"/>
      <c r="N208" s="206"/>
      <c r="O208" s="206"/>
      <c r="P208" s="206"/>
      <c r="Q208" s="206"/>
      <c r="R208" s="206"/>
      <c r="S208" s="206"/>
      <c r="T208" s="207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01" t="s">
        <v>149</v>
      </c>
      <c r="AU208" s="201" t="s">
        <v>83</v>
      </c>
      <c r="AV208" s="14" t="s">
        <v>83</v>
      </c>
      <c r="AW208" s="14" t="s">
        <v>31</v>
      </c>
      <c r="AX208" s="14" t="s">
        <v>74</v>
      </c>
      <c r="AY208" s="201" t="s">
        <v>140</v>
      </c>
    </row>
    <row r="209" s="13" customFormat="1">
      <c r="A209" s="13"/>
      <c r="B209" s="192"/>
      <c r="C209" s="13"/>
      <c r="D209" s="193" t="s">
        <v>149</v>
      </c>
      <c r="E209" s="194" t="s">
        <v>1</v>
      </c>
      <c r="F209" s="195" t="s">
        <v>288</v>
      </c>
      <c r="G209" s="13"/>
      <c r="H209" s="194" t="s">
        <v>1</v>
      </c>
      <c r="I209" s="196"/>
      <c r="J209" s="13"/>
      <c r="K209" s="13"/>
      <c r="L209" s="192"/>
      <c r="M209" s="197"/>
      <c r="N209" s="198"/>
      <c r="O209" s="198"/>
      <c r="P209" s="198"/>
      <c r="Q209" s="198"/>
      <c r="R209" s="198"/>
      <c r="S209" s="198"/>
      <c r="T209" s="19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4" t="s">
        <v>149</v>
      </c>
      <c r="AU209" s="194" t="s">
        <v>83</v>
      </c>
      <c r="AV209" s="13" t="s">
        <v>81</v>
      </c>
      <c r="AW209" s="13" t="s">
        <v>31</v>
      </c>
      <c r="AX209" s="13" t="s">
        <v>74</v>
      </c>
      <c r="AY209" s="194" t="s">
        <v>140</v>
      </c>
    </row>
    <row r="210" s="14" customFormat="1">
      <c r="A210" s="14"/>
      <c r="B210" s="200"/>
      <c r="C210" s="14"/>
      <c r="D210" s="193" t="s">
        <v>149</v>
      </c>
      <c r="E210" s="201" t="s">
        <v>1</v>
      </c>
      <c r="F210" s="202" t="s">
        <v>334</v>
      </c>
      <c r="G210" s="14"/>
      <c r="H210" s="203">
        <v>94</v>
      </c>
      <c r="I210" s="204"/>
      <c r="J210" s="14"/>
      <c r="K210" s="14"/>
      <c r="L210" s="200"/>
      <c r="M210" s="205"/>
      <c r="N210" s="206"/>
      <c r="O210" s="206"/>
      <c r="P210" s="206"/>
      <c r="Q210" s="206"/>
      <c r="R210" s="206"/>
      <c r="S210" s="206"/>
      <c r="T210" s="20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01" t="s">
        <v>149</v>
      </c>
      <c r="AU210" s="201" t="s">
        <v>83</v>
      </c>
      <c r="AV210" s="14" t="s">
        <v>83</v>
      </c>
      <c r="AW210" s="14" t="s">
        <v>31</v>
      </c>
      <c r="AX210" s="14" t="s">
        <v>74</v>
      </c>
      <c r="AY210" s="201" t="s">
        <v>140</v>
      </c>
    </row>
    <row r="211" s="15" customFormat="1">
      <c r="A211" s="15"/>
      <c r="B211" s="208"/>
      <c r="C211" s="15"/>
      <c r="D211" s="193" t="s">
        <v>149</v>
      </c>
      <c r="E211" s="209" t="s">
        <v>1</v>
      </c>
      <c r="F211" s="210" t="s">
        <v>152</v>
      </c>
      <c r="G211" s="15"/>
      <c r="H211" s="211">
        <v>212</v>
      </c>
      <c r="I211" s="212"/>
      <c r="J211" s="15"/>
      <c r="K211" s="15"/>
      <c r="L211" s="208"/>
      <c r="M211" s="213"/>
      <c r="N211" s="214"/>
      <c r="O211" s="214"/>
      <c r="P211" s="214"/>
      <c r="Q211" s="214"/>
      <c r="R211" s="214"/>
      <c r="S211" s="214"/>
      <c r="T211" s="2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09" t="s">
        <v>149</v>
      </c>
      <c r="AU211" s="209" t="s">
        <v>83</v>
      </c>
      <c r="AV211" s="15" t="s">
        <v>147</v>
      </c>
      <c r="AW211" s="15" t="s">
        <v>31</v>
      </c>
      <c r="AX211" s="15" t="s">
        <v>81</v>
      </c>
      <c r="AY211" s="209" t="s">
        <v>140</v>
      </c>
    </row>
    <row r="212" s="2" customFormat="1" ht="21.75" customHeight="1">
      <c r="A212" s="37"/>
      <c r="B212" s="178"/>
      <c r="C212" s="219" t="s">
        <v>219</v>
      </c>
      <c r="D212" s="219" t="s">
        <v>309</v>
      </c>
      <c r="E212" s="220" t="s">
        <v>335</v>
      </c>
      <c r="F212" s="221" t="s">
        <v>336</v>
      </c>
      <c r="G212" s="222" t="s">
        <v>145</v>
      </c>
      <c r="H212" s="223">
        <v>69.359999999999999</v>
      </c>
      <c r="I212" s="224"/>
      <c r="J212" s="225">
        <f>ROUND(I212*H212,2)</f>
        <v>0</v>
      </c>
      <c r="K212" s="221" t="s">
        <v>1</v>
      </c>
      <c r="L212" s="226"/>
      <c r="M212" s="227" t="s">
        <v>1</v>
      </c>
      <c r="N212" s="228" t="s">
        <v>39</v>
      </c>
      <c r="O212" s="76"/>
      <c r="P212" s="188">
        <f>O212*H212</f>
        <v>0</v>
      </c>
      <c r="Q212" s="188">
        <v>0.18099999999999999</v>
      </c>
      <c r="R212" s="188">
        <f>Q212*H212</f>
        <v>12.55416</v>
      </c>
      <c r="S212" s="188">
        <v>0</v>
      </c>
      <c r="T212" s="189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0" t="s">
        <v>188</v>
      </c>
      <c r="AT212" s="190" t="s">
        <v>309</v>
      </c>
      <c r="AU212" s="190" t="s">
        <v>83</v>
      </c>
      <c r="AY212" s="18" t="s">
        <v>140</v>
      </c>
      <c r="BE212" s="191">
        <f>IF(N212="základní",J212,0)</f>
        <v>0</v>
      </c>
      <c r="BF212" s="191">
        <f>IF(N212="snížená",J212,0)</f>
        <v>0</v>
      </c>
      <c r="BG212" s="191">
        <f>IF(N212="zákl. přenesená",J212,0)</f>
        <v>0</v>
      </c>
      <c r="BH212" s="191">
        <f>IF(N212="sníž. přenesená",J212,0)</f>
        <v>0</v>
      </c>
      <c r="BI212" s="191">
        <f>IF(N212="nulová",J212,0)</f>
        <v>0</v>
      </c>
      <c r="BJ212" s="18" t="s">
        <v>81</v>
      </c>
      <c r="BK212" s="191">
        <f>ROUND(I212*H212,2)</f>
        <v>0</v>
      </c>
      <c r="BL212" s="18" t="s">
        <v>147</v>
      </c>
      <c r="BM212" s="190" t="s">
        <v>337</v>
      </c>
    </row>
    <row r="213" s="13" customFormat="1">
      <c r="A213" s="13"/>
      <c r="B213" s="192"/>
      <c r="C213" s="13"/>
      <c r="D213" s="193" t="s">
        <v>149</v>
      </c>
      <c r="E213" s="194" t="s">
        <v>1</v>
      </c>
      <c r="F213" s="195" t="s">
        <v>284</v>
      </c>
      <c r="G213" s="13"/>
      <c r="H213" s="194" t="s">
        <v>1</v>
      </c>
      <c r="I213" s="196"/>
      <c r="J213" s="13"/>
      <c r="K213" s="13"/>
      <c r="L213" s="192"/>
      <c r="M213" s="197"/>
      <c r="N213" s="198"/>
      <c r="O213" s="198"/>
      <c r="P213" s="198"/>
      <c r="Q213" s="198"/>
      <c r="R213" s="198"/>
      <c r="S213" s="198"/>
      <c r="T213" s="19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4" t="s">
        <v>149</v>
      </c>
      <c r="AU213" s="194" t="s">
        <v>83</v>
      </c>
      <c r="AV213" s="13" t="s">
        <v>81</v>
      </c>
      <c r="AW213" s="13" t="s">
        <v>31</v>
      </c>
      <c r="AX213" s="13" t="s">
        <v>74</v>
      </c>
      <c r="AY213" s="194" t="s">
        <v>140</v>
      </c>
    </row>
    <row r="214" s="14" customFormat="1">
      <c r="A214" s="14"/>
      <c r="B214" s="200"/>
      <c r="C214" s="14"/>
      <c r="D214" s="193" t="s">
        <v>149</v>
      </c>
      <c r="E214" s="201" t="s">
        <v>1</v>
      </c>
      <c r="F214" s="202" t="s">
        <v>338</v>
      </c>
      <c r="G214" s="14"/>
      <c r="H214" s="203">
        <v>10.199999999999999</v>
      </c>
      <c r="I214" s="204"/>
      <c r="J214" s="14"/>
      <c r="K214" s="14"/>
      <c r="L214" s="200"/>
      <c r="M214" s="205"/>
      <c r="N214" s="206"/>
      <c r="O214" s="206"/>
      <c r="P214" s="206"/>
      <c r="Q214" s="206"/>
      <c r="R214" s="206"/>
      <c r="S214" s="206"/>
      <c r="T214" s="207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01" t="s">
        <v>149</v>
      </c>
      <c r="AU214" s="201" t="s">
        <v>83</v>
      </c>
      <c r="AV214" s="14" t="s">
        <v>83</v>
      </c>
      <c r="AW214" s="14" t="s">
        <v>31</v>
      </c>
      <c r="AX214" s="14" t="s">
        <v>74</v>
      </c>
      <c r="AY214" s="201" t="s">
        <v>140</v>
      </c>
    </row>
    <row r="215" s="13" customFormat="1">
      <c r="A215" s="13"/>
      <c r="B215" s="192"/>
      <c r="C215" s="13"/>
      <c r="D215" s="193" t="s">
        <v>149</v>
      </c>
      <c r="E215" s="194" t="s">
        <v>1</v>
      </c>
      <c r="F215" s="195" t="s">
        <v>286</v>
      </c>
      <c r="G215" s="13"/>
      <c r="H215" s="194" t="s">
        <v>1</v>
      </c>
      <c r="I215" s="196"/>
      <c r="J215" s="13"/>
      <c r="K215" s="13"/>
      <c r="L215" s="192"/>
      <c r="M215" s="197"/>
      <c r="N215" s="198"/>
      <c r="O215" s="198"/>
      <c r="P215" s="198"/>
      <c r="Q215" s="198"/>
      <c r="R215" s="198"/>
      <c r="S215" s="198"/>
      <c r="T215" s="19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4" t="s">
        <v>149</v>
      </c>
      <c r="AU215" s="194" t="s">
        <v>83</v>
      </c>
      <c r="AV215" s="13" t="s">
        <v>81</v>
      </c>
      <c r="AW215" s="13" t="s">
        <v>31</v>
      </c>
      <c r="AX215" s="13" t="s">
        <v>74</v>
      </c>
      <c r="AY215" s="194" t="s">
        <v>140</v>
      </c>
    </row>
    <row r="216" s="14" customFormat="1">
      <c r="A216" s="14"/>
      <c r="B216" s="200"/>
      <c r="C216" s="14"/>
      <c r="D216" s="193" t="s">
        <v>149</v>
      </c>
      <c r="E216" s="201" t="s">
        <v>1</v>
      </c>
      <c r="F216" s="202" t="s">
        <v>339</v>
      </c>
      <c r="G216" s="14"/>
      <c r="H216" s="203">
        <v>59.159999999999997</v>
      </c>
      <c r="I216" s="204"/>
      <c r="J216" s="14"/>
      <c r="K216" s="14"/>
      <c r="L216" s="200"/>
      <c r="M216" s="205"/>
      <c r="N216" s="206"/>
      <c r="O216" s="206"/>
      <c r="P216" s="206"/>
      <c r="Q216" s="206"/>
      <c r="R216" s="206"/>
      <c r="S216" s="206"/>
      <c r="T216" s="20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01" t="s">
        <v>149</v>
      </c>
      <c r="AU216" s="201" t="s">
        <v>83</v>
      </c>
      <c r="AV216" s="14" t="s">
        <v>83</v>
      </c>
      <c r="AW216" s="14" t="s">
        <v>31</v>
      </c>
      <c r="AX216" s="14" t="s">
        <v>74</v>
      </c>
      <c r="AY216" s="201" t="s">
        <v>140</v>
      </c>
    </row>
    <row r="217" s="15" customFormat="1">
      <c r="A217" s="15"/>
      <c r="B217" s="208"/>
      <c r="C217" s="15"/>
      <c r="D217" s="193" t="s">
        <v>149</v>
      </c>
      <c r="E217" s="209" t="s">
        <v>1</v>
      </c>
      <c r="F217" s="210" t="s">
        <v>152</v>
      </c>
      <c r="G217" s="15"/>
      <c r="H217" s="211">
        <v>69.359999999999999</v>
      </c>
      <c r="I217" s="212"/>
      <c r="J217" s="15"/>
      <c r="K217" s="15"/>
      <c r="L217" s="208"/>
      <c r="M217" s="213"/>
      <c r="N217" s="214"/>
      <c r="O217" s="214"/>
      <c r="P217" s="214"/>
      <c r="Q217" s="214"/>
      <c r="R217" s="214"/>
      <c r="S217" s="214"/>
      <c r="T217" s="2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9" t="s">
        <v>149</v>
      </c>
      <c r="AU217" s="209" t="s">
        <v>83</v>
      </c>
      <c r="AV217" s="15" t="s">
        <v>147</v>
      </c>
      <c r="AW217" s="15" t="s">
        <v>31</v>
      </c>
      <c r="AX217" s="15" t="s">
        <v>81</v>
      </c>
      <c r="AY217" s="209" t="s">
        <v>140</v>
      </c>
    </row>
    <row r="218" s="2" customFormat="1" ht="21.75" customHeight="1">
      <c r="A218" s="37"/>
      <c r="B218" s="178"/>
      <c r="C218" s="219" t="s">
        <v>227</v>
      </c>
      <c r="D218" s="219" t="s">
        <v>309</v>
      </c>
      <c r="E218" s="220" t="s">
        <v>340</v>
      </c>
      <c r="F218" s="221" t="s">
        <v>341</v>
      </c>
      <c r="G218" s="222" t="s">
        <v>145</v>
      </c>
      <c r="H218" s="223">
        <v>157.08000000000001</v>
      </c>
      <c r="I218" s="224"/>
      <c r="J218" s="225">
        <f>ROUND(I218*H218,2)</f>
        <v>0</v>
      </c>
      <c r="K218" s="221" t="s">
        <v>146</v>
      </c>
      <c r="L218" s="226"/>
      <c r="M218" s="227" t="s">
        <v>1</v>
      </c>
      <c r="N218" s="228" t="s">
        <v>39</v>
      </c>
      <c r="O218" s="76"/>
      <c r="P218" s="188">
        <f>O218*H218</f>
        <v>0</v>
      </c>
      <c r="Q218" s="188">
        <v>0.17599999999999999</v>
      </c>
      <c r="R218" s="188">
        <f>Q218*H218</f>
        <v>27.646080000000001</v>
      </c>
      <c r="S218" s="188">
        <v>0</v>
      </c>
      <c r="T218" s="189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0" t="s">
        <v>188</v>
      </c>
      <c r="AT218" s="190" t="s">
        <v>309</v>
      </c>
      <c r="AU218" s="190" t="s">
        <v>83</v>
      </c>
      <c r="AY218" s="18" t="s">
        <v>140</v>
      </c>
      <c r="BE218" s="191">
        <f>IF(N218="základní",J218,0)</f>
        <v>0</v>
      </c>
      <c r="BF218" s="191">
        <f>IF(N218="snížená",J218,0)</f>
        <v>0</v>
      </c>
      <c r="BG218" s="191">
        <f>IF(N218="zákl. přenesená",J218,0)</f>
        <v>0</v>
      </c>
      <c r="BH218" s="191">
        <f>IF(N218="sníž. přenesená",J218,0)</f>
        <v>0</v>
      </c>
      <c r="BI218" s="191">
        <f>IF(N218="nulová",J218,0)</f>
        <v>0</v>
      </c>
      <c r="BJ218" s="18" t="s">
        <v>81</v>
      </c>
      <c r="BK218" s="191">
        <f>ROUND(I218*H218,2)</f>
        <v>0</v>
      </c>
      <c r="BL218" s="18" t="s">
        <v>147</v>
      </c>
      <c r="BM218" s="190" t="s">
        <v>342</v>
      </c>
    </row>
    <row r="219" s="13" customFormat="1">
      <c r="A219" s="13"/>
      <c r="B219" s="192"/>
      <c r="C219" s="13"/>
      <c r="D219" s="193" t="s">
        <v>149</v>
      </c>
      <c r="E219" s="194" t="s">
        <v>1</v>
      </c>
      <c r="F219" s="195" t="s">
        <v>279</v>
      </c>
      <c r="G219" s="13"/>
      <c r="H219" s="194" t="s">
        <v>1</v>
      </c>
      <c r="I219" s="196"/>
      <c r="J219" s="13"/>
      <c r="K219" s="13"/>
      <c r="L219" s="192"/>
      <c r="M219" s="197"/>
      <c r="N219" s="198"/>
      <c r="O219" s="198"/>
      <c r="P219" s="198"/>
      <c r="Q219" s="198"/>
      <c r="R219" s="198"/>
      <c r="S219" s="198"/>
      <c r="T219" s="199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4" t="s">
        <v>149</v>
      </c>
      <c r="AU219" s="194" t="s">
        <v>83</v>
      </c>
      <c r="AV219" s="13" t="s">
        <v>81</v>
      </c>
      <c r="AW219" s="13" t="s">
        <v>31</v>
      </c>
      <c r="AX219" s="13" t="s">
        <v>74</v>
      </c>
      <c r="AY219" s="194" t="s">
        <v>140</v>
      </c>
    </row>
    <row r="220" s="14" customFormat="1">
      <c r="A220" s="14"/>
      <c r="B220" s="200"/>
      <c r="C220" s="14"/>
      <c r="D220" s="193" t="s">
        <v>149</v>
      </c>
      <c r="E220" s="201" t="s">
        <v>1</v>
      </c>
      <c r="F220" s="202" t="s">
        <v>343</v>
      </c>
      <c r="G220" s="14"/>
      <c r="H220" s="203">
        <v>61.200000000000003</v>
      </c>
      <c r="I220" s="204"/>
      <c r="J220" s="14"/>
      <c r="K220" s="14"/>
      <c r="L220" s="200"/>
      <c r="M220" s="205"/>
      <c r="N220" s="206"/>
      <c r="O220" s="206"/>
      <c r="P220" s="206"/>
      <c r="Q220" s="206"/>
      <c r="R220" s="206"/>
      <c r="S220" s="206"/>
      <c r="T220" s="207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1" t="s">
        <v>149</v>
      </c>
      <c r="AU220" s="201" t="s">
        <v>83</v>
      </c>
      <c r="AV220" s="14" t="s">
        <v>83</v>
      </c>
      <c r="AW220" s="14" t="s">
        <v>31</v>
      </c>
      <c r="AX220" s="14" t="s">
        <v>74</v>
      </c>
      <c r="AY220" s="201" t="s">
        <v>140</v>
      </c>
    </row>
    <row r="221" s="13" customFormat="1">
      <c r="A221" s="13"/>
      <c r="B221" s="192"/>
      <c r="C221" s="13"/>
      <c r="D221" s="193" t="s">
        <v>149</v>
      </c>
      <c r="E221" s="194" t="s">
        <v>1</v>
      </c>
      <c r="F221" s="195" t="s">
        <v>288</v>
      </c>
      <c r="G221" s="13"/>
      <c r="H221" s="194" t="s">
        <v>1</v>
      </c>
      <c r="I221" s="196"/>
      <c r="J221" s="13"/>
      <c r="K221" s="13"/>
      <c r="L221" s="192"/>
      <c r="M221" s="197"/>
      <c r="N221" s="198"/>
      <c r="O221" s="198"/>
      <c r="P221" s="198"/>
      <c r="Q221" s="198"/>
      <c r="R221" s="198"/>
      <c r="S221" s="198"/>
      <c r="T221" s="19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4" t="s">
        <v>149</v>
      </c>
      <c r="AU221" s="194" t="s">
        <v>83</v>
      </c>
      <c r="AV221" s="13" t="s">
        <v>81</v>
      </c>
      <c r="AW221" s="13" t="s">
        <v>31</v>
      </c>
      <c r="AX221" s="13" t="s">
        <v>74</v>
      </c>
      <c r="AY221" s="194" t="s">
        <v>140</v>
      </c>
    </row>
    <row r="222" s="14" customFormat="1">
      <c r="A222" s="14"/>
      <c r="B222" s="200"/>
      <c r="C222" s="14"/>
      <c r="D222" s="193" t="s">
        <v>149</v>
      </c>
      <c r="E222" s="201" t="s">
        <v>1</v>
      </c>
      <c r="F222" s="202" t="s">
        <v>344</v>
      </c>
      <c r="G222" s="14"/>
      <c r="H222" s="203">
        <v>95.879999999999995</v>
      </c>
      <c r="I222" s="204"/>
      <c r="J222" s="14"/>
      <c r="K222" s="14"/>
      <c r="L222" s="200"/>
      <c r="M222" s="205"/>
      <c r="N222" s="206"/>
      <c r="O222" s="206"/>
      <c r="P222" s="206"/>
      <c r="Q222" s="206"/>
      <c r="R222" s="206"/>
      <c r="S222" s="206"/>
      <c r="T222" s="20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1" t="s">
        <v>149</v>
      </c>
      <c r="AU222" s="201" t="s">
        <v>83</v>
      </c>
      <c r="AV222" s="14" t="s">
        <v>83</v>
      </c>
      <c r="AW222" s="14" t="s">
        <v>31</v>
      </c>
      <c r="AX222" s="14" t="s">
        <v>74</v>
      </c>
      <c r="AY222" s="201" t="s">
        <v>140</v>
      </c>
    </row>
    <row r="223" s="15" customFormat="1">
      <c r="A223" s="15"/>
      <c r="B223" s="208"/>
      <c r="C223" s="15"/>
      <c r="D223" s="193" t="s">
        <v>149</v>
      </c>
      <c r="E223" s="209" t="s">
        <v>1</v>
      </c>
      <c r="F223" s="210" t="s">
        <v>152</v>
      </c>
      <c r="G223" s="15"/>
      <c r="H223" s="211">
        <v>157.07999999999998</v>
      </c>
      <c r="I223" s="212"/>
      <c r="J223" s="15"/>
      <c r="K223" s="15"/>
      <c r="L223" s="208"/>
      <c r="M223" s="213"/>
      <c r="N223" s="214"/>
      <c r="O223" s="214"/>
      <c r="P223" s="214"/>
      <c r="Q223" s="214"/>
      <c r="R223" s="214"/>
      <c r="S223" s="214"/>
      <c r="T223" s="2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9" t="s">
        <v>149</v>
      </c>
      <c r="AU223" s="209" t="s">
        <v>83</v>
      </c>
      <c r="AV223" s="15" t="s">
        <v>147</v>
      </c>
      <c r="AW223" s="15" t="s">
        <v>31</v>
      </c>
      <c r="AX223" s="15" t="s">
        <v>81</v>
      </c>
      <c r="AY223" s="209" t="s">
        <v>140</v>
      </c>
    </row>
    <row r="224" s="12" customFormat="1" ht="22.8" customHeight="1">
      <c r="A224" s="12"/>
      <c r="B224" s="165"/>
      <c r="C224" s="12"/>
      <c r="D224" s="166" t="s">
        <v>73</v>
      </c>
      <c r="E224" s="176" t="s">
        <v>188</v>
      </c>
      <c r="F224" s="176" t="s">
        <v>345</v>
      </c>
      <c r="G224" s="12"/>
      <c r="H224" s="12"/>
      <c r="I224" s="168"/>
      <c r="J224" s="177">
        <f>BK224</f>
        <v>0</v>
      </c>
      <c r="K224" s="12"/>
      <c r="L224" s="165"/>
      <c r="M224" s="170"/>
      <c r="N224" s="171"/>
      <c r="O224" s="171"/>
      <c r="P224" s="172">
        <f>SUM(P225:P228)</f>
        <v>0</v>
      </c>
      <c r="Q224" s="171"/>
      <c r="R224" s="172">
        <f>SUM(R225:R228)</f>
        <v>0.93324000000000007</v>
      </c>
      <c r="S224" s="171"/>
      <c r="T224" s="173">
        <f>SUM(T225:T228)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6" t="s">
        <v>81</v>
      </c>
      <c r="AT224" s="174" t="s">
        <v>73</v>
      </c>
      <c r="AU224" s="174" t="s">
        <v>81</v>
      </c>
      <c r="AY224" s="166" t="s">
        <v>140</v>
      </c>
      <c r="BK224" s="175">
        <f>SUM(BK225:BK228)</f>
        <v>0</v>
      </c>
    </row>
    <row r="225" s="2" customFormat="1" ht="33" customHeight="1">
      <c r="A225" s="37"/>
      <c r="B225" s="178"/>
      <c r="C225" s="179" t="s">
        <v>8</v>
      </c>
      <c r="D225" s="179" t="s">
        <v>142</v>
      </c>
      <c r="E225" s="180" t="s">
        <v>346</v>
      </c>
      <c r="F225" s="181" t="s">
        <v>347</v>
      </c>
      <c r="G225" s="182" t="s">
        <v>348</v>
      </c>
      <c r="H225" s="183">
        <v>3</v>
      </c>
      <c r="I225" s="184"/>
      <c r="J225" s="185">
        <f>ROUND(I225*H225,2)</f>
        <v>0</v>
      </c>
      <c r="K225" s="181" t="s">
        <v>192</v>
      </c>
      <c r="L225" s="38"/>
      <c r="M225" s="186" t="s">
        <v>1</v>
      </c>
      <c r="N225" s="187" t="s">
        <v>39</v>
      </c>
      <c r="O225" s="76"/>
      <c r="P225" s="188">
        <f>O225*H225</f>
        <v>0</v>
      </c>
      <c r="Q225" s="188">
        <v>0.31108000000000002</v>
      </c>
      <c r="R225" s="188">
        <f>Q225*H225</f>
        <v>0.93324000000000007</v>
      </c>
      <c r="S225" s="188">
        <v>0</v>
      </c>
      <c r="T225" s="189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0" t="s">
        <v>147</v>
      </c>
      <c r="AT225" s="190" t="s">
        <v>142</v>
      </c>
      <c r="AU225" s="190" t="s">
        <v>83</v>
      </c>
      <c r="AY225" s="18" t="s">
        <v>140</v>
      </c>
      <c r="BE225" s="191">
        <f>IF(N225="základní",J225,0)</f>
        <v>0</v>
      </c>
      <c r="BF225" s="191">
        <f>IF(N225="snížená",J225,0)</f>
        <v>0</v>
      </c>
      <c r="BG225" s="191">
        <f>IF(N225="zákl. přenesená",J225,0)</f>
        <v>0</v>
      </c>
      <c r="BH225" s="191">
        <f>IF(N225="sníž. přenesená",J225,0)</f>
        <v>0</v>
      </c>
      <c r="BI225" s="191">
        <f>IF(N225="nulová",J225,0)</f>
        <v>0</v>
      </c>
      <c r="BJ225" s="18" t="s">
        <v>81</v>
      </c>
      <c r="BK225" s="191">
        <f>ROUND(I225*H225,2)</f>
        <v>0</v>
      </c>
      <c r="BL225" s="18" t="s">
        <v>147</v>
      </c>
      <c r="BM225" s="190" t="s">
        <v>349</v>
      </c>
    </row>
    <row r="226" s="13" customFormat="1">
      <c r="A226" s="13"/>
      <c r="B226" s="192"/>
      <c r="C226" s="13"/>
      <c r="D226" s="193" t="s">
        <v>149</v>
      </c>
      <c r="E226" s="194" t="s">
        <v>1</v>
      </c>
      <c r="F226" s="195" t="s">
        <v>350</v>
      </c>
      <c r="G226" s="13"/>
      <c r="H226" s="194" t="s">
        <v>1</v>
      </c>
      <c r="I226" s="196"/>
      <c r="J226" s="13"/>
      <c r="K226" s="13"/>
      <c r="L226" s="192"/>
      <c r="M226" s="197"/>
      <c r="N226" s="198"/>
      <c r="O226" s="198"/>
      <c r="P226" s="198"/>
      <c r="Q226" s="198"/>
      <c r="R226" s="198"/>
      <c r="S226" s="198"/>
      <c r="T226" s="19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4" t="s">
        <v>149</v>
      </c>
      <c r="AU226" s="194" t="s">
        <v>83</v>
      </c>
      <c r="AV226" s="13" t="s">
        <v>81</v>
      </c>
      <c r="AW226" s="13" t="s">
        <v>31</v>
      </c>
      <c r="AX226" s="13" t="s">
        <v>74</v>
      </c>
      <c r="AY226" s="194" t="s">
        <v>140</v>
      </c>
    </row>
    <row r="227" s="14" customFormat="1">
      <c r="A227" s="14"/>
      <c r="B227" s="200"/>
      <c r="C227" s="14"/>
      <c r="D227" s="193" t="s">
        <v>149</v>
      </c>
      <c r="E227" s="201" t="s">
        <v>1</v>
      </c>
      <c r="F227" s="202" t="s">
        <v>158</v>
      </c>
      <c r="G227" s="14"/>
      <c r="H227" s="203">
        <v>3</v>
      </c>
      <c r="I227" s="204"/>
      <c r="J227" s="14"/>
      <c r="K227" s="14"/>
      <c r="L227" s="200"/>
      <c r="M227" s="205"/>
      <c r="N227" s="206"/>
      <c r="O227" s="206"/>
      <c r="P227" s="206"/>
      <c r="Q227" s="206"/>
      <c r="R227" s="206"/>
      <c r="S227" s="206"/>
      <c r="T227" s="20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1" t="s">
        <v>149</v>
      </c>
      <c r="AU227" s="201" t="s">
        <v>83</v>
      </c>
      <c r="AV227" s="14" t="s">
        <v>83</v>
      </c>
      <c r="AW227" s="14" t="s">
        <v>31</v>
      </c>
      <c r="AX227" s="14" t="s">
        <v>74</v>
      </c>
      <c r="AY227" s="201" t="s">
        <v>140</v>
      </c>
    </row>
    <row r="228" s="15" customFormat="1">
      <c r="A228" s="15"/>
      <c r="B228" s="208"/>
      <c r="C228" s="15"/>
      <c r="D228" s="193" t="s">
        <v>149</v>
      </c>
      <c r="E228" s="209" t="s">
        <v>1</v>
      </c>
      <c r="F228" s="210" t="s">
        <v>152</v>
      </c>
      <c r="G228" s="15"/>
      <c r="H228" s="211">
        <v>3</v>
      </c>
      <c r="I228" s="212"/>
      <c r="J228" s="15"/>
      <c r="K228" s="15"/>
      <c r="L228" s="208"/>
      <c r="M228" s="213"/>
      <c r="N228" s="214"/>
      <c r="O228" s="214"/>
      <c r="P228" s="214"/>
      <c r="Q228" s="214"/>
      <c r="R228" s="214"/>
      <c r="S228" s="214"/>
      <c r="T228" s="2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09" t="s">
        <v>149</v>
      </c>
      <c r="AU228" s="209" t="s">
        <v>83</v>
      </c>
      <c r="AV228" s="15" t="s">
        <v>147</v>
      </c>
      <c r="AW228" s="15" t="s">
        <v>31</v>
      </c>
      <c r="AX228" s="15" t="s">
        <v>81</v>
      </c>
      <c r="AY228" s="209" t="s">
        <v>140</v>
      </c>
    </row>
    <row r="229" s="12" customFormat="1" ht="22.8" customHeight="1">
      <c r="A229" s="12"/>
      <c r="B229" s="165"/>
      <c r="C229" s="12"/>
      <c r="D229" s="166" t="s">
        <v>73</v>
      </c>
      <c r="E229" s="176" t="s">
        <v>196</v>
      </c>
      <c r="F229" s="176" t="s">
        <v>351</v>
      </c>
      <c r="G229" s="12"/>
      <c r="H229" s="12"/>
      <c r="I229" s="168"/>
      <c r="J229" s="177">
        <f>BK229</f>
        <v>0</v>
      </c>
      <c r="K229" s="12"/>
      <c r="L229" s="165"/>
      <c r="M229" s="170"/>
      <c r="N229" s="171"/>
      <c r="O229" s="171"/>
      <c r="P229" s="172">
        <f>SUM(P230:P285)</f>
        <v>0</v>
      </c>
      <c r="Q229" s="171"/>
      <c r="R229" s="172">
        <f>SUM(R230:R285)</f>
        <v>75.444411400000007</v>
      </c>
      <c r="S229" s="171"/>
      <c r="T229" s="173">
        <f>SUM(T230:T285)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6" t="s">
        <v>81</v>
      </c>
      <c r="AT229" s="174" t="s">
        <v>73</v>
      </c>
      <c r="AU229" s="174" t="s">
        <v>81</v>
      </c>
      <c r="AY229" s="166" t="s">
        <v>140</v>
      </c>
      <c r="BK229" s="175">
        <f>SUM(BK230:BK285)</f>
        <v>0</v>
      </c>
    </row>
    <row r="230" s="2" customFormat="1" ht="16.5" customHeight="1">
      <c r="A230" s="37"/>
      <c r="B230" s="178"/>
      <c r="C230" s="179" t="s">
        <v>240</v>
      </c>
      <c r="D230" s="179" t="s">
        <v>142</v>
      </c>
      <c r="E230" s="180" t="s">
        <v>352</v>
      </c>
      <c r="F230" s="181" t="s">
        <v>353</v>
      </c>
      <c r="G230" s="182" t="s">
        <v>354</v>
      </c>
      <c r="H230" s="183">
        <v>44</v>
      </c>
      <c r="I230" s="184"/>
      <c r="J230" s="185">
        <f>ROUND(I230*H230,2)</f>
        <v>0</v>
      </c>
      <c r="K230" s="181" t="s">
        <v>1</v>
      </c>
      <c r="L230" s="38"/>
      <c r="M230" s="186" t="s">
        <v>1</v>
      </c>
      <c r="N230" s="187" t="s">
        <v>39</v>
      </c>
      <c r="O230" s="76"/>
      <c r="P230" s="188">
        <f>O230*H230</f>
        <v>0</v>
      </c>
      <c r="Q230" s="188">
        <v>0</v>
      </c>
      <c r="R230" s="188">
        <f>Q230*H230</f>
        <v>0</v>
      </c>
      <c r="S230" s="188">
        <v>0</v>
      </c>
      <c r="T230" s="189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0" t="s">
        <v>147</v>
      </c>
      <c r="AT230" s="190" t="s">
        <v>142</v>
      </c>
      <c r="AU230" s="190" t="s">
        <v>83</v>
      </c>
      <c r="AY230" s="18" t="s">
        <v>140</v>
      </c>
      <c r="BE230" s="191">
        <f>IF(N230="základní",J230,0)</f>
        <v>0</v>
      </c>
      <c r="BF230" s="191">
        <f>IF(N230="snížená",J230,0)</f>
        <v>0</v>
      </c>
      <c r="BG230" s="191">
        <f>IF(N230="zákl. přenesená",J230,0)</f>
        <v>0</v>
      </c>
      <c r="BH230" s="191">
        <f>IF(N230="sníž. přenesená",J230,0)</f>
        <v>0</v>
      </c>
      <c r="BI230" s="191">
        <f>IF(N230="nulová",J230,0)</f>
        <v>0</v>
      </c>
      <c r="BJ230" s="18" t="s">
        <v>81</v>
      </c>
      <c r="BK230" s="191">
        <f>ROUND(I230*H230,2)</f>
        <v>0</v>
      </c>
      <c r="BL230" s="18" t="s">
        <v>147</v>
      </c>
      <c r="BM230" s="190" t="s">
        <v>355</v>
      </c>
    </row>
    <row r="231" s="13" customFormat="1">
      <c r="A231" s="13"/>
      <c r="B231" s="192"/>
      <c r="C231" s="13"/>
      <c r="D231" s="193" t="s">
        <v>149</v>
      </c>
      <c r="E231" s="194" t="s">
        <v>1</v>
      </c>
      <c r="F231" s="195" t="s">
        <v>356</v>
      </c>
      <c r="G231" s="13"/>
      <c r="H231" s="194" t="s">
        <v>1</v>
      </c>
      <c r="I231" s="196"/>
      <c r="J231" s="13"/>
      <c r="K231" s="13"/>
      <c r="L231" s="192"/>
      <c r="M231" s="197"/>
      <c r="N231" s="198"/>
      <c r="O231" s="198"/>
      <c r="P231" s="198"/>
      <c r="Q231" s="198"/>
      <c r="R231" s="198"/>
      <c r="S231" s="198"/>
      <c r="T231" s="19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4" t="s">
        <v>149</v>
      </c>
      <c r="AU231" s="194" t="s">
        <v>83</v>
      </c>
      <c r="AV231" s="13" t="s">
        <v>81</v>
      </c>
      <c r="AW231" s="13" t="s">
        <v>31</v>
      </c>
      <c r="AX231" s="13" t="s">
        <v>74</v>
      </c>
      <c r="AY231" s="194" t="s">
        <v>140</v>
      </c>
    </row>
    <row r="232" s="14" customFormat="1">
      <c r="A232" s="14"/>
      <c r="B232" s="200"/>
      <c r="C232" s="14"/>
      <c r="D232" s="193" t="s">
        <v>149</v>
      </c>
      <c r="E232" s="201" t="s">
        <v>1</v>
      </c>
      <c r="F232" s="202" t="s">
        <v>188</v>
      </c>
      <c r="G232" s="14"/>
      <c r="H232" s="203">
        <v>8</v>
      </c>
      <c r="I232" s="204"/>
      <c r="J232" s="14"/>
      <c r="K232" s="14"/>
      <c r="L232" s="200"/>
      <c r="M232" s="205"/>
      <c r="N232" s="206"/>
      <c r="O232" s="206"/>
      <c r="P232" s="206"/>
      <c r="Q232" s="206"/>
      <c r="R232" s="206"/>
      <c r="S232" s="206"/>
      <c r="T232" s="20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1" t="s">
        <v>149</v>
      </c>
      <c r="AU232" s="201" t="s">
        <v>83</v>
      </c>
      <c r="AV232" s="14" t="s">
        <v>83</v>
      </c>
      <c r="AW232" s="14" t="s">
        <v>31</v>
      </c>
      <c r="AX232" s="14" t="s">
        <v>74</v>
      </c>
      <c r="AY232" s="201" t="s">
        <v>140</v>
      </c>
    </row>
    <row r="233" s="13" customFormat="1">
      <c r="A233" s="13"/>
      <c r="B233" s="192"/>
      <c r="C233" s="13"/>
      <c r="D233" s="193" t="s">
        <v>149</v>
      </c>
      <c r="E233" s="194" t="s">
        <v>1</v>
      </c>
      <c r="F233" s="195" t="s">
        <v>357</v>
      </c>
      <c r="G233" s="13"/>
      <c r="H233" s="194" t="s">
        <v>1</v>
      </c>
      <c r="I233" s="196"/>
      <c r="J233" s="13"/>
      <c r="K233" s="13"/>
      <c r="L233" s="192"/>
      <c r="M233" s="197"/>
      <c r="N233" s="198"/>
      <c r="O233" s="198"/>
      <c r="P233" s="198"/>
      <c r="Q233" s="198"/>
      <c r="R233" s="198"/>
      <c r="S233" s="198"/>
      <c r="T233" s="19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4" t="s">
        <v>149</v>
      </c>
      <c r="AU233" s="194" t="s">
        <v>83</v>
      </c>
      <c r="AV233" s="13" t="s">
        <v>81</v>
      </c>
      <c r="AW233" s="13" t="s">
        <v>31</v>
      </c>
      <c r="AX233" s="13" t="s">
        <v>74</v>
      </c>
      <c r="AY233" s="194" t="s">
        <v>140</v>
      </c>
    </row>
    <row r="234" s="14" customFormat="1">
      <c r="A234" s="14"/>
      <c r="B234" s="200"/>
      <c r="C234" s="14"/>
      <c r="D234" s="193" t="s">
        <v>149</v>
      </c>
      <c r="E234" s="201" t="s">
        <v>1</v>
      </c>
      <c r="F234" s="202" t="s">
        <v>358</v>
      </c>
      <c r="G234" s="14"/>
      <c r="H234" s="203">
        <v>36</v>
      </c>
      <c r="I234" s="204"/>
      <c r="J234" s="14"/>
      <c r="K234" s="14"/>
      <c r="L234" s="200"/>
      <c r="M234" s="205"/>
      <c r="N234" s="206"/>
      <c r="O234" s="206"/>
      <c r="P234" s="206"/>
      <c r="Q234" s="206"/>
      <c r="R234" s="206"/>
      <c r="S234" s="206"/>
      <c r="T234" s="207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1" t="s">
        <v>149</v>
      </c>
      <c r="AU234" s="201" t="s">
        <v>83</v>
      </c>
      <c r="AV234" s="14" t="s">
        <v>83</v>
      </c>
      <c r="AW234" s="14" t="s">
        <v>31</v>
      </c>
      <c r="AX234" s="14" t="s">
        <v>74</v>
      </c>
      <c r="AY234" s="201" t="s">
        <v>140</v>
      </c>
    </row>
    <row r="235" s="15" customFormat="1">
      <c r="A235" s="15"/>
      <c r="B235" s="208"/>
      <c r="C235" s="15"/>
      <c r="D235" s="193" t="s">
        <v>149</v>
      </c>
      <c r="E235" s="209" t="s">
        <v>1</v>
      </c>
      <c r="F235" s="210" t="s">
        <v>152</v>
      </c>
      <c r="G235" s="15"/>
      <c r="H235" s="211">
        <v>44</v>
      </c>
      <c r="I235" s="212"/>
      <c r="J235" s="15"/>
      <c r="K235" s="15"/>
      <c r="L235" s="208"/>
      <c r="M235" s="213"/>
      <c r="N235" s="214"/>
      <c r="O235" s="214"/>
      <c r="P235" s="214"/>
      <c r="Q235" s="214"/>
      <c r="R235" s="214"/>
      <c r="S235" s="214"/>
      <c r="T235" s="2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09" t="s">
        <v>149</v>
      </c>
      <c r="AU235" s="209" t="s">
        <v>83</v>
      </c>
      <c r="AV235" s="15" t="s">
        <v>147</v>
      </c>
      <c r="AW235" s="15" t="s">
        <v>31</v>
      </c>
      <c r="AX235" s="15" t="s">
        <v>81</v>
      </c>
      <c r="AY235" s="209" t="s">
        <v>140</v>
      </c>
    </row>
    <row r="236" s="2" customFormat="1" ht="24.15" customHeight="1">
      <c r="A236" s="37"/>
      <c r="B236" s="178"/>
      <c r="C236" s="179" t="s">
        <v>246</v>
      </c>
      <c r="D236" s="179" t="s">
        <v>142</v>
      </c>
      <c r="E236" s="180" t="s">
        <v>359</v>
      </c>
      <c r="F236" s="181" t="s">
        <v>360</v>
      </c>
      <c r="G236" s="182" t="s">
        <v>348</v>
      </c>
      <c r="H236" s="183">
        <v>1</v>
      </c>
      <c r="I236" s="184"/>
      <c r="J236" s="185">
        <f>ROUND(I236*H236,2)</f>
        <v>0</v>
      </c>
      <c r="K236" s="181" t="s">
        <v>1</v>
      </c>
      <c r="L236" s="38"/>
      <c r="M236" s="186" t="s">
        <v>1</v>
      </c>
      <c r="N236" s="187" t="s">
        <v>39</v>
      </c>
      <c r="O236" s="76"/>
      <c r="P236" s="188">
        <f>O236*H236</f>
        <v>0</v>
      </c>
      <c r="Q236" s="188">
        <v>0.11171</v>
      </c>
      <c r="R236" s="188">
        <f>Q236*H236</f>
        <v>0.11171</v>
      </c>
      <c r="S236" s="188">
        <v>0</v>
      </c>
      <c r="T236" s="189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0" t="s">
        <v>147</v>
      </c>
      <c r="AT236" s="190" t="s">
        <v>142</v>
      </c>
      <c r="AU236" s="190" t="s">
        <v>83</v>
      </c>
      <c r="AY236" s="18" t="s">
        <v>140</v>
      </c>
      <c r="BE236" s="191">
        <f>IF(N236="základní",J236,0)</f>
        <v>0</v>
      </c>
      <c r="BF236" s="191">
        <f>IF(N236="snížená",J236,0)</f>
        <v>0</v>
      </c>
      <c r="BG236" s="191">
        <f>IF(N236="zákl. přenesená",J236,0)</f>
        <v>0</v>
      </c>
      <c r="BH236" s="191">
        <f>IF(N236="sníž. přenesená",J236,0)</f>
        <v>0</v>
      </c>
      <c r="BI236" s="191">
        <f>IF(N236="nulová",J236,0)</f>
        <v>0</v>
      </c>
      <c r="BJ236" s="18" t="s">
        <v>81</v>
      </c>
      <c r="BK236" s="191">
        <f>ROUND(I236*H236,2)</f>
        <v>0</v>
      </c>
      <c r="BL236" s="18" t="s">
        <v>147</v>
      </c>
      <c r="BM236" s="190" t="s">
        <v>361</v>
      </c>
    </row>
    <row r="237" s="2" customFormat="1" ht="24.15" customHeight="1">
      <c r="A237" s="37"/>
      <c r="B237" s="178"/>
      <c r="C237" s="219" t="s">
        <v>250</v>
      </c>
      <c r="D237" s="219" t="s">
        <v>309</v>
      </c>
      <c r="E237" s="220" t="s">
        <v>362</v>
      </c>
      <c r="F237" s="221" t="s">
        <v>363</v>
      </c>
      <c r="G237" s="222" t="s">
        <v>348</v>
      </c>
      <c r="H237" s="223">
        <v>1</v>
      </c>
      <c r="I237" s="224"/>
      <c r="J237" s="225">
        <f>ROUND(I237*H237,2)</f>
        <v>0</v>
      </c>
      <c r="K237" s="221" t="s">
        <v>1</v>
      </c>
      <c r="L237" s="226"/>
      <c r="M237" s="227" t="s">
        <v>1</v>
      </c>
      <c r="N237" s="228" t="s">
        <v>39</v>
      </c>
      <c r="O237" s="76"/>
      <c r="P237" s="188">
        <f>O237*H237</f>
        <v>0</v>
      </c>
      <c r="Q237" s="188">
        <v>0.0074999999999999997</v>
      </c>
      <c r="R237" s="188">
        <f>Q237*H237</f>
        <v>0.0074999999999999997</v>
      </c>
      <c r="S237" s="188">
        <v>0</v>
      </c>
      <c r="T237" s="189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0" t="s">
        <v>188</v>
      </c>
      <c r="AT237" s="190" t="s">
        <v>309</v>
      </c>
      <c r="AU237" s="190" t="s">
        <v>83</v>
      </c>
      <c r="AY237" s="18" t="s">
        <v>140</v>
      </c>
      <c r="BE237" s="191">
        <f>IF(N237="základní",J237,0)</f>
        <v>0</v>
      </c>
      <c r="BF237" s="191">
        <f>IF(N237="snížená",J237,0)</f>
        <v>0</v>
      </c>
      <c r="BG237" s="191">
        <f>IF(N237="zákl. přenesená",J237,0)</f>
        <v>0</v>
      </c>
      <c r="BH237" s="191">
        <f>IF(N237="sníž. přenesená",J237,0)</f>
        <v>0</v>
      </c>
      <c r="BI237" s="191">
        <f>IF(N237="nulová",J237,0)</f>
        <v>0</v>
      </c>
      <c r="BJ237" s="18" t="s">
        <v>81</v>
      </c>
      <c r="BK237" s="191">
        <f>ROUND(I237*H237,2)</f>
        <v>0</v>
      </c>
      <c r="BL237" s="18" t="s">
        <v>147</v>
      </c>
      <c r="BM237" s="190" t="s">
        <v>364</v>
      </c>
    </row>
    <row r="238" s="2" customFormat="1" ht="33" customHeight="1">
      <c r="A238" s="37"/>
      <c r="B238" s="178"/>
      <c r="C238" s="179" t="s">
        <v>254</v>
      </c>
      <c r="D238" s="179" t="s">
        <v>142</v>
      </c>
      <c r="E238" s="180" t="s">
        <v>365</v>
      </c>
      <c r="F238" s="181" t="s">
        <v>366</v>
      </c>
      <c r="G238" s="182" t="s">
        <v>184</v>
      </c>
      <c r="H238" s="183">
        <v>11</v>
      </c>
      <c r="I238" s="184"/>
      <c r="J238" s="185">
        <f>ROUND(I238*H238,2)</f>
        <v>0</v>
      </c>
      <c r="K238" s="181" t="s">
        <v>146</v>
      </c>
      <c r="L238" s="38"/>
      <c r="M238" s="186" t="s">
        <v>1</v>
      </c>
      <c r="N238" s="187" t="s">
        <v>39</v>
      </c>
      <c r="O238" s="76"/>
      <c r="P238" s="188">
        <f>O238*H238</f>
        <v>0</v>
      </c>
      <c r="Q238" s="188">
        <v>0.080879999999999994</v>
      </c>
      <c r="R238" s="188">
        <f>Q238*H238</f>
        <v>0.88967999999999992</v>
      </c>
      <c r="S238" s="188">
        <v>0</v>
      </c>
      <c r="T238" s="189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0" t="s">
        <v>147</v>
      </c>
      <c r="AT238" s="190" t="s">
        <v>142</v>
      </c>
      <c r="AU238" s="190" t="s">
        <v>83</v>
      </c>
      <c r="AY238" s="18" t="s">
        <v>140</v>
      </c>
      <c r="BE238" s="191">
        <f>IF(N238="základní",J238,0)</f>
        <v>0</v>
      </c>
      <c r="BF238" s="191">
        <f>IF(N238="snížená",J238,0)</f>
        <v>0</v>
      </c>
      <c r="BG238" s="191">
        <f>IF(N238="zákl. přenesená",J238,0)</f>
        <v>0</v>
      </c>
      <c r="BH238" s="191">
        <f>IF(N238="sníž. přenesená",J238,0)</f>
        <v>0</v>
      </c>
      <c r="BI238" s="191">
        <f>IF(N238="nulová",J238,0)</f>
        <v>0</v>
      </c>
      <c r="BJ238" s="18" t="s">
        <v>81</v>
      </c>
      <c r="BK238" s="191">
        <f>ROUND(I238*H238,2)</f>
        <v>0</v>
      </c>
      <c r="BL238" s="18" t="s">
        <v>147</v>
      </c>
      <c r="BM238" s="190" t="s">
        <v>367</v>
      </c>
    </row>
    <row r="239" s="13" customFormat="1">
      <c r="A239" s="13"/>
      <c r="B239" s="192"/>
      <c r="C239" s="13"/>
      <c r="D239" s="193" t="s">
        <v>149</v>
      </c>
      <c r="E239" s="194" t="s">
        <v>1</v>
      </c>
      <c r="F239" s="195" t="s">
        <v>368</v>
      </c>
      <c r="G239" s="13"/>
      <c r="H239" s="194" t="s">
        <v>1</v>
      </c>
      <c r="I239" s="196"/>
      <c r="J239" s="13"/>
      <c r="K239" s="13"/>
      <c r="L239" s="192"/>
      <c r="M239" s="197"/>
      <c r="N239" s="198"/>
      <c r="O239" s="198"/>
      <c r="P239" s="198"/>
      <c r="Q239" s="198"/>
      <c r="R239" s="198"/>
      <c r="S239" s="198"/>
      <c r="T239" s="19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4" t="s">
        <v>149</v>
      </c>
      <c r="AU239" s="194" t="s">
        <v>83</v>
      </c>
      <c r="AV239" s="13" t="s">
        <v>81</v>
      </c>
      <c r="AW239" s="13" t="s">
        <v>31</v>
      </c>
      <c r="AX239" s="13" t="s">
        <v>74</v>
      </c>
      <c r="AY239" s="194" t="s">
        <v>140</v>
      </c>
    </row>
    <row r="240" s="14" customFormat="1">
      <c r="A240" s="14"/>
      <c r="B240" s="200"/>
      <c r="C240" s="14"/>
      <c r="D240" s="193" t="s">
        <v>149</v>
      </c>
      <c r="E240" s="201" t="s">
        <v>1</v>
      </c>
      <c r="F240" s="202" t="s">
        <v>207</v>
      </c>
      <c r="G240" s="14"/>
      <c r="H240" s="203">
        <v>11</v>
      </c>
      <c r="I240" s="204"/>
      <c r="J240" s="14"/>
      <c r="K240" s="14"/>
      <c r="L240" s="200"/>
      <c r="M240" s="205"/>
      <c r="N240" s="206"/>
      <c r="O240" s="206"/>
      <c r="P240" s="206"/>
      <c r="Q240" s="206"/>
      <c r="R240" s="206"/>
      <c r="S240" s="206"/>
      <c r="T240" s="20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1" t="s">
        <v>149</v>
      </c>
      <c r="AU240" s="201" t="s">
        <v>83</v>
      </c>
      <c r="AV240" s="14" t="s">
        <v>83</v>
      </c>
      <c r="AW240" s="14" t="s">
        <v>31</v>
      </c>
      <c r="AX240" s="14" t="s">
        <v>74</v>
      </c>
      <c r="AY240" s="201" t="s">
        <v>140</v>
      </c>
    </row>
    <row r="241" s="15" customFormat="1">
      <c r="A241" s="15"/>
      <c r="B241" s="208"/>
      <c r="C241" s="15"/>
      <c r="D241" s="193" t="s">
        <v>149</v>
      </c>
      <c r="E241" s="209" t="s">
        <v>1</v>
      </c>
      <c r="F241" s="210" t="s">
        <v>152</v>
      </c>
      <c r="G241" s="15"/>
      <c r="H241" s="211">
        <v>11</v>
      </c>
      <c r="I241" s="212"/>
      <c r="J241" s="15"/>
      <c r="K241" s="15"/>
      <c r="L241" s="208"/>
      <c r="M241" s="213"/>
      <c r="N241" s="214"/>
      <c r="O241" s="214"/>
      <c r="P241" s="214"/>
      <c r="Q241" s="214"/>
      <c r="R241" s="214"/>
      <c r="S241" s="214"/>
      <c r="T241" s="2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09" t="s">
        <v>149</v>
      </c>
      <c r="AU241" s="209" t="s">
        <v>83</v>
      </c>
      <c r="AV241" s="15" t="s">
        <v>147</v>
      </c>
      <c r="AW241" s="15" t="s">
        <v>31</v>
      </c>
      <c r="AX241" s="15" t="s">
        <v>81</v>
      </c>
      <c r="AY241" s="209" t="s">
        <v>140</v>
      </c>
    </row>
    <row r="242" s="2" customFormat="1" ht="16.5" customHeight="1">
      <c r="A242" s="37"/>
      <c r="B242" s="178"/>
      <c r="C242" s="219" t="s">
        <v>259</v>
      </c>
      <c r="D242" s="219" t="s">
        <v>309</v>
      </c>
      <c r="E242" s="220" t="s">
        <v>369</v>
      </c>
      <c r="F242" s="221" t="s">
        <v>370</v>
      </c>
      <c r="G242" s="222" t="s">
        <v>184</v>
      </c>
      <c r="H242" s="223">
        <v>22.219999999999999</v>
      </c>
      <c r="I242" s="224"/>
      <c r="J242" s="225">
        <f>ROUND(I242*H242,2)</f>
        <v>0</v>
      </c>
      <c r="K242" s="221" t="s">
        <v>146</v>
      </c>
      <c r="L242" s="226"/>
      <c r="M242" s="227" t="s">
        <v>1</v>
      </c>
      <c r="N242" s="228" t="s">
        <v>39</v>
      </c>
      <c r="O242" s="76"/>
      <c r="P242" s="188">
        <f>O242*H242</f>
        <v>0</v>
      </c>
      <c r="Q242" s="188">
        <v>0.045999999999999999</v>
      </c>
      <c r="R242" s="188">
        <f>Q242*H242</f>
        <v>1.0221199999999999</v>
      </c>
      <c r="S242" s="188">
        <v>0</v>
      </c>
      <c r="T242" s="189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0" t="s">
        <v>188</v>
      </c>
      <c r="AT242" s="190" t="s">
        <v>309</v>
      </c>
      <c r="AU242" s="190" t="s">
        <v>83</v>
      </c>
      <c r="AY242" s="18" t="s">
        <v>140</v>
      </c>
      <c r="BE242" s="191">
        <f>IF(N242="základní",J242,0)</f>
        <v>0</v>
      </c>
      <c r="BF242" s="191">
        <f>IF(N242="snížená",J242,0)</f>
        <v>0</v>
      </c>
      <c r="BG242" s="191">
        <f>IF(N242="zákl. přenesená",J242,0)</f>
        <v>0</v>
      </c>
      <c r="BH242" s="191">
        <f>IF(N242="sníž. přenesená",J242,0)</f>
        <v>0</v>
      </c>
      <c r="BI242" s="191">
        <f>IF(N242="nulová",J242,0)</f>
        <v>0</v>
      </c>
      <c r="BJ242" s="18" t="s">
        <v>81</v>
      </c>
      <c r="BK242" s="191">
        <f>ROUND(I242*H242,2)</f>
        <v>0</v>
      </c>
      <c r="BL242" s="18" t="s">
        <v>147</v>
      </c>
      <c r="BM242" s="190" t="s">
        <v>371</v>
      </c>
    </row>
    <row r="243" s="13" customFormat="1">
      <c r="A243" s="13"/>
      <c r="B243" s="192"/>
      <c r="C243" s="13"/>
      <c r="D243" s="193" t="s">
        <v>149</v>
      </c>
      <c r="E243" s="194" t="s">
        <v>1</v>
      </c>
      <c r="F243" s="195" t="s">
        <v>368</v>
      </c>
      <c r="G243" s="13"/>
      <c r="H243" s="194" t="s">
        <v>1</v>
      </c>
      <c r="I243" s="196"/>
      <c r="J243" s="13"/>
      <c r="K243" s="13"/>
      <c r="L243" s="192"/>
      <c r="M243" s="197"/>
      <c r="N243" s="198"/>
      <c r="O243" s="198"/>
      <c r="P243" s="198"/>
      <c r="Q243" s="198"/>
      <c r="R243" s="198"/>
      <c r="S243" s="198"/>
      <c r="T243" s="19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4" t="s">
        <v>149</v>
      </c>
      <c r="AU243" s="194" t="s">
        <v>83</v>
      </c>
      <c r="AV243" s="13" t="s">
        <v>81</v>
      </c>
      <c r="AW243" s="13" t="s">
        <v>31</v>
      </c>
      <c r="AX243" s="13" t="s">
        <v>74</v>
      </c>
      <c r="AY243" s="194" t="s">
        <v>140</v>
      </c>
    </row>
    <row r="244" s="14" customFormat="1">
      <c r="A244" s="14"/>
      <c r="B244" s="200"/>
      <c r="C244" s="14"/>
      <c r="D244" s="193" t="s">
        <v>149</v>
      </c>
      <c r="E244" s="201" t="s">
        <v>1</v>
      </c>
      <c r="F244" s="202" t="s">
        <v>372</v>
      </c>
      <c r="G244" s="14"/>
      <c r="H244" s="203">
        <v>22.219999999999999</v>
      </c>
      <c r="I244" s="204"/>
      <c r="J244" s="14"/>
      <c r="K244" s="14"/>
      <c r="L244" s="200"/>
      <c r="M244" s="205"/>
      <c r="N244" s="206"/>
      <c r="O244" s="206"/>
      <c r="P244" s="206"/>
      <c r="Q244" s="206"/>
      <c r="R244" s="206"/>
      <c r="S244" s="206"/>
      <c r="T244" s="20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01" t="s">
        <v>149</v>
      </c>
      <c r="AU244" s="201" t="s">
        <v>83</v>
      </c>
      <c r="AV244" s="14" t="s">
        <v>83</v>
      </c>
      <c r="AW244" s="14" t="s">
        <v>31</v>
      </c>
      <c r="AX244" s="14" t="s">
        <v>74</v>
      </c>
      <c r="AY244" s="201" t="s">
        <v>140</v>
      </c>
    </row>
    <row r="245" s="15" customFormat="1">
      <c r="A245" s="15"/>
      <c r="B245" s="208"/>
      <c r="C245" s="15"/>
      <c r="D245" s="193" t="s">
        <v>149</v>
      </c>
      <c r="E245" s="209" t="s">
        <v>1</v>
      </c>
      <c r="F245" s="210" t="s">
        <v>152</v>
      </c>
      <c r="G245" s="15"/>
      <c r="H245" s="211">
        <v>22.219999999999999</v>
      </c>
      <c r="I245" s="212"/>
      <c r="J245" s="15"/>
      <c r="K245" s="15"/>
      <c r="L245" s="208"/>
      <c r="M245" s="213"/>
      <c r="N245" s="214"/>
      <c r="O245" s="214"/>
      <c r="P245" s="214"/>
      <c r="Q245" s="214"/>
      <c r="R245" s="214"/>
      <c r="S245" s="214"/>
      <c r="T245" s="2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09" t="s">
        <v>149</v>
      </c>
      <c r="AU245" s="209" t="s">
        <v>83</v>
      </c>
      <c r="AV245" s="15" t="s">
        <v>147</v>
      </c>
      <c r="AW245" s="15" t="s">
        <v>31</v>
      </c>
      <c r="AX245" s="15" t="s">
        <v>81</v>
      </c>
      <c r="AY245" s="209" t="s">
        <v>140</v>
      </c>
    </row>
    <row r="246" s="2" customFormat="1" ht="33" customHeight="1">
      <c r="A246" s="37"/>
      <c r="B246" s="178"/>
      <c r="C246" s="179" t="s">
        <v>7</v>
      </c>
      <c r="D246" s="179" t="s">
        <v>142</v>
      </c>
      <c r="E246" s="180" t="s">
        <v>373</v>
      </c>
      <c r="F246" s="181" t="s">
        <v>374</v>
      </c>
      <c r="G246" s="182" t="s">
        <v>184</v>
      </c>
      <c r="H246" s="183">
        <v>47</v>
      </c>
      <c r="I246" s="184"/>
      <c r="J246" s="185">
        <f>ROUND(I246*H246,2)</f>
        <v>0</v>
      </c>
      <c r="K246" s="181" t="s">
        <v>146</v>
      </c>
      <c r="L246" s="38"/>
      <c r="M246" s="186" t="s">
        <v>1</v>
      </c>
      <c r="N246" s="187" t="s">
        <v>39</v>
      </c>
      <c r="O246" s="76"/>
      <c r="P246" s="188">
        <f>O246*H246</f>
        <v>0</v>
      </c>
      <c r="Q246" s="188">
        <v>0.15540000000000001</v>
      </c>
      <c r="R246" s="188">
        <f>Q246*H246</f>
        <v>7.3038000000000007</v>
      </c>
      <c r="S246" s="188">
        <v>0</v>
      </c>
      <c r="T246" s="189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0" t="s">
        <v>147</v>
      </c>
      <c r="AT246" s="190" t="s">
        <v>142</v>
      </c>
      <c r="AU246" s="190" t="s">
        <v>83</v>
      </c>
      <c r="AY246" s="18" t="s">
        <v>140</v>
      </c>
      <c r="BE246" s="191">
        <f>IF(N246="základní",J246,0)</f>
        <v>0</v>
      </c>
      <c r="BF246" s="191">
        <f>IF(N246="snížená",J246,0)</f>
        <v>0</v>
      </c>
      <c r="BG246" s="191">
        <f>IF(N246="zákl. přenesená",J246,0)</f>
        <v>0</v>
      </c>
      <c r="BH246" s="191">
        <f>IF(N246="sníž. přenesená",J246,0)</f>
        <v>0</v>
      </c>
      <c r="BI246" s="191">
        <f>IF(N246="nulová",J246,0)</f>
        <v>0</v>
      </c>
      <c r="BJ246" s="18" t="s">
        <v>81</v>
      </c>
      <c r="BK246" s="191">
        <f>ROUND(I246*H246,2)</f>
        <v>0</v>
      </c>
      <c r="BL246" s="18" t="s">
        <v>147</v>
      </c>
      <c r="BM246" s="190" t="s">
        <v>375</v>
      </c>
    </row>
    <row r="247" s="13" customFormat="1">
      <c r="A247" s="13"/>
      <c r="B247" s="192"/>
      <c r="C247" s="13"/>
      <c r="D247" s="193" t="s">
        <v>149</v>
      </c>
      <c r="E247" s="194" t="s">
        <v>1</v>
      </c>
      <c r="F247" s="195" t="s">
        <v>376</v>
      </c>
      <c r="G247" s="13"/>
      <c r="H247" s="194" t="s">
        <v>1</v>
      </c>
      <c r="I247" s="196"/>
      <c r="J247" s="13"/>
      <c r="K247" s="13"/>
      <c r="L247" s="192"/>
      <c r="M247" s="197"/>
      <c r="N247" s="198"/>
      <c r="O247" s="198"/>
      <c r="P247" s="198"/>
      <c r="Q247" s="198"/>
      <c r="R247" s="198"/>
      <c r="S247" s="198"/>
      <c r="T247" s="19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4" t="s">
        <v>149</v>
      </c>
      <c r="AU247" s="194" t="s">
        <v>83</v>
      </c>
      <c r="AV247" s="13" t="s">
        <v>81</v>
      </c>
      <c r="AW247" s="13" t="s">
        <v>31</v>
      </c>
      <c r="AX247" s="13" t="s">
        <v>74</v>
      </c>
      <c r="AY247" s="194" t="s">
        <v>140</v>
      </c>
    </row>
    <row r="248" s="14" customFormat="1">
      <c r="A248" s="14"/>
      <c r="B248" s="200"/>
      <c r="C248" s="14"/>
      <c r="D248" s="193" t="s">
        <v>149</v>
      </c>
      <c r="E248" s="201" t="s">
        <v>1</v>
      </c>
      <c r="F248" s="202" t="s">
        <v>8</v>
      </c>
      <c r="G248" s="14"/>
      <c r="H248" s="203">
        <v>15</v>
      </c>
      <c r="I248" s="204"/>
      <c r="J248" s="14"/>
      <c r="K248" s="14"/>
      <c r="L248" s="200"/>
      <c r="M248" s="205"/>
      <c r="N248" s="206"/>
      <c r="O248" s="206"/>
      <c r="P248" s="206"/>
      <c r="Q248" s="206"/>
      <c r="R248" s="206"/>
      <c r="S248" s="206"/>
      <c r="T248" s="20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1" t="s">
        <v>149</v>
      </c>
      <c r="AU248" s="201" t="s">
        <v>83</v>
      </c>
      <c r="AV248" s="14" t="s">
        <v>83</v>
      </c>
      <c r="AW248" s="14" t="s">
        <v>31</v>
      </c>
      <c r="AX248" s="14" t="s">
        <v>74</v>
      </c>
      <c r="AY248" s="201" t="s">
        <v>140</v>
      </c>
    </row>
    <row r="249" s="13" customFormat="1">
      <c r="A249" s="13"/>
      <c r="B249" s="192"/>
      <c r="C249" s="13"/>
      <c r="D249" s="193" t="s">
        <v>149</v>
      </c>
      <c r="E249" s="194" t="s">
        <v>1</v>
      </c>
      <c r="F249" s="195" t="s">
        <v>377</v>
      </c>
      <c r="G249" s="13"/>
      <c r="H249" s="194" t="s">
        <v>1</v>
      </c>
      <c r="I249" s="196"/>
      <c r="J249" s="13"/>
      <c r="K249" s="13"/>
      <c r="L249" s="192"/>
      <c r="M249" s="197"/>
      <c r="N249" s="198"/>
      <c r="O249" s="198"/>
      <c r="P249" s="198"/>
      <c r="Q249" s="198"/>
      <c r="R249" s="198"/>
      <c r="S249" s="198"/>
      <c r="T249" s="199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4" t="s">
        <v>149</v>
      </c>
      <c r="AU249" s="194" t="s">
        <v>83</v>
      </c>
      <c r="AV249" s="13" t="s">
        <v>81</v>
      </c>
      <c r="AW249" s="13" t="s">
        <v>31</v>
      </c>
      <c r="AX249" s="13" t="s">
        <v>74</v>
      </c>
      <c r="AY249" s="194" t="s">
        <v>140</v>
      </c>
    </row>
    <row r="250" s="14" customFormat="1">
      <c r="A250" s="14"/>
      <c r="B250" s="200"/>
      <c r="C250" s="14"/>
      <c r="D250" s="193" t="s">
        <v>149</v>
      </c>
      <c r="E250" s="201" t="s">
        <v>1</v>
      </c>
      <c r="F250" s="202" t="s">
        <v>378</v>
      </c>
      <c r="G250" s="14"/>
      <c r="H250" s="203">
        <v>28</v>
      </c>
      <c r="I250" s="204"/>
      <c r="J250" s="14"/>
      <c r="K250" s="14"/>
      <c r="L250" s="200"/>
      <c r="M250" s="205"/>
      <c r="N250" s="206"/>
      <c r="O250" s="206"/>
      <c r="P250" s="206"/>
      <c r="Q250" s="206"/>
      <c r="R250" s="206"/>
      <c r="S250" s="206"/>
      <c r="T250" s="20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1" t="s">
        <v>149</v>
      </c>
      <c r="AU250" s="201" t="s">
        <v>83</v>
      </c>
      <c r="AV250" s="14" t="s">
        <v>83</v>
      </c>
      <c r="AW250" s="14" t="s">
        <v>31</v>
      </c>
      <c r="AX250" s="14" t="s">
        <v>74</v>
      </c>
      <c r="AY250" s="201" t="s">
        <v>140</v>
      </c>
    </row>
    <row r="251" s="13" customFormat="1">
      <c r="A251" s="13"/>
      <c r="B251" s="192"/>
      <c r="C251" s="13"/>
      <c r="D251" s="193" t="s">
        <v>149</v>
      </c>
      <c r="E251" s="194" t="s">
        <v>1</v>
      </c>
      <c r="F251" s="195" t="s">
        <v>379</v>
      </c>
      <c r="G251" s="13"/>
      <c r="H251" s="194" t="s">
        <v>1</v>
      </c>
      <c r="I251" s="196"/>
      <c r="J251" s="13"/>
      <c r="K251" s="13"/>
      <c r="L251" s="192"/>
      <c r="M251" s="197"/>
      <c r="N251" s="198"/>
      <c r="O251" s="198"/>
      <c r="P251" s="198"/>
      <c r="Q251" s="198"/>
      <c r="R251" s="198"/>
      <c r="S251" s="198"/>
      <c r="T251" s="19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4" t="s">
        <v>149</v>
      </c>
      <c r="AU251" s="194" t="s">
        <v>83</v>
      </c>
      <c r="AV251" s="13" t="s">
        <v>81</v>
      </c>
      <c r="AW251" s="13" t="s">
        <v>31</v>
      </c>
      <c r="AX251" s="13" t="s">
        <v>74</v>
      </c>
      <c r="AY251" s="194" t="s">
        <v>140</v>
      </c>
    </row>
    <row r="252" s="14" customFormat="1">
      <c r="A252" s="14"/>
      <c r="B252" s="200"/>
      <c r="C252" s="14"/>
      <c r="D252" s="193" t="s">
        <v>149</v>
      </c>
      <c r="E252" s="201" t="s">
        <v>1</v>
      </c>
      <c r="F252" s="202" t="s">
        <v>147</v>
      </c>
      <c r="G252" s="14"/>
      <c r="H252" s="203">
        <v>4</v>
      </c>
      <c r="I252" s="204"/>
      <c r="J252" s="14"/>
      <c r="K252" s="14"/>
      <c r="L252" s="200"/>
      <c r="M252" s="205"/>
      <c r="N252" s="206"/>
      <c r="O252" s="206"/>
      <c r="P252" s="206"/>
      <c r="Q252" s="206"/>
      <c r="R252" s="206"/>
      <c r="S252" s="206"/>
      <c r="T252" s="20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1" t="s">
        <v>149</v>
      </c>
      <c r="AU252" s="201" t="s">
        <v>83</v>
      </c>
      <c r="AV252" s="14" t="s">
        <v>83</v>
      </c>
      <c r="AW252" s="14" t="s">
        <v>31</v>
      </c>
      <c r="AX252" s="14" t="s">
        <v>74</v>
      </c>
      <c r="AY252" s="201" t="s">
        <v>140</v>
      </c>
    </row>
    <row r="253" s="15" customFormat="1">
      <c r="A253" s="15"/>
      <c r="B253" s="208"/>
      <c r="C253" s="15"/>
      <c r="D253" s="193" t="s">
        <v>149</v>
      </c>
      <c r="E253" s="209" t="s">
        <v>1</v>
      </c>
      <c r="F253" s="210" t="s">
        <v>152</v>
      </c>
      <c r="G253" s="15"/>
      <c r="H253" s="211">
        <v>47</v>
      </c>
      <c r="I253" s="212"/>
      <c r="J253" s="15"/>
      <c r="K253" s="15"/>
      <c r="L253" s="208"/>
      <c r="M253" s="213"/>
      <c r="N253" s="214"/>
      <c r="O253" s="214"/>
      <c r="P253" s="214"/>
      <c r="Q253" s="214"/>
      <c r="R253" s="214"/>
      <c r="S253" s="214"/>
      <c r="T253" s="2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09" t="s">
        <v>149</v>
      </c>
      <c r="AU253" s="209" t="s">
        <v>83</v>
      </c>
      <c r="AV253" s="15" t="s">
        <v>147</v>
      </c>
      <c r="AW253" s="15" t="s">
        <v>31</v>
      </c>
      <c r="AX253" s="15" t="s">
        <v>81</v>
      </c>
      <c r="AY253" s="209" t="s">
        <v>140</v>
      </c>
    </row>
    <row r="254" s="2" customFormat="1" ht="16.5" customHeight="1">
      <c r="A254" s="37"/>
      <c r="B254" s="178"/>
      <c r="C254" s="219" t="s">
        <v>293</v>
      </c>
      <c r="D254" s="219" t="s">
        <v>309</v>
      </c>
      <c r="E254" s="220" t="s">
        <v>380</v>
      </c>
      <c r="F254" s="221" t="s">
        <v>381</v>
      </c>
      <c r="G254" s="222" t="s">
        <v>184</v>
      </c>
      <c r="H254" s="223">
        <v>15.15</v>
      </c>
      <c r="I254" s="224"/>
      <c r="J254" s="225">
        <f>ROUND(I254*H254,2)</f>
        <v>0</v>
      </c>
      <c r="K254" s="221" t="s">
        <v>146</v>
      </c>
      <c r="L254" s="226"/>
      <c r="M254" s="227" t="s">
        <v>1</v>
      </c>
      <c r="N254" s="228" t="s">
        <v>39</v>
      </c>
      <c r="O254" s="76"/>
      <c r="P254" s="188">
        <f>O254*H254</f>
        <v>0</v>
      </c>
      <c r="Q254" s="188">
        <v>0.080000000000000002</v>
      </c>
      <c r="R254" s="188">
        <f>Q254*H254</f>
        <v>1.212</v>
      </c>
      <c r="S254" s="188">
        <v>0</v>
      </c>
      <c r="T254" s="189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0" t="s">
        <v>188</v>
      </c>
      <c r="AT254" s="190" t="s">
        <v>309</v>
      </c>
      <c r="AU254" s="190" t="s">
        <v>83</v>
      </c>
      <c r="AY254" s="18" t="s">
        <v>140</v>
      </c>
      <c r="BE254" s="191">
        <f>IF(N254="základní",J254,0)</f>
        <v>0</v>
      </c>
      <c r="BF254" s="191">
        <f>IF(N254="snížená",J254,0)</f>
        <v>0</v>
      </c>
      <c r="BG254" s="191">
        <f>IF(N254="zákl. přenesená",J254,0)</f>
        <v>0</v>
      </c>
      <c r="BH254" s="191">
        <f>IF(N254="sníž. přenesená",J254,0)</f>
        <v>0</v>
      </c>
      <c r="BI254" s="191">
        <f>IF(N254="nulová",J254,0)</f>
        <v>0</v>
      </c>
      <c r="BJ254" s="18" t="s">
        <v>81</v>
      </c>
      <c r="BK254" s="191">
        <f>ROUND(I254*H254,2)</f>
        <v>0</v>
      </c>
      <c r="BL254" s="18" t="s">
        <v>147</v>
      </c>
      <c r="BM254" s="190" t="s">
        <v>382</v>
      </c>
    </row>
    <row r="255" s="14" customFormat="1">
      <c r="A255" s="14"/>
      <c r="B255" s="200"/>
      <c r="C255" s="14"/>
      <c r="D255" s="193" t="s">
        <v>149</v>
      </c>
      <c r="E255" s="201" t="s">
        <v>1</v>
      </c>
      <c r="F255" s="202" t="s">
        <v>383</v>
      </c>
      <c r="G255" s="14"/>
      <c r="H255" s="203">
        <v>15.15</v>
      </c>
      <c r="I255" s="204"/>
      <c r="J255" s="14"/>
      <c r="K255" s="14"/>
      <c r="L255" s="200"/>
      <c r="M255" s="205"/>
      <c r="N255" s="206"/>
      <c r="O255" s="206"/>
      <c r="P255" s="206"/>
      <c r="Q255" s="206"/>
      <c r="R255" s="206"/>
      <c r="S255" s="206"/>
      <c r="T255" s="20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1" t="s">
        <v>149</v>
      </c>
      <c r="AU255" s="201" t="s">
        <v>83</v>
      </c>
      <c r="AV255" s="14" t="s">
        <v>83</v>
      </c>
      <c r="AW255" s="14" t="s">
        <v>31</v>
      </c>
      <c r="AX255" s="14" t="s">
        <v>74</v>
      </c>
      <c r="AY255" s="201" t="s">
        <v>140</v>
      </c>
    </row>
    <row r="256" s="15" customFormat="1">
      <c r="A256" s="15"/>
      <c r="B256" s="208"/>
      <c r="C256" s="15"/>
      <c r="D256" s="193" t="s">
        <v>149</v>
      </c>
      <c r="E256" s="209" t="s">
        <v>1</v>
      </c>
      <c r="F256" s="210" t="s">
        <v>152</v>
      </c>
      <c r="G256" s="15"/>
      <c r="H256" s="211">
        <v>15.15</v>
      </c>
      <c r="I256" s="212"/>
      <c r="J256" s="15"/>
      <c r="K256" s="15"/>
      <c r="L256" s="208"/>
      <c r="M256" s="213"/>
      <c r="N256" s="214"/>
      <c r="O256" s="214"/>
      <c r="P256" s="214"/>
      <c r="Q256" s="214"/>
      <c r="R256" s="214"/>
      <c r="S256" s="214"/>
      <c r="T256" s="2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09" t="s">
        <v>149</v>
      </c>
      <c r="AU256" s="209" t="s">
        <v>83</v>
      </c>
      <c r="AV256" s="15" t="s">
        <v>147</v>
      </c>
      <c r="AW256" s="15" t="s">
        <v>31</v>
      </c>
      <c r="AX256" s="15" t="s">
        <v>81</v>
      </c>
      <c r="AY256" s="209" t="s">
        <v>140</v>
      </c>
    </row>
    <row r="257" s="2" customFormat="1" ht="24.15" customHeight="1">
      <c r="A257" s="37"/>
      <c r="B257" s="178"/>
      <c r="C257" s="219" t="s">
        <v>384</v>
      </c>
      <c r="D257" s="219" t="s">
        <v>309</v>
      </c>
      <c r="E257" s="220" t="s">
        <v>385</v>
      </c>
      <c r="F257" s="221" t="s">
        <v>386</v>
      </c>
      <c r="G257" s="222" t="s">
        <v>184</v>
      </c>
      <c r="H257" s="223">
        <v>28.280000000000001</v>
      </c>
      <c r="I257" s="224"/>
      <c r="J257" s="225">
        <f>ROUND(I257*H257,2)</f>
        <v>0</v>
      </c>
      <c r="K257" s="221" t="s">
        <v>146</v>
      </c>
      <c r="L257" s="226"/>
      <c r="M257" s="227" t="s">
        <v>1</v>
      </c>
      <c r="N257" s="228" t="s">
        <v>39</v>
      </c>
      <c r="O257" s="76"/>
      <c r="P257" s="188">
        <f>O257*H257</f>
        <v>0</v>
      </c>
      <c r="Q257" s="188">
        <v>0.048300000000000003</v>
      </c>
      <c r="R257" s="188">
        <f>Q257*H257</f>
        <v>1.3659240000000001</v>
      </c>
      <c r="S257" s="188">
        <v>0</v>
      </c>
      <c r="T257" s="189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0" t="s">
        <v>188</v>
      </c>
      <c r="AT257" s="190" t="s">
        <v>309</v>
      </c>
      <c r="AU257" s="190" t="s">
        <v>83</v>
      </c>
      <c r="AY257" s="18" t="s">
        <v>140</v>
      </c>
      <c r="BE257" s="191">
        <f>IF(N257="základní",J257,0)</f>
        <v>0</v>
      </c>
      <c r="BF257" s="191">
        <f>IF(N257="snížená",J257,0)</f>
        <v>0</v>
      </c>
      <c r="BG257" s="191">
        <f>IF(N257="zákl. přenesená",J257,0)</f>
        <v>0</v>
      </c>
      <c r="BH257" s="191">
        <f>IF(N257="sníž. přenesená",J257,0)</f>
        <v>0</v>
      </c>
      <c r="BI257" s="191">
        <f>IF(N257="nulová",J257,0)</f>
        <v>0</v>
      </c>
      <c r="BJ257" s="18" t="s">
        <v>81</v>
      </c>
      <c r="BK257" s="191">
        <f>ROUND(I257*H257,2)</f>
        <v>0</v>
      </c>
      <c r="BL257" s="18" t="s">
        <v>147</v>
      </c>
      <c r="BM257" s="190" t="s">
        <v>387</v>
      </c>
    </row>
    <row r="258" s="13" customFormat="1">
      <c r="A258" s="13"/>
      <c r="B258" s="192"/>
      <c r="C258" s="13"/>
      <c r="D258" s="193" t="s">
        <v>149</v>
      </c>
      <c r="E258" s="194" t="s">
        <v>1</v>
      </c>
      <c r="F258" s="195" t="s">
        <v>388</v>
      </c>
      <c r="G258" s="13"/>
      <c r="H258" s="194" t="s">
        <v>1</v>
      </c>
      <c r="I258" s="196"/>
      <c r="J258" s="13"/>
      <c r="K258" s="13"/>
      <c r="L258" s="192"/>
      <c r="M258" s="197"/>
      <c r="N258" s="198"/>
      <c r="O258" s="198"/>
      <c r="P258" s="198"/>
      <c r="Q258" s="198"/>
      <c r="R258" s="198"/>
      <c r="S258" s="198"/>
      <c r="T258" s="19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4" t="s">
        <v>149</v>
      </c>
      <c r="AU258" s="194" t="s">
        <v>83</v>
      </c>
      <c r="AV258" s="13" t="s">
        <v>81</v>
      </c>
      <c r="AW258" s="13" t="s">
        <v>31</v>
      </c>
      <c r="AX258" s="13" t="s">
        <v>74</v>
      </c>
      <c r="AY258" s="194" t="s">
        <v>140</v>
      </c>
    </row>
    <row r="259" s="14" customFormat="1">
      <c r="A259" s="14"/>
      <c r="B259" s="200"/>
      <c r="C259" s="14"/>
      <c r="D259" s="193" t="s">
        <v>149</v>
      </c>
      <c r="E259" s="201" t="s">
        <v>1</v>
      </c>
      <c r="F259" s="202" t="s">
        <v>389</v>
      </c>
      <c r="G259" s="14"/>
      <c r="H259" s="203">
        <v>28.280000000000001</v>
      </c>
      <c r="I259" s="204"/>
      <c r="J259" s="14"/>
      <c r="K259" s="14"/>
      <c r="L259" s="200"/>
      <c r="M259" s="205"/>
      <c r="N259" s="206"/>
      <c r="O259" s="206"/>
      <c r="P259" s="206"/>
      <c r="Q259" s="206"/>
      <c r="R259" s="206"/>
      <c r="S259" s="206"/>
      <c r="T259" s="207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1" t="s">
        <v>149</v>
      </c>
      <c r="AU259" s="201" t="s">
        <v>83</v>
      </c>
      <c r="AV259" s="14" t="s">
        <v>83</v>
      </c>
      <c r="AW259" s="14" t="s">
        <v>31</v>
      </c>
      <c r="AX259" s="14" t="s">
        <v>74</v>
      </c>
      <c r="AY259" s="201" t="s">
        <v>140</v>
      </c>
    </row>
    <row r="260" s="15" customFormat="1">
      <c r="A260" s="15"/>
      <c r="B260" s="208"/>
      <c r="C260" s="15"/>
      <c r="D260" s="193" t="s">
        <v>149</v>
      </c>
      <c r="E260" s="209" t="s">
        <v>1</v>
      </c>
      <c r="F260" s="210" t="s">
        <v>152</v>
      </c>
      <c r="G260" s="15"/>
      <c r="H260" s="211">
        <v>28.280000000000001</v>
      </c>
      <c r="I260" s="212"/>
      <c r="J260" s="15"/>
      <c r="K260" s="15"/>
      <c r="L260" s="208"/>
      <c r="M260" s="213"/>
      <c r="N260" s="214"/>
      <c r="O260" s="214"/>
      <c r="P260" s="214"/>
      <c r="Q260" s="214"/>
      <c r="R260" s="214"/>
      <c r="S260" s="214"/>
      <c r="T260" s="2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09" t="s">
        <v>149</v>
      </c>
      <c r="AU260" s="209" t="s">
        <v>83</v>
      </c>
      <c r="AV260" s="15" t="s">
        <v>147</v>
      </c>
      <c r="AW260" s="15" t="s">
        <v>31</v>
      </c>
      <c r="AX260" s="15" t="s">
        <v>81</v>
      </c>
      <c r="AY260" s="209" t="s">
        <v>140</v>
      </c>
    </row>
    <row r="261" s="2" customFormat="1" ht="24.15" customHeight="1">
      <c r="A261" s="37"/>
      <c r="B261" s="178"/>
      <c r="C261" s="219" t="s">
        <v>390</v>
      </c>
      <c r="D261" s="219" t="s">
        <v>309</v>
      </c>
      <c r="E261" s="220" t="s">
        <v>391</v>
      </c>
      <c r="F261" s="221" t="s">
        <v>392</v>
      </c>
      <c r="G261" s="222" t="s">
        <v>184</v>
      </c>
      <c r="H261" s="223">
        <v>4.04</v>
      </c>
      <c r="I261" s="224"/>
      <c r="J261" s="225">
        <f>ROUND(I261*H261,2)</f>
        <v>0</v>
      </c>
      <c r="K261" s="221" t="s">
        <v>146</v>
      </c>
      <c r="L261" s="226"/>
      <c r="M261" s="227" t="s">
        <v>1</v>
      </c>
      <c r="N261" s="228" t="s">
        <v>39</v>
      </c>
      <c r="O261" s="76"/>
      <c r="P261" s="188">
        <f>O261*H261</f>
        <v>0</v>
      </c>
      <c r="Q261" s="188">
        <v>0.065670000000000006</v>
      </c>
      <c r="R261" s="188">
        <f>Q261*H261</f>
        <v>0.26530680000000001</v>
      </c>
      <c r="S261" s="188">
        <v>0</v>
      </c>
      <c r="T261" s="189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0" t="s">
        <v>188</v>
      </c>
      <c r="AT261" s="190" t="s">
        <v>309</v>
      </c>
      <c r="AU261" s="190" t="s">
        <v>83</v>
      </c>
      <c r="AY261" s="18" t="s">
        <v>140</v>
      </c>
      <c r="BE261" s="191">
        <f>IF(N261="základní",J261,0)</f>
        <v>0</v>
      </c>
      <c r="BF261" s="191">
        <f>IF(N261="snížená",J261,0)</f>
        <v>0</v>
      </c>
      <c r="BG261" s="191">
        <f>IF(N261="zákl. přenesená",J261,0)</f>
        <v>0</v>
      </c>
      <c r="BH261" s="191">
        <f>IF(N261="sníž. přenesená",J261,0)</f>
        <v>0</v>
      </c>
      <c r="BI261" s="191">
        <f>IF(N261="nulová",J261,0)</f>
        <v>0</v>
      </c>
      <c r="BJ261" s="18" t="s">
        <v>81</v>
      </c>
      <c r="BK261" s="191">
        <f>ROUND(I261*H261,2)</f>
        <v>0</v>
      </c>
      <c r="BL261" s="18" t="s">
        <v>147</v>
      </c>
      <c r="BM261" s="190" t="s">
        <v>393</v>
      </c>
    </row>
    <row r="262" s="13" customFormat="1">
      <c r="A262" s="13"/>
      <c r="B262" s="192"/>
      <c r="C262" s="13"/>
      <c r="D262" s="193" t="s">
        <v>149</v>
      </c>
      <c r="E262" s="194" t="s">
        <v>1</v>
      </c>
      <c r="F262" s="195" t="s">
        <v>394</v>
      </c>
      <c r="G262" s="13"/>
      <c r="H262" s="194" t="s">
        <v>1</v>
      </c>
      <c r="I262" s="196"/>
      <c r="J262" s="13"/>
      <c r="K262" s="13"/>
      <c r="L262" s="192"/>
      <c r="M262" s="197"/>
      <c r="N262" s="198"/>
      <c r="O262" s="198"/>
      <c r="P262" s="198"/>
      <c r="Q262" s="198"/>
      <c r="R262" s="198"/>
      <c r="S262" s="198"/>
      <c r="T262" s="19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94" t="s">
        <v>149</v>
      </c>
      <c r="AU262" s="194" t="s">
        <v>83</v>
      </c>
      <c r="AV262" s="13" t="s">
        <v>81</v>
      </c>
      <c r="AW262" s="13" t="s">
        <v>31</v>
      </c>
      <c r="AX262" s="13" t="s">
        <v>74</v>
      </c>
      <c r="AY262" s="194" t="s">
        <v>140</v>
      </c>
    </row>
    <row r="263" s="14" customFormat="1">
      <c r="A263" s="14"/>
      <c r="B263" s="200"/>
      <c r="C263" s="14"/>
      <c r="D263" s="193" t="s">
        <v>149</v>
      </c>
      <c r="E263" s="201" t="s">
        <v>1</v>
      </c>
      <c r="F263" s="202" t="s">
        <v>395</v>
      </c>
      <c r="G263" s="14"/>
      <c r="H263" s="203">
        <v>4.04</v>
      </c>
      <c r="I263" s="204"/>
      <c r="J263" s="14"/>
      <c r="K263" s="14"/>
      <c r="L263" s="200"/>
      <c r="M263" s="205"/>
      <c r="N263" s="206"/>
      <c r="O263" s="206"/>
      <c r="P263" s="206"/>
      <c r="Q263" s="206"/>
      <c r="R263" s="206"/>
      <c r="S263" s="206"/>
      <c r="T263" s="20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1" t="s">
        <v>149</v>
      </c>
      <c r="AU263" s="201" t="s">
        <v>83</v>
      </c>
      <c r="AV263" s="14" t="s">
        <v>83</v>
      </c>
      <c r="AW263" s="14" t="s">
        <v>31</v>
      </c>
      <c r="AX263" s="14" t="s">
        <v>74</v>
      </c>
      <c r="AY263" s="201" t="s">
        <v>140</v>
      </c>
    </row>
    <row r="264" s="15" customFormat="1">
      <c r="A264" s="15"/>
      <c r="B264" s="208"/>
      <c r="C264" s="15"/>
      <c r="D264" s="193" t="s">
        <v>149</v>
      </c>
      <c r="E264" s="209" t="s">
        <v>1</v>
      </c>
      <c r="F264" s="210" t="s">
        <v>152</v>
      </c>
      <c r="G264" s="15"/>
      <c r="H264" s="211">
        <v>4.04</v>
      </c>
      <c r="I264" s="212"/>
      <c r="J264" s="15"/>
      <c r="K264" s="15"/>
      <c r="L264" s="208"/>
      <c r="M264" s="213"/>
      <c r="N264" s="214"/>
      <c r="O264" s="214"/>
      <c r="P264" s="214"/>
      <c r="Q264" s="214"/>
      <c r="R264" s="214"/>
      <c r="S264" s="214"/>
      <c r="T264" s="2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09" t="s">
        <v>149</v>
      </c>
      <c r="AU264" s="209" t="s">
        <v>83</v>
      </c>
      <c r="AV264" s="15" t="s">
        <v>147</v>
      </c>
      <c r="AW264" s="15" t="s">
        <v>31</v>
      </c>
      <c r="AX264" s="15" t="s">
        <v>81</v>
      </c>
      <c r="AY264" s="209" t="s">
        <v>140</v>
      </c>
    </row>
    <row r="265" s="2" customFormat="1" ht="33" customHeight="1">
      <c r="A265" s="37"/>
      <c r="B265" s="178"/>
      <c r="C265" s="179" t="s">
        <v>396</v>
      </c>
      <c r="D265" s="179" t="s">
        <v>142</v>
      </c>
      <c r="E265" s="180" t="s">
        <v>397</v>
      </c>
      <c r="F265" s="181" t="s">
        <v>398</v>
      </c>
      <c r="G265" s="182" t="s">
        <v>184</v>
      </c>
      <c r="H265" s="183">
        <v>298</v>
      </c>
      <c r="I265" s="184"/>
      <c r="J265" s="185">
        <f>ROUND(I265*H265,2)</f>
        <v>0</v>
      </c>
      <c r="K265" s="181" t="s">
        <v>146</v>
      </c>
      <c r="L265" s="38"/>
      <c r="M265" s="186" t="s">
        <v>1</v>
      </c>
      <c r="N265" s="187" t="s">
        <v>39</v>
      </c>
      <c r="O265" s="76"/>
      <c r="P265" s="188">
        <f>O265*H265</f>
        <v>0</v>
      </c>
      <c r="Q265" s="188">
        <v>0.1295</v>
      </c>
      <c r="R265" s="188">
        <f>Q265*H265</f>
        <v>38.591000000000001</v>
      </c>
      <c r="S265" s="188">
        <v>0</v>
      </c>
      <c r="T265" s="189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90" t="s">
        <v>147</v>
      </c>
      <c r="AT265" s="190" t="s">
        <v>142</v>
      </c>
      <c r="AU265" s="190" t="s">
        <v>83</v>
      </c>
      <c r="AY265" s="18" t="s">
        <v>140</v>
      </c>
      <c r="BE265" s="191">
        <f>IF(N265="základní",J265,0)</f>
        <v>0</v>
      </c>
      <c r="BF265" s="191">
        <f>IF(N265="snížená",J265,0)</f>
        <v>0</v>
      </c>
      <c r="BG265" s="191">
        <f>IF(N265="zákl. přenesená",J265,0)</f>
        <v>0</v>
      </c>
      <c r="BH265" s="191">
        <f>IF(N265="sníž. přenesená",J265,0)</f>
        <v>0</v>
      </c>
      <c r="BI265" s="191">
        <f>IF(N265="nulová",J265,0)</f>
        <v>0</v>
      </c>
      <c r="BJ265" s="18" t="s">
        <v>81</v>
      </c>
      <c r="BK265" s="191">
        <f>ROUND(I265*H265,2)</f>
        <v>0</v>
      </c>
      <c r="BL265" s="18" t="s">
        <v>147</v>
      </c>
      <c r="BM265" s="190" t="s">
        <v>399</v>
      </c>
    </row>
    <row r="266" s="13" customFormat="1">
      <c r="A266" s="13"/>
      <c r="B266" s="192"/>
      <c r="C266" s="13"/>
      <c r="D266" s="193" t="s">
        <v>149</v>
      </c>
      <c r="E266" s="194" t="s">
        <v>1</v>
      </c>
      <c r="F266" s="195" t="s">
        <v>400</v>
      </c>
      <c r="G266" s="13"/>
      <c r="H266" s="194" t="s">
        <v>1</v>
      </c>
      <c r="I266" s="196"/>
      <c r="J266" s="13"/>
      <c r="K266" s="13"/>
      <c r="L266" s="192"/>
      <c r="M266" s="197"/>
      <c r="N266" s="198"/>
      <c r="O266" s="198"/>
      <c r="P266" s="198"/>
      <c r="Q266" s="198"/>
      <c r="R266" s="198"/>
      <c r="S266" s="198"/>
      <c r="T266" s="19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94" t="s">
        <v>149</v>
      </c>
      <c r="AU266" s="194" t="s">
        <v>83</v>
      </c>
      <c r="AV266" s="13" t="s">
        <v>81</v>
      </c>
      <c r="AW266" s="13" t="s">
        <v>31</v>
      </c>
      <c r="AX266" s="13" t="s">
        <v>74</v>
      </c>
      <c r="AY266" s="194" t="s">
        <v>140</v>
      </c>
    </row>
    <row r="267" s="14" customFormat="1">
      <c r="A267" s="14"/>
      <c r="B267" s="200"/>
      <c r="C267" s="14"/>
      <c r="D267" s="193" t="s">
        <v>149</v>
      </c>
      <c r="E267" s="201" t="s">
        <v>1</v>
      </c>
      <c r="F267" s="202" t="s">
        <v>187</v>
      </c>
      <c r="G267" s="14"/>
      <c r="H267" s="203">
        <v>298</v>
      </c>
      <c r="I267" s="204"/>
      <c r="J267" s="14"/>
      <c r="K267" s="14"/>
      <c r="L267" s="200"/>
      <c r="M267" s="205"/>
      <c r="N267" s="206"/>
      <c r="O267" s="206"/>
      <c r="P267" s="206"/>
      <c r="Q267" s="206"/>
      <c r="R267" s="206"/>
      <c r="S267" s="206"/>
      <c r="T267" s="20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01" t="s">
        <v>149</v>
      </c>
      <c r="AU267" s="201" t="s">
        <v>83</v>
      </c>
      <c r="AV267" s="14" t="s">
        <v>83</v>
      </c>
      <c r="AW267" s="14" t="s">
        <v>31</v>
      </c>
      <c r="AX267" s="14" t="s">
        <v>74</v>
      </c>
      <c r="AY267" s="201" t="s">
        <v>140</v>
      </c>
    </row>
    <row r="268" s="15" customFormat="1">
      <c r="A268" s="15"/>
      <c r="B268" s="208"/>
      <c r="C268" s="15"/>
      <c r="D268" s="193" t="s">
        <v>149</v>
      </c>
      <c r="E268" s="209" t="s">
        <v>1</v>
      </c>
      <c r="F268" s="210" t="s">
        <v>152</v>
      </c>
      <c r="G268" s="15"/>
      <c r="H268" s="211">
        <v>298</v>
      </c>
      <c r="I268" s="212"/>
      <c r="J268" s="15"/>
      <c r="K268" s="15"/>
      <c r="L268" s="208"/>
      <c r="M268" s="213"/>
      <c r="N268" s="214"/>
      <c r="O268" s="214"/>
      <c r="P268" s="214"/>
      <c r="Q268" s="214"/>
      <c r="R268" s="214"/>
      <c r="S268" s="214"/>
      <c r="T268" s="2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09" t="s">
        <v>149</v>
      </c>
      <c r="AU268" s="209" t="s">
        <v>83</v>
      </c>
      <c r="AV268" s="15" t="s">
        <v>147</v>
      </c>
      <c r="AW268" s="15" t="s">
        <v>31</v>
      </c>
      <c r="AX268" s="15" t="s">
        <v>81</v>
      </c>
      <c r="AY268" s="209" t="s">
        <v>140</v>
      </c>
    </row>
    <row r="269" s="2" customFormat="1" ht="16.5" customHeight="1">
      <c r="A269" s="37"/>
      <c r="B269" s="178"/>
      <c r="C269" s="219" t="s">
        <v>401</v>
      </c>
      <c r="D269" s="219" t="s">
        <v>309</v>
      </c>
      <c r="E269" s="220" t="s">
        <v>402</v>
      </c>
      <c r="F269" s="221" t="s">
        <v>403</v>
      </c>
      <c r="G269" s="222" t="s">
        <v>184</v>
      </c>
      <c r="H269" s="223">
        <v>300.98000000000002</v>
      </c>
      <c r="I269" s="224"/>
      <c r="J269" s="225">
        <f>ROUND(I269*H269,2)</f>
        <v>0</v>
      </c>
      <c r="K269" s="221" t="s">
        <v>146</v>
      </c>
      <c r="L269" s="226"/>
      <c r="M269" s="227" t="s">
        <v>1</v>
      </c>
      <c r="N269" s="228" t="s">
        <v>39</v>
      </c>
      <c r="O269" s="76"/>
      <c r="P269" s="188">
        <f>O269*H269</f>
        <v>0</v>
      </c>
      <c r="Q269" s="188">
        <v>0.056120000000000003</v>
      </c>
      <c r="R269" s="188">
        <f>Q269*H269</f>
        <v>16.890997600000002</v>
      </c>
      <c r="S269" s="188">
        <v>0</v>
      </c>
      <c r="T269" s="189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90" t="s">
        <v>188</v>
      </c>
      <c r="AT269" s="190" t="s">
        <v>309</v>
      </c>
      <c r="AU269" s="190" t="s">
        <v>83</v>
      </c>
      <c r="AY269" s="18" t="s">
        <v>140</v>
      </c>
      <c r="BE269" s="191">
        <f>IF(N269="základní",J269,0)</f>
        <v>0</v>
      </c>
      <c r="BF269" s="191">
        <f>IF(N269="snížená",J269,0)</f>
        <v>0</v>
      </c>
      <c r="BG269" s="191">
        <f>IF(N269="zákl. přenesená",J269,0)</f>
        <v>0</v>
      </c>
      <c r="BH269" s="191">
        <f>IF(N269="sníž. přenesená",J269,0)</f>
        <v>0</v>
      </c>
      <c r="BI269" s="191">
        <f>IF(N269="nulová",J269,0)</f>
        <v>0</v>
      </c>
      <c r="BJ269" s="18" t="s">
        <v>81</v>
      </c>
      <c r="BK269" s="191">
        <f>ROUND(I269*H269,2)</f>
        <v>0</v>
      </c>
      <c r="BL269" s="18" t="s">
        <v>147</v>
      </c>
      <c r="BM269" s="190" t="s">
        <v>404</v>
      </c>
    </row>
    <row r="270" s="14" customFormat="1">
      <c r="A270" s="14"/>
      <c r="B270" s="200"/>
      <c r="C270" s="14"/>
      <c r="D270" s="193" t="s">
        <v>149</v>
      </c>
      <c r="E270" s="201" t="s">
        <v>1</v>
      </c>
      <c r="F270" s="202" t="s">
        <v>405</v>
      </c>
      <c r="G270" s="14"/>
      <c r="H270" s="203">
        <v>300.98000000000002</v>
      </c>
      <c r="I270" s="204"/>
      <c r="J270" s="14"/>
      <c r="K270" s="14"/>
      <c r="L270" s="200"/>
      <c r="M270" s="205"/>
      <c r="N270" s="206"/>
      <c r="O270" s="206"/>
      <c r="P270" s="206"/>
      <c r="Q270" s="206"/>
      <c r="R270" s="206"/>
      <c r="S270" s="206"/>
      <c r="T270" s="20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01" t="s">
        <v>149</v>
      </c>
      <c r="AU270" s="201" t="s">
        <v>83</v>
      </c>
      <c r="AV270" s="14" t="s">
        <v>83</v>
      </c>
      <c r="AW270" s="14" t="s">
        <v>31</v>
      </c>
      <c r="AX270" s="14" t="s">
        <v>74</v>
      </c>
      <c r="AY270" s="201" t="s">
        <v>140</v>
      </c>
    </row>
    <row r="271" s="15" customFormat="1">
      <c r="A271" s="15"/>
      <c r="B271" s="208"/>
      <c r="C271" s="15"/>
      <c r="D271" s="193" t="s">
        <v>149</v>
      </c>
      <c r="E271" s="209" t="s">
        <v>1</v>
      </c>
      <c r="F271" s="210" t="s">
        <v>152</v>
      </c>
      <c r="G271" s="15"/>
      <c r="H271" s="211">
        <v>300.98000000000002</v>
      </c>
      <c r="I271" s="212"/>
      <c r="J271" s="15"/>
      <c r="K271" s="15"/>
      <c r="L271" s="208"/>
      <c r="M271" s="213"/>
      <c r="N271" s="214"/>
      <c r="O271" s="214"/>
      <c r="P271" s="214"/>
      <c r="Q271" s="214"/>
      <c r="R271" s="214"/>
      <c r="S271" s="214"/>
      <c r="T271" s="2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09" t="s">
        <v>149</v>
      </c>
      <c r="AU271" s="209" t="s">
        <v>83</v>
      </c>
      <c r="AV271" s="15" t="s">
        <v>147</v>
      </c>
      <c r="AW271" s="15" t="s">
        <v>31</v>
      </c>
      <c r="AX271" s="15" t="s">
        <v>81</v>
      </c>
      <c r="AY271" s="209" t="s">
        <v>140</v>
      </c>
    </row>
    <row r="272" s="2" customFormat="1" ht="24.15" customHeight="1">
      <c r="A272" s="37"/>
      <c r="B272" s="178"/>
      <c r="C272" s="179" t="s">
        <v>406</v>
      </c>
      <c r="D272" s="179" t="s">
        <v>142</v>
      </c>
      <c r="E272" s="180" t="s">
        <v>407</v>
      </c>
      <c r="F272" s="181" t="s">
        <v>408</v>
      </c>
      <c r="G272" s="182" t="s">
        <v>191</v>
      </c>
      <c r="H272" s="183">
        <v>3.4500000000000002</v>
      </c>
      <c r="I272" s="184"/>
      <c r="J272" s="185">
        <f>ROUND(I272*H272,2)</f>
        <v>0</v>
      </c>
      <c r="K272" s="181" t="s">
        <v>146</v>
      </c>
      <c r="L272" s="38"/>
      <c r="M272" s="186" t="s">
        <v>1</v>
      </c>
      <c r="N272" s="187" t="s">
        <v>39</v>
      </c>
      <c r="O272" s="76"/>
      <c r="P272" s="188">
        <f>O272*H272</f>
        <v>0</v>
      </c>
      <c r="Q272" s="188">
        <v>2.2563399999999998</v>
      </c>
      <c r="R272" s="188">
        <f>Q272*H272</f>
        <v>7.7843729999999995</v>
      </c>
      <c r="S272" s="188">
        <v>0</v>
      </c>
      <c r="T272" s="189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0" t="s">
        <v>147</v>
      </c>
      <c r="AT272" s="190" t="s">
        <v>142</v>
      </c>
      <c r="AU272" s="190" t="s">
        <v>83</v>
      </c>
      <c r="AY272" s="18" t="s">
        <v>140</v>
      </c>
      <c r="BE272" s="191">
        <f>IF(N272="základní",J272,0)</f>
        <v>0</v>
      </c>
      <c r="BF272" s="191">
        <f>IF(N272="snížená",J272,0)</f>
        <v>0</v>
      </c>
      <c r="BG272" s="191">
        <f>IF(N272="zákl. přenesená",J272,0)</f>
        <v>0</v>
      </c>
      <c r="BH272" s="191">
        <f>IF(N272="sníž. přenesená",J272,0)</f>
        <v>0</v>
      </c>
      <c r="BI272" s="191">
        <f>IF(N272="nulová",J272,0)</f>
        <v>0</v>
      </c>
      <c r="BJ272" s="18" t="s">
        <v>81</v>
      </c>
      <c r="BK272" s="191">
        <f>ROUND(I272*H272,2)</f>
        <v>0</v>
      </c>
      <c r="BL272" s="18" t="s">
        <v>147</v>
      </c>
      <c r="BM272" s="190" t="s">
        <v>409</v>
      </c>
    </row>
    <row r="273" s="13" customFormat="1">
      <c r="A273" s="13"/>
      <c r="B273" s="192"/>
      <c r="C273" s="13"/>
      <c r="D273" s="193" t="s">
        <v>149</v>
      </c>
      <c r="E273" s="194" t="s">
        <v>1</v>
      </c>
      <c r="F273" s="195" t="s">
        <v>376</v>
      </c>
      <c r="G273" s="13"/>
      <c r="H273" s="194" t="s">
        <v>1</v>
      </c>
      <c r="I273" s="196"/>
      <c r="J273" s="13"/>
      <c r="K273" s="13"/>
      <c r="L273" s="192"/>
      <c r="M273" s="197"/>
      <c r="N273" s="198"/>
      <c r="O273" s="198"/>
      <c r="P273" s="198"/>
      <c r="Q273" s="198"/>
      <c r="R273" s="198"/>
      <c r="S273" s="198"/>
      <c r="T273" s="199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94" t="s">
        <v>149</v>
      </c>
      <c r="AU273" s="194" t="s">
        <v>83</v>
      </c>
      <c r="AV273" s="13" t="s">
        <v>81</v>
      </c>
      <c r="AW273" s="13" t="s">
        <v>31</v>
      </c>
      <c r="AX273" s="13" t="s">
        <v>74</v>
      </c>
      <c r="AY273" s="194" t="s">
        <v>140</v>
      </c>
    </row>
    <row r="274" s="14" customFormat="1">
      <c r="A274" s="14"/>
      <c r="B274" s="200"/>
      <c r="C274" s="14"/>
      <c r="D274" s="193" t="s">
        <v>149</v>
      </c>
      <c r="E274" s="201" t="s">
        <v>1</v>
      </c>
      <c r="F274" s="202" t="s">
        <v>410</v>
      </c>
      <c r="G274" s="14"/>
      <c r="H274" s="203">
        <v>0.14999999999999999</v>
      </c>
      <c r="I274" s="204"/>
      <c r="J274" s="14"/>
      <c r="K274" s="14"/>
      <c r="L274" s="200"/>
      <c r="M274" s="205"/>
      <c r="N274" s="206"/>
      <c r="O274" s="206"/>
      <c r="P274" s="206"/>
      <c r="Q274" s="206"/>
      <c r="R274" s="206"/>
      <c r="S274" s="206"/>
      <c r="T274" s="207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1" t="s">
        <v>149</v>
      </c>
      <c r="AU274" s="201" t="s">
        <v>83</v>
      </c>
      <c r="AV274" s="14" t="s">
        <v>83</v>
      </c>
      <c r="AW274" s="14" t="s">
        <v>31</v>
      </c>
      <c r="AX274" s="14" t="s">
        <v>74</v>
      </c>
      <c r="AY274" s="201" t="s">
        <v>140</v>
      </c>
    </row>
    <row r="275" s="13" customFormat="1">
      <c r="A275" s="13"/>
      <c r="B275" s="192"/>
      <c r="C275" s="13"/>
      <c r="D275" s="193" t="s">
        <v>149</v>
      </c>
      <c r="E275" s="194" t="s">
        <v>1</v>
      </c>
      <c r="F275" s="195" t="s">
        <v>377</v>
      </c>
      <c r="G275" s="13"/>
      <c r="H275" s="194" t="s">
        <v>1</v>
      </c>
      <c r="I275" s="196"/>
      <c r="J275" s="13"/>
      <c r="K275" s="13"/>
      <c r="L275" s="192"/>
      <c r="M275" s="197"/>
      <c r="N275" s="198"/>
      <c r="O275" s="198"/>
      <c r="P275" s="198"/>
      <c r="Q275" s="198"/>
      <c r="R275" s="198"/>
      <c r="S275" s="198"/>
      <c r="T275" s="199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4" t="s">
        <v>149</v>
      </c>
      <c r="AU275" s="194" t="s">
        <v>83</v>
      </c>
      <c r="AV275" s="13" t="s">
        <v>81</v>
      </c>
      <c r="AW275" s="13" t="s">
        <v>31</v>
      </c>
      <c r="AX275" s="13" t="s">
        <v>74</v>
      </c>
      <c r="AY275" s="194" t="s">
        <v>140</v>
      </c>
    </row>
    <row r="276" s="14" customFormat="1">
      <c r="A276" s="14"/>
      <c r="B276" s="200"/>
      <c r="C276" s="14"/>
      <c r="D276" s="193" t="s">
        <v>149</v>
      </c>
      <c r="E276" s="201" t="s">
        <v>1</v>
      </c>
      <c r="F276" s="202" t="s">
        <v>411</v>
      </c>
      <c r="G276" s="14"/>
      <c r="H276" s="203">
        <v>0.28000000000000003</v>
      </c>
      <c r="I276" s="204"/>
      <c r="J276" s="14"/>
      <c r="K276" s="14"/>
      <c r="L276" s="200"/>
      <c r="M276" s="205"/>
      <c r="N276" s="206"/>
      <c r="O276" s="206"/>
      <c r="P276" s="206"/>
      <c r="Q276" s="206"/>
      <c r="R276" s="206"/>
      <c r="S276" s="206"/>
      <c r="T276" s="20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1" t="s">
        <v>149</v>
      </c>
      <c r="AU276" s="201" t="s">
        <v>83</v>
      </c>
      <c r="AV276" s="14" t="s">
        <v>83</v>
      </c>
      <c r="AW276" s="14" t="s">
        <v>31</v>
      </c>
      <c r="AX276" s="14" t="s">
        <v>74</v>
      </c>
      <c r="AY276" s="201" t="s">
        <v>140</v>
      </c>
    </row>
    <row r="277" s="13" customFormat="1">
      <c r="A277" s="13"/>
      <c r="B277" s="192"/>
      <c r="C277" s="13"/>
      <c r="D277" s="193" t="s">
        <v>149</v>
      </c>
      <c r="E277" s="194" t="s">
        <v>1</v>
      </c>
      <c r="F277" s="195" t="s">
        <v>379</v>
      </c>
      <c r="G277" s="13"/>
      <c r="H277" s="194" t="s">
        <v>1</v>
      </c>
      <c r="I277" s="196"/>
      <c r="J277" s="13"/>
      <c r="K277" s="13"/>
      <c r="L277" s="192"/>
      <c r="M277" s="197"/>
      <c r="N277" s="198"/>
      <c r="O277" s="198"/>
      <c r="P277" s="198"/>
      <c r="Q277" s="198"/>
      <c r="R277" s="198"/>
      <c r="S277" s="198"/>
      <c r="T277" s="199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4" t="s">
        <v>149</v>
      </c>
      <c r="AU277" s="194" t="s">
        <v>83</v>
      </c>
      <c r="AV277" s="13" t="s">
        <v>81</v>
      </c>
      <c r="AW277" s="13" t="s">
        <v>31</v>
      </c>
      <c r="AX277" s="13" t="s">
        <v>74</v>
      </c>
      <c r="AY277" s="194" t="s">
        <v>140</v>
      </c>
    </row>
    <row r="278" s="14" customFormat="1">
      <c r="A278" s="14"/>
      <c r="B278" s="200"/>
      <c r="C278" s="14"/>
      <c r="D278" s="193" t="s">
        <v>149</v>
      </c>
      <c r="E278" s="201" t="s">
        <v>1</v>
      </c>
      <c r="F278" s="202" t="s">
        <v>412</v>
      </c>
      <c r="G278" s="14"/>
      <c r="H278" s="203">
        <v>0.040000000000000001</v>
      </c>
      <c r="I278" s="204"/>
      <c r="J278" s="14"/>
      <c r="K278" s="14"/>
      <c r="L278" s="200"/>
      <c r="M278" s="205"/>
      <c r="N278" s="206"/>
      <c r="O278" s="206"/>
      <c r="P278" s="206"/>
      <c r="Q278" s="206"/>
      <c r="R278" s="206"/>
      <c r="S278" s="206"/>
      <c r="T278" s="20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01" t="s">
        <v>149</v>
      </c>
      <c r="AU278" s="201" t="s">
        <v>83</v>
      </c>
      <c r="AV278" s="14" t="s">
        <v>83</v>
      </c>
      <c r="AW278" s="14" t="s">
        <v>31</v>
      </c>
      <c r="AX278" s="14" t="s">
        <v>74</v>
      </c>
      <c r="AY278" s="201" t="s">
        <v>140</v>
      </c>
    </row>
    <row r="279" s="13" customFormat="1">
      <c r="A279" s="13"/>
      <c r="B279" s="192"/>
      <c r="C279" s="13"/>
      <c r="D279" s="193" t="s">
        <v>149</v>
      </c>
      <c r="E279" s="194" t="s">
        <v>1</v>
      </c>
      <c r="F279" s="195" t="s">
        <v>400</v>
      </c>
      <c r="G279" s="13"/>
      <c r="H279" s="194" t="s">
        <v>1</v>
      </c>
      <c r="I279" s="196"/>
      <c r="J279" s="13"/>
      <c r="K279" s="13"/>
      <c r="L279" s="192"/>
      <c r="M279" s="197"/>
      <c r="N279" s="198"/>
      <c r="O279" s="198"/>
      <c r="P279" s="198"/>
      <c r="Q279" s="198"/>
      <c r="R279" s="198"/>
      <c r="S279" s="198"/>
      <c r="T279" s="199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4" t="s">
        <v>149</v>
      </c>
      <c r="AU279" s="194" t="s">
        <v>83</v>
      </c>
      <c r="AV279" s="13" t="s">
        <v>81</v>
      </c>
      <c r="AW279" s="13" t="s">
        <v>31</v>
      </c>
      <c r="AX279" s="13" t="s">
        <v>74</v>
      </c>
      <c r="AY279" s="194" t="s">
        <v>140</v>
      </c>
    </row>
    <row r="280" s="14" customFormat="1">
      <c r="A280" s="14"/>
      <c r="B280" s="200"/>
      <c r="C280" s="14"/>
      <c r="D280" s="193" t="s">
        <v>149</v>
      </c>
      <c r="E280" s="201" t="s">
        <v>1</v>
      </c>
      <c r="F280" s="202" t="s">
        <v>413</v>
      </c>
      <c r="G280" s="14"/>
      <c r="H280" s="203">
        <v>2.98</v>
      </c>
      <c r="I280" s="204"/>
      <c r="J280" s="14"/>
      <c r="K280" s="14"/>
      <c r="L280" s="200"/>
      <c r="M280" s="205"/>
      <c r="N280" s="206"/>
      <c r="O280" s="206"/>
      <c r="P280" s="206"/>
      <c r="Q280" s="206"/>
      <c r="R280" s="206"/>
      <c r="S280" s="206"/>
      <c r="T280" s="20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1" t="s">
        <v>149</v>
      </c>
      <c r="AU280" s="201" t="s">
        <v>83</v>
      </c>
      <c r="AV280" s="14" t="s">
        <v>83</v>
      </c>
      <c r="AW280" s="14" t="s">
        <v>31</v>
      </c>
      <c r="AX280" s="14" t="s">
        <v>74</v>
      </c>
      <c r="AY280" s="201" t="s">
        <v>140</v>
      </c>
    </row>
    <row r="281" s="15" customFormat="1">
      <c r="A281" s="15"/>
      <c r="B281" s="208"/>
      <c r="C281" s="15"/>
      <c r="D281" s="193" t="s">
        <v>149</v>
      </c>
      <c r="E281" s="209" t="s">
        <v>1</v>
      </c>
      <c r="F281" s="210" t="s">
        <v>152</v>
      </c>
      <c r="G281" s="15"/>
      <c r="H281" s="211">
        <v>3.4500000000000002</v>
      </c>
      <c r="I281" s="212"/>
      <c r="J281" s="15"/>
      <c r="K281" s="15"/>
      <c r="L281" s="208"/>
      <c r="M281" s="213"/>
      <c r="N281" s="214"/>
      <c r="O281" s="214"/>
      <c r="P281" s="214"/>
      <c r="Q281" s="214"/>
      <c r="R281" s="214"/>
      <c r="S281" s="214"/>
      <c r="T281" s="2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9" t="s">
        <v>149</v>
      </c>
      <c r="AU281" s="209" t="s">
        <v>83</v>
      </c>
      <c r="AV281" s="15" t="s">
        <v>147</v>
      </c>
      <c r="AW281" s="15" t="s">
        <v>31</v>
      </c>
      <c r="AX281" s="15" t="s">
        <v>81</v>
      </c>
      <c r="AY281" s="209" t="s">
        <v>140</v>
      </c>
    </row>
    <row r="282" s="2" customFormat="1" ht="24.15" customHeight="1">
      <c r="A282" s="37"/>
      <c r="B282" s="178"/>
      <c r="C282" s="179" t="s">
        <v>378</v>
      </c>
      <c r="D282" s="179" t="s">
        <v>142</v>
      </c>
      <c r="E282" s="180" t="s">
        <v>414</v>
      </c>
      <c r="F282" s="181" t="s">
        <v>415</v>
      </c>
      <c r="G282" s="182" t="s">
        <v>145</v>
      </c>
      <c r="H282" s="183">
        <v>30</v>
      </c>
      <c r="I282" s="184"/>
      <c r="J282" s="185">
        <f>ROUND(I282*H282,2)</f>
        <v>0</v>
      </c>
      <c r="K282" s="181" t="s">
        <v>146</v>
      </c>
      <c r="L282" s="38"/>
      <c r="M282" s="186" t="s">
        <v>1</v>
      </c>
      <c r="N282" s="187" t="s">
        <v>39</v>
      </c>
      <c r="O282" s="76"/>
      <c r="P282" s="188">
        <f>O282*H282</f>
        <v>0</v>
      </c>
      <c r="Q282" s="188">
        <v>0</v>
      </c>
      <c r="R282" s="188">
        <f>Q282*H282</f>
        <v>0</v>
      </c>
      <c r="S282" s="188">
        <v>0</v>
      </c>
      <c r="T282" s="189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90" t="s">
        <v>147</v>
      </c>
      <c r="AT282" s="190" t="s">
        <v>142</v>
      </c>
      <c r="AU282" s="190" t="s">
        <v>83</v>
      </c>
      <c r="AY282" s="18" t="s">
        <v>140</v>
      </c>
      <c r="BE282" s="191">
        <f>IF(N282="základní",J282,0)</f>
        <v>0</v>
      </c>
      <c r="BF282" s="191">
        <f>IF(N282="snížená",J282,0)</f>
        <v>0</v>
      </c>
      <c r="BG282" s="191">
        <f>IF(N282="zákl. přenesená",J282,0)</f>
        <v>0</v>
      </c>
      <c r="BH282" s="191">
        <f>IF(N282="sníž. přenesená",J282,0)</f>
        <v>0</v>
      </c>
      <c r="BI282" s="191">
        <f>IF(N282="nulová",J282,0)</f>
        <v>0</v>
      </c>
      <c r="BJ282" s="18" t="s">
        <v>81</v>
      </c>
      <c r="BK282" s="191">
        <f>ROUND(I282*H282,2)</f>
        <v>0</v>
      </c>
      <c r="BL282" s="18" t="s">
        <v>147</v>
      </c>
      <c r="BM282" s="190" t="s">
        <v>416</v>
      </c>
    </row>
    <row r="283" s="13" customFormat="1">
      <c r="A283" s="13"/>
      <c r="B283" s="192"/>
      <c r="C283" s="13"/>
      <c r="D283" s="193" t="s">
        <v>149</v>
      </c>
      <c r="E283" s="194" t="s">
        <v>1</v>
      </c>
      <c r="F283" s="195" t="s">
        <v>273</v>
      </c>
      <c r="G283" s="13"/>
      <c r="H283" s="194" t="s">
        <v>1</v>
      </c>
      <c r="I283" s="196"/>
      <c r="J283" s="13"/>
      <c r="K283" s="13"/>
      <c r="L283" s="192"/>
      <c r="M283" s="197"/>
      <c r="N283" s="198"/>
      <c r="O283" s="198"/>
      <c r="P283" s="198"/>
      <c r="Q283" s="198"/>
      <c r="R283" s="198"/>
      <c r="S283" s="198"/>
      <c r="T283" s="199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4" t="s">
        <v>149</v>
      </c>
      <c r="AU283" s="194" t="s">
        <v>83</v>
      </c>
      <c r="AV283" s="13" t="s">
        <v>81</v>
      </c>
      <c r="AW283" s="13" t="s">
        <v>31</v>
      </c>
      <c r="AX283" s="13" t="s">
        <v>74</v>
      </c>
      <c r="AY283" s="194" t="s">
        <v>140</v>
      </c>
    </row>
    <row r="284" s="14" customFormat="1">
      <c r="A284" s="14"/>
      <c r="B284" s="200"/>
      <c r="C284" s="14"/>
      <c r="D284" s="193" t="s">
        <v>149</v>
      </c>
      <c r="E284" s="201" t="s">
        <v>1</v>
      </c>
      <c r="F284" s="202" t="s">
        <v>274</v>
      </c>
      <c r="G284" s="14"/>
      <c r="H284" s="203">
        <v>30</v>
      </c>
      <c r="I284" s="204"/>
      <c r="J284" s="14"/>
      <c r="K284" s="14"/>
      <c r="L284" s="200"/>
      <c r="M284" s="205"/>
      <c r="N284" s="206"/>
      <c r="O284" s="206"/>
      <c r="P284" s="206"/>
      <c r="Q284" s="206"/>
      <c r="R284" s="206"/>
      <c r="S284" s="206"/>
      <c r="T284" s="207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1" t="s">
        <v>149</v>
      </c>
      <c r="AU284" s="201" t="s">
        <v>83</v>
      </c>
      <c r="AV284" s="14" t="s">
        <v>83</v>
      </c>
      <c r="AW284" s="14" t="s">
        <v>31</v>
      </c>
      <c r="AX284" s="14" t="s">
        <v>74</v>
      </c>
      <c r="AY284" s="201" t="s">
        <v>140</v>
      </c>
    </row>
    <row r="285" s="15" customFormat="1">
      <c r="A285" s="15"/>
      <c r="B285" s="208"/>
      <c r="C285" s="15"/>
      <c r="D285" s="193" t="s">
        <v>149</v>
      </c>
      <c r="E285" s="209" t="s">
        <v>1</v>
      </c>
      <c r="F285" s="210" t="s">
        <v>152</v>
      </c>
      <c r="G285" s="15"/>
      <c r="H285" s="211">
        <v>30</v>
      </c>
      <c r="I285" s="212"/>
      <c r="J285" s="15"/>
      <c r="K285" s="15"/>
      <c r="L285" s="208"/>
      <c r="M285" s="213"/>
      <c r="N285" s="214"/>
      <c r="O285" s="214"/>
      <c r="P285" s="214"/>
      <c r="Q285" s="214"/>
      <c r="R285" s="214"/>
      <c r="S285" s="214"/>
      <c r="T285" s="2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9" t="s">
        <v>149</v>
      </c>
      <c r="AU285" s="209" t="s">
        <v>83</v>
      </c>
      <c r="AV285" s="15" t="s">
        <v>147</v>
      </c>
      <c r="AW285" s="15" t="s">
        <v>31</v>
      </c>
      <c r="AX285" s="15" t="s">
        <v>81</v>
      </c>
      <c r="AY285" s="209" t="s">
        <v>140</v>
      </c>
    </row>
    <row r="286" s="12" customFormat="1" ht="22.8" customHeight="1">
      <c r="A286" s="12"/>
      <c r="B286" s="165"/>
      <c r="C286" s="12"/>
      <c r="D286" s="166" t="s">
        <v>73</v>
      </c>
      <c r="E286" s="176" t="s">
        <v>417</v>
      </c>
      <c r="F286" s="176" t="s">
        <v>418</v>
      </c>
      <c r="G286" s="12"/>
      <c r="H286" s="12"/>
      <c r="I286" s="168"/>
      <c r="J286" s="177">
        <f>BK286</f>
        <v>0</v>
      </c>
      <c r="K286" s="12"/>
      <c r="L286" s="165"/>
      <c r="M286" s="170"/>
      <c r="N286" s="171"/>
      <c r="O286" s="171"/>
      <c r="P286" s="172">
        <f>P287</f>
        <v>0</v>
      </c>
      <c r="Q286" s="171"/>
      <c r="R286" s="172">
        <f>R287</f>
        <v>0</v>
      </c>
      <c r="S286" s="171"/>
      <c r="T286" s="173">
        <f>T287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66" t="s">
        <v>81</v>
      </c>
      <c r="AT286" s="174" t="s">
        <v>73</v>
      </c>
      <c r="AU286" s="174" t="s">
        <v>81</v>
      </c>
      <c r="AY286" s="166" t="s">
        <v>140</v>
      </c>
      <c r="BK286" s="175">
        <f>BK287</f>
        <v>0</v>
      </c>
    </row>
    <row r="287" s="2" customFormat="1" ht="24.15" customHeight="1">
      <c r="A287" s="37"/>
      <c r="B287" s="178"/>
      <c r="C287" s="179" t="s">
        <v>419</v>
      </c>
      <c r="D287" s="179" t="s">
        <v>142</v>
      </c>
      <c r="E287" s="180" t="s">
        <v>420</v>
      </c>
      <c r="F287" s="181" t="s">
        <v>421</v>
      </c>
      <c r="G287" s="182" t="s">
        <v>214</v>
      </c>
      <c r="H287" s="183">
        <v>181.595</v>
      </c>
      <c r="I287" s="184"/>
      <c r="J287" s="185">
        <f>ROUND(I287*H287,2)</f>
        <v>0</v>
      </c>
      <c r="K287" s="181" t="s">
        <v>146</v>
      </c>
      <c r="L287" s="38"/>
      <c r="M287" s="229" t="s">
        <v>1</v>
      </c>
      <c r="N287" s="230" t="s">
        <v>39</v>
      </c>
      <c r="O287" s="231"/>
      <c r="P287" s="232">
        <f>O287*H287</f>
        <v>0</v>
      </c>
      <c r="Q287" s="232">
        <v>0</v>
      </c>
      <c r="R287" s="232">
        <f>Q287*H287</f>
        <v>0</v>
      </c>
      <c r="S287" s="232">
        <v>0</v>
      </c>
      <c r="T287" s="23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0" t="s">
        <v>147</v>
      </c>
      <c r="AT287" s="190" t="s">
        <v>142</v>
      </c>
      <c r="AU287" s="190" t="s">
        <v>83</v>
      </c>
      <c r="AY287" s="18" t="s">
        <v>140</v>
      </c>
      <c r="BE287" s="191">
        <f>IF(N287="základní",J287,0)</f>
        <v>0</v>
      </c>
      <c r="BF287" s="191">
        <f>IF(N287="snížená",J287,0)</f>
        <v>0</v>
      </c>
      <c r="BG287" s="191">
        <f>IF(N287="zákl. přenesená",J287,0)</f>
        <v>0</v>
      </c>
      <c r="BH287" s="191">
        <f>IF(N287="sníž. přenesená",J287,0)</f>
        <v>0</v>
      </c>
      <c r="BI287" s="191">
        <f>IF(N287="nulová",J287,0)</f>
        <v>0</v>
      </c>
      <c r="BJ287" s="18" t="s">
        <v>81</v>
      </c>
      <c r="BK287" s="191">
        <f>ROUND(I287*H287,2)</f>
        <v>0</v>
      </c>
      <c r="BL287" s="18" t="s">
        <v>147</v>
      </c>
      <c r="BM287" s="190" t="s">
        <v>422</v>
      </c>
    </row>
    <row r="288" s="2" customFormat="1" ht="6.96" customHeight="1">
      <c r="A288" s="37"/>
      <c r="B288" s="59"/>
      <c r="C288" s="60"/>
      <c r="D288" s="60"/>
      <c r="E288" s="60"/>
      <c r="F288" s="60"/>
      <c r="G288" s="60"/>
      <c r="H288" s="60"/>
      <c r="I288" s="60"/>
      <c r="J288" s="60"/>
      <c r="K288" s="60"/>
      <c r="L288" s="38"/>
      <c r="M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</row>
  </sheetData>
  <autoFilter ref="C126:K28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263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423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11. 9. 2024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26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32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26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33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34</v>
      </c>
      <c r="E32" s="37"/>
      <c r="F32" s="37"/>
      <c r="G32" s="37"/>
      <c r="H32" s="37"/>
      <c r="I32" s="37"/>
      <c r="J32" s="95">
        <f>ROUND(J123,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36</v>
      </c>
      <c r="G34" s="37"/>
      <c r="H34" s="37"/>
      <c r="I34" s="42" t="s">
        <v>35</v>
      </c>
      <c r="J34" s="42" t="s">
        <v>37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38</v>
      </c>
      <c r="E35" s="31" t="s">
        <v>39</v>
      </c>
      <c r="F35" s="134">
        <f>ROUND((SUM(BE123:BE163)),  2)</f>
        <v>0</v>
      </c>
      <c r="G35" s="37"/>
      <c r="H35" s="37"/>
      <c r="I35" s="135">
        <v>0.20999999999999999</v>
      </c>
      <c r="J35" s="134">
        <f>ROUND(((SUM(BE123:BE163))*I35),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40</v>
      </c>
      <c r="F36" s="134">
        <f>ROUND((SUM(BF123:BF163)),  2)</f>
        <v>0</v>
      </c>
      <c r="G36" s="37"/>
      <c r="H36" s="37"/>
      <c r="I36" s="135">
        <v>0.14999999999999999</v>
      </c>
      <c r="J36" s="134">
        <f>ROUND(((SUM(BF123:BF163))*I36),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41</v>
      </c>
      <c r="F37" s="134">
        <f>ROUND((SUM(BG123:BG163)),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42</v>
      </c>
      <c r="F38" s="134">
        <f>ROUND((SUM(BH123:BH163)),  2)</f>
        <v>0</v>
      </c>
      <c r="G38" s="37"/>
      <c r="H38" s="37"/>
      <c r="I38" s="135">
        <v>0.14999999999999999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43</v>
      </c>
      <c r="F39" s="134">
        <f>ROUND((SUM(BI123:BI163)),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44</v>
      </c>
      <c r="E41" s="80"/>
      <c r="F41" s="80"/>
      <c r="G41" s="138" t="s">
        <v>45</v>
      </c>
      <c r="H41" s="139" t="s">
        <v>46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263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191 - Dopravní značení konečné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11. 9. 2024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30</v>
      </c>
      <c r="J93" s="35" t="str">
        <f>E23</f>
        <v xml:space="preserve"> 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32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268</v>
      </c>
      <c r="E100" s="153"/>
      <c r="F100" s="153"/>
      <c r="G100" s="153"/>
      <c r="H100" s="153"/>
      <c r="I100" s="153"/>
      <c r="J100" s="154">
        <f>J125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269</v>
      </c>
      <c r="E101" s="153"/>
      <c r="F101" s="153"/>
      <c r="G101" s="153"/>
      <c r="H101" s="153"/>
      <c r="I101" s="153"/>
      <c r="J101" s="154">
        <f>J162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125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6.25" customHeight="1">
      <c r="A111" s="37"/>
      <c r="B111" s="38"/>
      <c r="C111" s="37"/>
      <c r="D111" s="37"/>
      <c r="E111" s="128" t="str">
        <f>E7</f>
        <v>Stavební úprava zpevněných ploch a chodníku na stadionu v Zábřehu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1"/>
      <c r="C112" s="31" t="s">
        <v>113</v>
      </c>
      <c r="L112" s="21"/>
    </row>
    <row r="113" s="2" customFormat="1" ht="16.5" customHeight="1">
      <c r="A113" s="37"/>
      <c r="B113" s="38"/>
      <c r="C113" s="37"/>
      <c r="D113" s="37"/>
      <c r="E113" s="128" t="s">
        <v>263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115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E11</f>
        <v>SO 191 - Dopravní značení konečné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F14</f>
        <v>Zábřeh</v>
      </c>
      <c r="G117" s="37"/>
      <c r="H117" s="37"/>
      <c r="I117" s="31" t="s">
        <v>22</v>
      </c>
      <c r="J117" s="68" t="str">
        <f>IF(J14="","",J14)</f>
        <v>11. 9. 2024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E17</f>
        <v xml:space="preserve"> </v>
      </c>
      <c r="G119" s="37"/>
      <c r="H119" s="37"/>
      <c r="I119" s="31" t="s">
        <v>30</v>
      </c>
      <c r="J119" s="35" t="str">
        <f>E23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7"/>
      <c r="E120" s="37"/>
      <c r="F120" s="26" t="str">
        <f>IF(E20="","",E20)</f>
        <v>Vyplň údaj</v>
      </c>
      <c r="G120" s="37"/>
      <c r="H120" s="37"/>
      <c r="I120" s="31" t="s">
        <v>32</v>
      </c>
      <c r="J120" s="35" t="str">
        <f>E26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126</v>
      </c>
      <c r="D122" s="158" t="s">
        <v>59</v>
      </c>
      <c r="E122" s="158" t="s">
        <v>55</v>
      </c>
      <c r="F122" s="158" t="s">
        <v>56</v>
      </c>
      <c r="G122" s="158" t="s">
        <v>127</v>
      </c>
      <c r="H122" s="158" t="s">
        <v>128</v>
      </c>
      <c r="I122" s="158" t="s">
        <v>129</v>
      </c>
      <c r="J122" s="158" t="s">
        <v>119</v>
      </c>
      <c r="K122" s="159" t="s">
        <v>130</v>
      </c>
      <c r="L122" s="160"/>
      <c r="M122" s="85" t="s">
        <v>1</v>
      </c>
      <c r="N122" s="86" t="s">
        <v>38</v>
      </c>
      <c r="O122" s="86" t="s">
        <v>131</v>
      </c>
      <c r="P122" s="86" t="s">
        <v>132</v>
      </c>
      <c r="Q122" s="86" t="s">
        <v>133</v>
      </c>
      <c r="R122" s="86" t="s">
        <v>134</v>
      </c>
      <c r="S122" s="86" t="s">
        <v>135</v>
      </c>
      <c r="T122" s="87" t="s">
        <v>136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137</v>
      </c>
      <c r="D123" s="37"/>
      <c r="E123" s="37"/>
      <c r="F123" s="37"/>
      <c r="G123" s="37"/>
      <c r="H123" s="37"/>
      <c r="I123" s="37"/>
      <c r="J123" s="161">
        <f>BK123</f>
        <v>0</v>
      </c>
      <c r="K123" s="37"/>
      <c r="L123" s="38"/>
      <c r="M123" s="88"/>
      <c r="N123" s="72"/>
      <c r="O123" s="89"/>
      <c r="P123" s="162">
        <f>P124</f>
        <v>0</v>
      </c>
      <c r="Q123" s="89"/>
      <c r="R123" s="162">
        <f>R124</f>
        <v>0.26424500000000001</v>
      </c>
      <c r="S123" s="89"/>
      <c r="T123" s="163">
        <f>T124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73</v>
      </c>
      <c r="AU123" s="18" t="s">
        <v>121</v>
      </c>
      <c r="BK123" s="164">
        <f>BK124</f>
        <v>0</v>
      </c>
    </row>
    <row r="124" s="12" customFormat="1" ht="25.92" customHeight="1">
      <c r="A124" s="12"/>
      <c r="B124" s="165"/>
      <c r="C124" s="12"/>
      <c r="D124" s="166" t="s">
        <v>73</v>
      </c>
      <c r="E124" s="167" t="s">
        <v>138</v>
      </c>
      <c r="F124" s="167" t="s">
        <v>139</v>
      </c>
      <c r="G124" s="12"/>
      <c r="H124" s="12"/>
      <c r="I124" s="168"/>
      <c r="J124" s="169">
        <f>BK124</f>
        <v>0</v>
      </c>
      <c r="K124" s="12"/>
      <c r="L124" s="165"/>
      <c r="M124" s="170"/>
      <c r="N124" s="171"/>
      <c r="O124" s="171"/>
      <c r="P124" s="172">
        <f>P125+P162</f>
        <v>0</v>
      </c>
      <c r="Q124" s="171"/>
      <c r="R124" s="172">
        <f>R125+R162</f>
        <v>0.26424500000000001</v>
      </c>
      <c r="S124" s="171"/>
      <c r="T124" s="173">
        <f>T125+T162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81</v>
      </c>
      <c r="AT124" s="174" t="s">
        <v>73</v>
      </c>
      <c r="AU124" s="174" t="s">
        <v>74</v>
      </c>
      <c r="AY124" s="166" t="s">
        <v>140</v>
      </c>
      <c r="BK124" s="175">
        <f>BK125+BK162</f>
        <v>0</v>
      </c>
    </row>
    <row r="125" s="12" customFormat="1" ht="22.8" customHeight="1">
      <c r="A125" s="12"/>
      <c r="B125" s="165"/>
      <c r="C125" s="12"/>
      <c r="D125" s="166" t="s">
        <v>73</v>
      </c>
      <c r="E125" s="176" t="s">
        <v>196</v>
      </c>
      <c r="F125" s="176" t="s">
        <v>351</v>
      </c>
      <c r="G125" s="12"/>
      <c r="H125" s="12"/>
      <c r="I125" s="168"/>
      <c r="J125" s="177">
        <f>BK125</f>
        <v>0</v>
      </c>
      <c r="K125" s="12"/>
      <c r="L125" s="165"/>
      <c r="M125" s="170"/>
      <c r="N125" s="171"/>
      <c r="O125" s="171"/>
      <c r="P125" s="172">
        <f>SUM(P126:P161)</f>
        <v>0</v>
      </c>
      <c r="Q125" s="171"/>
      <c r="R125" s="172">
        <f>SUM(R126:R161)</f>
        <v>0.26424500000000001</v>
      </c>
      <c r="S125" s="171"/>
      <c r="T125" s="173">
        <f>SUM(T126:T161)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81</v>
      </c>
      <c r="AT125" s="174" t="s">
        <v>73</v>
      </c>
      <c r="AU125" s="174" t="s">
        <v>81</v>
      </c>
      <c r="AY125" s="166" t="s">
        <v>140</v>
      </c>
      <c r="BK125" s="175">
        <f>SUM(BK126:BK161)</f>
        <v>0</v>
      </c>
    </row>
    <row r="126" s="2" customFormat="1" ht="24.15" customHeight="1">
      <c r="A126" s="37"/>
      <c r="B126" s="178"/>
      <c r="C126" s="179" t="s">
        <v>81</v>
      </c>
      <c r="D126" s="179" t="s">
        <v>142</v>
      </c>
      <c r="E126" s="180" t="s">
        <v>424</v>
      </c>
      <c r="F126" s="181" t="s">
        <v>425</v>
      </c>
      <c r="G126" s="182" t="s">
        <v>348</v>
      </c>
      <c r="H126" s="183">
        <v>3</v>
      </c>
      <c r="I126" s="184"/>
      <c r="J126" s="185">
        <f>ROUND(I126*H126,2)</f>
        <v>0</v>
      </c>
      <c r="K126" s="181" t="s">
        <v>146</v>
      </c>
      <c r="L126" s="38"/>
      <c r="M126" s="186" t="s">
        <v>1</v>
      </c>
      <c r="N126" s="187" t="s">
        <v>39</v>
      </c>
      <c r="O126" s="76"/>
      <c r="P126" s="188">
        <f>O126*H126</f>
        <v>0</v>
      </c>
      <c r="Q126" s="188">
        <v>0.00069999999999999999</v>
      </c>
      <c r="R126" s="188">
        <f>Q126*H126</f>
        <v>0.0020999999999999999</v>
      </c>
      <c r="S126" s="188">
        <v>0</v>
      </c>
      <c r="T126" s="189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147</v>
      </c>
      <c r="AT126" s="190" t="s">
        <v>142</v>
      </c>
      <c r="AU126" s="190" t="s">
        <v>83</v>
      </c>
      <c r="AY126" s="18" t="s">
        <v>140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81</v>
      </c>
      <c r="BK126" s="191">
        <f>ROUND(I126*H126,2)</f>
        <v>0</v>
      </c>
      <c r="BL126" s="18" t="s">
        <v>147</v>
      </c>
      <c r="BM126" s="190" t="s">
        <v>426</v>
      </c>
    </row>
    <row r="127" s="13" customFormat="1">
      <c r="A127" s="13"/>
      <c r="B127" s="192"/>
      <c r="C127" s="13"/>
      <c r="D127" s="193" t="s">
        <v>149</v>
      </c>
      <c r="E127" s="194" t="s">
        <v>1</v>
      </c>
      <c r="F127" s="195" t="s">
        <v>427</v>
      </c>
      <c r="G127" s="13"/>
      <c r="H127" s="194" t="s">
        <v>1</v>
      </c>
      <c r="I127" s="196"/>
      <c r="J127" s="13"/>
      <c r="K127" s="13"/>
      <c r="L127" s="192"/>
      <c r="M127" s="197"/>
      <c r="N127" s="198"/>
      <c r="O127" s="198"/>
      <c r="P127" s="198"/>
      <c r="Q127" s="198"/>
      <c r="R127" s="198"/>
      <c r="S127" s="198"/>
      <c r="T127" s="19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149</v>
      </c>
      <c r="AU127" s="194" t="s">
        <v>83</v>
      </c>
      <c r="AV127" s="13" t="s">
        <v>81</v>
      </c>
      <c r="AW127" s="13" t="s">
        <v>31</v>
      </c>
      <c r="AX127" s="13" t="s">
        <v>74</v>
      </c>
      <c r="AY127" s="194" t="s">
        <v>140</v>
      </c>
    </row>
    <row r="128" s="14" customFormat="1">
      <c r="A128" s="14"/>
      <c r="B128" s="200"/>
      <c r="C128" s="14"/>
      <c r="D128" s="193" t="s">
        <v>149</v>
      </c>
      <c r="E128" s="201" t="s">
        <v>1</v>
      </c>
      <c r="F128" s="202" t="s">
        <v>428</v>
      </c>
      <c r="G128" s="14"/>
      <c r="H128" s="203">
        <v>2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149</v>
      </c>
      <c r="AU128" s="201" t="s">
        <v>83</v>
      </c>
      <c r="AV128" s="14" t="s">
        <v>83</v>
      </c>
      <c r="AW128" s="14" t="s">
        <v>31</v>
      </c>
      <c r="AX128" s="14" t="s">
        <v>74</v>
      </c>
      <c r="AY128" s="201" t="s">
        <v>140</v>
      </c>
    </row>
    <row r="129" s="13" customFormat="1">
      <c r="A129" s="13"/>
      <c r="B129" s="192"/>
      <c r="C129" s="13"/>
      <c r="D129" s="193" t="s">
        <v>149</v>
      </c>
      <c r="E129" s="194" t="s">
        <v>1</v>
      </c>
      <c r="F129" s="195" t="s">
        <v>429</v>
      </c>
      <c r="G129" s="13"/>
      <c r="H129" s="194" t="s">
        <v>1</v>
      </c>
      <c r="I129" s="196"/>
      <c r="J129" s="13"/>
      <c r="K129" s="13"/>
      <c r="L129" s="192"/>
      <c r="M129" s="197"/>
      <c r="N129" s="198"/>
      <c r="O129" s="198"/>
      <c r="P129" s="198"/>
      <c r="Q129" s="198"/>
      <c r="R129" s="198"/>
      <c r="S129" s="198"/>
      <c r="T129" s="19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149</v>
      </c>
      <c r="AU129" s="194" t="s">
        <v>83</v>
      </c>
      <c r="AV129" s="13" t="s">
        <v>81</v>
      </c>
      <c r="AW129" s="13" t="s">
        <v>31</v>
      </c>
      <c r="AX129" s="13" t="s">
        <v>74</v>
      </c>
      <c r="AY129" s="194" t="s">
        <v>140</v>
      </c>
    </row>
    <row r="130" s="14" customFormat="1">
      <c r="A130" s="14"/>
      <c r="B130" s="200"/>
      <c r="C130" s="14"/>
      <c r="D130" s="193" t="s">
        <v>149</v>
      </c>
      <c r="E130" s="201" t="s">
        <v>1</v>
      </c>
      <c r="F130" s="202" t="s">
        <v>81</v>
      </c>
      <c r="G130" s="14"/>
      <c r="H130" s="203">
        <v>1</v>
      </c>
      <c r="I130" s="204"/>
      <c r="J130" s="14"/>
      <c r="K130" s="14"/>
      <c r="L130" s="200"/>
      <c r="M130" s="205"/>
      <c r="N130" s="206"/>
      <c r="O130" s="206"/>
      <c r="P130" s="206"/>
      <c r="Q130" s="206"/>
      <c r="R130" s="206"/>
      <c r="S130" s="206"/>
      <c r="T130" s="20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1" t="s">
        <v>149</v>
      </c>
      <c r="AU130" s="201" t="s">
        <v>83</v>
      </c>
      <c r="AV130" s="14" t="s">
        <v>83</v>
      </c>
      <c r="AW130" s="14" t="s">
        <v>31</v>
      </c>
      <c r="AX130" s="14" t="s">
        <v>74</v>
      </c>
      <c r="AY130" s="201" t="s">
        <v>140</v>
      </c>
    </row>
    <row r="131" s="15" customFormat="1">
      <c r="A131" s="15"/>
      <c r="B131" s="208"/>
      <c r="C131" s="15"/>
      <c r="D131" s="193" t="s">
        <v>149</v>
      </c>
      <c r="E131" s="209" t="s">
        <v>1</v>
      </c>
      <c r="F131" s="210" t="s">
        <v>152</v>
      </c>
      <c r="G131" s="15"/>
      <c r="H131" s="211">
        <v>3</v>
      </c>
      <c r="I131" s="212"/>
      <c r="J131" s="15"/>
      <c r="K131" s="15"/>
      <c r="L131" s="208"/>
      <c r="M131" s="213"/>
      <c r="N131" s="214"/>
      <c r="O131" s="214"/>
      <c r="P131" s="214"/>
      <c r="Q131" s="214"/>
      <c r="R131" s="214"/>
      <c r="S131" s="214"/>
      <c r="T131" s="2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09" t="s">
        <v>149</v>
      </c>
      <c r="AU131" s="209" t="s">
        <v>83</v>
      </c>
      <c r="AV131" s="15" t="s">
        <v>147</v>
      </c>
      <c r="AW131" s="15" t="s">
        <v>31</v>
      </c>
      <c r="AX131" s="15" t="s">
        <v>81</v>
      </c>
      <c r="AY131" s="209" t="s">
        <v>140</v>
      </c>
    </row>
    <row r="132" s="2" customFormat="1" ht="16.5" customHeight="1">
      <c r="A132" s="37"/>
      <c r="B132" s="178"/>
      <c r="C132" s="219" t="s">
        <v>83</v>
      </c>
      <c r="D132" s="219" t="s">
        <v>309</v>
      </c>
      <c r="E132" s="220" t="s">
        <v>430</v>
      </c>
      <c r="F132" s="221" t="s">
        <v>431</v>
      </c>
      <c r="G132" s="222" t="s">
        <v>348</v>
      </c>
      <c r="H132" s="223">
        <v>3</v>
      </c>
      <c r="I132" s="224"/>
      <c r="J132" s="225">
        <f>ROUND(I132*H132,2)</f>
        <v>0</v>
      </c>
      <c r="K132" s="221" t="s">
        <v>1</v>
      </c>
      <c r="L132" s="226"/>
      <c r="M132" s="227" t="s">
        <v>1</v>
      </c>
      <c r="N132" s="228" t="s">
        <v>39</v>
      </c>
      <c r="O132" s="76"/>
      <c r="P132" s="188">
        <f>O132*H132</f>
        <v>0</v>
      </c>
      <c r="Q132" s="188">
        <v>0.0040000000000000001</v>
      </c>
      <c r="R132" s="188">
        <f>Q132*H132</f>
        <v>0.012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188</v>
      </c>
      <c r="AT132" s="190" t="s">
        <v>309</v>
      </c>
      <c r="AU132" s="190" t="s">
        <v>83</v>
      </c>
      <c r="AY132" s="18" t="s">
        <v>140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81</v>
      </c>
      <c r="BK132" s="191">
        <f>ROUND(I132*H132,2)</f>
        <v>0</v>
      </c>
      <c r="BL132" s="18" t="s">
        <v>147</v>
      </c>
      <c r="BM132" s="190" t="s">
        <v>432</v>
      </c>
    </row>
    <row r="133" s="13" customFormat="1">
      <c r="A133" s="13"/>
      <c r="B133" s="192"/>
      <c r="C133" s="13"/>
      <c r="D133" s="193" t="s">
        <v>149</v>
      </c>
      <c r="E133" s="194" t="s">
        <v>1</v>
      </c>
      <c r="F133" s="195" t="s">
        <v>433</v>
      </c>
      <c r="G133" s="13"/>
      <c r="H133" s="194" t="s">
        <v>1</v>
      </c>
      <c r="I133" s="196"/>
      <c r="J133" s="13"/>
      <c r="K133" s="13"/>
      <c r="L133" s="192"/>
      <c r="M133" s="197"/>
      <c r="N133" s="198"/>
      <c r="O133" s="198"/>
      <c r="P133" s="198"/>
      <c r="Q133" s="198"/>
      <c r="R133" s="198"/>
      <c r="S133" s="198"/>
      <c r="T133" s="19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149</v>
      </c>
      <c r="AU133" s="194" t="s">
        <v>83</v>
      </c>
      <c r="AV133" s="13" t="s">
        <v>81</v>
      </c>
      <c r="AW133" s="13" t="s">
        <v>31</v>
      </c>
      <c r="AX133" s="13" t="s">
        <v>74</v>
      </c>
      <c r="AY133" s="194" t="s">
        <v>140</v>
      </c>
    </row>
    <row r="134" s="14" customFormat="1">
      <c r="A134" s="14"/>
      <c r="B134" s="200"/>
      <c r="C134" s="14"/>
      <c r="D134" s="193" t="s">
        <v>149</v>
      </c>
      <c r="E134" s="201" t="s">
        <v>1</v>
      </c>
      <c r="F134" s="202" t="s">
        <v>428</v>
      </c>
      <c r="G134" s="14"/>
      <c r="H134" s="203">
        <v>2</v>
      </c>
      <c r="I134" s="204"/>
      <c r="J134" s="14"/>
      <c r="K134" s="14"/>
      <c r="L134" s="200"/>
      <c r="M134" s="205"/>
      <c r="N134" s="206"/>
      <c r="O134" s="206"/>
      <c r="P134" s="206"/>
      <c r="Q134" s="206"/>
      <c r="R134" s="206"/>
      <c r="S134" s="206"/>
      <c r="T134" s="20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01" t="s">
        <v>149</v>
      </c>
      <c r="AU134" s="201" t="s">
        <v>83</v>
      </c>
      <c r="AV134" s="14" t="s">
        <v>83</v>
      </c>
      <c r="AW134" s="14" t="s">
        <v>31</v>
      </c>
      <c r="AX134" s="14" t="s">
        <v>74</v>
      </c>
      <c r="AY134" s="201" t="s">
        <v>140</v>
      </c>
    </row>
    <row r="135" s="13" customFormat="1">
      <c r="A135" s="13"/>
      <c r="B135" s="192"/>
      <c r="C135" s="13"/>
      <c r="D135" s="193" t="s">
        <v>149</v>
      </c>
      <c r="E135" s="194" t="s">
        <v>1</v>
      </c>
      <c r="F135" s="195" t="s">
        <v>429</v>
      </c>
      <c r="G135" s="13"/>
      <c r="H135" s="194" t="s">
        <v>1</v>
      </c>
      <c r="I135" s="196"/>
      <c r="J135" s="13"/>
      <c r="K135" s="13"/>
      <c r="L135" s="192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149</v>
      </c>
      <c r="AU135" s="194" t="s">
        <v>83</v>
      </c>
      <c r="AV135" s="13" t="s">
        <v>81</v>
      </c>
      <c r="AW135" s="13" t="s">
        <v>31</v>
      </c>
      <c r="AX135" s="13" t="s">
        <v>74</v>
      </c>
      <c r="AY135" s="194" t="s">
        <v>140</v>
      </c>
    </row>
    <row r="136" s="14" customFormat="1">
      <c r="A136" s="14"/>
      <c r="B136" s="200"/>
      <c r="C136" s="14"/>
      <c r="D136" s="193" t="s">
        <v>149</v>
      </c>
      <c r="E136" s="201" t="s">
        <v>1</v>
      </c>
      <c r="F136" s="202" t="s">
        <v>81</v>
      </c>
      <c r="G136" s="14"/>
      <c r="H136" s="203">
        <v>1</v>
      </c>
      <c r="I136" s="204"/>
      <c r="J136" s="14"/>
      <c r="K136" s="14"/>
      <c r="L136" s="200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1" t="s">
        <v>149</v>
      </c>
      <c r="AU136" s="201" t="s">
        <v>83</v>
      </c>
      <c r="AV136" s="14" t="s">
        <v>83</v>
      </c>
      <c r="AW136" s="14" t="s">
        <v>31</v>
      </c>
      <c r="AX136" s="14" t="s">
        <v>74</v>
      </c>
      <c r="AY136" s="201" t="s">
        <v>140</v>
      </c>
    </row>
    <row r="137" s="15" customFormat="1">
      <c r="A137" s="15"/>
      <c r="B137" s="208"/>
      <c r="C137" s="15"/>
      <c r="D137" s="193" t="s">
        <v>149</v>
      </c>
      <c r="E137" s="209" t="s">
        <v>1</v>
      </c>
      <c r="F137" s="210" t="s">
        <v>152</v>
      </c>
      <c r="G137" s="15"/>
      <c r="H137" s="211">
        <v>3</v>
      </c>
      <c r="I137" s="212"/>
      <c r="J137" s="15"/>
      <c r="K137" s="15"/>
      <c r="L137" s="208"/>
      <c r="M137" s="213"/>
      <c r="N137" s="214"/>
      <c r="O137" s="214"/>
      <c r="P137" s="214"/>
      <c r="Q137" s="214"/>
      <c r="R137" s="214"/>
      <c r="S137" s="214"/>
      <c r="T137" s="2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09" t="s">
        <v>149</v>
      </c>
      <c r="AU137" s="209" t="s">
        <v>83</v>
      </c>
      <c r="AV137" s="15" t="s">
        <v>147</v>
      </c>
      <c r="AW137" s="15" t="s">
        <v>31</v>
      </c>
      <c r="AX137" s="15" t="s">
        <v>81</v>
      </c>
      <c r="AY137" s="209" t="s">
        <v>140</v>
      </c>
    </row>
    <row r="138" s="2" customFormat="1" ht="24.15" customHeight="1">
      <c r="A138" s="37"/>
      <c r="B138" s="178"/>
      <c r="C138" s="179" t="s">
        <v>158</v>
      </c>
      <c r="D138" s="179" t="s">
        <v>142</v>
      </c>
      <c r="E138" s="180" t="s">
        <v>434</v>
      </c>
      <c r="F138" s="181" t="s">
        <v>435</v>
      </c>
      <c r="G138" s="182" t="s">
        <v>348</v>
      </c>
      <c r="H138" s="183">
        <v>2</v>
      </c>
      <c r="I138" s="184"/>
      <c r="J138" s="185">
        <f>ROUND(I138*H138,2)</f>
        <v>0</v>
      </c>
      <c r="K138" s="181" t="s">
        <v>146</v>
      </c>
      <c r="L138" s="38"/>
      <c r="M138" s="186" t="s">
        <v>1</v>
      </c>
      <c r="N138" s="187" t="s">
        <v>39</v>
      </c>
      <c r="O138" s="76"/>
      <c r="P138" s="188">
        <f>O138*H138</f>
        <v>0</v>
      </c>
      <c r="Q138" s="188">
        <v>0.11241</v>
      </c>
      <c r="R138" s="188">
        <f>Q138*H138</f>
        <v>0.22481999999999999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147</v>
      </c>
      <c r="AT138" s="190" t="s">
        <v>142</v>
      </c>
      <c r="AU138" s="190" t="s">
        <v>83</v>
      </c>
      <c r="AY138" s="18" t="s">
        <v>140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81</v>
      </c>
      <c r="BK138" s="191">
        <f>ROUND(I138*H138,2)</f>
        <v>0</v>
      </c>
      <c r="BL138" s="18" t="s">
        <v>147</v>
      </c>
      <c r="BM138" s="190" t="s">
        <v>436</v>
      </c>
    </row>
    <row r="139" s="13" customFormat="1">
      <c r="A139" s="13"/>
      <c r="B139" s="192"/>
      <c r="C139" s="13"/>
      <c r="D139" s="193" t="s">
        <v>149</v>
      </c>
      <c r="E139" s="194" t="s">
        <v>1</v>
      </c>
      <c r="F139" s="195" t="s">
        <v>433</v>
      </c>
      <c r="G139" s="13"/>
      <c r="H139" s="194" t="s">
        <v>1</v>
      </c>
      <c r="I139" s="196"/>
      <c r="J139" s="13"/>
      <c r="K139" s="13"/>
      <c r="L139" s="192"/>
      <c r="M139" s="197"/>
      <c r="N139" s="198"/>
      <c r="O139" s="198"/>
      <c r="P139" s="198"/>
      <c r="Q139" s="198"/>
      <c r="R139" s="198"/>
      <c r="S139" s="198"/>
      <c r="T139" s="19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149</v>
      </c>
      <c r="AU139" s="194" t="s">
        <v>83</v>
      </c>
      <c r="AV139" s="13" t="s">
        <v>81</v>
      </c>
      <c r="AW139" s="13" t="s">
        <v>31</v>
      </c>
      <c r="AX139" s="13" t="s">
        <v>74</v>
      </c>
      <c r="AY139" s="194" t="s">
        <v>140</v>
      </c>
    </row>
    <row r="140" s="14" customFormat="1">
      <c r="A140" s="14"/>
      <c r="B140" s="200"/>
      <c r="C140" s="14"/>
      <c r="D140" s="193" t="s">
        <v>149</v>
      </c>
      <c r="E140" s="201" t="s">
        <v>1</v>
      </c>
      <c r="F140" s="202" t="s">
        <v>81</v>
      </c>
      <c r="G140" s="14"/>
      <c r="H140" s="203">
        <v>1</v>
      </c>
      <c r="I140" s="204"/>
      <c r="J140" s="14"/>
      <c r="K140" s="14"/>
      <c r="L140" s="200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1" t="s">
        <v>149</v>
      </c>
      <c r="AU140" s="201" t="s">
        <v>83</v>
      </c>
      <c r="AV140" s="14" t="s">
        <v>83</v>
      </c>
      <c r="AW140" s="14" t="s">
        <v>31</v>
      </c>
      <c r="AX140" s="14" t="s">
        <v>74</v>
      </c>
      <c r="AY140" s="201" t="s">
        <v>140</v>
      </c>
    </row>
    <row r="141" s="13" customFormat="1">
      <c r="A141" s="13"/>
      <c r="B141" s="192"/>
      <c r="C141" s="13"/>
      <c r="D141" s="193" t="s">
        <v>149</v>
      </c>
      <c r="E141" s="194" t="s">
        <v>1</v>
      </c>
      <c r="F141" s="195" t="s">
        <v>429</v>
      </c>
      <c r="G141" s="13"/>
      <c r="H141" s="194" t="s">
        <v>1</v>
      </c>
      <c r="I141" s="196"/>
      <c r="J141" s="13"/>
      <c r="K141" s="13"/>
      <c r="L141" s="192"/>
      <c r="M141" s="197"/>
      <c r="N141" s="198"/>
      <c r="O141" s="198"/>
      <c r="P141" s="198"/>
      <c r="Q141" s="198"/>
      <c r="R141" s="198"/>
      <c r="S141" s="198"/>
      <c r="T141" s="19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149</v>
      </c>
      <c r="AU141" s="194" t="s">
        <v>83</v>
      </c>
      <c r="AV141" s="13" t="s">
        <v>81</v>
      </c>
      <c r="AW141" s="13" t="s">
        <v>31</v>
      </c>
      <c r="AX141" s="13" t="s">
        <v>74</v>
      </c>
      <c r="AY141" s="194" t="s">
        <v>140</v>
      </c>
    </row>
    <row r="142" s="14" customFormat="1">
      <c r="A142" s="14"/>
      <c r="B142" s="200"/>
      <c r="C142" s="14"/>
      <c r="D142" s="193" t="s">
        <v>149</v>
      </c>
      <c r="E142" s="201" t="s">
        <v>1</v>
      </c>
      <c r="F142" s="202" t="s">
        <v>81</v>
      </c>
      <c r="G142" s="14"/>
      <c r="H142" s="203">
        <v>1</v>
      </c>
      <c r="I142" s="204"/>
      <c r="J142" s="14"/>
      <c r="K142" s="14"/>
      <c r="L142" s="200"/>
      <c r="M142" s="205"/>
      <c r="N142" s="206"/>
      <c r="O142" s="206"/>
      <c r="P142" s="206"/>
      <c r="Q142" s="206"/>
      <c r="R142" s="206"/>
      <c r="S142" s="206"/>
      <c r="T142" s="207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1" t="s">
        <v>149</v>
      </c>
      <c r="AU142" s="201" t="s">
        <v>83</v>
      </c>
      <c r="AV142" s="14" t="s">
        <v>83</v>
      </c>
      <c r="AW142" s="14" t="s">
        <v>31</v>
      </c>
      <c r="AX142" s="14" t="s">
        <v>74</v>
      </c>
      <c r="AY142" s="201" t="s">
        <v>140</v>
      </c>
    </row>
    <row r="143" s="15" customFormat="1">
      <c r="A143" s="15"/>
      <c r="B143" s="208"/>
      <c r="C143" s="15"/>
      <c r="D143" s="193" t="s">
        <v>149</v>
      </c>
      <c r="E143" s="209" t="s">
        <v>1</v>
      </c>
      <c r="F143" s="210" t="s">
        <v>152</v>
      </c>
      <c r="G143" s="15"/>
      <c r="H143" s="211">
        <v>2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149</v>
      </c>
      <c r="AU143" s="209" t="s">
        <v>83</v>
      </c>
      <c r="AV143" s="15" t="s">
        <v>147</v>
      </c>
      <c r="AW143" s="15" t="s">
        <v>31</v>
      </c>
      <c r="AX143" s="15" t="s">
        <v>81</v>
      </c>
      <c r="AY143" s="209" t="s">
        <v>140</v>
      </c>
    </row>
    <row r="144" s="2" customFormat="1" ht="21.75" customHeight="1">
      <c r="A144" s="37"/>
      <c r="B144" s="178"/>
      <c r="C144" s="219" t="s">
        <v>147</v>
      </c>
      <c r="D144" s="219" t="s">
        <v>309</v>
      </c>
      <c r="E144" s="220" t="s">
        <v>437</v>
      </c>
      <c r="F144" s="221" t="s">
        <v>438</v>
      </c>
      <c r="G144" s="222" t="s">
        <v>348</v>
      </c>
      <c r="H144" s="223">
        <v>2</v>
      </c>
      <c r="I144" s="224"/>
      <c r="J144" s="225">
        <f>ROUND(I144*H144,2)</f>
        <v>0</v>
      </c>
      <c r="K144" s="221" t="s">
        <v>146</v>
      </c>
      <c r="L144" s="226"/>
      <c r="M144" s="227" t="s">
        <v>1</v>
      </c>
      <c r="N144" s="228" t="s">
        <v>39</v>
      </c>
      <c r="O144" s="76"/>
      <c r="P144" s="188">
        <f>O144*H144</f>
        <v>0</v>
      </c>
      <c r="Q144" s="188">
        <v>0.0064999999999999997</v>
      </c>
      <c r="R144" s="188">
        <f>Q144*H144</f>
        <v>0.012999999999999999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188</v>
      </c>
      <c r="AT144" s="190" t="s">
        <v>309</v>
      </c>
      <c r="AU144" s="190" t="s">
        <v>83</v>
      </c>
      <c r="AY144" s="18" t="s">
        <v>140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81</v>
      </c>
      <c r="BK144" s="191">
        <f>ROUND(I144*H144,2)</f>
        <v>0</v>
      </c>
      <c r="BL144" s="18" t="s">
        <v>147</v>
      </c>
      <c r="BM144" s="190" t="s">
        <v>439</v>
      </c>
    </row>
    <row r="145" s="14" customFormat="1">
      <c r="A145" s="14"/>
      <c r="B145" s="200"/>
      <c r="C145" s="14"/>
      <c r="D145" s="193" t="s">
        <v>149</v>
      </c>
      <c r="E145" s="201" t="s">
        <v>1</v>
      </c>
      <c r="F145" s="202" t="s">
        <v>83</v>
      </c>
      <c r="G145" s="14"/>
      <c r="H145" s="203">
        <v>2</v>
      </c>
      <c r="I145" s="204"/>
      <c r="J145" s="14"/>
      <c r="K145" s="14"/>
      <c r="L145" s="200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1" t="s">
        <v>149</v>
      </c>
      <c r="AU145" s="201" t="s">
        <v>83</v>
      </c>
      <c r="AV145" s="14" t="s">
        <v>83</v>
      </c>
      <c r="AW145" s="14" t="s">
        <v>31</v>
      </c>
      <c r="AX145" s="14" t="s">
        <v>74</v>
      </c>
      <c r="AY145" s="201" t="s">
        <v>140</v>
      </c>
    </row>
    <row r="146" s="15" customFormat="1">
      <c r="A146" s="15"/>
      <c r="B146" s="208"/>
      <c r="C146" s="15"/>
      <c r="D146" s="193" t="s">
        <v>149</v>
      </c>
      <c r="E146" s="209" t="s">
        <v>1</v>
      </c>
      <c r="F146" s="210" t="s">
        <v>152</v>
      </c>
      <c r="G146" s="15"/>
      <c r="H146" s="211">
        <v>2</v>
      </c>
      <c r="I146" s="212"/>
      <c r="J146" s="15"/>
      <c r="K146" s="15"/>
      <c r="L146" s="208"/>
      <c r="M146" s="213"/>
      <c r="N146" s="214"/>
      <c r="O146" s="214"/>
      <c r="P146" s="214"/>
      <c r="Q146" s="214"/>
      <c r="R146" s="214"/>
      <c r="S146" s="214"/>
      <c r="T146" s="2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09" t="s">
        <v>149</v>
      </c>
      <c r="AU146" s="209" t="s">
        <v>83</v>
      </c>
      <c r="AV146" s="15" t="s">
        <v>147</v>
      </c>
      <c r="AW146" s="15" t="s">
        <v>31</v>
      </c>
      <c r="AX146" s="15" t="s">
        <v>81</v>
      </c>
      <c r="AY146" s="209" t="s">
        <v>140</v>
      </c>
    </row>
    <row r="147" s="2" customFormat="1" ht="16.5" customHeight="1">
      <c r="A147" s="37"/>
      <c r="B147" s="178"/>
      <c r="C147" s="219" t="s">
        <v>169</v>
      </c>
      <c r="D147" s="219" t="s">
        <v>309</v>
      </c>
      <c r="E147" s="220" t="s">
        <v>440</v>
      </c>
      <c r="F147" s="221" t="s">
        <v>441</v>
      </c>
      <c r="G147" s="222" t="s">
        <v>348</v>
      </c>
      <c r="H147" s="223">
        <v>2</v>
      </c>
      <c r="I147" s="224"/>
      <c r="J147" s="225">
        <f>ROUND(I147*H147,2)</f>
        <v>0</v>
      </c>
      <c r="K147" s="221" t="s">
        <v>146</v>
      </c>
      <c r="L147" s="226"/>
      <c r="M147" s="227" t="s">
        <v>1</v>
      </c>
      <c r="N147" s="228" t="s">
        <v>39</v>
      </c>
      <c r="O147" s="76"/>
      <c r="P147" s="188">
        <f>O147*H147</f>
        <v>0</v>
      </c>
      <c r="Q147" s="188">
        <v>0.0033</v>
      </c>
      <c r="R147" s="188">
        <f>Q147*H147</f>
        <v>0.0066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188</v>
      </c>
      <c r="AT147" s="190" t="s">
        <v>309</v>
      </c>
      <c r="AU147" s="190" t="s">
        <v>83</v>
      </c>
      <c r="AY147" s="18" t="s">
        <v>140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81</v>
      </c>
      <c r="BK147" s="191">
        <f>ROUND(I147*H147,2)</f>
        <v>0</v>
      </c>
      <c r="BL147" s="18" t="s">
        <v>147</v>
      </c>
      <c r="BM147" s="190" t="s">
        <v>442</v>
      </c>
    </row>
    <row r="148" s="2" customFormat="1" ht="16.5" customHeight="1">
      <c r="A148" s="37"/>
      <c r="B148" s="178"/>
      <c r="C148" s="219" t="s">
        <v>175</v>
      </c>
      <c r="D148" s="219" t="s">
        <v>309</v>
      </c>
      <c r="E148" s="220" t="s">
        <v>443</v>
      </c>
      <c r="F148" s="221" t="s">
        <v>444</v>
      </c>
      <c r="G148" s="222" t="s">
        <v>348</v>
      </c>
      <c r="H148" s="223">
        <v>6</v>
      </c>
      <c r="I148" s="224"/>
      <c r="J148" s="225">
        <f>ROUND(I148*H148,2)</f>
        <v>0</v>
      </c>
      <c r="K148" s="221" t="s">
        <v>146</v>
      </c>
      <c r="L148" s="226"/>
      <c r="M148" s="227" t="s">
        <v>1</v>
      </c>
      <c r="N148" s="228" t="s">
        <v>39</v>
      </c>
      <c r="O148" s="76"/>
      <c r="P148" s="188">
        <f>O148*H148</f>
        <v>0</v>
      </c>
      <c r="Q148" s="188">
        <v>0.00040000000000000002</v>
      </c>
      <c r="R148" s="188">
        <f>Q148*H148</f>
        <v>0.0024000000000000002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188</v>
      </c>
      <c r="AT148" s="190" t="s">
        <v>309</v>
      </c>
      <c r="AU148" s="190" t="s">
        <v>83</v>
      </c>
      <c r="AY148" s="18" t="s">
        <v>140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81</v>
      </c>
      <c r="BK148" s="191">
        <f>ROUND(I148*H148,2)</f>
        <v>0</v>
      </c>
      <c r="BL148" s="18" t="s">
        <v>147</v>
      </c>
      <c r="BM148" s="190" t="s">
        <v>445</v>
      </c>
    </row>
    <row r="149" s="14" customFormat="1">
      <c r="A149" s="14"/>
      <c r="B149" s="200"/>
      <c r="C149" s="14"/>
      <c r="D149" s="193" t="s">
        <v>149</v>
      </c>
      <c r="E149" s="201" t="s">
        <v>1</v>
      </c>
      <c r="F149" s="202" t="s">
        <v>446</v>
      </c>
      <c r="G149" s="14"/>
      <c r="H149" s="203">
        <v>6</v>
      </c>
      <c r="I149" s="204"/>
      <c r="J149" s="14"/>
      <c r="K149" s="14"/>
      <c r="L149" s="200"/>
      <c r="M149" s="205"/>
      <c r="N149" s="206"/>
      <c r="O149" s="206"/>
      <c r="P149" s="206"/>
      <c r="Q149" s="206"/>
      <c r="R149" s="206"/>
      <c r="S149" s="206"/>
      <c r="T149" s="20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01" t="s">
        <v>149</v>
      </c>
      <c r="AU149" s="201" t="s">
        <v>83</v>
      </c>
      <c r="AV149" s="14" t="s">
        <v>83</v>
      </c>
      <c r="AW149" s="14" t="s">
        <v>31</v>
      </c>
      <c r="AX149" s="14" t="s">
        <v>74</v>
      </c>
      <c r="AY149" s="201" t="s">
        <v>140</v>
      </c>
    </row>
    <row r="150" s="15" customFormat="1">
      <c r="A150" s="15"/>
      <c r="B150" s="208"/>
      <c r="C150" s="15"/>
      <c r="D150" s="193" t="s">
        <v>149</v>
      </c>
      <c r="E150" s="209" t="s">
        <v>1</v>
      </c>
      <c r="F150" s="210" t="s">
        <v>152</v>
      </c>
      <c r="G150" s="15"/>
      <c r="H150" s="211">
        <v>6</v>
      </c>
      <c r="I150" s="212"/>
      <c r="J150" s="15"/>
      <c r="K150" s="15"/>
      <c r="L150" s="208"/>
      <c r="M150" s="213"/>
      <c r="N150" s="214"/>
      <c r="O150" s="214"/>
      <c r="P150" s="214"/>
      <c r="Q150" s="214"/>
      <c r="R150" s="214"/>
      <c r="S150" s="214"/>
      <c r="T150" s="2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09" t="s">
        <v>149</v>
      </c>
      <c r="AU150" s="209" t="s">
        <v>83</v>
      </c>
      <c r="AV150" s="15" t="s">
        <v>147</v>
      </c>
      <c r="AW150" s="15" t="s">
        <v>31</v>
      </c>
      <c r="AX150" s="15" t="s">
        <v>81</v>
      </c>
      <c r="AY150" s="209" t="s">
        <v>140</v>
      </c>
    </row>
    <row r="151" s="2" customFormat="1" ht="16.5" customHeight="1">
      <c r="A151" s="37"/>
      <c r="B151" s="178"/>
      <c r="C151" s="219" t="s">
        <v>181</v>
      </c>
      <c r="D151" s="219" t="s">
        <v>309</v>
      </c>
      <c r="E151" s="220" t="s">
        <v>447</v>
      </c>
      <c r="F151" s="221" t="s">
        <v>448</v>
      </c>
      <c r="G151" s="222" t="s">
        <v>348</v>
      </c>
      <c r="H151" s="223">
        <v>2</v>
      </c>
      <c r="I151" s="224"/>
      <c r="J151" s="225">
        <f>ROUND(I151*H151,2)</f>
        <v>0</v>
      </c>
      <c r="K151" s="221" t="s">
        <v>146</v>
      </c>
      <c r="L151" s="226"/>
      <c r="M151" s="227" t="s">
        <v>1</v>
      </c>
      <c r="N151" s="228" t="s">
        <v>39</v>
      </c>
      <c r="O151" s="76"/>
      <c r="P151" s="188">
        <f>O151*H151</f>
        <v>0</v>
      </c>
      <c r="Q151" s="188">
        <v>0.00014999999999999999</v>
      </c>
      <c r="R151" s="188">
        <f>Q151*H151</f>
        <v>0.00029999999999999997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188</v>
      </c>
      <c r="AT151" s="190" t="s">
        <v>309</v>
      </c>
      <c r="AU151" s="190" t="s">
        <v>83</v>
      </c>
      <c r="AY151" s="18" t="s">
        <v>140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81</v>
      </c>
      <c r="BK151" s="191">
        <f>ROUND(I151*H151,2)</f>
        <v>0</v>
      </c>
      <c r="BL151" s="18" t="s">
        <v>147</v>
      </c>
      <c r="BM151" s="190" t="s">
        <v>449</v>
      </c>
    </row>
    <row r="152" s="14" customFormat="1">
      <c r="A152" s="14"/>
      <c r="B152" s="200"/>
      <c r="C152" s="14"/>
      <c r="D152" s="193" t="s">
        <v>149</v>
      </c>
      <c r="E152" s="201" t="s">
        <v>1</v>
      </c>
      <c r="F152" s="202" t="s">
        <v>83</v>
      </c>
      <c r="G152" s="14"/>
      <c r="H152" s="203">
        <v>2</v>
      </c>
      <c r="I152" s="204"/>
      <c r="J152" s="14"/>
      <c r="K152" s="14"/>
      <c r="L152" s="200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1" t="s">
        <v>149</v>
      </c>
      <c r="AU152" s="201" t="s">
        <v>83</v>
      </c>
      <c r="AV152" s="14" t="s">
        <v>83</v>
      </c>
      <c r="AW152" s="14" t="s">
        <v>31</v>
      </c>
      <c r="AX152" s="14" t="s">
        <v>74</v>
      </c>
      <c r="AY152" s="201" t="s">
        <v>140</v>
      </c>
    </row>
    <row r="153" s="15" customFormat="1">
      <c r="A153" s="15"/>
      <c r="B153" s="208"/>
      <c r="C153" s="15"/>
      <c r="D153" s="193" t="s">
        <v>149</v>
      </c>
      <c r="E153" s="209" t="s">
        <v>1</v>
      </c>
      <c r="F153" s="210" t="s">
        <v>152</v>
      </c>
      <c r="G153" s="15"/>
      <c r="H153" s="211">
        <v>2</v>
      </c>
      <c r="I153" s="212"/>
      <c r="J153" s="15"/>
      <c r="K153" s="15"/>
      <c r="L153" s="208"/>
      <c r="M153" s="213"/>
      <c r="N153" s="214"/>
      <c r="O153" s="214"/>
      <c r="P153" s="214"/>
      <c r="Q153" s="214"/>
      <c r="R153" s="214"/>
      <c r="S153" s="214"/>
      <c r="T153" s="2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09" t="s">
        <v>149</v>
      </c>
      <c r="AU153" s="209" t="s">
        <v>83</v>
      </c>
      <c r="AV153" s="15" t="s">
        <v>147</v>
      </c>
      <c r="AW153" s="15" t="s">
        <v>31</v>
      </c>
      <c r="AX153" s="15" t="s">
        <v>81</v>
      </c>
      <c r="AY153" s="209" t="s">
        <v>140</v>
      </c>
    </row>
    <row r="154" s="2" customFormat="1" ht="24.15" customHeight="1">
      <c r="A154" s="37"/>
      <c r="B154" s="178"/>
      <c r="C154" s="179" t="s">
        <v>188</v>
      </c>
      <c r="D154" s="179" t="s">
        <v>142</v>
      </c>
      <c r="E154" s="180" t="s">
        <v>450</v>
      </c>
      <c r="F154" s="181" t="s">
        <v>451</v>
      </c>
      <c r="G154" s="182" t="s">
        <v>145</v>
      </c>
      <c r="H154" s="183">
        <v>2.5</v>
      </c>
      <c r="I154" s="184"/>
      <c r="J154" s="185">
        <f>ROUND(I154*H154,2)</f>
        <v>0</v>
      </c>
      <c r="K154" s="181" t="s">
        <v>146</v>
      </c>
      <c r="L154" s="38"/>
      <c r="M154" s="186" t="s">
        <v>1</v>
      </c>
      <c r="N154" s="187" t="s">
        <v>39</v>
      </c>
      <c r="O154" s="76"/>
      <c r="P154" s="188">
        <f>O154*H154</f>
        <v>0</v>
      </c>
      <c r="Q154" s="188">
        <v>0.0011999999999999999</v>
      </c>
      <c r="R154" s="188">
        <f>Q154*H154</f>
        <v>0.0029999999999999996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147</v>
      </c>
      <c r="AT154" s="190" t="s">
        <v>142</v>
      </c>
      <c r="AU154" s="190" t="s">
        <v>83</v>
      </c>
      <c r="AY154" s="18" t="s">
        <v>140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81</v>
      </c>
      <c r="BK154" s="191">
        <f>ROUND(I154*H154,2)</f>
        <v>0</v>
      </c>
      <c r="BL154" s="18" t="s">
        <v>147</v>
      </c>
      <c r="BM154" s="190" t="s">
        <v>452</v>
      </c>
    </row>
    <row r="155" s="13" customFormat="1">
      <c r="A155" s="13"/>
      <c r="B155" s="192"/>
      <c r="C155" s="13"/>
      <c r="D155" s="193" t="s">
        <v>149</v>
      </c>
      <c r="E155" s="194" t="s">
        <v>1</v>
      </c>
      <c r="F155" s="195" t="s">
        <v>453</v>
      </c>
      <c r="G155" s="13"/>
      <c r="H155" s="194" t="s">
        <v>1</v>
      </c>
      <c r="I155" s="196"/>
      <c r="J155" s="13"/>
      <c r="K155" s="13"/>
      <c r="L155" s="192"/>
      <c r="M155" s="197"/>
      <c r="N155" s="198"/>
      <c r="O155" s="198"/>
      <c r="P155" s="198"/>
      <c r="Q155" s="198"/>
      <c r="R155" s="198"/>
      <c r="S155" s="198"/>
      <c r="T155" s="19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149</v>
      </c>
      <c r="AU155" s="194" t="s">
        <v>83</v>
      </c>
      <c r="AV155" s="13" t="s">
        <v>81</v>
      </c>
      <c r="AW155" s="13" t="s">
        <v>31</v>
      </c>
      <c r="AX155" s="13" t="s">
        <v>74</v>
      </c>
      <c r="AY155" s="194" t="s">
        <v>140</v>
      </c>
    </row>
    <row r="156" s="14" customFormat="1">
      <c r="A156" s="14"/>
      <c r="B156" s="200"/>
      <c r="C156" s="14"/>
      <c r="D156" s="193" t="s">
        <v>149</v>
      </c>
      <c r="E156" s="201" t="s">
        <v>1</v>
      </c>
      <c r="F156" s="202" t="s">
        <v>454</v>
      </c>
      <c r="G156" s="14"/>
      <c r="H156" s="203">
        <v>2.5</v>
      </c>
      <c r="I156" s="204"/>
      <c r="J156" s="14"/>
      <c r="K156" s="14"/>
      <c r="L156" s="200"/>
      <c r="M156" s="205"/>
      <c r="N156" s="206"/>
      <c r="O156" s="206"/>
      <c r="P156" s="206"/>
      <c r="Q156" s="206"/>
      <c r="R156" s="206"/>
      <c r="S156" s="206"/>
      <c r="T156" s="20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01" t="s">
        <v>149</v>
      </c>
      <c r="AU156" s="201" t="s">
        <v>83</v>
      </c>
      <c r="AV156" s="14" t="s">
        <v>83</v>
      </c>
      <c r="AW156" s="14" t="s">
        <v>31</v>
      </c>
      <c r="AX156" s="14" t="s">
        <v>74</v>
      </c>
      <c r="AY156" s="201" t="s">
        <v>140</v>
      </c>
    </row>
    <row r="157" s="15" customFormat="1">
      <c r="A157" s="15"/>
      <c r="B157" s="208"/>
      <c r="C157" s="15"/>
      <c r="D157" s="193" t="s">
        <v>149</v>
      </c>
      <c r="E157" s="209" t="s">
        <v>1</v>
      </c>
      <c r="F157" s="210" t="s">
        <v>152</v>
      </c>
      <c r="G157" s="15"/>
      <c r="H157" s="211">
        <v>2.5</v>
      </c>
      <c r="I157" s="212"/>
      <c r="J157" s="15"/>
      <c r="K157" s="15"/>
      <c r="L157" s="208"/>
      <c r="M157" s="213"/>
      <c r="N157" s="214"/>
      <c r="O157" s="214"/>
      <c r="P157" s="214"/>
      <c r="Q157" s="214"/>
      <c r="R157" s="214"/>
      <c r="S157" s="214"/>
      <c r="T157" s="2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09" t="s">
        <v>149</v>
      </c>
      <c r="AU157" s="209" t="s">
        <v>83</v>
      </c>
      <c r="AV157" s="15" t="s">
        <v>147</v>
      </c>
      <c r="AW157" s="15" t="s">
        <v>31</v>
      </c>
      <c r="AX157" s="15" t="s">
        <v>81</v>
      </c>
      <c r="AY157" s="209" t="s">
        <v>140</v>
      </c>
    </row>
    <row r="158" s="2" customFormat="1" ht="16.5" customHeight="1">
      <c r="A158" s="37"/>
      <c r="B158" s="178"/>
      <c r="C158" s="179" t="s">
        <v>196</v>
      </c>
      <c r="D158" s="179" t="s">
        <v>142</v>
      </c>
      <c r="E158" s="180" t="s">
        <v>455</v>
      </c>
      <c r="F158" s="181" t="s">
        <v>456</v>
      </c>
      <c r="G158" s="182" t="s">
        <v>145</v>
      </c>
      <c r="H158" s="183">
        <v>2.5</v>
      </c>
      <c r="I158" s="184"/>
      <c r="J158" s="185">
        <f>ROUND(I158*H158,2)</f>
        <v>0</v>
      </c>
      <c r="K158" s="181" t="s">
        <v>146</v>
      </c>
      <c r="L158" s="38"/>
      <c r="M158" s="186" t="s">
        <v>1</v>
      </c>
      <c r="N158" s="187" t="s">
        <v>39</v>
      </c>
      <c r="O158" s="76"/>
      <c r="P158" s="188">
        <f>O158*H158</f>
        <v>0</v>
      </c>
      <c r="Q158" s="188">
        <v>1.0000000000000001E-05</v>
      </c>
      <c r="R158" s="188">
        <f>Q158*H158</f>
        <v>2.5000000000000001E-05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147</v>
      </c>
      <c r="AT158" s="190" t="s">
        <v>142</v>
      </c>
      <c r="AU158" s="190" t="s">
        <v>83</v>
      </c>
      <c r="AY158" s="18" t="s">
        <v>140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81</v>
      </c>
      <c r="BK158" s="191">
        <f>ROUND(I158*H158,2)</f>
        <v>0</v>
      </c>
      <c r="BL158" s="18" t="s">
        <v>147</v>
      </c>
      <c r="BM158" s="190" t="s">
        <v>457</v>
      </c>
    </row>
    <row r="159" s="13" customFormat="1">
      <c r="A159" s="13"/>
      <c r="B159" s="192"/>
      <c r="C159" s="13"/>
      <c r="D159" s="193" t="s">
        <v>149</v>
      </c>
      <c r="E159" s="194" t="s">
        <v>1</v>
      </c>
      <c r="F159" s="195" t="s">
        <v>453</v>
      </c>
      <c r="G159" s="13"/>
      <c r="H159" s="194" t="s">
        <v>1</v>
      </c>
      <c r="I159" s="196"/>
      <c r="J159" s="13"/>
      <c r="K159" s="13"/>
      <c r="L159" s="192"/>
      <c r="M159" s="197"/>
      <c r="N159" s="198"/>
      <c r="O159" s="198"/>
      <c r="P159" s="198"/>
      <c r="Q159" s="198"/>
      <c r="R159" s="198"/>
      <c r="S159" s="198"/>
      <c r="T159" s="19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4" t="s">
        <v>149</v>
      </c>
      <c r="AU159" s="194" t="s">
        <v>83</v>
      </c>
      <c r="AV159" s="13" t="s">
        <v>81</v>
      </c>
      <c r="AW159" s="13" t="s">
        <v>31</v>
      </c>
      <c r="AX159" s="13" t="s">
        <v>74</v>
      </c>
      <c r="AY159" s="194" t="s">
        <v>140</v>
      </c>
    </row>
    <row r="160" s="14" customFormat="1">
      <c r="A160" s="14"/>
      <c r="B160" s="200"/>
      <c r="C160" s="14"/>
      <c r="D160" s="193" t="s">
        <v>149</v>
      </c>
      <c r="E160" s="201" t="s">
        <v>1</v>
      </c>
      <c r="F160" s="202" t="s">
        <v>454</v>
      </c>
      <c r="G160" s="14"/>
      <c r="H160" s="203">
        <v>2.5</v>
      </c>
      <c r="I160" s="204"/>
      <c r="J160" s="14"/>
      <c r="K160" s="14"/>
      <c r="L160" s="200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1" t="s">
        <v>149</v>
      </c>
      <c r="AU160" s="201" t="s">
        <v>83</v>
      </c>
      <c r="AV160" s="14" t="s">
        <v>83</v>
      </c>
      <c r="AW160" s="14" t="s">
        <v>31</v>
      </c>
      <c r="AX160" s="14" t="s">
        <v>74</v>
      </c>
      <c r="AY160" s="201" t="s">
        <v>140</v>
      </c>
    </row>
    <row r="161" s="15" customFormat="1">
      <c r="A161" s="15"/>
      <c r="B161" s="208"/>
      <c r="C161" s="15"/>
      <c r="D161" s="193" t="s">
        <v>149</v>
      </c>
      <c r="E161" s="209" t="s">
        <v>1</v>
      </c>
      <c r="F161" s="210" t="s">
        <v>152</v>
      </c>
      <c r="G161" s="15"/>
      <c r="H161" s="211">
        <v>2.5</v>
      </c>
      <c r="I161" s="212"/>
      <c r="J161" s="15"/>
      <c r="K161" s="15"/>
      <c r="L161" s="208"/>
      <c r="M161" s="213"/>
      <c r="N161" s="214"/>
      <c r="O161" s="214"/>
      <c r="P161" s="214"/>
      <c r="Q161" s="214"/>
      <c r="R161" s="214"/>
      <c r="S161" s="214"/>
      <c r="T161" s="2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09" t="s">
        <v>149</v>
      </c>
      <c r="AU161" s="209" t="s">
        <v>83</v>
      </c>
      <c r="AV161" s="15" t="s">
        <v>147</v>
      </c>
      <c r="AW161" s="15" t="s">
        <v>31</v>
      </c>
      <c r="AX161" s="15" t="s">
        <v>81</v>
      </c>
      <c r="AY161" s="209" t="s">
        <v>140</v>
      </c>
    </row>
    <row r="162" s="12" customFormat="1" ht="22.8" customHeight="1">
      <c r="A162" s="12"/>
      <c r="B162" s="165"/>
      <c r="C162" s="12"/>
      <c r="D162" s="166" t="s">
        <v>73</v>
      </c>
      <c r="E162" s="176" t="s">
        <v>417</v>
      </c>
      <c r="F162" s="176" t="s">
        <v>418</v>
      </c>
      <c r="G162" s="12"/>
      <c r="H162" s="12"/>
      <c r="I162" s="168"/>
      <c r="J162" s="177">
        <f>BK162</f>
        <v>0</v>
      </c>
      <c r="K162" s="12"/>
      <c r="L162" s="165"/>
      <c r="M162" s="170"/>
      <c r="N162" s="171"/>
      <c r="O162" s="171"/>
      <c r="P162" s="172">
        <f>P163</f>
        <v>0</v>
      </c>
      <c r="Q162" s="171"/>
      <c r="R162" s="172">
        <f>R163</f>
        <v>0</v>
      </c>
      <c r="S162" s="171"/>
      <c r="T162" s="17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6" t="s">
        <v>81</v>
      </c>
      <c r="AT162" s="174" t="s">
        <v>73</v>
      </c>
      <c r="AU162" s="174" t="s">
        <v>81</v>
      </c>
      <c r="AY162" s="166" t="s">
        <v>140</v>
      </c>
      <c r="BK162" s="175">
        <f>BK163</f>
        <v>0</v>
      </c>
    </row>
    <row r="163" s="2" customFormat="1" ht="33" customHeight="1">
      <c r="A163" s="37"/>
      <c r="B163" s="178"/>
      <c r="C163" s="179" t="s">
        <v>201</v>
      </c>
      <c r="D163" s="179" t="s">
        <v>142</v>
      </c>
      <c r="E163" s="180" t="s">
        <v>458</v>
      </c>
      <c r="F163" s="181" t="s">
        <v>459</v>
      </c>
      <c r="G163" s="182" t="s">
        <v>214</v>
      </c>
      <c r="H163" s="183">
        <v>0.26300000000000001</v>
      </c>
      <c r="I163" s="184"/>
      <c r="J163" s="185">
        <f>ROUND(I163*H163,2)</f>
        <v>0</v>
      </c>
      <c r="K163" s="181" t="s">
        <v>146</v>
      </c>
      <c r="L163" s="38"/>
      <c r="M163" s="229" t="s">
        <v>1</v>
      </c>
      <c r="N163" s="230" t="s">
        <v>39</v>
      </c>
      <c r="O163" s="231"/>
      <c r="P163" s="232">
        <f>O163*H163</f>
        <v>0</v>
      </c>
      <c r="Q163" s="232">
        <v>0</v>
      </c>
      <c r="R163" s="232">
        <f>Q163*H163</f>
        <v>0</v>
      </c>
      <c r="S163" s="232">
        <v>0</v>
      </c>
      <c r="T163" s="23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147</v>
      </c>
      <c r="AT163" s="190" t="s">
        <v>142</v>
      </c>
      <c r="AU163" s="190" t="s">
        <v>83</v>
      </c>
      <c r="AY163" s="18" t="s">
        <v>140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81</v>
      </c>
      <c r="BK163" s="191">
        <f>ROUND(I163*H163,2)</f>
        <v>0</v>
      </c>
      <c r="BL163" s="18" t="s">
        <v>147</v>
      </c>
      <c r="BM163" s="190" t="s">
        <v>460</v>
      </c>
    </row>
    <row r="164" s="2" customFormat="1" ht="6.96" customHeight="1">
      <c r="A164" s="37"/>
      <c r="B164" s="59"/>
      <c r="C164" s="60"/>
      <c r="D164" s="60"/>
      <c r="E164" s="60"/>
      <c r="F164" s="60"/>
      <c r="G164" s="60"/>
      <c r="H164" s="60"/>
      <c r="I164" s="60"/>
      <c r="J164" s="60"/>
      <c r="K164" s="60"/>
      <c r="L164" s="38"/>
      <c r="M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</row>
  </sheetData>
  <autoFilter ref="C122:K16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263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461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11. 9. 2024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26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32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26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33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34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36</v>
      </c>
      <c r="G34" s="37"/>
      <c r="H34" s="37"/>
      <c r="I34" s="42" t="s">
        <v>35</v>
      </c>
      <c r="J34" s="42" t="s">
        <v>37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38</v>
      </c>
      <c r="E35" s="31" t="s">
        <v>39</v>
      </c>
      <c r="F35" s="134">
        <f>ROUND((SUM(BE122:BE130)),  2)</f>
        <v>0</v>
      </c>
      <c r="G35" s="37"/>
      <c r="H35" s="37"/>
      <c r="I35" s="135">
        <v>0.20999999999999999</v>
      </c>
      <c r="J35" s="134">
        <f>ROUND(((SUM(BE122:BE130))*I35),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40</v>
      </c>
      <c r="F36" s="134">
        <f>ROUND((SUM(BF122:BF130)),  2)</f>
        <v>0</v>
      </c>
      <c r="G36" s="37"/>
      <c r="H36" s="37"/>
      <c r="I36" s="135">
        <v>0.14999999999999999</v>
      </c>
      <c r="J36" s="134">
        <f>ROUND(((SUM(BF122:BF130))*I36),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41</v>
      </c>
      <c r="F37" s="134">
        <f>ROUND((SUM(BG122:BG130)),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42</v>
      </c>
      <c r="F38" s="134">
        <f>ROUND((SUM(BH122:BH130)),  2)</f>
        <v>0</v>
      </c>
      <c r="G38" s="37"/>
      <c r="H38" s="37"/>
      <c r="I38" s="135">
        <v>0.14999999999999999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43</v>
      </c>
      <c r="F39" s="134">
        <f>ROUND((SUM(BI122:BI130)),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44</v>
      </c>
      <c r="E41" s="80"/>
      <c r="F41" s="80"/>
      <c r="G41" s="138" t="s">
        <v>45</v>
      </c>
      <c r="H41" s="139" t="s">
        <v>46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263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11. 9. 2024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30</v>
      </c>
      <c r="J93" s="35" t="str">
        <f>E23</f>
        <v xml:space="preserve"> 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32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268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125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6.25" customHeight="1">
      <c r="A110" s="37"/>
      <c r="B110" s="38"/>
      <c r="C110" s="37"/>
      <c r="D110" s="37"/>
      <c r="E110" s="128" t="str">
        <f>E7</f>
        <v>Stavební úprava zpevněných ploch a chodníku na stadionu v Zábřehu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113</v>
      </c>
      <c r="L111" s="21"/>
    </row>
    <row r="112" s="2" customFormat="1" ht="16.5" customHeight="1">
      <c r="A112" s="37"/>
      <c r="B112" s="38"/>
      <c r="C112" s="37"/>
      <c r="D112" s="37"/>
      <c r="E112" s="128" t="s">
        <v>263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Zábřeh</v>
      </c>
      <c r="G116" s="37"/>
      <c r="H116" s="37"/>
      <c r="I116" s="31" t="s">
        <v>22</v>
      </c>
      <c r="J116" s="68" t="str">
        <f>IF(J14="","",J14)</f>
        <v>11. 9. 2024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 xml:space="preserve"> </v>
      </c>
      <c r="G118" s="37"/>
      <c r="H118" s="37"/>
      <c r="I118" s="31" t="s">
        <v>30</v>
      </c>
      <c r="J118" s="35" t="str">
        <f>E23</f>
        <v xml:space="preserve"> 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32</v>
      </c>
      <c r="J119" s="35" t="str">
        <f>E26</f>
        <v xml:space="preserve"> 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126</v>
      </c>
      <c r="D121" s="158" t="s">
        <v>59</v>
      </c>
      <c r="E121" s="158" t="s">
        <v>55</v>
      </c>
      <c r="F121" s="158" t="s">
        <v>56</v>
      </c>
      <c r="G121" s="158" t="s">
        <v>127</v>
      </c>
      <c r="H121" s="158" t="s">
        <v>128</v>
      </c>
      <c r="I121" s="158" t="s">
        <v>129</v>
      </c>
      <c r="J121" s="158" t="s">
        <v>119</v>
      </c>
      <c r="K121" s="159" t="s">
        <v>130</v>
      </c>
      <c r="L121" s="160"/>
      <c r="M121" s="85" t="s">
        <v>1</v>
      </c>
      <c r="N121" s="86" t="s">
        <v>38</v>
      </c>
      <c r="O121" s="86" t="s">
        <v>131</v>
      </c>
      <c r="P121" s="86" t="s">
        <v>132</v>
      </c>
      <c r="Q121" s="86" t="s">
        <v>133</v>
      </c>
      <c r="R121" s="86" t="s">
        <v>134</v>
      </c>
      <c r="S121" s="86" t="s">
        <v>135</v>
      </c>
      <c r="T121" s="87" t="s">
        <v>136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137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73</v>
      </c>
      <c r="AU122" s="18" t="s">
        <v>121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73</v>
      </c>
      <c r="E123" s="167" t="s">
        <v>138</v>
      </c>
      <c r="F123" s="167" t="s">
        <v>139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81</v>
      </c>
      <c r="AT123" s="174" t="s">
        <v>73</v>
      </c>
      <c r="AU123" s="174" t="s">
        <v>74</v>
      </c>
      <c r="AY123" s="166" t="s">
        <v>140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73</v>
      </c>
      <c r="E124" s="176" t="s">
        <v>196</v>
      </c>
      <c r="F124" s="176" t="s">
        <v>351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SUM(P125:P130)</f>
        <v>0</v>
      </c>
      <c r="Q124" s="171"/>
      <c r="R124" s="172">
        <f>SUM(R125:R130)</f>
        <v>0</v>
      </c>
      <c r="S124" s="171"/>
      <c r="T124" s="17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81</v>
      </c>
      <c r="AT124" s="174" t="s">
        <v>73</v>
      </c>
      <c r="AU124" s="174" t="s">
        <v>81</v>
      </c>
      <c r="AY124" s="166" t="s">
        <v>140</v>
      </c>
      <c r="BK124" s="175">
        <f>SUM(BK125:BK130)</f>
        <v>0</v>
      </c>
    </row>
    <row r="125" s="2" customFormat="1" ht="24.15" customHeight="1">
      <c r="A125" s="37"/>
      <c r="B125" s="178"/>
      <c r="C125" s="179" t="s">
        <v>81</v>
      </c>
      <c r="D125" s="179" t="s">
        <v>142</v>
      </c>
      <c r="E125" s="180" t="s">
        <v>462</v>
      </c>
      <c r="F125" s="181" t="s">
        <v>463</v>
      </c>
      <c r="G125" s="182" t="s">
        <v>348</v>
      </c>
      <c r="H125" s="183">
        <v>3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39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147</v>
      </c>
      <c r="AT125" s="190" t="s">
        <v>142</v>
      </c>
      <c r="AU125" s="190" t="s">
        <v>83</v>
      </c>
      <c r="AY125" s="18" t="s">
        <v>140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81</v>
      </c>
      <c r="BK125" s="191">
        <f>ROUND(I125*H125,2)</f>
        <v>0</v>
      </c>
      <c r="BL125" s="18" t="s">
        <v>147</v>
      </c>
      <c r="BM125" s="190" t="s">
        <v>464</v>
      </c>
    </row>
    <row r="126" s="13" customFormat="1">
      <c r="A126" s="13"/>
      <c r="B126" s="192"/>
      <c r="C126" s="13"/>
      <c r="D126" s="193" t="s">
        <v>149</v>
      </c>
      <c r="E126" s="194" t="s">
        <v>1</v>
      </c>
      <c r="F126" s="195" t="s">
        <v>465</v>
      </c>
      <c r="G126" s="13"/>
      <c r="H126" s="194" t="s">
        <v>1</v>
      </c>
      <c r="I126" s="196"/>
      <c r="J126" s="13"/>
      <c r="K126" s="13"/>
      <c r="L126" s="192"/>
      <c r="M126" s="197"/>
      <c r="N126" s="198"/>
      <c r="O126" s="198"/>
      <c r="P126" s="198"/>
      <c r="Q126" s="198"/>
      <c r="R126" s="198"/>
      <c r="S126" s="198"/>
      <c r="T126" s="19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149</v>
      </c>
      <c r="AU126" s="194" t="s">
        <v>83</v>
      </c>
      <c r="AV126" s="13" t="s">
        <v>81</v>
      </c>
      <c r="AW126" s="13" t="s">
        <v>31</v>
      </c>
      <c r="AX126" s="13" t="s">
        <v>74</v>
      </c>
      <c r="AY126" s="194" t="s">
        <v>140</v>
      </c>
    </row>
    <row r="127" s="14" customFormat="1">
      <c r="A127" s="14"/>
      <c r="B127" s="200"/>
      <c r="C127" s="14"/>
      <c r="D127" s="193" t="s">
        <v>149</v>
      </c>
      <c r="E127" s="201" t="s">
        <v>1</v>
      </c>
      <c r="F127" s="202" t="s">
        <v>83</v>
      </c>
      <c r="G127" s="14"/>
      <c r="H127" s="203">
        <v>2</v>
      </c>
      <c r="I127" s="204"/>
      <c r="J127" s="14"/>
      <c r="K127" s="14"/>
      <c r="L127" s="200"/>
      <c r="M127" s="205"/>
      <c r="N127" s="206"/>
      <c r="O127" s="206"/>
      <c r="P127" s="206"/>
      <c r="Q127" s="206"/>
      <c r="R127" s="206"/>
      <c r="S127" s="206"/>
      <c r="T127" s="20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1" t="s">
        <v>149</v>
      </c>
      <c r="AU127" s="201" t="s">
        <v>83</v>
      </c>
      <c r="AV127" s="14" t="s">
        <v>83</v>
      </c>
      <c r="AW127" s="14" t="s">
        <v>31</v>
      </c>
      <c r="AX127" s="14" t="s">
        <v>74</v>
      </c>
      <c r="AY127" s="201" t="s">
        <v>140</v>
      </c>
    </row>
    <row r="128" s="13" customFormat="1">
      <c r="A128" s="13"/>
      <c r="B128" s="192"/>
      <c r="C128" s="13"/>
      <c r="D128" s="193" t="s">
        <v>149</v>
      </c>
      <c r="E128" s="194" t="s">
        <v>1</v>
      </c>
      <c r="F128" s="195" t="s">
        <v>466</v>
      </c>
      <c r="G128" s="13"/>
      <c r="H128" s="194" t="s">
        <v>1</v>
      </c>
      <c r="I128" s="196"/>
      <c r="J128" s="13"/>
      <c r="K128" s="13"/>
      <c r="L128" s="192"/>
      <c r="M128" s="197"/>
      <c r="N128" s="198"/>
      <c r="O128" s="198"/>
      <c r="P128" s="198"/>
      <c r="Q128" s="198"/>
      <c r="R128" s="198"/>
      <c r="S128" s="198"/>
      <c r="T128" s="19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149</v>
      </c>
      <c r="AU128" s="194" t="s">
        <v>83</v>
      </c>
      <c r="AV128" s="13" t="s">
        <v>81</v>
      </c>
      <c r="AW128" s="13" t="s">
        <v>31</v>
      </c>
      <c r="AX128" s="13" t="s">
        <v>74</v>
      </c>
      <c r="AY128" s="194" t="s">
        <v>140</v>
      </c>
    </row>
    <row r="129" s="14" customFormat="1">
      <c r="A129" s="14"/>
      <c r="B129" s="200"/>
      <c r="C129" s="14"/>
      <c r="D129" s="193" t="s">
        <v>149</v>
      </c>
      <c r="E129" s="201" t="s">
        <v>1</v>
      </c>
      <c r="F129" s="202" t="s">
        <v>81</v>
      </c>
      <c r="G129" s="14"/>
      <c r="H129" s="203">
        <v>1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149</v>
      </c>
      <c r="AU129" s="201" t="s">
        <v>83</v>
      </c>
      <c r="AV129" s="14" t="s">
        <v>83</v>
      </c>
      <c r="AW129" s="14" t="s">
        <v>31</v>
      </c>
      <c r="AX129" s="14" t="s">
        <v>74</v>
      </c>
      <c r="AY129" s="201" t="s">
        <v>140</v>
      </c>
    </row>
    <row r="130" s="15" customFormat="1">
      <c r="A130" s="15"/>
      <c r="B130" s="208"/>
      <c r="C130" s="15"/>
      <c r="D130" s="193" t="s">
        <v>149</v>
      </c>
      <c r="E130" s="209" t="s">
        <v>1</v>
      </c>
      <c r="F130" s="210" t="s">
        <v>152</v>
      </c>
      <c r="G130" s="15"/>
      <c r="H130" s="211">
        <v>3</v>
      </c>
      <c r="I130" s="212"/>
      <c r="J130" s="15"/>
      <c r="K130" s="15"/>
      <c r="L130" s="208"/>
      <c r="M130" s="216"/>
      <c r="N130" s="217"/>
      <c r="O130" s="217"/>
      <c r="P130" s="217"/>
      <c r="Q130" s="217"/>
      <c r="R130" s="217"/>
      <c r="S130" s="217"/>
      <c r="T130" s="21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9" t="s">
        <v>149</v>
      </c>
      <c r="AU130" s="209" t="s">
        <v>83</v>
      </c>
      <c r="AV130" s="15" t="s">
        <v>147</v>
      </c>
      <c r="AW130" s="15" t="s">
        <v>31</v>
      </c>
      <c r="AX130" s="15" t="s">
        <v>81</v>
      </c>
      <c r="AY130" s="209" t="s">
        <v>140</v>
      </c>
    </row>
    <row r="131" s="2" customFormat="1" ht="6.96" customHeight="1">
      <c r="A131" s="37"/>
      <c r="B131" s="59"/>
      <c r="C131" s="60"/>
      <c r="D131" s="60"/>
      <c r="E131" s="60"/>
      <c r="F131" s="60"/>
      <c r="G131" s="60"/>
      <c r="H131" s="60"/>
      <c r="I131" s="60"/>
      <c r="J131" s="60"/>
      <c r="K131" s="60"/>
      <c r="L131" s="38"/>
      <c r="M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</sheetData>
  <autoFilter ref="C121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1" customFormat="1" ht="12" customHeight="1">
      <c r="B8" s="21"/>
      <c r="D8" s="31" t="s">
        <v>113</v>
      </c>
      <c r="L8" s="21"/>
    </row>
    <row r="9" s="2" customFormat="1" ht="16.5" customHeight="1">
      <c r="A9" s="37"/>
      <c r="B9" s="38"/>
      <c r="C9" s="37"/>
      <c r="D9" s="37"/>
      <c r="E9" s="128" t="s">
        <v>467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115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30" customHeight="1">
      <c r="A11" s="37"/>
      <c r="B11" s="38"/>
      <c r="C11" s="37"/>
      <c r="D11" s="37"/>
      <c r="E11" s="66" t="s">
        <v>468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11. 9. 2024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26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32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26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33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34</v>
      </c>
      <c r="E32" s="37"/>
      <c r="F32" s="37"/>
      <c r="G32" s="37"/>
      <c r="H32" s="37"/>
      <c r="I32" s="37"/>
      <c r="J32" s="95">
        <f>ROUND(J124,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36</v>
      </c>
      <c r="G34" s="37"/>
      <c r="H34" s="37"/>
      <c r="I34" s="42" t="s">
        <v>35</v>
      </c>
      <c r="J34" s="42" t="s">
        <v>37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38</v>
      </c>
      <c r="E35" s="31" t="s">
        <v>39</v>
      </c>
      <c r="F35" s="134">
        <f>ROUND((SUM(BE124:BE157)),  2)</f>
        <v>0</v>
      </c>
      <c r="G35" s="37"/>
      <c r="H35" s="37"/>
      <c r="I35" s="135">
        <v>0.20999999999999999</v>
      </c>
      <c r="J35" s="134">
        <f>ROUND(((SUM(BE124:BE157))*I35),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40</v>
      </c>
      <c r="F36" s="134">
        <f>ROUND((SUM(BF124:BF157)),  2)</f>
        <v>0</v>
      </c>
      <c r="G36" s="37"/>
      <c r="H36" s="37"/>
      <c r="I36" s="135">
        <v>0.14999999999999999</v>
      </c>
      <c r="J36" s="134">
        <f>ROUND(((SUM(BF124:BF157))*I36),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41</v>
      </c>
      <c r="F37" s="134">
        <f>ROUND((SUM(BG124:BG157)),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42</v>
      </c>
      <c r="F38" s="134">
        <f>ROUND((SUM(BH124:BH157)),  2)</f>
        <v>0</v>
      </c>
      <c r="G38" s="37"/>
      <c r="H38" s="37"/>
      <c r="I38" s="135">
        <v>0.14999999999999999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43</v>
      </c>
      <c r="F39" s="134">
        <f>ROUND((SUM(BI124:BI157)),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44</v>
      </c>
      <c r="E41" s="80"/>
      <c r="F41" s="80"/>
      <c r="G41" s="138" t="s">
        <v>45</v>
      </c>
      <c r="H41" s="139" t="s">
        <v>46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113</v>
      </c>
      <c r="L86" s="21"/>
    </row>
    <row r="87" s="2" customFormat="1" ht="16.5" customHeight="1">
      <c r="A87" s="37"/>
      <c r="B87" s="38"/>
      <c r="C87" s="37"/>
      <c r="D87" s="37"/>
      <c r="E87" s="128" t="s">
        <v>467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30" customHeight="1">
      <c r="A89" s="37"/>
      <c r="B89" s="38"/>
      <c r="C89" s="37"/>
      <c r="D89" s="37"/>
      <c r="E89" s="66" t="str">
        <f>E11</f>
        <v>SO 801 - Sadové úpravy, jemné terénní úpravy a rekultivace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Zábřeh</v>
      </c>
      <c r="G91" s="37"/>
      <c r="H91" s="37"/>
      <c r="I91" s="31" t="s">
        <v>22</v>
      </c>
      <c r="J91" s="68" t="str">
        <f>IF(J14="","",J14)</f>
        <v>11. 9. 2024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30</v>
      </c>
      <c r="J93" s="35" t="str">
        <f>E23</f>
        <v xml:space="preserve"> 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32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118</v>
      </c>
      <c r="D96" s="136"/>
      <c r="E96" s="136"/>
      <c r="F96" s="136"/>
      <c r="G96" s="136"/>
      <c r="H96" s="136"/>
      <c r="I96" s="136"/>
      <c r="J96" s="145" t="s">
        <v>119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120</v>
      </c>
      <c r="D98" s="37"/>
      <c r="E98" s="37"/>
      <c r="F98" s="37"/>
      <c r="G98" s="37"/>
      <c r="H98" s="37"/>
      <c r="I98" s="37"/>
      <c r="J98" s="95">
        <f>J124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121</v>
      </c>
    </row>
    <row r="99" s="9" customFormat="1" ht="24.96" customHeight="1">
      <c r="A99" s="9"/>
      <c r="B99" s="147"/>
      <c r="C99" s="9"/>
      <c r="D99" s="148" t="s">
        <v>122</v>
      </c>
      <c r="E99" s="149"/>
      <c r="F99" s="149"/>
      <c r="G99" s="149"/>
      <c r="H99" s="149"/>
      <c r="I99" s="149"/>
      <c r="J99" s="150">
        <f>J125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123</v>
      </c>
      <c r="E100" s="153"/>
      <c r="F100" s="153"/>
      <c r="G100" s="153"/>
      <c r="H100" s="153"/>
      <c r="I100" s="153"/>
      <c r="J100" s="154">
        <f>J126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469</v>
      </c>
      <c r="E101" s="153"/>
      <c r="F101" s="153"/>
      <c r="G101" s="153"/>
      <c r="H101" s="153"/>
      <c r="I101" s="153"/>
      <c r="J101" s="154">
        <f>J143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269</v>
      </c>
      <c r="E102" s="153"/>
      <c r="F102" s="153"/>
      <c r="G102" s="153"/>
      <c r="H102" s="153"/>
      <c r="I102" s="153"/>
      <c r="J102" s="154">
        <f>J156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7"/>
      <c r="D103" s="37"/>
      <c r="E103" s="37"/>
      <c r="F103" s="37"/>
      <c r="G103" s="37"/>
      <c r="H103" s="37"/>
      <c r="I103" s="37"/>
      <c r="J103" s="37"/>
      <c r="K103" s="37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125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7"/>
      <c r="D112" s="37"/>
      <c r="E112" s="128" t="str">
        <f>E7</f>
        <v>Stavební úprava zpevněných ploch a chodníku na stadionu v Zábřehu</v>
      </c>
      <c r="F112" s="31"/>
      <c r="G112" s="31"/>
      <c r="H112" s="31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1" customFormat="1" ht="12" customHeight="1">
      <c r="B113" s="21"/>
      <c r="C113" s="31" t="s">
        <v>113</v>
      </c>
      <c r="L113" s="21"/>
    </row>
    <row r="114" s="2" customFormat="1" ht="16.5" customHeight="1">
      <c r="A114" s="37"/>
      <c r="B114" s="38"/>
      <c r="C114" s="37"/>
      <c r="D114" s="37"/>
      <c r="E114" s="128" t="s">
        <v>467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115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30" customHeight="1">
      <c r="A116" s="37"/>
      <c r="B116" s="38"/>
      <c r="C116" s="37"/>
      <c r="D116" s="37"/>
      <c r="E116" s="66" t="str">
        <f>E11</f>
        <v>SO 801 - Sadové úpravy, jemné terénní úpravy a rekultivace</v>
      </c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7"/>
      <c r="E118" s="37"/>
      <c r="F118" s="26" t="str">
        <f>F14</f>
        <v>Zábřeh</v>
      </c>
      <c r="G118" s="37"/>
      <c r="H118" s="37"/>
      <c r="I118" s="31" t="s">
        <v>22</v>
      </c>
      <c r="J118" s="68" t="str">
        <f>IF(J14="","",J14)</f>
        <v>11. 9. 2024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7"/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7"/>
      <c r="E120" s="37"/>
      <c r="F120" s="26" t="str">
        <f>E17</f>
        <v xml:space="preserve"> </v>
      </c>
      <c r="G120" s="37"/>
      <c r="H120" s="37"/>
      <c r="I120" s="31" t="s">
        <v>30</v>
      </c>
      <c r="J120" s="35" t="str">
        <f>E23</f>
        <v xml:space="preserve"> 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28</v>
      </c>
      <c r="D121" s="37"/>
      <c r="E121" s="37"/>
      <c r="F121" s="26" t="str">
        <f>IF(E20="","",E20)</f>
        <v>Vyplň údaj</v>
      </c>
      <c r="G121" s="37"/>
      <c r="H121" s="37"/>
      <c r="I121" s="31" t="s">
        <v>32</v>
      </c>
      <c r="J121" s="35" t="str">
        <f>E26</f>
        <v xml:space="preserve"> 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55"/>
      <c r="B123" s="156"/>
      <c r="C123" s="157" t="s">
        <v>126</v>
      </c>
      <c r="D123" s="158" t="s">
        <v>59</v>
      </c>
      <c r="E123" s="158" t="s">
        <v>55</v>
      </c>
      <c r="F123" s="158" t="s">
        <v>56</v>
      </c>
      <c r="G123" s="158" t="s">
        <v>127</v>
      </c>
      <c r="H123" s="158" t="s">
        <v>128</v>
      </c>
      <c r="I123" s="158" t="s">
        <v>129</v>
      </c>
      <c r="J123" s="158" t="s">
        <v>119</v>
      </c>
      <c r="K123" s="159" t="s">
        <v>130</v>
      </c>
      <c r="L123" s="160"/>
      <c r="M123" s="85" t="s">
        <v>1</v>
      </c>
      <c r="N123" s="86" t="s">
        <v>38</v>
      </c>
      <c r="O123" s="86" t="s">
        <v>131</v>
      </c>
      <c r="P123" s="86" t="s">
        <v>132</v>
      </c>
      <c r="Q123" s="86" t="s">
        <v>133</v>
      </c>
      <c r="R123" s="86" t="s">
        <v>134</v>
      </c>
      <c r="S123" s="86" t="s">
        <v>135</v>
      </c>
      <c r="T123" s="87" t="s">
        <v>136</v>
      </c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</row>
    <row r="124" s="2" customFormat="1" ht="22.8" customHeight="1">
      <c r="A124" s="37"/>
      <c r="B124" s="38"/>
      <c r="C124" s="92" t="s">
        <v>137</v>
      </c>
      <c r="D124" s="37"/>
      <c r="E124" s="37"/>
      <c r="F124" s="37"/>
      <c r="G124" s="37"/>
      <c r="H124" s="37"/>
      <c r="I124" s="37"/>
      <c r="J124" s="161">
        <f>BK124</f>
        <v>0</v>
      </c>
      <c r="K124" s="37"/>
      <c r="L124" s="38"/>
      <c r="M124" s="88"/>
      <c r="N124" s="72"/>
      <c r="O124" s="89"/>
      <c r="P124" s="162">
        <f>P125</f>
        <v>0</v>
      </c>
      <c r="Q124" s="89"/>
      <c r="R124" s="162">
        <f>R125</f>
        <v>0.00165</v>
      </c>
      <c r="S124" s="89"/>
      <c r="T124" s="163">
        <f>T125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8" t="s">
        <v>73</v>
      </c>
      <c r="AU124" s="18" t="s">
        <v>121</v>
      </c>
      <c r="BK124" s="164">
        <f>BK125</f>
        <v>0</v>
      </c>
    </row>
    <row r="125" s="12" customFormat="1" ht="25.92" customHeight="1">
      <c r="A125" s="12"/>
      <c r="B125" s="165"/>
      <c r="C125" s="12"/>
      <c r="D125" s="166" t="s">
        <v>73</v>
      </c>
      <c r="E125" s="167" t="s">
        <v>138</v>
      </c>
      <c r="F125" s="167" t="s">
        <v>139</v>
      </c>
      <c r="G125" s="12"/>
      <c r="H125" s="12"/>
      <c r="I125" s="168"/>
      <c r="J125" s="169">
        <f>BK125</f>
        <v>0</v>
      </c>
      <c r="K125" s="12"/>
      <c r="L125" s="165"/>
      <c r="M125" s="170"/>
      <c r="N125" s="171"/>
      <c r="O125" s="171"/>
      <c r="P125" s="172">
        <f>P126+P143+P156</f>
        <v>0</v>
      </c>
      <c r="Q125" s="171"/>
      <c r="R125" s="172">
        <f>R126+R143+R156</f>
        <v>0.00165</v>
      </c>
      <c r="S125" s="171"/>
      <c r="T125" s="173">
        <f>T126+T143+T156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81</v>
      </c>
      <c r="AT125" s="174" t="s">
        <v>73</v>
      </c>
      <c r="AU125" s="174" t="s">
        <v>74</v>
      </c>
      <c r="AY125" s="166" t="s">
        <v>140</v>
      </c>
      <c r="BK125" s="175">
        <f>BK126+BK143+BK156</f>
        <v>0</v>
      </c>
    </row>
    <row r="126" s="12" customFormat="1" ht="22.8" customHeight="1">
      <c r="A126" s="12"/>
      <c r="B126" s="165"/>
      <c r="C126" s="12"/>
      <c r="D126" s="166" t="s">
        <v>73</v>
      </c>
      <c r="E126" s="176" t="s">
        <v>81</v>
      </c>
      <c r="F126" s="176" t="s">
        <v>141</v>
      </c>
      <c r="G126" s="12"/>
      <c r="H126" s="12"/>
      <c r="I126" s="168"/>
      <c r="J126" s="177">
        <f>BK126</f>
        <v>0</v>
      </c>
      <c r="K126" s="12"/>
      <c r="L126" s="165"/>
      <c r="M126" s="170"/>
      <c r="N126" s="171"/>
      <c r="O126" s="171"/>
      <c r="P126" s="172">
        <f>SUM(P127:P142)</f>
        <v>0</v>
      </c>
      <c r="Q126" s="171"/>
      <c r="R126" s="172">
        <f>SUM(R127:R142)</f>
        <v>0</v>
      </c>
      <c r="S126" s="171"/>
      <c r="T126" s="173">
        <f>SUM(T127:T142)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6" t="s">
        <v>81</v>
      </c>
      <c r="AT126" s="174" t="s">
        <v>73</v>
      </c>
      <c r="AU126" s="174" t="s">
        <v>81</v>
      </c>
      <c r="AY126" s="166" t="s">
        <v>140</v>
      </c>
      <c r="BK126" s="175">
        <f>SUM(BK127:BK142)</f>
        <v>0</v>
      </c>
    </row>
    <row r="127" s="2" customFormat="1" ht="16.5" customHeight="1">
      <c r="A127" s="37"/>
      <c r="B127" s="178"/>
      <c r="C127" s="179" t="s">
        <v>81</v>
      </c>
      <c r="D127" s="179" t="s">
        <v>142</v>
      </c>
      <c r="E127" s="180" t="s">
        <v>470</v>
      </c>
      <c r="F127" s="181" t="s">
        <v>471</v>
      </c>
      <c r="G127" s="182" t="s">
        <v>191</v>
      </c>
      <c r="H127" s="183">
        <v>3.2999999999999998</v>
      </c>
      <c r="I127" s="184"/>
      <c r="J127" s="185">
        <f>ROUND(I127*H127,2)</f>
        <v>0</v>
      </c>
      <c r="K127" s="181" t="s">
        <v>1</v>
      </c>
      <c r="L127" s="38"/>
      <c r="M127" s="186" t="s">
        <v>1</v>
      </c>
      <c r="N127" s="187" t="s">
        <v>39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147</v>
      </c>
      <c r="AT127" s="190" t="s">
        <v>142</v>
      </c>
      <c r="AU127" s="190" t="s">
        <v>83</v>
      </c>
      <c r="AY127" s="18" t="s">
        <v>140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81</v>
      </c>
      <c r="BK127" s="191">
        <f>ROUND(I127*H127,2)</f>
        <v>0</v>
      </c>
      <c r="BL127" s="18" t="s">
        <v>147</v>
      </c>
      <c r="BM127" s="190" t="s">
        <v>472</v>
      </c>
    </row>
    <row r="128" s="13" customFormat="1">
      <c r="A128" s="13"/>
      <c r="B128" s="192"/>
      <c r="C128" s="13"/>
      <c r="D128" s="193" t="s">
        <v>149</v>
      </c>
      <c r="E128" s="194" t="s">
        <v>1</v>
      </c>
      <c r="F128" s="195" t="s">
        <v>473</v>
      </c>
      <c r="G128" s="13"/>
      <c r="H128" s="194" t="s">
        <v>1</v>
      </c>
      <c r="I128" s="196"/>
      <c r="J128" s="13"/>
      <c r="K128" s="13"/>
      <c r="L128" s="192"/>
      <c r="M128" s="197"/>
      <c r="N128" s="198"/>
      <c r="O128" s="198"/>
      <c r="P128" s="198"/>
      <c r="Q128" s="198"/>
      <c r="R128" s="198"/>
      <c r="S128" s="198"/>
      <c r="T128" s="19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149</v>
      </c>
      <c r="AU128" s="194" t="s">
        <v>83</v>
      </c>
      <c r="AV128" s="13" t="s">
        <v>81</v>
      </c>
      <c r="AW128" s="13" t="s">
        <v>31</v>
      </c>
      <c r="AX128" s="13" t="s">
        <v>74</v>
      </c>
      <c r="AY128" s="194" t="s">
        <v>140</v>
      </c>
    </row>
    <row r="129" s="14" customFormat="1">
      <c r="A129" s="14"/>
      <c r="B129" s="200"/>
      <c r="C129" s="14"/>
      <c r="D129" s="193" t="s">
        <v>149</v>
      </c>
      <c r="E129" s="201" t="s">
        <v>1</v>
      </c>
      <c r="F129" s="202" t="s">
        <v>474</v>
      </c>
      <c r="G129" s="14"/>
      <c r="H129" s="203">
        <v>3.2999999999999998</v>
      </c>
      <c r="I129" s="204"/>
      <c r="J129" s="14"/>
      <c r="K129" s="14"/>
      <c r="L129" s="200"/>
      <c r="M129" s="205"/>
      <c r="N129" s="206"/>
      <c r="O129" s="206"/>
      <c r="P129" s="206"/>
      <c r="Q129" s="206"/>
      <c r="R129" s="206"/>
      <c r="S129" s="206"/>
      <c r="T129" s="20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1" t="s">
        <v>149</v>
      </c>
      <c r="AU129" s="201" t="s">
        <v>83</v>
      </c>
      <c r="AV129" s="14" t="s">
        <v>83</v>
      </c>
      <c r="AW129" s="14" t="s">
        <v>31</v>
      </c>
      <c r="AX129" s="14" t="s">
        <v>74</v>
      </c>
      <c r="AY129" s="201" t="s">
        <v>140</v>
      </c>
    </row>
    <row r="130" s="15" customFormat="1">
      <c r="A130" s="15"/>
      <c r="B130" s="208"/>
      <c r="C130" s="15"/>
      <c r="D130" s="193" t="s">
        <v>149</v>
      </c>
      <c r="E130" s="209" t="s">
        <v>1</v>
      </c>
      <c r="F130" s="210" t="s">
        <v>152</v>
      </c>
      <c r="G130" s="15"/>
      <c r="H130" s="211">
        <v>3.2999999999999998</v>
      </c>
      <c r="I130" s="212"/>
      <c r="J130" s="15"/>
      <c r="K130" s="15"/>
      <c r="L130" s="208"/>
      <c r="M130" s="213"/>
      <c r="N130" s="214"/>
      <c r="O130" s="214"/>
      <c r="P130" s="214"/>
      <c r="Q130" s="214"/>
      <c r="R130" s="214"/>
      <c r="S130" s="214"/>
      <c r="T130" s="2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9" t="s">
        <v>149</v>
      </c>
      <c r="AU130" s="209" t="s">
        <v>83</v>
      </c>
      <c r="AV130" s="15" t="s">
        <v>147</v>
      </c>
      <c r="AW130" s="15" t="s">
        <v>31</v>
      </c>
      <c r="AX130" s="15" t="s">
        <v>81</v>
      </c>
      <c r="AY130" s="209" t="s">
        <v>140</v>
      </c>
    </row>
    <row r="131" s="2" customFormat="1" ht="24.15" customHeight="1">
      <c r="A131" s="37"/>
      <c r="B131" s="178"/>
      <c r="C131" s="179" t="s">
        <v>83</v>
      </c>
      <c r="D131" s="179" t="s">
        <v>142</v>
      </c>
      <c r="E131" s="180" t="s">
        <v>475</v>
      </c>
      <c r="F131" s="181" t="s">
        <v>476</v>
      </c>
      <c r="G131" s="182" t="s">
        <v>191</v>
      </c>
      <c r="H131" s="183">
        <v>3.2999999999999998</v>
      </c>
      <c r="I131" s="184"/>
      <c r="J131" s="185">
        <f>ROUND(I131*H131,2)</f>
        <v>0</v>
      </c>
      <c r="K131" s="181" t="s">
        <v>192</v>
      </c>
      <c r="L131" s="38"/>
      <c r="M131" s="186" t="s">
        <v>1</v>
      </c>
      <c r="N131" s="187" t="s">
        <v>39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147</v>
      </c>
      <c r="AT131" s="190" t="s">
        <v>142</v>
      </c>
      <c r="AU131" s="190" t="s">
        <v>83</v>
      </c>
      <c r="AY131" s="18" t="s">
        <v>140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81</v>
      </c>
      <c r="BK131" s="191">
        <f>ROUND(I131*H131,2)</f>
        <v>0</v>
      </c>
      <c r="BL131" s="18" t="s">
        <v>147</v>
      </c>
      <c r="BM131" s="190" t="s">
        <v>477</v>
      </c>
    </row>
    <row r="132" s="13" customFormat="1">
      <c r="A132" s="13"/>
      <c r="B132" s="192"/>
      <c r="C132" s="13"/>
      <c r="D132" s="193" t="s">
        <v>149</v>
      </c>
      <c r="E132" s="194" t="s">
        <v>1</v>
      </c>
      <c r="F132" s="195" t="s">
        <v>478</v>
      </c>
      <c r="G132" s="13"/>
      <c r="H132" s="194" t="s">
        <v>1</v>
      </c>
      <c r="I132" s="196"/>
      <c r="J132" s="13"/>
      <c r="K132" s="13"/>
      <c r="L132" s="192"/>
      <c r="M132" s="197"/>
      <c r="N132" s="198"/>
      <c r="O132" s="198"/>
      <c r="P132" s="198"/>
      <c r="Q132" s="198"/>
      <c r="R132" s="198"/>
      <c r="S132" s="198"/>
      <c r="T132" s="19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149</v>
      </c>
      <c r="AU132" s="194" t="s">
        <v>83</v>
      </c>
      <c r="AV132" s="13" t="s">
        <v>81</v>
      </c>
      <c r="AW132" s="13" t="s">
        <v>31</v>
      </c>
      <c r="AX132" s="13" t="s">
        <v>74</v>
      </c>
      <c r="AY132" s="194" t="s">
        <v>140</v>
      </c>
    </row>
    <row r="133" s="14" customFormat="1">
      <c r="A133" s="14"/>
      <c r="B133" s="200"/>
      <c r="C133" s="14"/>
      <c r="D133" s="193" t="s">
        <v>149</v>
      </c>
      <c r="E133" s="201" t="s">
        <v>1</v>
      </c>
      <c r="F133" s="202" t="s">
        <v>479</v>
      </c>
      <c r="G133" s="14"/>
      <c r="H133" s="203">
        <v>3.2999999999999998</v>
      </c>
      <c r="I133" s="204"/>
      <c r="J133" s="14"/>
      <c r="K133" s="14"/>
      <c r="L133" s="200"/>
      <c r="M133" s="205"/>
      <c r="N133" s="206"/>
      <c r="O133" s="206"/>
      <c r="P133" s="206"/>
      <c r="Q133" s="206"/>
      <c r="R133" s="206"/>
      <c r="S133" s="206"/>
      <c r="T133" s="207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1" t="s">
        <v>149</v>
      </c>
      <c r="AU133" s="201" t="s">
        <v>83</v>
      </c>
      <c r="AV133" s="14" t="s">
        <v>83</v>
      </c>
      <c r="AW133" s="14" t="s">
        <v>31</v>
      </c>
      <c r="AX133" s="14" t="s">
        <v>74</v>
      </c>
      <c r="AY133" s="201" t="s">
        <v>140</v>
      </c>
    </row>
    <row r="134" s="15" customFormat="1">
      <c r="A134" s="15"/>
      <c r="B134" s="208"/>
      <c r="C134" s="15"/>
      <c r="D134" s="193" t="s">
        <v>149</v>
      </c>
      <c r="E134" s="209" t="s">
        <v>1</v>
      </c>
      <c r="F134" s="210" t="s">
        <v>152</v>
      </c>
      <c r="G134" s="15"/>
      <c r="H134" s="211">
        <v>3.2999999999999998</v>
      </c>
      <c r="I134" s="212"/>
      <c r="J134" s="15"/>
      <c r="K134" s="15"/>
      <c r="L134" s="208"/>
      <c r="M134" s="213"/>
      <c r="N134" s="214"/>
      <c r="O134" s="214"/>
      <c r="P134" s="214"/>
      <c r="Q134" s="214"/>
      <c r="R134" s="214"/>
      <c r="S134" s="214"/>
      <c r="T134" s="2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9" t="s">
        <v>149</v>
      </c>
      <c r="AU134" s="209" t="s">
        <v>83</v>
      </c>
      <c r="AV134" s="15" t="s">
        <v>147</v>
      </c>
      <c r="AW134" s="15" t="s">
        <v>31</v>
      </c>
      <c r="AX134" s="15" t="s">
        <v>81</v>
      </c>
      <c r="AY134" s="209" t="s">
        <v>140</v>
      </c>
    </row>
    <row r="135" s="2" customFormat="1" ht="24.15" customHeight="1">
      <c r="A135" s="37"/>
      <c r="B135" s="178"/>
      <c r="C135" s="179" t="s">
        <v>158</v>
      </c>
      <c r="D135" s="179" t="s">
        <v>142</v>
      </c>
      <c r="E135" s="180" t="s">
        <v>480</v>
      </c>
      <c r="F135" s="181" t="s">
        <v>481</v>
      </c>
      <c r="G135" s="182" t="s">
        <v>145</v>
      </c>
      <c r="H135" s="183">
        <v>33</v>
      </c>
      <c r="I135" s="184"/>
      <c r="J135" s="185">
        <f>ROUND(I135*H135,2)</f>
        <v>0</v>
      </c>
      <c r="K135" s="181" t="s">
        <v>192</v>
      </c>
      <c r="L135" s="38"/>
      <c r="M135" s="186" t="s">
        <v>1</v>
      </c>
      <c r="N135" s="187" t="s">
        <v>39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147</v>
      </c>
      <c r="AT135" s="190" t="s">
        <v>142</v>
      </c>
      <c r="AU135" s="190" t="s">
        <v>83</v>
      </c>
      <c r="AY135" s="18" t="s">
        <v>140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81</v>
      </c>
      <c r="BK135" s="191">
        <f>ROUND(I135*H135,2)</f>
        <v>0</v>
      </c>
      <c r="BL135" s="18" t="s">
        <v>147</v>
      </c>
      <c r="BM135" s="190" t="s">
        <v>482</v>
      </c>
    </row>
    <row r="136" s="13" customFormat="1">
      <c r="A136" s="13"/>
      <c r="B136" s="192"/>
      <c r="C136" s="13"/>
      <c r="D136" s="193" t="s">
        <v>149</v>
      </c>
      <c r="E136" s="194" t="s">
        <v>1</v>
      </c>
      <c r="F136" s="195" t="s">
        <v>483</v>
      </c>
      <c r="G136" s="13"/>
      <c r="H136" s="194" t="s">
        <v>1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149</v>
      </c>
      <c r="AU136" s="194" t="s">
        <v>83</v>
      </c>
      <c r="AV136" s="13" t="s">
        <v>81</v>
      </c>
      <c r="AW136" s="13" t="s">
        <v>31</v>
      </c>
      <c r="AX136" s="13" t="s">
        <v>74</v>
      </c>
      <c r="AY136" s="194" t="s">
        <v>140</v>
      </c>
    </row>
    <row r="137" s="14" customFormat="1">
      <c r="A137" s="14"/>
      <c r="B137" s="200"/>
      <c r="C137" s="14"/>
      <c r="D137" s="193" t="s">
        <v>149</v>
      </c>
      <c r="E137" s="201" t="s">
        <v>1</v>
      </c>
      <c r="F137" s="202" t="s">
        <v>484</v>
      </c>
      <c r="G137" s="14"/>
      <c r="H137" s="203">
        <v>33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149</v>
      </c>
      <c r="AU137" s="201" t="s">
        <v>83</v>
      </c>
      <c r="AV137" s="14" t="s">
        <v>83</v>
      </c>
      <c r="AW137" s="14" t="s">
        <v>31</v>
      </c>
      <c r="AX137" s="14" t="s">
        <v>74</v>
      </c>
      <c r="AY137" s="201" t="s">
        <v>140</v>
      </c>
    </row>
    <row r="138" s="15" customFormat="1">
      <c r="A138" s="15"/>
      <c r="B138" s="208"/>
      <c r="C138" s="15"/>
      <c r="D138" s="193" t="s">
        <v>149</v>
      </c>
      <c r="E138" s="209" t="s">
        <v>1</v>
      </c>
      <c r="F138" s="210" t="s">
        <v>152</v>
      </c>
      <c r="G138" s="15"/>
      <c r="H138" s="211">
        <v>33</v>
      </c>
      <c r="I138" s="212"/>
      <c r="J138" s="15"/>
      <c r="K138" s="15"/>
      <c r="L138" s="208"/>
      <c r="M138" s="213"/>
      <c r="N138" s="214"/>
      <c r="O138" s="214"/>
      <c r="P138" s="214"/>
      <c r="Q138" s="214"/>
      <c r="R138" s="214"/>
      <c r="S138" s="214"/>
      <c r="T138" s="2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09" t="s">
        <v>149</v>
      </c>
      <c r="AU138" s="209" t="s">
        <v>83</v>
      </c>
      <c r="AV138" s="15" t="s">
        <v>147</v>
      </c>
      <c r="AW138" s="15" t="s">
        <v>31</v>
      </c>
      <c r="AX138" s="15" t="s">
        <v>81</v>
      </c>
      <c r="AY138" s="209" t="s">
        <v>140</v>
      </c>
    </row>
    <row r="139" s="2" customFormat="1" ht="16.5" customHeight="1">
      <c r="A139" s="37"/>
      <c r="B139" s="178"/>
      <c r="C139" s="179" t="s">
        <v>147</v>
      </c>
      <c r="D139" s="179" t="s">
        <v>142</v>
      </c>
      <c r="E139" s="180" t="s">
        <v>485</v>
      </c>
      <c r="F139" s="181" t="s">
        <v>486</v>
      </c>
      <c r="G139" s="182" t="s">
        <v>145</v>
      </c>
      <c r="H139" s="183">
        <v>33</v>
      </c>
      <c r="I139" s="184"/>
      <c r="J139" s="185">
        <f>ROUND(I139*H139,2)</f>
        <v>0</v>
      </c>
      <c r="K139" s="181" t="s">
        <v>192</v>
      </c>
      <c r="L139" s="38"/>
      <c r="M139" s="186" t="s">
        <v>1</v>
      </c>
      <c r="N139" s="187" t="s">
        <v>39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147</v>
      </c>
      <c r="AT139" s="190" t="s">
        <v>142</v>
      </c>
      <c r="AU139" s="190" t="s">
        <v>83</v>
      </c>
      <c r="AY139" s="18" t="s">
        <v>140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81</v>
      </c>
      <c r="BK139" s="191">
        <f>ROUND(I139*H139,2)</f>
        <v>0</v>
      </c>
      <c r="BL139" s="18" t="s">
        <v>147</v>
      </c>
      <c r="BM139" s="190" t="s">
        <v>487</v>
      </c>
    </row>
    <row r="140" s="13" customFormat="1">
      <c r="A140" s="13"/>
      <c r="B140" s="192"/>
      <c r="C140" s="13"/>
      <c r="D140" s="193" t="s">
        <v>149</v>
      </c>
      <c r="E140" s="194" t="s">
        <v>1</v>
      </c>
      <c r="F140" s="195" t="s">
        <v>488</v>
      </c>
      <c r="G140" s="13"/>
      <c r="H140" s="194" t="s">
        <v>1</v>
      </c>
      <c r="I140" s="196"/>
      <c r="J140" s="13"/>
      <c r="K140" s="13"/>
      <c r="L140" s="192"/>
      <c r="M140" s="197"/>
      <c r="N140" s="198"/>
      <c r="O140" s="198"/>
      <c r="P140" s="198"/>
      <c r="Q140" s="198"/>
      <c r="R140" s="198"/>
      <c r="S140" s="198"/>
      <c r="T140" s="19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149</v>
      </c>
      <c r="AU140" s="194" t="s">
        <v>83</v>
      </c>
      <c r="AV140" s="13" t="s">
        <v>81</v>
      </c>
      <c r="AW140" s="13" t="s">
        <v>31</v>
      </c>
      <c r="AX140" s="13" t="s">
        <v>74</v>
      </c>
      <c r="AY140" s="194" t="s">
        <v>140</v>
      </c>
    </row>
    <row r="141" s="14" customFormat="1">
      <c r="A141" s="14"/>
      <c r="B141" s="200"/>
      <c r="C141" s="14"/>
      <c r="D141" s="193" t="s">
        <v>149</v>
      </c>
      <c r="E141" s="201" t="s">
        <v>1</v>
      </c>
      <c r="F141" s="202" t="s">
        <v>484</v>
      </c>
      <c r="G141" s="14"/>
      <c r="H141" s="203">
        <v>33</v>
      </c>
      <c r="I141" s="204"/>
      <c r="J141" s="14"/>
      <c r="K141" s="14"/>
      <c r="L141" s="200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1" t="s">
        <v>149</v>
      </c>
      <c r="AU141" s="201" t="s">
        <v>83</v>
      </c>
      <c r="AV141" s="14" t="s">
        <v>83</v>
      </c>
      <c r="AW141" s="14" t="s">
        <v>31</v>
      </c>
      <c r="AX141" s="14" t="s">
        <v>74</v>
      </c>
      <c r="AY141" s="201" t="s">
        <v>140</v>
      </c>
    </row>
    <row r="142" s="15" customFormat="1">
      <c r="A142" s="15"/>
      <c r="B142" s="208"/>
      <c r="C142" s="15"/>
      <c r="D142" s="193" t="s">
        <v>149</v>
      </c>
      <c r="E142" s="209" t="s">
        <v>1</v>
      </c>
      <c r="F142" s="210" t="s">
        <v>152</v>
      </c>
      <c r="G142" s="15"/>
      <c r="H142" s="211">
        <v>33</v>
      </c>
      <c r="I142" s="212"/>
      <c r="J142" s="15"/>
      <c r="K142" s="15"/>
      <c r="L142" s="208"/>
      <c r="M142" s="213"/>
      <c r="N142" s="214"/>
      <c r="O142" s="214"/>
      <c r="P142" s="214"/>
      <c r="Q142" s="214"/>
      <c r="R142" s="214"/>
      <c r="S142" s="214"/>
      <c r="T142" s="2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9" t="s">
        <v>149</v>
      </c>
      <c r="AU142" s="209" t="s">
        <v>83</v>
      </c>
      <c r="AV142" s="15" t="s">
        <v>147</v>
      </c>
      <c r="AW142" s="15" t="s">
        <v>31</v>
      </c>
      <c r="AX142" s="15" t="s">
        <v>81</v>
      </c>
      <c r="AY142" s="209" t="s">
        <v>140</v>
      </c>
    </row>
    <row r="143" s="12" customFormat="1" ht="22.8" customHeight="1">
      <c r="A143" s="12"/>
      <c r="B143" s="165"/>
      <c r="C143" s="12"/>
      <c r="D143" s="166" t="s">
        <v>73</v>
      </c>
      <c r="E143" s="176" t="s">
        <v>250</v>
      </c>
      <c r="F143" s="176" t="s">
        <v>489</v>
      </c>
      <c r="G143" s="12"/>
      <c r="H143" s="12"/>
      <c r="I143" s="168"/>
      <c r="J143" s="177">
        <f>BK143</f>
        <v>0</v>
      </c>
      <c r="K143" s="12"/>
      <c r="L143" s="165"/>
      <c r="M143" s="170"/>
      <c r="N143" s="171"/>
      <c r="O143" s="171"/>
      <c r="P143" s="172">
        <f>SUM(P144:P155)</f>
        <v>0</v>
      </c>
      <c r="Q143" s="171"/>
      <c r="R143" s="172">
        <f>SUM(R144:R155)</f>
        <v>0.00165</v>
      </c>
      <c r="S143" s="171"/>
      <c r="T143" s="173">
        <f>SUM(T144:T155)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6" t="s">
        <v>81</v>
      </c>
      <c r="AT143" s="174" t="s">
        <v>73</v>
      </c>
      <c r="AU143" s="174" t="s">
        <v>81</v>
      </c>
      <c r="AY143" s="166" t="s">
        <v>140</v>
      </c>
      <c r="BK143" s="175">
        <f>SUM(BK144:BK155)</f>
        <v>0</v>
      </c>
    </row>
    <row r="144" s="2" customFormat="1" ht="21.75" customHeight="1">
      <c r="A144" s="37"/>
      <c r="B144" s="178"/>
      <c r="C144" s="179" t="s">
        <v>169</v>
      </c>
      <c r="D144" s="179" t="s">
        <v>142</v>
      </c>
      <c r="E144" s="180" t="s">
        <v>490</v>
      </c>
      <c r="F144" s="181" t="s">
        <v>491</v>
      </c>
      <c r="G144" s="182" t="s">
        <v>191</v>
      </c>
      <c r="H144" s="183">
        <v>3.2999999999999998</v>
      </c>
      <c r="I144" s="184"/>
      <c r="J144" s="185">
        <f>ROUND(I144*H144,2)</f>
        <v>0</v>
      </c>
      <c r="K144" s="181" t="s">
        <v>146</v>
      </c>
      <c r="L144" s="38"/>
      <c r="M144" s="186" t="s">
        <v>1</v>
      </c>
      <c r="N144" s="187" t="s">
        <v>39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147</v>
      </c>
      <c r="AT144" s="190" t="s">
        <v>142</v>
      </c>
      <c r="AU144" s="190" t="s">
        <v>83</v>
      </c>
      <c r="AY144" s="18" t="s">
        <v>140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81</v>
      </c>
      <c r="BK144" s="191">
        <f>ROUND(I144*H144,2)</f>
        <v>0</v>
      </c>
      <c r="BL144" s="18" t="s">
        <v>147</v>
      </c>
      <c r="BM144" s="190" t="s">
        <v>492</v>
      </c>
    </row>
    <row r="145" s="13" customFormat="1">
      <c r="A145" s="13"/>
      <c r="B145" s="192"/>
      <c r="C145" s="13"/>
      <c r="D145" s="193" t="s">
        <v>149</v>
      </c>
      <c r="E145" s="194" t="s">
        <v>1</v>
      </c>
      <c r="F145" s="195" t="s">
        <v>493</v>
      </c>
      <c r="G145" s="13"/>
      <c r="H145" s="194" t="s">
        <v>1</v>
      </c>
      <c r="I145" s="196"/>
      <c r="J145" s="13"/>
      <c r="K145" s="13"/>
      <c r="L145" s="192"/>
      <c r="M145" s="197"/>
      <c r="N145" s="198"/>
      <c r="O145" s="198"/>
      <c r="P145" s="198"/>
      <c r="Q145" s="198"/>
      <c r="R145" s="198"/>
      <c r="S145" s="198"/>
      <c r="T145" s="19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149</v>
      </c>
      <c r="AU145" s="194" t="s">
        <v>83</v>
      </c>
      <c r="AV145" s="13" t="s">
        <v>81</v>
      </c>
      <c r="AW145" s="13" t="s">
        <v>31</v>
      </c>
      <c r="AX145" s="13" t="s">
        <v>74</v>
      </c>
      <c r="AY145" s="194" t="s">
        <v>140</v>
      </c>
    </row>
    <row r="146" s="14" customFormat="1">
      <c r="A146" s="14"/>
      <c r="B146" s="200"/>
      <c r="C146" s="14"/>
      <c r="D146" s="193" t="s">
        <v>149</v>
      </c>
      <c r="E146" s="201" t="s">
        <v>1</v>
      </c>
      <c r="F146" s="202" t="s">
        <v>474</v>
      </c>
      <c r="G146" s="14"/>
      <c r="H146" s="203">
        <v>3.2999999999999998</v>
      </c>
      <c r="I146" s="204"/>
      <c r="J146" s="14"/>
      <c r="K146" s="14"/>
      <c r="L146" s="200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149</v>
      </c>
      <c r="AU146" s="201" t="s">
        <v>83</v>
      </c>
      <c r="AV146" s="14" t="s">
        <v>83</v>
      </c>
      <c r="AW146" s="14" t="s">
        <v>31</v>
      </c>
      <c r="AX146" s="14" t="s">
        <v>74</v>
      </c>
      <c r="AY146" s="201" t="s">
        <v>140</v>
      </c>
    </row>
    <row r="147" s="15" customFormat="1">
      <c r="A147" s="15"/>
      <c r="B147" s="208"/>
      <c r="C147" s="15"/>
      <c r="D147" s="193" t="s">
        <v>149</v>
      </c>
      <c r="E147" s="209" t="s">
        <v>1</v>
      </c>
      <c r="F147" s="210" t="s">
        <v>152</v>
      </c>
      <c r="G147" s="15"/>
      <c r="H147" s="211">
        <v>3.2999999999999998</v>
      </c>
      <c r="I147" s="212"/>
      <c r="J147" s="15"/>
      <c r="K147" s="15"/>
      <c r="L147" s="208"/>
      <c r="M147" s="213"/>
      <c r="N147" s="214"/>
      <c r="O147" s="214"/>
      <c r="P147" s="214"/>
      <c r="Q147" s="214"/>
      <c r="R147" s="214"/>
      <c r="S147" s="214"/>
      <c r="T147" s="2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09" t="s">
        <v>149</v>
      </c>
      <c r="AU147" s="209" t="s">
        <v>83</v>
      </c>
      <c r="AV147" s="15" t="s">
        <v>147</v>
      </c>
      <c r="AW147" s="15" t="s">
        <v>31</v>
      </c>
      <c r="AX147" s="15" t="s">
        <v>81</v>
      </c>
      <c r="AY147" s="209" t="s">
        <v>140</v>
      </c>
    </row>
    <row r="148" s="2" customFormat="1" ht="24.15" customHeight="1">
      <c r="A148" s="37"/>
      <c r="B148" s="178"/>
      <c r="C148" s="179" t="s">
        <v>175</v>
      </c>
      <c r="D148" s="179" t="s">
        <v>142</v>
      </c>
      <c r="E148" s="180" t="s">
        <v>494</v>
      </c>
      <c r="F148" s="181" t="s">
        <v>495</v>
      </c>
      <c r="G148" s="182" t="s">
        <v>145</v>
      </c>
      <c r="H148" s="183">
        <v>33</v>
      </c>
      <c r="I148" s="184"/>
      <c r="J148" s="185">
        <f>ROUND(I148*H148,2)</f>
        <v>0</v>
      </c>
      <c r="K148" s="181" t="s">
        <v>146</v>
      </c>
      <c r="L148" s="38"/>
      <c r="M148" s="186" t="s">
        <v>1</v>
      </c>
      <c r="N148" s="187" t="s">
        <v>39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147</v>
      </c>
      <c r="AT148" s="190" t="s">
        <v>142</v>
      </c>
      <c r="AU148" s="190" t="s">
        <v>83</v>
      </c>
      <c r="AY148" s="18" t="s">
        <v>140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81</v>
      </c>
      <c r="BK148" s="191">
        <f>ROUND(I148*H148,2)</f>
        <v>0</v>
      </c>
      <c r="BL148" s="18" t="s">
        <v>147</v>
      </c>
      <c r="BM148" s="190" t="s">
        <v>496</v>
      </c>
    </row>
    <row r="149" s="13" customFormat="1">
      <c r="A149" s="13"/>
      <c r="B149" s="192"/>
      <c r="C149" s="13"/>
      <c r="D149" s="193" t="s">
        <v>149</v>
      </c>
      <c r="E149" s="194" t="s">
        <v>1</v>
      </c>
      <c r="F149" s="195" t="s">
        <v>497</v>
      </c>
      <c r="G149" s="13"/>
      <c r="H149" s="194" t="s">
        <v>1</v>
      </c>
      <c r="I149" s="196"/>
      <c r="J149" s="13"/>
      <c r="K149" s="13"/>
      <c r="L149" s="192"/>
      <c r="M149" s="197"/>
      <c r="N149" s="198"/>
      <c r="O149" s="198"/>
      <c r="P149" s="198"/>
      <c r="Q149" s="198"/>
      <c r="R149" s="198"/>
      <c r="S149" s="198"/>
      <c r="T149" s="19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149</v>
      </c>
      <c r="AU149" s="194" t="s">
        <v>83</v>
      </c>
      <c r="AV149" s="13" t="s">
        <v>81</v>
      </c>
      <c r="AW149" s="13" t="s">
        <v>31</v>
      </c>
      <c r="AX149" s="13" t="s">
        <v>74</v>
      </c>
      <c r="AY149" s="194" t="s">
        <v>140</v>
      </c>
    </row>
    <row r="150" s="14" customFormat="1">
      <c r="A150" s="14"/>
      <c r="B150" s="200"/>
      <c r="C150" s="14"/>
      <c r="D150" s="193" t="s">
        <v>149</v>
      </c>
      <c r="E150" s="201" t="s">
        <v>1</v>
      </c>
      <c r="F150" s="202" t="s">
        <v>484</v>
      </c>
      <c r="G150" s="14"/>
      <c r="H150" s="203">
        <v>33</v>
      </c>
      <c r="I150" s="204"/>
      <c r="J150" s="14"/>
      <c r="K150" s="14"/>
      <c r="L150" s="200"/>
      <c r="M150" s="205"/>
      <c r="N150" s="206"/>
      <c r="O150" s="206"/>
      <c r="P150" s="206"/>
      <c r="Q150" s="206"/>
      <c r="R150" s="206"/>
      <c r="S150" s="206"/>
      <c r="T150" s="20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01" t="s">
        <v>149</v>
      </c>
      <c r="AU150" s="201" t="s">
        <v>83</v>
      </c>
      <c r="AV150" s="14" t="s">
        <v>83</v>
      </c>
      <c r="AW150" s="14" t="s">
        <v>31</v>
      </c>
      <c r="AX150" s="14" t="s">
        <v>74</v>
      </c>
      <c r="AY150" s="201" t="s">
        <v>140</v>
      </c>
    </row>
    <row r="151" s="15" customFormat="1">
      <c r="A151" s="15"/>
      <c r="B151" s="208"/>
      <c r="C151" s="15"/>
      <c r="D151" s="193" t="s">
        <v>149</v>
      </c>
      <c r="E151" s="209" t="s">
        <v>1</v>
      </c>
      <c r="F151" s="210" t="s">
        <v>152</v>
      </c>
      <c r="G151" s="15"/>
      <c r="H151" s="211">
        <v>33</v>
      </c>
      <c r="I151" s="212"/>
      <c r="J151" s="15"/>
      <c r="K151" s="15"/>
      <c r="L151" s="208"/>
      <c r="M151" s="213"/>
      <c r="N151" s="214"/>
      <c r="O151" s="214"/>
      <c r="P151" s="214"/>
      <c r="Q151" s="214"/>
      <c r="R151" s="214"/>
      <c r="S151" s="214"/>
      <c r="T151" s="2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9" t="s">
        <v>149</v>
      </c>
      <c r="AU151" s="209" t="s">
        <v>83</v>
      </c>
      <c r="AV151" s="15" t="s">
        <v>147</v>
      </c>
      <c r="AW151" s="15" t="s">
        <v>31</v>
      </c>
      <c r="AX151" s="15" t="s">
        <v>81</v>
      </c>
      <c r="AY151" s="209" t="s">
        <v>140</v>
      </c>
    </row>
    <row r="152" s="2" customFormat="1" ht="16.5" customHeight="1">
      <c r="A152" s="37"/>
      <c r="B152" s="178"/>
      <c r="C152" s="219" t="s">
        <v>181</v>
      </c>
      <c r="D152" s="219" t="s">
        <v>309</v>
      </c>
      <c r="E152" s="220" t="s">
        <v>498</v>
      </c>
      <c r="F152" s="221" t="s">
        <v>499</v>
      </c>
      <c r="G152" s="222" t="s">
        <v>500</v>
      </c>
      <c r="H152" s="223">
        <v>1.6499999999999999</v>
      </c>
      <c r="I152" s="224"/>
      <c r="J152" s="225">
        <f>ROUND(I152*H152,2)</f>
        <v>0</v>
      </c>
      <c r="K152" s="221" t="s">
        <v>146</v>
      </c>
      <c r="L152" s="226"/>
      <c r="M152" s="227" t="s">
        <v>1</v>
      </c>
      <c r="N152" s="228" t="s">
        <v>39</v>
      </c>
      <c r="O152" s="76"/>
      <c r="P152" s="188">
        <f>O152*H152</f>
        <v>0</v>
      </c>
      <c r="Q152" s="188">
        <v>0.001</v>
      </c>
      <c r="R152" s="188">
        <f>Q152*H152</f>
        <v>0.00165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188</v>
      </c>
      <c r="AT152" s="190" t="s">
        <v>309</v>
      </c>
      <c r="AU152" s="190" t="s">
        <v>83</v>
      </c>
      <c r="AY152" s="18" t="s">
        <v>140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81</v>
      </c>
      <c r="BK152" s="191">
        <f>ROUND(I152*H152,2)</f>
        <v>0</v>
      </c>
      <c r="BL152" s="18" t="s">
        <v>147</v>
      </c>
      <c r="BM152" s="190" t="s">
        <v>501</v>
      </c>
    </row>
    <row r="153" s="13" customFormat="1">
      <c r="A153" s="13"/>
      <c r="B153" s="192"/>
      <c r="C153" s="13"/>
      <c r="D153" s="193" t="s">
        <v>149</v>
      </c>
      <c r="E153" s="194" t="s">
        <v>1</v>
      </c>
      <c r="F153" s="195" t="s">
        <v>497</v>
      </c>
      <c r="G153" s="13"/>
      <c r="H153" s="194" t="s">
        <v>1</v>
      </c>
      <c r="I153" s="196"/>
      <c r="J153" s="13"/>
      <c r="K153" s="13"/>
      <c r="L153" s="192"/>
      <c r="M153" s="197"/>
      <c r="N153" s="198"/>
      <c r="O153" s="198"/>
      <c r="P153" s="198"/>
      <c r="Q153" s="198"/>
      <c r="R153" s="198"/>
      <c r="S153" s="198"/>
      <c r="T153" s="19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149</v>
      </c>
      <c r="AU153" s="194" t="s">
        <v>83</v>
      </c>
      <c r="AV153" s="13" t="s">
        <v>81</v>
      </c>
      <c r="AW153" s="13" t="s">
        <v>31</v>
      </c>
      <c r="AX153" s="13" t="s">
        <v>74</v>
      </c>
      <c r="AY153" s="194" t="s">
        <v>140</v>
      </c>
    </row>
    <row r="154" s="14" customFormat="1">
      <c r="A154" s="14"/>
      <c r="B154" s="200"/>
      <c r="C154" s="14"/>
      <c r="D154" s="193" t="s">
        <v>149</v>
      </c>
      <c r="E154" s="201" t="s">
        <v>1</v>
      </c>
      <c r="F154" s="202" t="s">
        <v>502</v>
      </c>
      <c r="G154" s="14"/>
      <c r="H154" s="203">
        <v>1.6499999999999999</v>
      </c>
      <c r="I154" s="204"/>
      <c r="J154" s="14"/>
      <c r="K154" s="14"/>
      <c r="L154" s="200"/>
      <c r="M154" s="205"/>
      <c r="N154" s="206"/>
      <c r="O154" s="206"/>
      <c r="P154" s="206"/>
      <c r="Q154" s="206"/>
      <c r="R154" s="206"/>
      <c r="S154" s="206"/>
      <c r="T154" s="20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01" t="s">
        <v>149</v>
      </c>
      <c r="AU154" s="201" t="s">
        <v>83</v>
      </c>
      <c r="AV154" s="14" t="s">
        <v>83</v>
      </c>
      <c r="AW154" s="14" t="s">
        <v>31</v>
      </c>
      <c r="AX154" s="14" t="s">
        <v>74</v>
      </c>
      <c r="AY154" s="201" t="s">
        <v>140</v>
      </c>
    </row>
    <row r="155" s="15" customFormat="1">
      <c r="A155" s="15"/>
      <c r="B155" s="208"/>
      <c r="C155" s="15"/>
      <c r="D155" s="193" t="s">
        <v>149</v>
      </c>
      <c r="E155" s="209" t="s">
        <v>1</v>
      </c>
      <c r="F155" s="210" t="s">
        <v>152</v>
      </c>
      <c r="G155" s="15"/>
      <c r="H155" s="211">
        <v>1.6499999999999999</v>
      </c>
      <c r="I155" s="212"/>
      <c r="J155" s="15"/>
      <c r="K155" s="15"/>
      <c r="L155" s="208"/>
      <c r="M155" s="213"/>
      <c r="N155" s="214"/>
      <c r="O155" s="214"/>
      <c r="P155" s="214"/>
      <c r="Q155" s="214"/>
      <c r="R155" s="214"/>
      <c r="S155" s="214"/>
      <c r="T155" s="2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9" t="s">
        <v>149</v>
      </c>
      <c r="AU155" s="209" t="s">
        <v>83</v>
      </c>
      <c r="AV155" s="15" t="s">
        <v>147</v>
      </c>
      <c r="AW155" s="15" t="s">
        <v>31</v>
      </c>
      <c r="AX155" s="15" t="s">
        <v>81</v>
      </c>
      <c r="AY155" s="209" t="s">
        <v>140</v>
      </c>
    </row>
    <row r="156" s="12" customFormat="1" ht="22.8" customHeight="1">
      <c r="A156" s="12"/>
      <c r="B156" s="165"/>
      <c r="C156" s="12"/>
      <c r="D156" s="166" t="s">
        <v>73</v>
      </c>
      <c r="E156" s="176" t="s">
        <v>417</v>
      </c>
      <c r="F156" s="176" t="s">
        <v>418</v>
      </c>
      <c r="G156" s="12"/>
      <c r="H156" s="12"/>
      <c r="I156" s="168"/>
      <c r="J156" s="177">
        <f>BK156</f>
        <v>0</v>
      </c>
      <c r="K156" s="12"/>
      <c r="L156" s="165"/>
      <c r="M156" s="170"/>
      <c r="N156" s="171"/>
      <c r="O156" s="171"/>
      <c r="P156" s="172">
        <f>P157</f>
        <v>0</v>
      </c>
      <c r="Q156" s="171"/>
      <c r="R156" s="172">
        <f>R157</f>
        <v>0</v>
      </c>
      <c r="S156" s="171"/>
      <c r="T156" s="173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6" t="s">
        <v>81</v>
      </c>
      <c r="AT156" s="174" t="s">
        <v>73</v>
      </c>
      <c r="AU156" s="174" t="s">
        <v>81</v>
      </c>
      <c r="AY156" s="166" t="s">
        <v>140</v>
      </c>
      <c r="BK156" s="175">
        <f>BK157</f>
        <v>0</v>
      </c>
    </row>
    <row r="157" s="2" customFormat="1" ht="24.15" customHeight="1">
      <c r="A157" s="37"/>
      <c r="B157" s="178"/>
      <c r="C157" s="179" t="s">
        <v>188</v>
      </c>
      <c r="D157" s="179" t="s">
        <v>142</v>
      </c>
      <c r="E157" s="180" t="s">
        <v>503</v>
      </c>
      <c r="F157" s="181" t="s">
        <v>504</v>
      </c>
      <c r="G157" s="182" t="s">
        <v>214</v>
      </c>
      <c r="H157" s="183">
        <v>0.002</v>
      </c>
      <c r="I157" s="184"/>
      <c r="J157" s="185">
        <f>ROUND(I157*H157,2)</f>
        <v>0</v>
      </c>
      <c r="K157" s="181" t="s">
        <v>146</v>
      </c>
      <c r="L157" s="38"/>
      <c r="M157" s="229" t="s">
        <v>1</v>
      </c>
      <c r="N157" s="230" t="s">
        <v>39</v>
      </c>
      <c r="O157" s="231"/>
      <c r="P157" s="232">
        <f>O157*H157</f>
        <v>0</v>
      </c>
      <c r="Q157" s="232">
        <v>0</v>
      </c>
      <c r="R157" s="232">
        <f>Q157*H157</f>
        <v>0</v>
      </c>
      <c r="S157" s="232">
        <v>0</v>
      </c>
      <c r="T157" s="23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0" t="s">
        <v>147</v>
      </c>
      <c r="AT157" s="190" t="s">
        <v>142</v>
      </c>
      <c r="AU157" s="190" t="s">
        <v>83</v>
      </c>
      <c r="AY157" s="18" t="s">
        <v>140</v>
      </c>
      <c r="BE157" s="191">
        <f>IF(N157="základní",J157,0)</f>
        <v>0</v>
      </c>
      <c r="BF157" s="191">
        <f>IF(N157="snížená",J157,0)</f>
        <v>0</v>
      </c>
      <c r="BG157" s="191">
        <f>IF(N157="zákl. přenesená",J157,0)</f>
        <v>0</v>
      </c>
      <c r="BH157" s="191">
        <f>IF(N157="sníž. přenesená",J157,0)</f>
        <v>0</v>
      </c>
      <c r="BI157" s="191">
        <f>IF(N157="nulová",J157,0)</f>
        <v>0</v>
      </c>
      <c r="BJ157" s="18" t="s">
        <v>81</v>
      </c>
      <c r="BK157" s="191">
        <f>ROUND(I157*H157,2)</f>
        <v>0</v>
      </c>
      <c r="BL157" s="18" t="s">
        <v>147</v>
      </c>
      <c r="BM157" s="190" t="s">
        <v>505</v>
      </c>
    </row>
    <row r="158" s="2" customFormat="1" ht="6.96" customHeight="1">
      <c r="A158" s="37"/>
      <c r="B158" s="59"/>
      <c r="C158" s="60"/>
      <c r="D158" s="60"/>
      <c r="E158" s="60"/>
      <c r="F158" s="60"/>
      <c r="G158" s="60"/>
      <c r="H158" s="60"/>
      <c r="I158" s="60"/>
      <c r="J158" s="60"/>
      <c r="K158" s="60"/>
      <c r="L158" s="38"/>
      <c r="M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</row>
  </sheetData>
  <autoFilter ref="C123:K15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506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11. 9. 2024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26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26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34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38</v>
      </c>
      <c r="E33" s="31" t="s">
        <v>39</v>
      </c>
      <c r="F33" s="134">
        <f>ROUND((SUM(BE118:BE146)),  2)</f>
        <v>0</v>
      </c>
      <c r="G33" s="37"/>
      <c r="H33" s="37"/>
      <c r="I33" s="135">
        <v>0.20999999999999999</v>
      </c>
      <c r="J33" s="134">
        <f>ROUND(((SUM(BE118:BE146))*I33),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34">
        <f>ROUND((SUM(BF118:BF146)),  2)</f>
        <v>0</v>
      </c>
      <c r="G34" s="37"/>
      <c r="H34" s="37"/>
      <c r="I34" s="135">
        <v>0.14999999999999999</v>
      </c>
      <c r="J34" s="134">
        <f>ROUND(((SUM(BF118:BF146))*I34),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34">
        <f>ROUND((SUM(BG118:BG146)),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34">
        <f>ROUND((SUM(BH118:BH146)),  2)</f>
        <v>0</v>
      </c>
      <c r="G36" s="37"/>
      <c r="H36" s="37"/>
      <c r="I36" s="135">
        <v>0.14999999999999999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ROUND((SUM(BI118:BI146)),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44</v>
      </c>
      <c r="E39" s="80"/>
      <c r="F39" s="80"/>
      <c r="G39" s="138" t="s">
        <v>45</v>
      </c>
      <c r="H39" s="139" t="s">
        <v>46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1000 - Ostatní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Zábřeh</v>
      </c>
      <c r="G89" s="37"/>
      <c r="H89" s="37"/>
      <c r="I89" s="31" t="s">
        <v>22</v>
      </c>
      <c r="J89" s="68" t="str">
        <f>IF(J12="","",J12)</f>
        <v>11. 9. 2024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30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118</v>
      </c>
      <c r="D94" s="136"/>
      <c r="E94" s="136"/>
      <c r="F94" s="136"/>
      <c r="G94" s="136"/>
      <c r="H94" s="136"/>
      <c r="I94" s="136"/>
      <c r="J94" s="145" t="s">
        <v>119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120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121</v>
      </c>
    </row>
    <row r="97" s="9" customFormat="1" ht="24.96" customHeight="1">
      <c r="A97" s="9"/>
      <c r="B97" s="147"/>
      <c r="C97" s="9"/>
      <c r="D97" s="148" t="s">
        <v>507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508</v>
      </c>
      <c r="E98" s="153"/>
      <c r="F98" s="153"/>
      <c r="G98" s="153"/>
      <c r="H98" s="153"/>
      <c r="I98" s="153"/>
      <c r="J98" s="154">
        <f>J120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125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7"/>
      <c r="D108" s="37"/>
      <c r="E108" s="128" t="str">
        <f>E7</f>
        <v>Stavební úprava zpevněných ploch a chodníku na stadionu v Zábřehu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113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1000 - Ostatní náklady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>Zábřeh</v>
      </c>
      <c r="G112" s="37"/>
      <c r="H112" s="37"/>
      <c r="I112" s="31" t="s">
        <v>22</v>
      </c>
      <c r="J112" s="68" t="str">
        <f>IF(J12="","",J12)</f>
        <v>11. 9. 2024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7"/>
      <c r="E114" s="37"/>
      <c r="F114" s="26" t="str">
        <f>E15</f>
        <v xml:space="preserve"> </v>
      </c>
      <c r="G114" s="37"/>
      <c r="H114" s="37"/>
      <c r="I114" s="31" t="s">
        <v>30</v>
      </c>
      <c r="J114" s="35" t="str">
        <f>E21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7"/>
      <c r="E115" s="37"/>
      <c r="F115" s="26" t="str">
        <f>IF(E18="","",E18)</f>
        <v>Vyplň údaj</v>
      </c>
      <c r="G115" s="37"/>
      <c r="H115" s="37"/>
      <c r="I115" s="31" t="s">
        <v>32</v>
      </c>
      <c r="J115" s="35" t="str">
        <f>E24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126</v>
      </c>
      <c r="D117" s="158" t="s">
        <v>59</v>
      </c>
      <c r="E117" s="158" t="s">
        <v>55</v>
      </c>
      <c r="F117" s="158" t="s">
        <v>56</v>
      </c>
      <c r="G117" s="158" t="s">
        <v>127</v>
      </c>
      <c r="H117" s="158" t="s">
        <v>128</v>
      </c>
      <c r="I117" s="158" t="s">
        <v>129</v>
      </c>
      <c r="J117" s="158" t="s">
        <v>119</v>
      </c>
      <c r="K117" s="159" t="s">
        <v>130</v>
      </c>
      <c r="L117" s="160"/>
      <c r="M117" s="85" t="s">
        <v>1</v>
      </c>
      <c r="N117" s="86" t="s">
        <v>38</v>
      </c>
      <c r="O117" s="86" t="s">
        <v>131</v>
      </c>
      <c r="P117" s="86" t="s">
        <v>132</v>
      </c>
      <c r="Q117" s="86" t="s">
        <v>133</v>
      </c>
      <c r="R117" s="86" t="s">
        <v>134</v>
      </c>
      <c r="S117" s="86" t="s">
        <v>135</v>
      </c>
      <c r="T117" s="87" t="s">
        <v>136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2" t="s">
        <v>137</v>
      </c>
      <c r="D118" s="37"/>
      <c r="E118" s="37"/>
      <c r="F118" s="37"/>
      <c r="G118" s="37"/>
      <c r="H118" s="37"/>
      <c r="I118" s="37"/>
      <c r="J118" s="161">
        <f>BK118</f>
        <v>0</v>
      </c>
      <c r="K118" s="37"/>
      <c r="L118" s="38"/>
      <c r="M118" s="88"/>
      <c r="N118" s="72"/>
      <c r="O118" s="89"/>
      <c r="P118" s="162">
        <f>P119</f>
        <v>0</v>
      </c>
      <c r="Q118" s="89"/>
      <c r="R118" s="162">
        <f>R119</f>
        <v>0</v>
      </c>
      <c r="S118" s="89"/>
      <c r="T118" s="16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73</v>
      </c>
      <c r="AU118" s="18" t="s">
        <v>121</v>
      </c>
      <c r="BK118" s="164">
        <f>BK119</f>
        <v>0</v>
      </c>
    </row>
    <row r="119" s="12" customFormat="1" ht="25.92" customHeight="1">
      <c r="A119" s="12"/>
      <c r="B119" s="165"/>
      <c r="C119" s="12"/>
      <c r="D119" s="166" t="s">
        <v>73</v>
      </c>
      <c r="E119" s="167" t="s">
        <v>509</v>
      </c>
      <c r="F119" s="167" t="s">
        <v>510</v>
      </c>
      <c r="G119" s="12"/>
      <c r="H119" s="12"/>
      <c r="I119" s="168"/>
      <c r="J119" s="169">
        <f>BK119</f>
        <v>0</v>
      </c>
      <c r="K119" s="12"/>
      <c r="L119" s="165"/>
      <c r="M119" s="170"/>
      <c r="N119" s="171"/>
      <c r="O119" s="171"/>
      <c r="P119" s="172">
        <f>P120</f>
        <v>0</v>
      </c>
      <c r="Q119" s="171"/>
      <c r="R119" s="172">
        <f>R120</f>
        <v>0</v>
      </c>
      <c r="S119" s="171"/>
      <c r="T119" s="17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6" t="s">
        <v>147</v>
      </c>
      <c r="AT119" s="174" t="s">
        <v>73</v>
      </c>
      <c r="AU119" s="174" t="s">
        <v>74</v>
      </c>
      <c r="AY119" s="166" t="s">
        <v>140</v>
      </c>
      <c r="BK119" s="175">
        <f>BK120</f>
        <v>0</v>
      </c>
    </row>
    <row r="120" s="12" customFormat="1" ht="22.8" customHeight="1">
      <c r="A120" s="12"/>
      <c r="B120" s="165"/>
      <c r="C120" s="12"/>
      <c r="D120" s="166" t="s">
        <v>73</v>
      </c>
      <c r="E120" s="176" t="s">
        <v>511</v>
      </c>
      <c r="F120" s="176" t="s">
        <v>510</v>
      </c>
      <c r="G120" s="12"/>
      <c r="H120" s="12"/>
      <c r="I120" s="168"/>
      <c r="J120" s="177">
        <f>BK120</f>
        <v>0</v>
      </c>
      <c r="K120" s="12"/>
      <c r="L120" s="165"/>
      <c r="M120" s="170"/>
      <c r="N120" s="171"/>
      <c r="O120" s="171"/>
      <c r="P120" s="172">
        <f>SUM(P121:P146)</f>
        <v>0</v>
      </c>
      <c r="Q120" s="171"/>
      <c r="R120" s="172">
        <f>SUM(R121:R146)</f>
        <v>0</v>
      </c>
      <c r="S120" s="171"/>
      <c r="T120" s="173">
        <f>SUM(T121:T146)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6" t="s">
        <v>147</v>
      </c>
      <c r="AT120" s="174" t="s">
        <v>73</v>
      </c>
      <c r="AU120" s="174" t="s">
        <v>81</v>
      </c>
      <c r="AY120" s="166" t="s">
        <v>140</v>
      </c>
      <c r="BK120" s="175">
        <f>SUM(BK121:BK146)</f>
        <v>0</v>
      </c>
    </row>
    <row r="121" s="2" customFormat="1" ht="16.5" customHeight="1">
      <c r="A121" s="37"/>
      <c r="B121" s="178"/>
      <c r="C121" s="179" t="s">
        <v>81</v>
      </c>
      <c r="D121" s="179" t="s">
        <v>142</v>
      </c>
      <c r="E121" s="180" t="s">
        <v>512</v>
      </c>
      <c r="F121" s="181" t="s">
        <v>513</v>
      </c>
      <c r="G121" s="182" t="s">
        <v>514</v>
      </c>
      <c r="H121" s="183">
        <v>1</v>
      </c>
      <c r="I121" s="184"/>
      <c r="J121" s="185">
        <f>ROUND(I121*H121,2)</f>
        <v>0</v>
      </c>
      <c r="K121" s="181" t="s">
        <v>1</v>
      </c>
      <c r="L121" s="38"/>
      <c r="M121" s="186" t="s">
        <v>1</v>
      </c>
      <c r="N121" s="187" t="s">
        <v>39</v>
      </c>
      <c r="O121" s="76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0" t="s">
        <v>515</v>
      </c>
      <c r="AT121" s="190" t="s">
        <v>142</v>
      </c>
      <c r="AU121" s="190" t="s">
        <v>83</v>
      </c>
      <c r="AY121" s="18" t="s">
        <v>140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81</v>
      </c>
      <c r="BK121" s="191">
        <f>ROUND(I121*H121,2)</f>
        <v>0</v>
      </c>
      <c r="BL121" s="18" t="s">
        <v>515</v>
      </c>
      <c r="BM121" s="190" t="s">
        <v>516</v>
      </c>
    </row>
    <row r="122" s="2" customFormat="1" ht="16.5" customHeight="1">
      <c r="A122" s="37"/>
      <c r="B122" s="178"/>
      <c r="C122" s="179" t="s">
        <v>83</v>
      </c>
      <c r="D122" s="179" t="s">
        <v>142</v>
      </c>
      <c r="E122" s="180" t="s">
        <v>517</v>
      </c>
      <c r="F122" s="181" t="s">
        <v>518</v>
      </c>
      <c r="G122" s="182" t="s">
        <v>514</v>
      </c>
      <c r="H122" s="183">
        <v>1</v>
      </c>
      <c r="I122" s="184"/>
      <c r="J122" s="185">
        <f>ROUND(I122*H122,2)</f>
        <v>0</v>
      </c>
      <c r="K122" s="181" t="s">
        <v>1</v>
      </c>
      <c r="L122" s="38"/>
      <c r="M122" s="186" t="s">
        <v>1</v>
      </c>
      <c r="N122" s="187" t="s">
        <v>39</v>
      </c>
      <c r="O122" s="76"/>
      <c r="P122" s="188">
        <f>O122*H122</f>
        <v>0</v>
      </c>
      <c r="Q122" s="188">
        <v>0</v>
      </c>
      <c r="R122" s="188">
        <f>Q122*H122</f>
        <v>0</v>
      </c>
      <c r="S122" s="188">
        <v>0</v>
      </c>
      <c r="T122" s="189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0" t="s">
        <v>515</v>
      </c>
      <c r="AT122" s="190" t="s">
        <v>142</v>
      </c>
      <c r="AU122" s="190" t="s">
        <v>83</v>
      </c>
      <c r="AY122" s="18" t="s">
        <v>140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81</v>
      </c>
      <c r="BK122" s="191">
        <f>ROUND(I122*H122,2)</f>
        <v>0</v>
      </c>
      <c r="BL122" s="18" t="s">
        <v>515</v>
      </c>
      <c r="BM122" s="190" t="s">
        <v>519</v>
      </c>
    </row>
    <row r="123" s="13" customFormat="1">
      <c r="A123" s="13"/>
      <c r="B123" s="192"/>
      <c r="C123" s="13"/>
      <c r="D123" s="193" t="s">
        <v>149</v>
      </c>
      <c r="E123" s="194" t="s">
        <v>1</v>
      </c>
      <c r="F123" s="195" t="s">
        <v>520</v>
      </c>
      <c r="G123" s="13"/>
      <c r="H123" s="194" t="s">
        <v>1</v>
      </c>
      <c r="I123" s="196"/>
      <c r="J123" s="13"/>
      <c r="K123" s="13"/>
      <c r="L123" s="192"/>
      <c r="M123" s="197"/>
      <c r="N123" s="198"/>
      <c r="O123" s="198"/>
      <c r="P123" s="198"/>
      <c r="Q123" s="198"/>
      <c r="R123" s="198"/>
      <c r="S123" s="198"/>
      <c r="T123" s="19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94" t="s">
        <v>149</v>
      </c>
      <c r="AU123" s="194" t="s">
        <v>83</v>
      </c>
      <c r="AV123" s="13" t="s">
        <v>81</v>
      </c>
      <c r="AW123" s="13" t="s">
        <v>31</v>
      </c>
      <c r="AX123" s="13" t="s">
        <v>74</v>
      </c>
      <c r="AY123" s="194" t="s">
        <v>140</v>
      </c>
    </row>
    <row r="124" s="14" customFormat="1">
      <c r="A124" s="14"/>
      <c r="B124" s="200"/>
      <c r="C124" s="14"/>
      <c r="D124" s="193" t="s">
        <v>149</v>
      </c>
      <c r="E124" s="201" t="s">
        <v>1</v>
      </c>
      <c r="F124" s="202" t="s">
        <v>81</v>
      </c>
      <c r="G124" s="14"/>
      <c r="H124" s="203">
        <v>1</v>
      </c>
      <c r="I124" s="204"/>
      <c r="J124" s="14"/>
      <c r="K124" s="14"/>
      <c r="L124" s="200"/>
      <c r="M124" s="205"/>
      <c r="N124" s="206"/>
      <c r="O124" s="206"/>
      <c r="P124" s="206"/>
      <c r="Q124" s="206"/>
      <c r="R124" s="206"/>
      <c r="S124" s="206"/>
      <c r="T124" s="207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01" t="s">
        <v>149</v>
      </c>
      <c r="AU124" s="201" t="s">
        <v>83</v>
      </c>
      <c r="AV124" s="14" t="s">
        <v>83</v>
      </c>
      <c r="AW124" s="14" t="s">
        <v>31</v>
      </c>
      <c r="AX124" s="14" t="s">
        <v>81</v>
      </c>
      <c r="AY124" s="201" t="s">
        <v>140</v>
      </c>
    </row>
    <row r="125" s="2" customFormat="1" ht="21.75" customHeight="1">
      <c r="A125" s="37"/>
      <c r="B125" s="178"/>
      <c r="C125" s="179" t="s">
        <v>158</v>
      </c>
      <c r="D125" s="179" t="s">
        <v>142</v>
      </c>
      <c r="E125" s="180" t="s">
        <v>521</v>
      </c>
      <c r="F125" s="181" t="s">
        <v>522</v>
      </c>
      <c r="G125" s="182" t="s">
        <v>514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39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515</v>
      </c>
      <c r="AT125" s="190" t="s">
        <v>142</v>
      </c>
      <c r="AU125" s="190" t="s">
        <v>83</v>
      </c>
      <c r="AY125" s="18" t="s">
        <v>140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81</v>
      </c>
      <c r="BK125" s="191">
        <f>ROUND(I125*H125,2)</f>
        <v>0</v>
      </c>
      <c r="BL125" s="18" t="s">
        <v>515</v>
      </c>
      <c r="BM125" s="190" t="s">
        <v>523</v>
      </c>
    </row>
    <row r="126" s="13" customFormat="1">
      <c r="A126" s="13"/>
      <c r="B126" s="192"/>
      <c r="C126" s="13"/>
      <c r="D126" s="193" t="s">
        <v>149</v>
      </c>
      <c r="E126" s="194" t="s">
        <v>1</v>
      </c>
      <c r="F126" s="195" t="s">
        <v>524</v>
      </c>
      <c r="G126" s="13"/>
      <c r="H126" s="194" t="s">
        <v>1</v>
      </c>
      <c r="I126" s="196"/>
      <c r="J126" s="13"/>
      <c r="K126" s="13"/>
      <c r="L126" s="192"/>
      <c r="M126" s="197"/>
      <c r="N126" s="198"/>
      <c r="O126" s="198"/>
      <c r="P126" s="198"/>
      <c r="Q126" s="198"/>
      <c r="R126" s="198"/>
      <c r="S126" s="198"/>
      <c r="T126" s="19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149</v>
      </c>
      <c r="AU126" s="194" t="s">
        <v>83</v>
      </c>
      <c r="AV126" s="13" t="s">
        <v>81</v>
      </c>
      <c r="AW126" s="13" t="s">
        <v>31</v>
      </c>
      <c r="AX126" s="13" t="s">
        <v>74</v>
      </c>
      <c r="AY126" s="194" t="s">
        <v>140</v>
      </c>
    </row>
    <row r="127" s="13" customFormat="1">
      <c r="A127" s="13"/>
      <c r="B127" s="192"/>
      <c r="C127" s="13"/>
      <c r="D127" s="193" t="s">
        <v>149</v>
      </c>
      <c r="E127" s="194" t="s">
        <v>1</v>
      </c>
      <c r="F127" s="195" t="s">
        <v>525</v>
      </c>
      <c r="G127" s="13"/>
      <c r="H127" s="194" t="s">
        <v>1</v>
      </c>
      <c r="I127" s="196"/>
      <c r="J127" s="13"/>
      <c r="K127" s="13"/>
      <c r="L127" s="192"/>
      <c r="M127" s="197"/>
      <c r="N127" s="198"/>
      <c r="O127" s="198"/>
      <c r="P127" s="198"/>
      <c r="Q127" s="198"/>
      <c r="R127" s="198"/>
      <c r="S127" s="198"/>
      <c r="T127" s="199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149</v>
      </c>
      <c r="AU127" s="194" t="s">
        <v>83</v>
      </c>
      <c r="AV127" s="13" t="s">
        <v>81</v>
      </c>
      <c r="AW127" s="13" t="s">
        <v>31</v>
      </c>
      <c r="AX127" s="13" t="s">
        <v>74</v>
      </c>
      <c r="AY127" s="194" t="s">
        <v>140</v>
      </c>
    </row>
    <row r="128" s="14" customFormat="1">
      <c r="A128" s="14"/>
      <c r="B128" s="200"/>
      <c r="C128" s="14"/>
      <c r="D128" s="193" t="s">
        <v>149</v>
      </c>
      <c r="E128" s="201" t="s">
        <v>1</v>
      </c>
      <c r="F128" s="202" t="s">
        <v>81</v>
      </c>
      <c r="G128" s="14"/>
      <c r="H128" s="203">
        <v>1</v>
      </c>
      <c r="I128" s="204"/>
      <c r="J128" s="14"/>
      <c r="K128" s="14"/>
      <c r="L128" s="200"/>
      <c r="M128" s="205"/>
      <c r="N128" s="206"/>
      <c r="O128" s="206"/>
      <c r="P128" s="206"/>
      <c r="Q128" s="206"/>
      <c r="R128" s="206"/>
      <c r="S128" s="206"/>
      <c r="T128" s="20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01" t="s">
        <v>149</v>
      </c>
      <c r="AU128" s="201" t="s">
        <v>83</v>
      </c>
      <c r="AV128" s="14" t="s">
        <v>83</v>
      </c>
      <c r="AW128" s="14" t="s">
        <v>31</v>
      </c>
      <c r="AX128" s="14" t="s">
        <v>81</v>
      </c>
      <c r="AY128" s="201" t="s">
        <v>140</v>
      </c>
    </row>
    <row r="129" s="2" customFormat="1" ht="16.5" customHeight="1">
      <c r="A129" s="37"/>
      <c r="B129" s="178"/>
      <c r="C129" s="179" t="s">
        <v>147</v>
      </c>
      <c r="D129" s="179" t="s">
        <v>142</v>
      </c>
      <c r="E129" s="180" t="s">
        <v>526</v>
      </c>
      <c r="F129" s="181" t="s">
        <v>527</v>
      </c>
      <c r="G129" s="182" t="s">
        <v>514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186" t="s">
        <v>1</v>
      </c>
      <c r="N129" s="187" t="s">
        <v>39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515</v>
      </c>
      <c r="AT129" s="190" t="s">
        <v>142</v>
      </c>
      <c r="AU129" s="190" t="s">
        <v>83</v>
      </c>
      <c r="AY129" s="18" t="s">
        <v>140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81</v>
      </c>
      <c r="BK129" s="191">
        <f>ROUND(I129*H129,2)</f>
        <v>0</v>
      </c>
      <c r="BL129" s="18" t="s">
        <v>515</v>
      </c>
      <c r="BM129" s="190" t="s">
        <v>528</v>
      </c>
    </row>
    <row r="130" s="13" customFormat="1">
      <c r="A130" s="13"/>
      <c r="B130" s="192"/>
      <c r="C130" s="13"/>
      <c r="D130" s="193" t="s">
        <v>149</v>
      </c>
      <c r="E130" s="194" t="s">
        <v>1</v>
      </c>
      <c r="F130" s="195" t="s">
        <v>529</v>
      </c>
      <c r="G130" s="13"/>
      <c r="H130" s="194" t="s">
        <v>1</v>
      </c>
      <c r="I130" s="196"/>
      <c r="J130" s="13"/>
      <c r="K130" s="13"/>
      <c r="L130" s="192"/>
      <c r="M130" s="197"/>
      <c r="N130" s="198"/>
      <c r="O130" s="198"/>
      <c r="P130" s="198"/>
      <c r="Q130" s="198"/>
      <c r="R130" s="198"/>
      <c r="S130" s="198"/>
      <c r="T130" s="19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149</v>
      </c>
      <c r="AU130" s="194" t="s">
        <v>83</v>
      </c>
      <c r="AV130" s="13" t="s">
        <v>81</v>
      </c>
      <c r="AW130" s="13" t="s">
        <v>31</v>
      </c>
      <c r="AX130" s="13" t="s">
        <v>74</v>
      </c>
      <c r="AY130" s="194" t="s">
        <v>140</v>
      </c>
    </row>
    <row r="131" s="13" customFormat="1">
      <c r="A131" s="13"/>
      <c r="B131" s="192"/>
      <c r="C131" s="13"/>
      <c r="D131" s="193" t="s">
        <v>149</v>
      </c>
      <c r="E131" s="194" t="s">
        <v>1</v>
      </c>
      <c r="F131" s="195" t="s">
        <v>530</v>
      </c>
      <c r="G131" s="13"/>
      <c r="H131" s="194" t="s">
        <v>1</v>
      </c>
      <c r="I131" s="196"/>
      <c r="J131" s="13"/>
      <c r="K131" s="13"/>
      <c r="L131" s="192"/>
      <c r="M131" s="197"/>
      <c r="N131" s="198"/>
      <c r="O131" s="198"/>
      <c r="P131" s="198"/>
      <c r="Q131" s="198"/>
      <c r="R131" s="198"/>
      <c r="S131" s="198"/>
      <c r="T131" s="19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149</v>
      </c>
      <c r="AU131" s="194" t="s">
        <v>83</v>
      </c>
      <c r="AV131" s="13" t="s">
        <v>81</v>
      </c>
      <c r="AW131" s="13" t="s">
        <v>31</v>
      </c>
      <c r="AX131" s="13" t="s">
        <v>74</v>
      </c>
      <c r="AY131" s="194" t="s">
        <v>140</v>
      </c>
    </row>
    <row r="132" s="14" customFormat="1">
      <c r="A132" s="14"/>
      <c r="B132" s="200"/>
      <c r="C132" s="14"/>
      <c r="D132" s="193" t="s">
        <v>149</v>
      </c>
      <c r="E132" s="201" t="s">
        <v>1</v>
      </c>
      <c r="F132" s="202" t="s">
        <v>81</v>
      </c>
      <c r="G132" s="14"/>
      <c r="H132" s="203">
        <v>1</v>
      </c>
      <c r="I132" s="204"/>
      <c r="J132" s="14"/>
      <c r="K132" s="14"/>
      <c r="L132" s="200"/>
      <c r="M132" s="205"/>
      <c r="N132" s="206"/>
      <c r="O132" s="206"/>
      <c r="P132" s="206"/>
      <c r="Q132" s="206"/>
      <c r="R132" s="206"/>
      <c r="S132" s="206"/>
      <c r="T132" s="20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01" t="s">
        <v>149</v>
      </c>
      <c r="AU132" s="201" t="s">
        <v>83</v>
      </c>
      <c r="AV132" s="14" t="s">
        <v>83</v>
      </c>
      <c r="AW132" s="14" t="s">
        <v>31</v>
      </c>
      <c r="AX132" s="14" t="s">
        <v>81</v>
      </c>
      <c r="AY132" s="201" t="s">
        <v>140</v>
      </c>
    </row>
    <row r="133" s="2" customFormat="1" ht="16.5" customHeight="1">
      <c r="A133" s="37"/>
      <c r="B133" s="178"/>
      <c r="C133" s="179" t="s">
        <v>169</v>
      </c>
      <c r="D133" s="179" t="s">
        <v>142</v>
      </c>
      <c r="E133" s="180" t="s">
        <v>531</v>
      </c>
      <c r="F133" s="181" t="s">
        <v>532</v>
      </c>
      <c r="G133" s="182" t="s">
        <v>514</v>
      </c>
      <c r="H133" s="183">
        <v>1</v>
      </c>
      <c r="I133" s="184"/>
      <c r="J133" s="185">
        <f>ROUND(I133*H133,2)</f>
        <v>0</v>
      </c>
      <c r="K133" s="181" t="s">
        <v>1</v>
      </c>
      <c r="L133" s="38"/>
      <c r="M133" s="186" t="s">
        <v>1</v>
      </c>
      <c r="N133" s="187" t="s">
        <v>39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515</v>
      </c>
      <c r="AT133" s="190" t="s">
        <v>142</v>
      </c>
      <c r="AU133" s="190" t="s">
        <v>83</v>
      </c>
      <c r="AY133" s="18" t="s">
        <v>140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81</v>
      </c>
      <c r="BK133" s="191">
        <f>ROUND(I133*H133,2)</f>
        <v>0</v>
      </c>
      <c r="BL133" s="18" t="s">
        <v>515</v>
      </c>
      <c r="BM133" s="190" t="s">
        <v>533</v>
      </c>
    </row>
    <row r="134" s="13" customFormat="1">
      <c r="A134" s="13"/>
      <c r="B134" s="192"/>
      <c r="C134" s="13"/>
      <c r="D134" s="193" t="s">
        <v>149</v>
      </c>
      <c r="E134" s="194" t="s">
        <v>1</v>
      </c>
      <c r="F134" s="195" t="s">
        <v>534</v>
      </c>
      <c r="G134" s="13"/>
      <c r="H134" s="194" t="s">
        <v>1</v>
      </c>
      <c r="I134" s="196"/>
      <c r="J134" s="13"/>
      <c r="K134" s="13"/>
      <c r="L134" s="192"/>
      <c r="M134" s="197"/>
      <c r="N134" s="198"/>
      <c r="O134" s="198"/>
      <c r="P134" s="198"/>
      <c r="Q134" s="198"/>
      <c r="R134" s="198"/>
      <c r="S134" s="198"/>
      <c r="T134" s="19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149</v>
      </c>
      <c r="AU134" s="194" t="s">
        <v>83</v>
      </c>
      <c r="AV134" s="13" t="s">
        <v>81</v>
      </c>
      <c r="AW134" s="13" t="s">
        <v>31</v>
      </c>
      <c r="AX134" s="13" t="s">
        <v>74</v>
      </c>
      <c r="AY134" s="194" t="s">
        <v>140</v>
      </c>
    </row>
    <row r="135" s="13" customFormat="1">
      <c r="A135" s="13"/>
      <c r="B135" s="192"/>
      <c r="C135" s="13"/>
      <c r="D135" s="193" t="s">
        <v>149</v>
      </c>
      <c r="E135" s="194" t="s">
        <v>1</v>
      </c>
      <c r="F135" s="195" t="s">
        <v>530</v>
      </c>
      <c r="G135" s="13"/>
      <c r="H135" s="194" t="s">
        <v>1</v>
      </c>
      <c r="I135" s="196"/>
      <c r="J135" s="13"/>
      <c r="K135" s="13"/>
      <c r="L135" s="192"/>
      <c r="M135" s="197"/>
      <c r="N135" s="198"/>
      <c r="O135" s="198"/>
      <c r="P135" s="198"/>
      <c r="Q135" s="198"/>
      <c r="R135" s="198"/>
      <c r="S135" s="198"/>
      <c r="T135" s="19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149</v>
      </c>
      <c r="AU135" s="194" t="s">
        <v>83</v>
      </c>
      <c r="AV135" s="13" t="s">
        <v>81</v>
      </c>
      <c r="AW135" s="13" t="s">
        <v>31</v>
      </c>
      <c r="AX135" s="13" t="s">
        <v>74</v>
      </c>
      <c r="AY135" s="194" t="s">
        <v>140</v>
      </c>
    </row>
    <row r="136" s="13" customFormat="1">
      <c r="A136" s="13"/>
      <c r="B136" s="192"/>
      <c r="C136" s="13"/>
      <c r="D136" s="193" t="s">
        <v>149</v>
      </c>
      <c r="E136" s="194" t="s">
        <v>1</v>
      </c>
      <c r="F136" s="195" t="s">
        <v>535</v>
      </c>
      <c r="G136" s="13"/>
      <c r="H136" s="194" t="s">
        <v>1</v>
      </c>
      <c r="I136" s="196"/>
      <c r="J136" s="13"/>
      <c r="K136" s="13"/>
      <c r="L136" s="192"/>
      <c r="M136" s="197"/>
      <c r="N136" s="198"/>
      <c r="O136" s="198"/>
      <c r="P136" s="198"/>
      <c r="Q136" s="198"/>
      <c r="R136" s="198"/>
      <c r="S136" s="198"/>
      <c r="T136" s="19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149</v>
      </c>
      <c r="AU136" s="194" t="s">
        <v>83</v>
      </c>
      <c r="AV136" s="13" t="s">
        <v>81</v>
      </c>
      <c r="AW136" s="13" t="s">
        <v>31</v>
      </c>
      <c r="AX136" s="13" t="s">
        <v>74</v>
      </c>
      <c r="AY136" s="194" t="s">
        <v>140</v>
      </c>
    </row>
    <row r="137" s="14" customFormat="1">
      <c r="A137" s="14"/>
      <c r="B137" s="200"/>
      <c r="C137" s="14"/>
      <c r="D137" s="193" t="s">
        <v>149</v>
      </c>
      <c r="E137" s="201" t="s">
        <v>1</v>
      </c>
      <c r="F137" s="202" t="s">
        <v>81</v>
      </c>
      <c r="G137" s="14"/>
      <c r="H137" s="203">
        <v>1</v>
      </c>
      <c r="I137" s="204"/>
      <c r="J137" s="14"/>
      <c r="K137" s="14"/>
      <c r="L137" s="200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1" t="s">
        <v>149</v>
      </c>
      <c r="AU137" s="201" t="s">
        <v>83</v>
      </c>
      <c r="AV137" s="14" t="s">
        <v>83</v>
      </c>
      <c r="AW137" s="14" t="s">
        <v>31</v>
      </c>
      <c r="AX137" s="14" t="s">
        <v>81</v>
      </c>
      <c r="AY137" s="201" t="s">
        <v>140</v>
      </c>
    </row>
    <row r="138" s="2" customFormat="1" ht="16.5" customHeight="1">
      <c r="A138" s="37"/>
      <c r="B138" s="178"/>
      <c r="C138" s="179" t="s">
        <v>181</v>
      </c>
      <c r="D138" s="179" t="s">
        <v>142</v>
      </c>
      <c r="E138" s="180" t="s">
        <v>536</v>
      </c>
      <c r="F138" s="181" t="s">
        <v>537</v>
      </c>
      <c r="G138" s="182" t="s">
        <v>514</v>
      </c>
      <c r="H138" s="183">
        <v>1</v>
      </c>
      <c r="I138" s="184"/>
      <c r="J138" s="185">
        <f>ROUND(I138*H138,2)</f>
        <v>0</v>
      </c>
      <c r="K138" s="181" t="s">
        <v>1</v>
      </c>
      <c r="L138" s="38"/>
      <c r="M138" s="186" t="s">
        <v>1</v>
      </c>
      <c r="N138" s="187" t="s">
        <v>39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515</v>
      </c>
      <c r="AT138" s="190" t="s">
        <v>142</v>
      </c>
      <c r="AU138" s="190" t="s">
        <v>83</v>
      </c>
      <c r="AY138" s="18" t="s">
        <v>140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81</v>
      </c>
      <c r="BK138" s="191">
        <f>ROUND(I138*H138,2)</f>
        <v>0</v>
      </c>
      <c r="BL138" s="18" t="s">
        <v>515</v>
      </c>
      <c r="BM138" s="190" t="s">
        <v>538</v>
      </c>
    </row>
    <row r="139" s="2" customFormat="1" ht="16.5" customHeight="1">
      <c r="A139" s="37"/>
      <c r="B139" s="178"/>
      <c r="C139" s="179" t="s">
        <v>196</v>
      </c>
      <c r="D139" s="179" t="s">
        <v>142</v>
      </c>
      <c r="E139" s="180" t="s">
        <v>539</v>
      </c>
      <c r="F139" s="181" t="s">
        <v>540</v>
      </c>
      <c r="G139" s="182" t="s">
        <v>514</v>
      </c>
      <c r="H139" s="183">
        <v>1</v>
      </c>
      <c r="I139" s="184"/>
      <c r="J139" s="185">
        <f>ROUND(I139*H139,2)</f>
        <v>0</v>
      </c>
      <c r="K139" s="181" t="s">
        <v>1</v>
      </c>
      <c r="L139" s="38"/>
      <c r="M139" s="186" t="s">
        <v>1</v>
      </c>
      <c r="N139" s="187" t="s">
        <v>39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515</v>
      </c>
      <c r="AT139" s="190" t="s">
        <v>142</v>
      </c>
      <c r="AU139" s="190" t="s">
        <v>83</v>
      </c>
      <c r="AY139" s="18" t="s">
        <v>140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81</v>
      </c>
      <c r="BK139" s="191">
        <f>ROUND(I139*H139,2)</f>
        <v>0</v>
      </c>
      <c r="BL139" s="18" t="s">
        <v>515</v>
      </c>
      <c r="BM139" s="190" t="s">
        <v>541</v>
      </c>
    </row>
    <row r="140" s="13" customFormat="1">
      <c r="A140" s="13"/>
      <c r="B140" s="192"/>
      <c r="C140" s="13"/>
      <c r="D140" s="193" t="s">
        <v>149</v>
      </c>
      <c r="E140" s="194" t="s">
        <v>1</v>
      </c>
      <c r="F140" s="195" t="s">
        <v>542</v>
      </c>
      <c r="G140" s="13"/>
      <c r="H140" s="194" t="s">
        <v>1</v>
      </c>
      <c r="I140" s="196"/>
      <c r="J140" s="13"/>
      <c r="K140" s="13"/>
      <c r="L140" s="192"/>
      <c r="M140" s="197"/>
      <c r="N140" s="198"/>
      <c r="O140" s="198"/>
      <c r="P140" s="198"/>
      <c r="Q140" s="198"/>
      <c r="R140" s="198"/>
      <c r="S140" s="198"/>
      <c r="T140" s="19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149</v>
      </c>
      <c r="AU140" s="194" t="s">
        <v>83</v>
      </c>
      <c r="AV140" s="13" t="s">
        <v>81</v>
      </c>
      <c r="AW140" s="13" t="s">
        <v>31</v>
      </c>
      <c r="AX140" s="13" t="s">
        <v>74</v>
      </c>
      <c r="AY140" s="194" t="s">
        <v>140</v>
      </c>
    </row>
    <row r="141" s="14" customFormat="1">
      <c r="A141" s="14"/>
      <c r="B141" s="200"/>
      <c r="C141" s="14"/>
      <c r="D141" s="193" t="s">
        <v>149</v>
      </c>
      <c r="E141" s="201" t="s">
        <v>1</v>
      </c>
      <c r="F141" s="202" t="s">
        <v>81</v>
      </c>
      <c r="G141" s="14"/>
      <c r="H141" s="203">
        <v>1</v>
      </c>
      <c r="I141" s="204"/>
      <c r="J141" s="14"/>
      <c r="K141" s="14"/>
      <c r="L141" s="200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1" t="s">
        <v>149</v>
      </c>
      <c r="AU141" s="201" t="s">
        <v>83</v>
      </c>
      <c r="AV141" s="14" t="s">
        <v>83</v>
      </c>
      <c r="AW141" s="14" t="s">
        <v>31</v>
      </c>
      <c r="AX141" s="14" t="s">
        <v>81</v>
      </c>
      <c r="AY141" s="201" t="s">
        <v>140</v>
      </c>
    </row>
    <row r="142" s="2" customFormat="1" ht="16.5" customHeight="1">
      <c r="A142" s="37"/>
      <c r="B142" s="178"/>
      <c r="C142" s="179" t="s">
        <v>201</v>
      </c>
      <c r="D142" s="179" t="s">
        <v>142</v>
      </c>
      <c r="E142" s="180" t="s">
        <v>543</v>
      </c>
      <c r="F142" s="181" t="s">
        <v>544</v>
      </c>
      <c r="G142" s="182" t="s">
        <v>514</v>
      </c>
      <c r="H142" s="183">
        <v>1</v>
      </c>
      <c r="I142" s="184"/>
      <c r="J142" s="185">
        <f>ROUND(I142*H142,2)</f>
        <v>0</v>
      </c>
      <c r="K142" s="181" t="s">
        <v>1</v>
      </c>
      <c r="L142" s="38"/>
      <c r="M142" s="186" t="s">
        <v>1</v>
      </c>
      <c r="N142" s="187" t="s">
        <v>39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515</v>
      </c>
      <c r="AT142" s="190" t="s">
        <v>142</v>
      </c>
      <c r="AU142" s="190" t="s">
        <v>83</v>
      </c>
      <c r="AY142" s="18" t="s">
        <v>140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81</v>
      </c>
      <c r="BK142" s="191">
        <f>ROUND(I142*H142,2)</f>
        <v>0</v>
      </c>
      <c r="BL142" s="18" t="s">
        <v>515</v>
      </c>
      <c r="BM142" s="190" t="s">
        <v>545</v>
      </c>
    </row>
    <row r="143" s="13" customFormat="1">
      <c r="A143" s="13"/>
      <c r="B143" s="192"/>
      <c r="C143" s="13"/>
      <c r="D143" s="193" t="s">
        <v>149</v>
      </c>
      <c r="E143" s="194" t="s">
        <v>1</v>
      </c>
      <c r="F143" s="195" t="s">
        <v>546</v>
      </c>
      <c r="G143" s="13"/>
      <c r="H143" s="194" t="s">
        <v>1</v>
      </c>
      <c r="I143" s="196"/>
      <c r="J143" s="13"/>
      <c r="K143" s="13"/>
      <c r="L143" s="192"/>
      <c r="M143" s="197"/>
      <c r="N143" s="198"/>
      <c r="O143" s="198"/>
      <c r="P143" s="198"/>
      <c r="Q143" s="198"/>
      <c r="R143" s="198"/>
      <c r="S143" s="198"/>
      <c r="T143" s="19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149</v>
      </c>
      <c r="AU143" s="194" t="s">
        <v>83</v>
      </c>
      <c r="AV143" s="13" t="s">
        <v>81</v>
      </c>
      <c r="AW143" s="13" t="s">
        <v>31</v>
      </c>
      <c r="AX143" s="13" t="s">
        <v>74</v>
      </c>
      <c r="AY143" s="194" t="s">
        <v>140</v>
      </c>
    </row>
    <row r="144" s="13" customFormat="1">
      <c r="A144" s="13"/>
      <c r="B144" s="192"/>
      <c r="C144" s="13"/>
      <c r="D144" s="193" t="s">
        <v>149</v>
      </c>
      <c r="E144" s="194" t="s">
        <v>1</v>
      </c>
      <c r="F144" s="195" t="s">
        <v>547</v>
      </c>
      <c r="G144" s="13"/>
      <c r="H144" s="194" t="s">
        <v>1</v>
      </c>
      <c r="I144" s="196"/>
      <c r="J144" s="13"/>
      <c r="K144" s="13"/>
      <c r="L144" s="192"/>
      <c r="M144" s="197"/>
      <c r="N144" s="198"/>
      <c r="O144" s="198"/>
      <c r="P144" s="198"/>
      <c r="Q144" s="198"/>
      <c r="R144" s="198"/>
      <c r="S144" s="198"/>
      <c r="T144" s="19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149</v>
      </c>
      <c r="AU144" s="194" t="s">
        <v>83</v>
      </c>
      <c r="AV144" s="13" t="s">
        <v>81</v>
      </c>
      <c r="AW144" s="13" t="s">
        <v>31</v>
      </c>
      <c r="AX144" s="13" t="s">
        <v>74</v>
      </c>
      <c r="AY144" s="194" t="s">
        <v>140</v>
      </c>
    </row>
    <row r="145" s="13" customFormat="1">
      <c r="A145" s="13"/>
      <c r="B145" s="192"/>
      <c r="C145" s="13"/>
      <c r="D145" s="193" t="s">
        <v>149</v>
      </c>
      <c r="E145" s="194" t="s">
        <v>1</v>
      </c>
      <c r="F145" s="195" t="s">
        <v>548</v>
      </c>
      <c r="G145" s="13"/>
      <c r="H145" s="194" t="s">
        <v>1</v>
      </c>
      <c r="I145" s="196"/>
      <c r="J145" s="13"/>
      <c r="K145" s="13"/>
      <c r="L145" s="192"/>
      <c r="M145" s="197"/>
      <c r="N145" s="198"/>
      <c r="O145" s="198"/>
      <c r="P145" s="198"/>
      <c r="Q145" s="198"/>
      <c r="R145" s="198"/>
      <c r="S145" s="198"/>
      <c r="T145" s="19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149</v>
      </c>
      <c r="AU145" s="194" t="s">
        <v>83</v>
      </c>
      <c r="AV145" s="13" t="s">
        <v>81</v>
      </c>
      <c r="AW145" s="13" t="s">
        <v>31</v>
      </c>
      <c r="AX145" s="13" t="s">
        <v>74</v>
      </c>
      <c r="AY145" s="194" t="s">
        <v>140</v>
      </c>
    </row>
    <row r="146" s="14" customFormat="1">
      <c r="A146" s="14"/>
      <c r="B146" s="200"/>
      <c r="C146" s="14"/>
      <c r="D146" s="193" t="s">
        <v>149</v>
      </c>
      <c r="E146" s="201" t="s">
        <v>1</v>
      </c>
      <c r="F146" s="202" t="s">
        <v>81</v>
      </c>
      <c r="G146" s="14"/>
      <c r="H146" s="203">
        <v>1</v>
      </c>
      <c r="I146" s="204"/>
      <c r="J146" s="14"/>
      <c r="K146" s="14"/>
      <c r="L146" s="200"/>
      <c r="M146" s="234"/>
      <c r="N146" s="235"/>
      <c r="O146" s="235"/>
      <c r="P146" s="235"/>
      <c r="Q146" s="235"/>
      <c r="R146" s="235"/>
      <c r="S146" s="235"/>
      <c r="T146" s="23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1" t="s">
        <v>149</v>
      </c>
      <c r="AU146" s="201" t="s">
        <v>83</v>
      </c>
      <c r="AV146" s="14" t="s">
        <v>83</v>
      </c>
      <c r="AW146" s="14" t="s">
        <v>31</v>
      </c>
      <c r="AX146" s="14" t="s">
        <v>81</v>
      </c>
      <c r="AY146" s="201" t="s">
        <v>140</v>
      </c>
    </row>
    <row r="147" s="2" customFormat="1" ht="6.96" customHeight="1">
      <c r="A147" s="37"/>
      <c r="B147" s="59"/>
      <c r="C147" s="60"/>
      <c r="D147" s="60"/>
      <c r="E147" s="60"/>
      <c r="F147" s="60"/>
      <c r="G147" s="60"/>
      <c r="H147" s="60"/>
      <c r="I147" s="60"/>
      <c r="J147" s="60"/>
      <c r="K147" s="60"/>
      <c r="L147" s="38"/>
      <c r="M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</row>
  </sheetData>
  <autoFilter ref="C117:K14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="1" customFormat="1" ht="24.96" customHeight="1">
      <c r="B4" s="21"/>
      <c r="D4" s="22" t="s">
        <v>112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26.25" customHeight="1">
      <c r="B7" s="21"/>
      <c r="E7" s="128" t="str">
        <f>'Rekapitulace stavby'!K6</f>
        <v>Stavební úprava zpevněných ploch a chodníku na stadionu v Zábřehu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113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549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11. 9. 2024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26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32</v>
      </c>
      <c r="E23" s="37"/>
      <c r="F23" s="37"/>
      <c r="G23" s="37"/>
      <c r="H23" s="37"/>
      <c r="I23" s="31" t="s">
        <v>25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26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33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34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36</v>
      </c>
      <c r="G32" s="37"/>
      <c r="H32" s="37"/>
      <c r="I32" s="42" t="s">
        <v>35</v>
      </c>
      <c r="J32" s="42" t="s">
        <v>37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38</v>
      </c>
      <c r="E33" s="31" t="s">
        <v>39</v>
      </c>
      <c r="F33" s="134">
        <f>ROUND((SUM(BE118:BE122)),  2)</f>
        <v>0</v>
      </c>
      <c r="G33" s="37"/>
      <c r="H33" s="37"/>
      <c r="I33" s="135">
        <v>0.20999999999999999</v>
      </c>
      <c r="J33" s="134">
        <f>ROUND(((SUM(BE118:BE122))*I33),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40</v>
      </c>
      <c r="F34" s="134">
        <f>ROUND((SUM(BF118:BF122)),  2)</f>
        <v>0</v>
      </c>
      <c r="G34" s="37"/>
      <c r="H34" s="37"/>
      <c r="I34" s="135">
        <v>0.14999999999999999</v>
      </c>
      <c r="J34" s="134">
        <f>ROUND(((SUM(BF118:BF122))*I34),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41</v>
      </c>
      <c r="F35" s="134">
        <f>ROUND((SUM(BG118:BG122)), 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42</v>
      </c>
      <c r="F36" s="134">
        <f>ROUND((SUM(BH118:BH122)),  2)</f>
        <v>0</v>
      </c>
      <c r="G36" s="37"/>
      <c r="H36" s="37"/>
      <c r="I36" s="135">
        <v>0.14999999999999999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ROUND((SUM(BI118:BI122)), 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44</v>
      </c>
      <c r="E39" s="80"/>
      <c r="F39" s="80"/>
      <c r="G39" s="138" t="s">
        <v>45</v>
      </c>
      <c r="H39" s="139" t="s">
        <v>46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47</v>
      </c>
      <c r="E50" s="56"/>
      <c r="F50" s="56"/>
      <c r="G50" s="55" t="s">
        <v>48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49</v>
      </c>
      <c r="E61" s="40"/>
      <c r="F61" s="142" t="s">
        <v>50</v>
      </c>
      <c r="G61" s="57" t="s">
        <v>49</v>
      </c>
      <c r="H61" s="40"/>
      <c r="I61" s="40"/>
      <c r="J61" s="143" t="s">
        <v>50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51</v>
      </c>
      <c r="E65" s="58"/>
      <c r="F65" s="58"/>
      <c r="G65" s="55" t="s">
        <v>52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49</v>
      </c>
      <c r="E76" s="40"/>
      <c r="F76" s="142" t="s">
        <v>50</v>
      </c>
      <c r="G76" s="57" t="s">
        <v>49</v>
      </c>
      <c r="H76" s="40"/>
      <c r="I76" s="40"/>
      <c r="J76" s="143" t="s">
        <v>50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7"/>
      <c r="D85" s="37"/>
      <c r="E85" s="128" t="str">
        <f>E7</f>
        <v>Stavební úprava zpevněných ploch a chodníku na stadionu v Zábřehu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113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1020 - VRN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Zábřeh</v>
      </c>
      <c r="G89" s="37"/>
      <c r="H89" s="37"/>
      <c r="I89" s="31" t="s">
        <v>22</v>
      </c>
      <c r="J89" s="68" t="str">
        <f>IF(J12="","",J12)</f>
        <v>11. 9. 2024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30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32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118</v>
      </c>
      <c r="D94" s="136"/>
      <c r="E94" s="136"/>
      <c r="F94" s="136"/>
      <c r="G94" s="136"/>
      <c r="H94" s="136"/>
      <c r="I94" s="136"/>
      <c r="J94" s="145" t="s">
        <v>119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120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121</v>
      </c>
    </row>
    <row r="97" s="9" customFormat="1" ht="24.96" customHeight="1">
      <c r="A97" s="9"/>
      <c r="B97" s="147"/>
      <c r="C97" s="9"/>
      <c r="D97" s="148" t="s">
        <v>550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551</v>
      </c>
      <c r="E98" s="153"/>
      <c r="F98" s="153"/>
      <c r="G98" s="153"/>
      <c r="H98" s="153"/>
      <c r="I98" s="153"/>
      <c r="J98" s="154">
        <f>J120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125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6.25" customHeight="1">
      <c r="A108" s="37"/>
      <c r="B108" s="38"/>
      <c r="C108" s="37"/>
      <c r="D108" s="37"/>
      <c r="E108" s="128" t="str">
        <f>E7</f>
        <v>Stavební úprava zpevněných ploch a chodníku na stadionu v Zábřehu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113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1020 - VRN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>Zábřeh</v>
      </c>
      <c r="G112" s="37"/>
      <c r="H112" s="37"/>
      <c r="I112" s="31" t="s">
        <v>22</v>
      </c>
      <c r="J112" s="68" t="str">
        <f>IF(J12="","",J12)</f>
        <v>11. 9. 2024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7"/>
      <c r="E114" s="37"/>
      <c r="F114" s="26" t="str">
        <f>E15</f>
        <v xml:space="preserve"> </v>
      </c>
      <c r="G114" s="37"/>
      <c r="H114" s="37"/>
      <c r="I114" s="31" t="s">
        <v>30</v>
      </c>
      <c r="J114" s="35" t="str">
        <f>E21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7"/>
      <c r="E115" s="37"/>
      <c r="F115" s="26" t="str">
        <f>IF(E18="","",E18)</f>
        <v>Vyplň údaj</v>
      </c>
      <c r="G115" s="37"/>
      <c r="H115" s="37"/>
      <c r="I115" s="31" t="s">
        <v>32</v>
      </c>
      <c r="J115" s="35" t="str">
        <f>E24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5"/>
      <c r="B117" s="156"/>
      <c r="C117" s="157" t="s">
        <v>126</v>
      </c>
      <c r="D117" s="158" t="s">
        <v>59</v>
      </c>
      <c r="E117" s="158" t="s">
        <v>55</v>
      </c>
      <c r="F117" s="158" t="s">
        <v>56</v>
      </c>
      <c r="G117" s="158" t="s">
        <v>127</v>
      </c>
      <c r="H117" s="158" t="s">
        <v>128</v>
      </c>
      <c r="I117" s="158" t="s">
        <v>129</v>
      </c>
      <c r="J117" s="158" t="s">
        <v>119</v>
      </c>
      <c r="K117" s="159" t="s">
        <v>130</v>
      </c>
      <c r="L117" s="160"/>
      <c r="M117" s="85" t="s">
        <v>1</v>
      </c>
      <c r="N117" s="86" t="s">
        <v>38</v>
      </c>
      <c r="O117" s="86" t="s">
        <v>131</v>
      </c>
      <c r="P117" s="86" t="s">
        <v>132</v>
      </c>
      <c r="Q117" s="86" t="s">
        <v>133</v>
      </c>
      <c r="R117" s="86" t="s">
        <v>134</v>
      </c>
      <c r="S117" s="86" t="s">
        <v>135</v>
      </c>
      <c r="T117" s="87" t="s">
        <v>136</v>
      </c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</row>
    <row r="118" s="2" customFormat="1" ht="22.8" customHeight="1">
      <c r="A118" s="37"/>
      <c r="B118" s="38"/>
      <c r="C118" s="92" t="s">
        <v>137</v>
      </c>
      <c r="D118" s="37"/>
      <c r="E118" s="37"/>
      <c r="F118" s="37"/>
      <c r="G118" s="37"/>
      <c r="H118" s="37"/>
      <c r="I118" s="37"/>
      <c r="J118" s="161">
        <f>BK118</f>
        <v>0</v>
      </c>
      <c r="K118" s="37"/>
      <c r="L118" s="38"/>
      <c r="M118" s="88"/>
      <c r="N118" s="72"/>
      <c r="O118" s="89"/>
      <c r="P118" s="162">
        <f>P119</f>
        <v>0</v>
      </c>
      <c r="Q118" s="89"/>
      <c r="R118" s="162">
        <f>R119</f>
        <v>0</v>
      </c>
      <c r="S118" s="89"/>
      <c r="T118" s="163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73</v>
      </c>
      <c r="AU118" s="18" t="s">
        <v>121</v>
      </c>
      <c r="BK118" s="164">
        <f>BK119</f>
        <v>0</v>
      </c>
    </row>
    <row r="119" s="12" customFormat="1" ht="25.92" customHeight="1">
      <c r="A119" s="12"/>
      <c r="B119" s="165"/>
      <c r="C119" s="12"/>
      <c r="D119" s="166" t="s">
        <v>73</v>
      </c>
      <c r="E119" s="167" t="s">
        <v>110</v>
      </c>
      <c r="F119" s="167" t="s">
        <v>552</v>
      </c>
      <c r="G119" s="12"/>
      <c r="H119" s="12"/>
      <c r="I119" s="168"/>
      <c r="J119" s="169">
        <f>BK119</f>
        <v>0</v>
      </c>
      <c r="K119" s="12"/>
      <c r="L119" s="165"/>
      <c r="M119" s="170"/>
      <c r="N119" s="171"/>
      <c r="O119" s="171"/>
      <c r="P119" s="172">
        <f>P120</f>
        <v>0</v>
      </c>
      <c r="Q119" s="171"/>
      <c r="R119" s="172">
        <f>R120</f>
        <v>0</v>
      </c>
      <c r="S119" s="171"/>
      <c r="T119" s="173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6" t="s">
        <v>169</v>
      </c>
      <c r="AT119" s="174" t="s">
        <v>73</v>
      </c>
      <c r="AU119" s="174" t="s">
        <v>74</v>
      </c>
      <c r="AY119" s="166" t="s">
        <v>140</v>
      </c>
      <c r="BK119" s="175">
        <f>BK120</f>
        <v>0</v>
      </c>
    </row>
    <row r="120" s="12" customFormat="1" ht="22.8" customHeight="1">
      <c r="A120" s="12"/>
      <c r="B120" s="165"/>
      <c r="C120" s="12"/>
      <c r="D120" s="166" t="s">
        <v>73</v>
      </c>
      <c r="E120" s="176" t="s">
        <v>74</v>
      </c>
      <c r="F120" s="176" t="s">
        <v>552</v>
      </c>
      <c r="G120" s="12"/>
      <c r="H120" s="12"/>
      <c r="I120" s="168"/>
      <c r="J120" s="177">
        <f>BK120</f>
        <v>0</v>
      </c>
      <c r="K120" s="12"/>
      <c r="L120" s="165"/>
      <c r="M120" s="170"/>
      <c r="N120" s="171"/>
      <c r="O120" s="171"/>
      <c r="P120" s="172">
        <f>SUM(P121:P122)</f>
        <v>0</v>
      </c>
      <c r="Q120" s="171"/>
      <c r="R120" s="172">
        <f>SUM(R121:R122)</f>
        <v>0</v>
      </c>
      <c r="S120" s="171"/>
      <c r="T120" s="173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66" t="s">
        <v>169</v>
      </c>
      <c r="AT120" s="174" t="s">
        <v>73</v>
      </c>
      <c r="AU120" s="174" t="s">
        <v>81</v>
      </c>
      <c r="AY120" s="166" t="s">
        <v>140</v>
      </c>
      <c r="BK120" s="175">
        <f>SUM(BK121:BK122)</f>
        <v>0</v>
      </c>
    </row>
    <row r="121" s="2" customFormat="1" ht="16.5" customHeight="1">
      <c r="A121" s="37"/>
      <c r="B121" s="178"/>
      <c r="C121" s="179" t="s">
        <v>81</v>
      </c>
      <c r="D121" s="179" t="s">
        <v>142</v>
      </c>
      <c r="E121" s="180" t="s">
        <v>553</v>
      </c>
      <c r="F121" s="181" t="s">
        <v>554</v>
      </c>
      <c r="G121" s="182" t="s">
        <v>555</v>
      </c>
      <c r="H121" s="183">
        <v>2</v>
      </c>
      <c r="I121" s="184"/>
      <c r="J121" s="185">
        <f>ROUND(I121*H121,2)</f>
        <v>0</v>
      </c>
      <c r="K121" s="181" t="s">
        <v>556</v>
      </c>
      <c r="L121" s="38"/>
      <c r="M121" s="186" t="s">
        <v>1</v>
      </c>
      <c r="N121" s="187" t="s">
        <v>39</v>
      </c>
      <c r="O121" s="76"/>
      <c r="P121" s="188">
        <f>O121*H121</f>
        <v>0</v>
      </c>
      <c r="Q121" s="188">
        <v>0</v>
      </c>
      <c r="R121" s="188">
        <f>Q121*H121</f>
        <v>0</v>
      </c>
      <c r="S121" s="188">
        <v>0</v>
      </c>
      <c r="T121" s="189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0" t="s">
        <v>557</v>
      </c>
      <c r="AT121" s="190" t="s">
        <v>142</v>
      </c>
      <c r="AU121" s="190" t="s">
        <v>83</v>
      </c>
      <c r="AY121" s="18" t="s">
        <v>140</v>
      </c>
      <c r="BE121" s="191">
        <f>IF(N121="základní",J121,0)</f>
        <v>0</v>
      </c>
      <c r="BF121" s="191">
        <f>IF(N121="snížená",J121,0)</f>
        <v>0</v>
      </c>
      <c r="BG121" s="191">
        <f>IF(N121="zákl. přenesená",J121,0)</f>
        <v>0</v>
      </c>
      <c r="BH121" s="191">
        <f>IF(N121="sníž. přenesená",J121,0)</f>
        <v>0</v>
      </c>
      <c r="BI121" s="191">
        <f>IF(N121="nulová",J121,0)</f>
        <v>0</v>
      </c>
      <c r="BJ121" s="18" t="s">
        <v>81</v>
      </c>
      <c r="BK121" s="191">
        <f>ROUND(I121*H121,2)</f>
        <v>0</v>
      </c>
      <c r="BL121" s="18" t="s">
        <v>557</v>
      </c>
      <c r="BM121" s="190" t="s">
        <v>558</v>
      </c>
    </row>
    <row r="122" s="2" customFormat="1" ht="16.5" customHeight="1">
      <c r="A122" s="37"/>
      <c r="B122" s="178"/>
      <c r="C122" s="179" t="s">
        <v>83</v>
      </c>
      <c r="D122" s="179" t="s">
        <v>142</v>
      </c>
      <c r="E122" s="180" t="s">
        <v>559</v>
      </c>
      <c r="F122" s="181" t="s">
        <v>560</v>
      </c>
      <c r="G122" s="182" t="s">
        <v>555</v>
      </c>
      <c r="H122" s="183">
        <v>1</v>
      </c>
      <c r="I122" s="184"/>
      <c r="J122" s="185">
        <f>ROUND(I122*H122,2)</f>
        <v>0</v>
      </c>
      <c r="K122" s="181" t="s">
        <v>556</v>
      </c>
      <c r="L122" s="38"/>
      <c r="M122" s="229" t="s">
        <v>1</v>
      </c>
      <c r="N122" s="230" t="s">
        <v>39</v>
      </c>
      <c r="O122" s="231"/>
      <c r="P122" s="232">
        <f>O122*H122</f>
        <v>0</v>
      </c>
      <c r="Q122" s="232">
        <v>0</v>
      </c>
      <c r="R122" s="232">
        <f>Q122*H122</f>
        <v>0</v>
      </c>
      <c r="S122" s="232">
        <v>0</v>
      </c>
      <c r="T122" s="23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0" t="s">
        <v>557</v>
      </c>
      <c r="AT122" s="190" t="s">
        <v>142</v>
      </c>
      <c r="AU122" s="190" t="s">
        <v>83</v>
      </c>
      <c r="AY122" s="18" t="s">
        <v>140</v>
      </c>
      <c r="BE122" s="191">
        <f>IF(N122="základní",J122,0)</f>
        <v>0</v>
      </c>
      <c r="BF122" s="191">
        <f>IF(N122="snížená",J122,0)</f>
        <v>0</v>
      </c>
      <c r="BG122" s="191">
        <f>IF(N122="zákl. přenesená",J122,0)</f>
        <v>0</v>
      </c>
      <c r="BH122" s="191">
        <f>IF(N122="sníž. přenesená",J122,0)</f>
        <v>0</v>
      </c>
      <c r="BI122" s="191">
        <f>IF(N122="nulová",J122,0)</f>
        <v>0</v>
      </c>
      <c r="BJ122" s="18" t="s">
        <v>81</v>
      </c>
      <c r="BK122" s="191">
        <f>ROUND(I122*H122,2)</f>
        <v>0</v>
      </c>
      <c r="BL122" s="18" t="s">
        <v>557</v>
      </c>
      <c r="BM122" s="190" t="s">
        <v>561</v>
      </c>
    </row>
    <row r="123" s="2" customFormat="1" ht="6.96" customHeight="1">
      <c r="A123" s="37"/>
      <c r="B123" s="59"/>
      <c r="C123" s="60"/>
      <c r="D123" s="60"/>
      <c r="E123" s="60"/>
      <c r="F123" s="60"/>
      <c r="G123" s="60"/>
      <c r="H123" s="60"/>
      <c r="I123" s="60"/>
      <c r="J123" s="60"/>
      <c r="K123" s="60"/>
      <c r="L123" s="38"/>
      <c r="M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</sheetData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LAPTOP-V6F5C2G1\Radka</dc:creator>
  <cp:lastModifiedBy>LAPTOP-V6F5C2G1\Radka</cp:lastModifiedBy>
  <dcterms:created xsi:type="dcterms:W3CDTF">2024-09-11T21:21:37Z</dcterms:created>
  <dcterms:modified xsi:type="dcterms:W3CDTF">2024-09-11T21:21:44Z</dcterms:modified>
</cp:coreProperties>
</file>