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0" windowHeight="0"/>
  </bookViews>
  <sheets>
    <sheet name="Rekapitulace stavby" sheetId="1" r:id="rId1"/>
    <sheet name="01.1 - Vybudování povrchů" sheetId="2" r:id="rId2"/>
    <sheet name="01.2 - Změna povrchů" sheetId="3" r:id="rId3"/>
    <sheet name="01.3 - Neuznatelné náklady" sheetId="4" r:id="rId4"/>
    <sheet name="02.1 - Vybudování povrchů" sheetId="5" r:id="rId5"/>
    <sheet name="02.2 - Změna povrchů" sheetId="6" r:id="rId6"/>
    <sheet name="03 - VRN" sheetId="7" r:id="rId7"/>
    <sheet name="Seznam figur" sheetId="8" r:id="rId8"/>
  </sheets>
  <definedNames>
    <definedName name="_xlnm.Print_Area" localSheetId="0">'Rekapitulace stavby'!$D$4:$AO$76,'Rekapitulace stavby'!$C$82:$AQ$103</definedName>
    <definedName name="_xlnm.Print_Titles" localSheetId="0">'Rekapitulace stavby'!$92:$92</definedName>
    <definedName name="_xlnm._FilterDatabase" localSheetId="1" hidden="1">'01.1 - Vybudování povrchů'!$C$125:$K$250</definedName>
    <definedName name="_xlnm.Print_Area" localSheetId="1">'01.1 - Vybudování povrchů'!$C$4:$J$76,'01.1 - Vybudování povrchů'!$C$82:$J$105,'01.1 - Vybudování povrchů'!$C$111:$J$250</definedName>
    <definedName name="_xlnm.Print_Titles" localSheetId="1">'01.1 - Vybudování povrchů'!$125:$125</definedName>
    <definedName name="_xlnm._FilterDatabase" localSheetId="2" hidden="1">'01.2 - Změna povrchů'!$C$126:$K$245</definedName>
    <definedName name="_xlnm.Print_Area" localSheetId="2">'01.2 - Změna povrchů'!$C$4:$J$76,'01.2 - Změna povrchů'!$C$82:$J$106,'01.2 - Změna povrchů'!$C$112:$J$245</definedName>
    <definedName name="_xlnm.Print_Titles" localSheetId="2">'01.2 - Změna povrchů'!$126:$126</definedName>
    <definedName name="_xlnm._FilterDatabase" localSheetId="3" hidden="1">'01.3 - Neuznatelné náklady'!$C$123:$K$138</definedName>
    <definedName name="_xlnm.Print_Area" localSheetId="3">'01.3 - Neuznatelné náklady'!$C$4:$J$76,'01.3 - Neuznatelné náklady'!$C$82:$J$103,'01.3 - Neuznatelné náklady'!$C$109:$J$138</definedName>
    <definedName name="_xlnm.Print_Titles" localSheetId="3">'01.3 - Neuznatelné náklady'!$123:$123</definedName>
    <definedName name="_xlnm._FilterDatabase" localSheetId="4" hidden="1">'02.1 - Vybudování povrchů'!$C$125:$K$230</definedName>
    <definedName name="_xlnm.Print_Area" localSheetId="4">'02.1 - Vybudování povrchů'!$C$4:$J$76,'02.1 - Vybudování povrchů'!$C$82:$J$105,'02.1 - Vybudování povrchů'!$C$111:$J$230</definedName>
    <definedName name="_xlnm.Print_Titles" localSheetId="4">'02.1 - Vybudování povrchů'!$125:$125</definedName>
    <definedName name="_xlnm._FilterDatabase" localSheetId="5" hidden="1">'02.2 - Změna povrchů'!$C$126:$K$257</definedName>
    <definedName name="_xlnm.Print_Area" localSheetId="5">'02.2 - Změna povrchů'!$C$4:$J$76,'02.2 - Změna povrchů'!$C$82:$J$106,'02.2 - Změna povrchů'!$C$112:$J$257</definedName>
    <definedName name="_xlnm.Print_Titles" localSheetId="5">'02.2 - Změna povrchů'!$126:$126</definedName>
    <definedName name="_xlnm._FilterDatabase" localSheetId="6" hidden="1">'03 - VRN'!$C$120:$K$152</definedName>
    <definedName name="_xlnm.Print_Area" localSheetId="6">'03 - VRN'!$C$4:$J$76,'03 - VRN'!$C$82:$J$102,'03 - VRN'!$C$108:$J$152</definedName>
    <definedName name="_xlnm.Print_Titles" localSheetId="6">'03 - VRN'!$120:$120</definedName>
    <definedName name="_xlnm.Print_Area" localSheetId="7">'Seznam figur'!$C$4:$G$68</definedName>
    <definedName name="_xlnm.Print_Titles" localSheetId="7">'Seznam figur'!$9:$9</definedName>
  </definedNames>
  <calcPr/>
</workbook>
</file>

<file path=xl/calcChain.xml><?xml version="1.0" encoding="utf-8"?>
<calcChain xmlns="http://schemas.openxmlformats.org/spreadsheetml/2006/main">
  <c i="8" l="1" r="D7"/>
  <c i="7" r="J37"/>
  <c r="J36"/>
  <c i="1" r="AY102"/>
  <c i="7" r="J35"/>
  <c i="1" r="AX102"/>
  <c i="7" r="BI151"/>
  <c r="BH151"/>
  <c r="BG151"/>
  <c r="BF151"/>
  <c r="T151"/>
  <c r="T150"/>
  <c r="R151"/>
  <c r="R150"/>
  <c r="P151"/>
  <c r="P150"/>
  <c r="BI148"/>
  <c r="BH148"/>
  <c r="BG148"/>
  <c r="BF148"/>
  <c r="T148"/>
  <c r="R148"/>
  <c r="P148"/>
  <c r="BI146"/>
  <c r="BH146"/>
  <c r="BG146"/>
  <c r="BF146"/>
  <c r="T146"/>
  <c r="R146"/>
  <c r="P146"/>
  <c r="BI143"/>
  <c r="BH143"/>
  <c r="BG143"/>
  <c r="BF143"/>
  <c r="T143"/>
  <c r="R143"/>
  <c r="P143"/>
  <c r="BI141"/>
  <c r="BH141"/>
  <c r="BG141"/>
  <c r="BF141"/>
  <c r="T141"/>
  <c r="R141"/>
  <c r="P141"/>
  <c r="BI139"/>
  <c r="BH139"/>
  <c r="BG139"/>
  <c r="BF139"/>
  <c r="T139"/>
  <c r="R139"/>
  <c r="P139"/>
  <c r="BI137"/>
  <c r="BH137"/>
  <c r="BG137"/>
  <c r="BF137"/>
  <c r="T137"/>
  <c r="R137"/>
  <c r="P137"/>
  <c r="BI134"/>
  <c r="BH134"/>
  <c r="BG134"/>
  <c r="BF134"/>
  <c r="T134"/>
  <c r="R134"/>
  <c r="P134"/>
  <c r="BI132"/>
  <c r="BH132"/>
  <c r="BG132"/>
  <c r="BF132"/>
  <c r="T132"/>
  <c r="R132"/>
  <c r="P132"/>
  <c r="BI130"/>
  <c r="BH130"/>
  <c r="BG130"/>
  <c r="BF130"/>
  <c r="T130"/>
  <c r="R130"/>
  <c r="P130"/>
  <c r="BI128"/>
  <c r="BH128"/>
  <c r="BG128"/>
  <c r="BF128"/>
  <c r="T128"/>
  <c r="R128"/>
  <c r="P128"/>
  <c r="BI126"/>
  <c r="BH126"/>
  <c r="BG126"/>
  <c r="BF126"/>
  <c r="T126"/>
  <c r="R126"/>
  <c r="P126"/>
  <c r="BI124"/>
  <c r="BH124"/>
  <c r="BG124"/>
  <c r="BF124"/>
  <c r="T124"/>
  <c r="R124"/>
  <c r="P124"/>
  <c r="J117"/>
  <c r="F117"/>
  <c r="F115"/>
  <c r="E113"/>
  <c r="J91"/>
  <c r="F91"/>
  <c r="F89"/>
  <c r="E87"/>
  <c r="J24"/>
  <c r="E24"/>
  <c r="J118"/>
  <c r="J23"/>
  <c r="J18"/>
  <c r="E18"/>
  <c r="F92"/>
  <c r="J17"/>
  <c r="J12"/>
  <c r="J89"/>
  <c r="E7"/>
  <c r="E111"/>
  <c i="6" r="J39"/>
  <c r="J38"/>
  <c i="1" r="AY101"/>
  <c i="6" r="J37"/>
  <c i="1" r="AX101"/>
  <c i="6" r="BI256"/>
  <c r="BH256"/>
  <c r="BG256"/>
  <c r="BF256"/>
  <c r="T256"/>
  <c r="T255"/>
  <c r="R256"/>
  <c r="R255"/>
  <c r="P256"/>
  <c r="P255"/>
  <c r="BI252"/>
  <c r="BH252"/>
  <c r="BG252"/>
  <c r="BF252"/>
  <c r="T252"/>
  <c r="R252"/>
  <c r="P252"/>
  <c r="BI247"/>
  <c r="BH247"/>
  <c r="BG247"/>
  <c r="BF247"/>
  <c r="T247"/>
  <c r="R247"/>
  <c r="P247"/>
  <c r="BI244"/>
  <c r="BH244"/>
  <c r="BG244"/>
  <c r="BF244"/>
  <c r="T244"/>
  <c r="R244"/>
  <c r="P244"/>
  <c r="BI242"/>
  <c r="BH242"/>
  <c r="BG242"/>
  <c r="BF242"/>
  <c r="T242"/>
  <c r="R242"/>
  <c r="P242"/>
  <c r="BI238"/>
  <c r="BH238"/>
  <c r="BG238"/>
  <c r="BF238"/>
  <c r="T238"/>
  <c r="R238"/>
  <c r="P238"/>
  <c r="BI235"/>
  <c r="BH235"/>
  <c r="BG235"/>
  <c r="BF235"/>
  <c r="T235"/>
  <c r="R235"/>
  <c r="P235"/>
  <c r="BI233"/>
  <c r="BH233"/>
  <c r="BG233"/>
  <c r="BF233"/>
  <c r="T233"/>
  <c r="R233"/>
  <c r="P233"/>
  <c r="BI230"/>
  <c r="BH230"/>
  <c r="BG230"/>
  <c r="BF230"/>
  <c r="T230"/>
  <c r="R230"/>
  <c r="P230"/>
  <c r="BI227"/>
  <c r="BH227"/>
  <c r="BG227"/>
  <c r="BF227"/>
  <c r="T227"/>
  <c r="R227"/>
  <c r="P227"/>
  <c r="BI221"/>
  <c r="BH221"/>
  <c r="BG221"/>
  <c r="BF221"/>
  <c r="T221"/>
  <c r="R221"/>
  <c r="P221"/>
  <c r="BI219"/>
  <c r="BH219"/>
  <c r="BG219"/>
  <c r="BF219"/>
  <c r="T219"/>
  <c r="R219"/>
  <c r="P219"/>
  <c r="BI216"/>
  <c r="BH216"/>
  <c r="BG216"/>
  <c r="BF216"/>
  <c r="T216"/>
  <c r="R216"/>
  <c r="P216"/>
  <c r="BI211"/>
  <c r="BH211"/>
  <c r="BG211"/>
  <c r="BF211"/>
  <c r="T211"/>
  <c r="R211"/>
  <c r="P211"/>
  <c r="BI206"/>
  <c r="BH206"/>
  <c r="BG206"/>
  <c r="BF206"/>
  <c r="T206"/>
  <c r="R206"/>
  <c r="P206"/>
  <c r="BI204"/>
  <c r="BH204"/>
  <c r="BG204"/>
  <c r="BF204"/>
  <c r="T204"/>
  <c r="R204"/>
  <c r="P204"/>
  <c r="BI201"/>
  <c r="BH201"/>
  <c r="BG201"/>
  <c r="BF201"/>
  <c r="T201"/>
  <c r="R201"/>
  <c r="P201"/>
  <c r="BI195"/>
  <c r="BH195"/>
  <c r="BG195"/>
  <c r="BF195"/>
  <c r="T195"/>
  <c r="R195"/>
  <c r="P195"/>
  <c r="BI192"/>
  <c r="BH192"/>
  <c r="BG192"/>
  <c r="BF192"/>
  <c r="T192"/>
  <c r="R192"/>
  <c r="P192"/>
  <c r="BI189"/>
  <c r="BH189"/>
  <c r="BG189"/>
  <c r="BF189"/>
  <c r="T189"/>
  <c r="R189"/>
  <c r="P189"/>
  <c r="BI184"/>
  <c r="BH184"/>
  <c r="BG184"/>
  <c r="BF184"/>
  <c r="T184"/>
  <c r="R184"/>
  <c r="P184"/>
  <c r="BI181"/>
  <c r="BH181"/>
  <c r="BG181"/>
  <c r="BF181"/>
  <c r="T181"/>
  <c r="R181"/>
  <c r="P181"/>
  <c r="BI177"/>
  <c r="BH177"/>
  <c r="BG177"/>
  <c r="BF177"/>
  <c r="T177"/>
  <c r="R177"/>
  <c r="P177"/>
  <c r="BI174"/>
  <c r="BH174"/>
  <c r="BG174"/>
  <c r="BF174"/>
  <c r="T174"/>
  <c r="R174"/>
  <c r="P174"/>
  <c r="BI171"/>
  <c r="BH171"/>
  <c r="BG171"/>
  <c r="BF171"/>
  <c r="T171"/>
  <c r="R171"/>
  <c r="P171"/>
  <c r="BI168"/>
  <c r="BH168"/>
  <c r="BG168"/>
  <c r="BF168"/>
  <c r="T168"/>
  <c r="R168"/>
  <c r="P168"/>
  <c r="BI165"/>
  <c r="BH165"/>
  <c r="BG165"/>
  <c r="BF165"/>
  <c r="T165"/>
  <c r="R165"/>
  <c r="P165"/>
  <c r="BI162"/>
  <c r="BH162"/>
  <c r="BG162"/>
  <c r="BF162"/>
  <c r="T162"/>
  <c r="R162"/>
  <c r="P162"/>
  <c r="BI160"/>
  <c r="BH160"/>
  <c r="BG160"/>
  <c r="BF160"/>
  <c r="T160"/>
  <c r="R160"/>
  <c r="P160"/>
  <c r="BI158"/>
  <c r="BH158"/>
  <c r="BG158"/>
  <c r="BF158"/>
  <c r="T158"/>
  <c r="R158"/>
  <c r="P158"/>
  <c r="BI155"/>
  <c r="BH155"/>
  <c r="BG155"/>
  <c r="BF155"/>
  <c r="T155"/>
  <c r="R155"/>
  <c r="P155"/>
  <c r="BI149"/>
  <c r="BH149"/>
  <c r="BG149"/>
  <c r="BF149"/>
  <c r="T149"/>
  <c r="R149"/>
  <c r="P149"/>
  <c r="BI144"/>
  <c r="BH144"/>
  <c r="BG144"/>
  <c r="BF144"/>
  <c r="T144"/>
  <c r="R144"/>
  <c r="P144"/>
  <c r="BI140"/>
  <c r="BH140"/>
  <c r="BG140"/>
  <c r="BF140"/>
  <c r="T140"/>
  <c r="R140"/>
  <c r="P140"/>
  <c r="BI135"/>
  <c r="BH135"/>
  <c r="BG135"/>
  <c r="BF135"/>
  <c r="T135"/>
  <c r="R135"/>
  <c r="P135"/>
  <c r="BI130"/>
  <c r="BH130"/>
  <c r="BG130"/>
  <c r="BF130"/>
  <c r="T130"/>
  <c r="R130"/>
  <c r="P130"/>
  <c r="J123"/>
  <c r="F123"/>
  <c r="F121"/>
  <c r="E119"/>
  <c r="J93"/>
  <c r="F93"/>
  <c r="F91"/>
  <c r="E89"/>
  <c r="J26"/>
  <c r="E26"/>
  <c r="J94"/>
  <c r="J25"/>
  <c r="J20"/>
  <c r="E20"/>
  <c r="F94"/>
  <c r="J19"/>
  <c r="J14"/>
  <c r="J121"/>
  <c r="E7"/>
  <c r="E85"/>
  <c i="5" r="J39"/>
  <c r="J38"/>
  <c i="1" r="AY100"/>
  <c i="5" r="J37"/>
  <c i="1" r="AX100"/>
  <c i="5" r="BI229"/>
  <c r="BH229"/>
  <c r="BG229"/>
  <c r="BF229"/>
  <c r="T229"/>
  <c r="T228"/>
  <c r="R229"/>
  <c r="R228"/>
  <c r="P229"/>
  <c r="P228"/>
  <c r="BI225"/>
  <c r="BH225"/>
  <c r="BG225"/>
  <c r="BF225"/>
  <c r="T225"/>
  <c r="T224"/>
  <c r="R225"/>
  <c r="R224"/>
  <c r="P225"/>
  <c r="P224"/>
  <c r="BI221"/>
  <c r="BH221"/>
  <c r="BG221"/>
  <c r="BF221"/>
  <c r="T221"/>
  <c r="R221"/>
  <c r="P221"/>
  <c r="BI218"/>
  <c r="BH218"/>
  <c r="BG218"/>
  <c r="BF218"/>
  <c r="T218"/>
  <c r="R218"/>
  <c r="P218"/>
  <c r="BI215"/>
  <c r="BH215"/>
  <c r="BG215"/>
  <c r="BF215"/>
  <c r="T215"/>
  <c r="R215"/>
  <c r="P215"/>
  <c r="BI209"/>
  <c r="BH209"/>
  <c r="BG209"/>
  <c r="BF209"/>
  <c r="T209"/>
  <c r="R209"/>
  <c r="P209"/>
  <c r="BI207"/>
  <c r="BH207"/>
  <c r="BG207"/>
  <c r="BF207"/>
  <c r="T207"/>
  <c r="R207"/>
  <c r="P207"/>
  <c r="BI200"/>
  <c r="BH200"/>
  <c r="BG200"/>
  <c r="BF200"/>
  <c r="T200"/>
  <c r="R200"/>
  <c r="P200"/>
  <c r="BI194"/>
  <c r="BH194"/>
  <c r="BG194"/>
  <c r="BF194"/>
  <c r="T194"/>
  <c r="R194"/>
  <c r="P194"/>
  <c r="BI189"/>
  <c r="BH189"/>
  <c r="BG189"/>
  <c r="BF189"/>
  <c r="T189"/>
  <c r="R189"/>
  <c r="P189"/>
  <c r="BI187"/>
  <c r="BH187"/>
  <c r="BG187"/>
  <c r="BF187"/>
  <c r="T187"/>
  <c r="R187"/>
  <c r="P187"/>
  <c r="BI184"/>
  <c r="BH184"/>
  <c r="BG184"/>
  <c r="BF184"/>
  <c r="T184"/>
  <c r="R184"/>
  <c r="P184"/>
  <c r="BI178"/>
  <c r="BH178"/>
  <c r="BG178"/>
  <c r="BF178"/>
  <c r="T178"/>
  <c r="R178"/>
  <c r="P178"/>
  <c r="BI173"/>
  <c r="BH173"/>
  <c r="BG173"/>
  <c r="BF173"/>
  <c r="T173"/>
  <c r="R173"/>
  <c r="P173"/>
  <c r="BI170"/>
  <c r="BH170"/>
  <c r="BG170"/>
  <c r="BF170"/>
  <c r="T170"/>
  <c r="R170"/>
  <c r="P170"/>
  <c r="BI167"/>
  <c r="BH167"/>
  <c r="BG167"/>
  <c r="BF167"/>
  <c r="T167"/>
  <c r="R167"/>
  <c r="P167"/>
  <c r="BI164"/>
  <c r="BH164"/>
  <c r="BG164"/>
  <c r="BF164"/>
  <c r="T164"/>
  <c r="R164"/>
  <c r="P164"/>
  <c r="BI161"/>
  <c r="BH161"/>
  <c r="BG161"/>
  <c r="BF161"/>
  <c r="T161"/>
  <c r="R161"/>
  <c r="P161"/>
  <c r="BI159"/>
  <c r="BH159"/>
  <c r="BG159"/>
  <c r="BF159"/>
  <c r="T159"/>
  <c r="R159"/>
  <c r="P159"/>
  <c r="BI157"/>
  <c r="BH157"/>
  <c r="BG157"/>
  <c r="BF157"/>
  <c r="T157"/>
  <c r="R157"/>
  <c r="P157"/>
  <c r="BI154"/>
  <c r="BH154"/>
  <c r="BG154"/>
  <c r="BF154"/>
  <c r="T154"/>
  <c r="R154"/>
  <c r="P154"/>
  <c r="BI152"/>
  <c r="BH152"/>
  <c r="BG152"/>
  <c r="BF152"/>
  <c r="T152"/>
  <c r="R152"/>
  <c r="P152"/>
  <c r="BI150"/>
  <c r="BH150"/>
  <c r="BG150"/>
  <c r="BF150"/>
  <c r="T150"/>
  <c r="R150"/>
  <c r="P150"/>
  <c r="BI147"/>
  <c r="BH147"/>
  <c r="BG147"/>
  <c r="BF147"/>
  <c r="T147"/>
  <c r="R147"/>
  <c r="P147"/>
  <c r="BI140"/>
  <c r="BH140"/>
  <c r="BG140"/>
  <c r="BF140"/>
  <c r="T140"/>
  <c r="R140"/>
  <c r="P140"/>
  <c r="BI134"/>
  <c r="BH134"/>
  <c r="BG134"/>
  <c r="BF134"/>
  <c r="T134"/>
  <c r="R134"/>
  <c r="P134"/>
  <c r="BI129"/>
  <c r="BH129"/>
  <c r="BG129"/>
  <c r="BF129"/>
  <c r="T129"/>
  <c r="R129"/>
  <c r="P129"/>
  <c r="J122"/>
  <c r="F122"/>
  <c r="F120"/>
  <c r="E118"/>
  <c r="J93"/>
  <c r="F93"/>
  <c r="F91"/>
  <c r="E89"/>
  <c r="J26"/>
  <c r="E26"/>
  <c r="J123"/>
  <c r="J25"/>
  <c r="J20"/>
  <c r="E20"/>
  <c r="F123"/>
  <c r="J19"/>
  <c r="J14"/>
  <c r="J120"/>
  <c r="E7"/>
  <c r="E85"/>
  <c i="4" r="J39"/>
  <c r="J38"/>
  <c i="1" r="AY98"/>
  <c i="4" r="J37"/>
  <c i="1" r="AX98"/>
  <c i="4" r="BI136"/>
  <c r="BH136"/>
  <c r="BG136"/>
  <c r="BF136"/>
  <c r="T136"/>
  <c r="T135"/>
  <c r="T134"/>
  <c r="R136"/>
  <c r="R135"/>
  <c r="R134"/>
  <c r="P136"/>
  <c r="P135"/>
  <c r="P134"/>
  <c r="BI129"/>
  <c r="BH129"/>
  <c r="BG129"/>
  <c r="BF129"/>
  <c r="T129"/>
  <c r="R129"/>
  <c r="P129"/>
  <c r="BI127"/>
  <c r="BH127"/>
  <c r="BG127"/>
  <c r="BF127"/>
  <c r="T127"/>
  <c r="R127"/>
  <c r="P127"/>
  <c r="J120"/>
  <c r="F120"/>
  <c r="F118"/>
  <c r="E116"/>
  <c r="J93"/>
  <c r="F93"/>
  <c r="F91"/>
  <c r="E89"/>
  <c r="J26"/>
  <c r="E26"/>
  <c r="J121"/>
  <c r="J25"/>
  <c r="J20"/>
  <c r="E20"/>
  <c r="F94"/>
  <c r="J19"/>
  <c r="J14"/>
  <c r="J118"/>
  <c r="E7"/>
  <c r="E112"/>
  <c i="3" r="J39"/>
  <c r="J38"/>
  <c i="1" r="AY97"/>
  <c i="3" r="J37"/>
  <c i="1" r="AX97"/>
  <c i="3" r="BI244"/>
  <c r="BH244"/>
  <c r="BG244"/>
  <c r="BF244"/>
  <c r="T244"/>
  <c r="T243"/>
  <c r="R244"/>
  <c r="R243"/>
  <c r="P244"/>
  <c r="P243"/>
  <c r="BI240"/>
  <c r="BH240"/>
  <c r="BG240"/>
  <c r="BF240"/>
  <c r="T240"/>
  <c r="R240"/>
  <c r="P240"/>
  <c r="BI237"/>
  <c r="BH237"/>
  <c r="BG237"/>
  <c r="BF237"/>
  <c r="T237"/>
  <c r="R237"/>
  <c r="P237"/>
  <c r="BI234"/>
  <c r="BH234"/>
  <c r="BG234"/>
  <c r="BF234"/>
  <c r="T234"/>
  <c r="R234"/>
  <c r="P234"/>
  <c r="BI232"/>
  <c r="BH232"/>
  <c r="BG232"/>
  <c r="BF232"/>
  <c r="T232"/>
  <c r="R232"/>
  <c r="P232"/>
  <c r="BI228"/>
  <c r="BH228"/>
  <c r="BG228"/>
  <c r="BF228"/>
  <c r="T228"/>
  <c r="R228"/>
  <c r="P228"/>
  <c r="BI225"/>
  <c r="BH225"/>
  <c r="BG225"/>
  <c r="BF225"/>
  <c r="T225"/>
  <c r="R225"/>
  <c r="P225"/>
  <c r="BI223"/>
  <c r="BH223"/>
  <c r="BG223"/>
  <c r="BF223"/>
  <c r="T223"/>
  <c r="R223"/>
  <c r="P223"/>
  <c r="BI220"/>
  <c r="BH220"/>
  <c r="BG220"/>
  <c r="BF220"/>
  <c r="T220"/>
  <c r="R220"/>
  <c r="P220"/>
  <c r="BI217"/>
  <c r="BH217"/>
  <c r="BG217"/>
  <c r="BF217"/>
  <c r="T217"/>
  <c r="R217"/>
  <c r="P217"/>
  <c r="BI214"/>
  <c r="BH214"/>
  <c r="BG214"/>
  <c r="BF214"/>
  <c r="T214"/>
  <c r="R214"/>
  <c r="P214"/>
  <c r="BI212"/>
  <c r="BH212"/>
  <c r="BG212"/>
  <c r="BF212"/>
  <c r="T212"/>
  <c r="R212"/>
  <c r="P212"/>
  <c r="BI206"/>
  <c r="BH206"/>
  <c r="BG206"/>
  <c r="BF206"/>
  <c r="T206"/>
  <c r="R206"/>
  <c r="P206"/>
  <c r="BI204"/>
  <c r="BH204"/>
  <c r="BG204"/>
  <c r="BF204"/>
  <c r="T204"/>
  <c r="R204"/>
  <c r="P204"/>
  <c r="BI201"/>
  <c r="BH201"/>
  <c r="BG201"/>
  <c r="BF201"/>
  <c r="T201"/>
  <c r="R201"/>
  <c r="P201"/>
  <c r="BI195"/>
  <c r="BH195"/>
  <c r="BG195"/>
  <c r="BF195"/>
  <c r="T195"/>
  <c r="R195"/>
  <c r="P195"/>
  <c r="BI190"/>
  <c r="BH190"/>
  <c r="BG190"/>
  <c r="BF190"/>
  <c r="T190"/>
  <c r="R190"/>
  <c r="P190"/>
  <c r="BI187"/>
  <c r="BH187"/>
  <c r="BG187"/>
  <c r="BF187"/>
  <c r="T187"/>
  <c r="R187"/>
  <c r="P187"/>
  <c r="BI183"/>
  <c r="BH183"/>
  <c r="BG183"/>
  <c r="BF183"/>
  <c r="T183"/>
  <c r="R183"/>
  <c r="P183"/>
  <c r="BI180"/>
  <c r="BH180"/>
  <c r="BG180"/>
  <c r="BF180"/>
  <c r="T180"/>
  <c r="R180"/>
  <c r="P180"/>
  <c r="BI177"/>
  <c r="BH177"/>
  <c r="BG177"/>
  <c r="BF177"/>
  <c r="T177"/>
  <c r="R177"/>
  <c r="P177"/>
  <c r="BI173"/>
  <c r="BH173"/>
  <c r="BG173"/>
  <c r="BF173"/>
  <c r="T173"/>
  <c r="R173"/>
  <c r="P173"/>
  <c r="BI170"/>
  <c r="BH170"/>
  <c r="BG170"/>
  <c r="BF170"/>
  <c r="T170"/>
  <c r="R170"/>
  <c r="P170"/>
  <c r="BI167"/>
  <c r="BH167"/>
  <c r="BG167"/>
  <c r="BF167"/>
  <c r="T167"/>
  <c r="R167"/>
  <c r="P167"/>
  <c r="BI164"/>
  <c r="BH164"/>
  <c r="BG164"/>
  <c r="BF164"/>
  <c r="T164"/>
  <c r="R164"/>
  <c r="P164"/>
  <c r="BI161"/>
  <c r="BH161"/>
  <c r="BG161"/>
  <c r="BF161"/>
  <c r="T161"/>
  <c r="R161"/>
  <c r="P161"/>
  <c r="BI159"/>
  <c r="BH159"/>
  <c r="BG159"/>
  <c r="BF159"/>
  <c r="T159"/>
  <c r="R159"/>
  <c r="P159"/>
  <c r="BI156"/>
  <c r="BH156"/>
  <c r="BG156"/>
  <c r="BF156"/>
  <c r="T156"/>
  <c r="R156"/>
  <c r="P156"/>
  <c r="BI153"/>
  <c r="BH153"/>
  <c r="BG153"/>
  <c r="BF153"/>
  <c r="T153"/>
  <c r="R153"/>
  <c r="P153"/>
  <c r="BI146"/>
  <c r="BH146"/>
  <c r="BG146"/>
  <c r="BF146"/>
  <c r="T146"/>
  <c r="R146"/>
  <c r="P146"/>
  <c r="BI140"/>
  <c r="BH140"/>
  <c r="BG140"/>
  <c r="BF140"/>
  <c r="T140"/>
  <c r="R140"/>
  <c r="P140"/>
  <c r="BI135"/>
  <c r="BH135"/>
  <c r="BG135"/>
  <c r="BF135"/>
  <c r="T135"/>
  <c r="R135"/>
  <c r="P135"/>
  <c r="BI130"/>
  <c r="BH130"/>
  <c r="BG130"/>
  <c r="BF130"/>
  <c r="T130"/>
  <c r="R130"/>
  <c r="P130"/>
  <c r="J123"/>
  <c r="F123"/>
  <c r="F121"/>
  <c r="E119"/>
  <c r="J93"/>
  <c r="F93"/>
  <c r="F91"/>
  <c r="E89"/>
  <c r="J26"/>
  <c r="E26"/>
  <c r="J124"/>
  <c r="J25"/>
  <c r="J20"/>
  <c r="E20"/>
  <c r="F94"/>
  <c r="J19"/>
  <c r="J14"/>
  <c r="J121"/>
  <c r="E7"/>
  <c r="E85"/>
  <c i="2" r="J39"/>
  <c r="J38"/>
  <c i="1" r="AY96"/>
  <c i="2" r="J37"/>
  <c i="1" r="AX96"/>
  <c i="2" r="BI249"/>
  <c r="BH249"/>
  <c r="BG249"/>
  <c r="BF249"/>
  <c r="T249"/>
  <c r="T248"/>
  <c r="R249"/>
  <c r="R248"/>
  <c r="P249"/>
  <c r="P248"/>
  <c r="BI245"/>
  <c r="BH245"/>
  <c r="BG245"/>
  <c r="BF245"/>
  <c r="T245"/>
  <c r="R245"/>
  <c r="P245"/>
  <c r="BI242"/>
  <c r="BH242"/>
  <c r="BG242"/>
  <c r="BF242"/>
  <c r="T242"/>
  <c r="R242"/>
  <c r="P242"/>
  <c r="BI239"/>
  <c r="BH239"/>
  <c r="BG239"/>
  <c r="BF239"/>
  <c r="T239"/>
  <c r="R239"/>
  <c r="P239"/>
  <c r="BI237"/>
  <c r="BH237"/>
  <c r="BG237"/>
  <c r="BF237"/>
  <c r="T237"/>
  <c r="R237"/>
  <c r="P237"/>
  <c r="BI233"/>
  <c r="BH233"/>
  <c r="BG233"/>
  <c r="BF233"/>
  <c r="T233"/>
  <c r="R233"/>
  <c r="P233"/>
  <c r="BI231"/>
  <c r="BH231"/>
  <c r="BG231"/>
  <c r="BF231"/>
  <c r="T231"/>
  <c r="R231"/>
  <c r="P231"/>
  <c r="BI229"/>
  <c r="BH229"/>
  <c r="BG229"/>
  <c r="BF229"/>
  <c r="T229"/>
  <c r="R229"/>
  <c r="P229"/>
  <c r="BI227"/>
  <c r="BH227"/>
  <c r="BG227"/>
  <c r="BF227"/>
  <c r="T227"/>
  <c r="R227"/>
  <c r="P227"/>
  <c r="BI224"/>
  <c r="BH224"/>
  <c r="BG224"/>
  <c r="BF224"/>
  <c r="T224"/>
  <c r="R224"/>
  <c r="P224"/>
  <c r="BI222"/>
  <c r="BH222"/>
  <c r="BG222"/>
  <c r="BF222"/>
  <c r="T222"/>
  <c r="R222"/>
  <c r="P222"/>
  <c r="BI219"/>
  <c r="BH219"/>
  <c r="BG219"/>
  <c r="BF219"/>
  <c r="T219"/>
  <c r="R219"/>
  <c r="P219"/>
  <c r="BI216"/>
  <c r="BH216"/>
  <c r="BG216"/>
  <c r="BF216"/>
  <c r="T216"/>
  <c r="R216"/>
  <c r="P216"/>
  <c r="BI214"/>
  <c r="BH214"/>
  <c r="BG214"/>
  <c r="BF214"/>
  <c r="T214"/>
  <c r="R214"/>
  <c r="P214"/>
  <c r="BI207"/>
  <c r="BH207"/>
  <c r="BG207"/>
  <c r="BF207"/>
  <c r="T207"/>
  <c r="R207"/>
  <c r="P207"/>
  <c r="BI200"/>
  <c r="BH200"/>
  <c r="BG200"/>
  <c r="BF200"/>
  <c r="T200"/>
  <c r="R200"/>
  <c r="P200"/>
  <c r="BI195"/>
  <c r="BH195"/>
  <c r="BG195"/>
  <c r="BF195"/>
  <c r="T195"/>
  <c r="R195"/>
  <c r="P195"/>
  <c r="BI193"/>
  <c r="BH193"/>
  <c r="BG193"/>
  <c r="BF193"/>
  <c r="T193"/>
  <c r="R193"/>
  <c r="P193"/>
  <c r="BI190"/>
  <c r="BH190"/>
  <c r="BG190"/>
  <c r="BF190"/>
  <c r="T190"/>
  <c r="R190"/>
  <c r="P190"/>
  <c r="BI184"/>
  <c r="BH184"/>
  <c r="BG184"/>
  <c r="BF184"/>
  <c r="T184"/>
  <c r="R184"/>
  <c r="P184"/>
  <c r="BI179"/>
  <c r="BH179"/>
  <c r="BG179"/>
  <c r="BF179"/>
  <c r="T179"/>
  <c r="R179"/>
  <c r="P179"/>
  <c r="BI176"/>
  <c r="BH176"/>
  <c r="BG176"/>
  <c r="BF176"/>
  <c r="T176"/>
  <c r="R176"/>
  <c r="P176"/>
  <c r="BI173"/>
  <c r="BH173"/>
  <c r="BG173"/>
  <c r="BF173"/>
  <c r="T173"/>
  <c r="R173"/>
  <c r="P173"/>
  <c r="BI170"/>
  <c r="BH170"/>
  <c r="BG170"/>
  <c r="BF170"/>
  <c r="T170"/>
  <c r="R170"/>
  <c r="P170"/>
  <c r="BI167"/>
  <c r="BH167"/>
  <c r="BG167"/>
  <c r="BF167"/>
  <c r="T167"/>
  <c r="R167"/>
  <c r="P167"/>
  <c r="BI164"/>
  <c r="BH164"/>
  <c r="BG164"/>
  <c r="BF164"/>
  <c r="T164"/>
  <c r="R164"/>
  <c r="P164"/>
  <c r="BI161"/>
  <c r="BH161"/>
  <c r="BG161"/>
  <c r="BF161"/>
  <c r="T161"/>
  <c r="R161"/>
  <c r="P161"/>
  <c r="BI158"/>
  <c r="BH158"/>
  <c r="BG158"/>
  <c r="BF158"/>
  <c r="T158"/>
  <c r="R158"/>
  <c r="P158"/>
  <c r="BI156"/>
  <c r="BH156"/>
  <c r="BG156"/>
  <c r="BF156"/>
  <c r="T156"/>
  <c r="R156"/>
  <c r="P156"/>
  <c r="BI153"/>
  <c r="BH153"/>
  <c r="BG153"/>
  <c r="BF153"/>
  <c r="T153"/>
  <c r="R153"/>
  <c r="P153"/>
  <c r="BI150"/>
  <c r="BH150"/>
  <c r="BG150"/>
  <c r="BF150"/>
  <c r="T150"/>
  <c r="R150"/>
  <c r="P150"/>
  <c r="BI143"/>
  <c r="BH143"/>
  <c r="BG143"/>
  <c r="BF143"/>
  <c r="T143"/>
  <c r="R143"/>
  <c r="P143"/>
  <c r="BI137"/>
  <c r="BH137"/>
  <c r="BG137"/>
  <c r="BF137"/>
  <c r="T137"/>
  <c r="R137"/>
  <c r="P137"/>
  <c r="BI132"/>
  <c r="BH132"/>
  <c r="BG132"/>
  <c r="BF132"/>
  <c r="T132"/>
  <c r="R132"/>
  <c r="P132"/>
  <c r="BI129"/>
  <c r="BH129"/>
  <c r="BG129"/>
  <c r="BF129"/>
  <c r="T129"/>
  <c r="R129"/>
  <c r="P129"/>
  <c r="J122"/>
  <c r="F122"/>
  <c r="F120"/>
  <c r="E118"/>
  <c r="J93"/>
  <c r="F93"/>
  <c r="F91"/>
  <c r="E89"/>
  <c r="J26"/>
  <c r="E26"/>
  <c r="J123"/>
  <c r="J25"/>
  <c r="J20"/>
  <c r="E20"/>
  <c r="F123"/>
  <c r="J19"/>
  <c r="J14"/>
  <c r="J91"/>
  <c r="E7"/>
  <c r="E114"/>
  <c i="1" r="L90"/>
  <c r="AM90"/>
  <c r="AM89"/>
  <c r="L89"/>
  <c r="AM87"/>
  <c r="L87"/>
  <c r="L85"/>
  <c r="L84"/>
  <c i="2" r="BK170"/>
  <c r="J170"/>
  <c r="BK207"/>
  <c r="J231"/>
  <c r="J227"/>
  <c r="BK214"/>
  <c r="BK143"/>
  <c i="3" r="J228"/>
  <c r="J164"/>
  <c r="J234"/>
  <c r="BK214"/>
  <c r="BK170"/>
  <c r="J146"/>
  <c r="BK237"/>
  <c r="BK164"/>
  <c r="BK195"/>
  <c i="5" r="J229"/>
  <c r="J194"/>
  <c r="BK154"/>
  <c r="J200"/>
  <c r="BK170"/>
  <c r="J150"/>
  <c i="6" r="BK230"/>
  <c r="J204"/>
  <c r="BK158"/>
  <c r="J219"/>
  <c r="BK235"/>
  <c r="BK219"/>
  <c i="2" r="BK242"/>
  <c r="J249"/>
  <c r="J195"/>
  <c r="BK153"/>
  <c r="J207"/>
  <c r="BK184"/>
  <c r="J137"/>
  <c r="J190"/>
  <c r="J184"/>
  <c i="3" r="J232"/>
  <c r="BK167"/>
  <c r="BK228"/>
  <c r="BK201"/>
  <c i="6" r="BK227"/>
  <c r="J181"/>
  <c r="J160"/>
  <c r="J155"/>
  <c i="2" r="BK224"/>
  <c r="BK222"/>
  <c r="J150"/>
  <c r="J179"/>
  <c r="J222"/>
  <c r="BK158"/>
  <c i="3" r="J240"/>
  <c r="J212"/>
  <c r="J161"/>
  <c r="BK217"/>
  <c r="BK173"/>
  <c r="BK212"/>
  <c r="BK153"/>
  <c r="J173"/>
  <c i="5" r="BK225"/>
  <c r="BK187"/>
  <c r="J159"/>
  <c r="J129"/>
  <c r="BK209"/>
  <c r="J167"/>
  <c r="BK129"/>
  <c i="6" r="BK211"/>
  <c r="J216"/>
  <c r="BK135"/>
  <c r="J192"/>
  <c r="J244"/>
  <c r="BK189"/>
  <c r="BK130"/>
  <c r="BK144"/>
  <c i="2" r="BK249"/>
  <c r="J245"/>
  <c r="J173"/>
  <c r="BK132"/>
  <c i="1" r="AS99"/>
  <c i="6" r="BK149"/>
  <c i="7" r="BK134"/>
  <c r="J143"/>
  <c i="2" r="J167"/>
  <c r="BK239"/>
  <c r="J242"/>
  <c i="5" r="BK167"/>
  <c r="BK140"/>
  <c r="J189"/>
  <c r="J157"/>
  <c i="6" r="J221"/>
  <c i="7" r="BK139"/>
  <c r="BK128"/>
  <c r="J151"/>
  <c r="J134"/>
  <c r="BK124"/>
  <c i="2" r="BK193"/>
  <c r="BK245"/>
  <c r="J132"/>
  <c r="J164"/>
  <c r="BK173"/>
  <c r="BK227"/>
  <c r="BK137"/>
  <c i="3" r="BK220"/>
  <c r="J170"/>
  <c r="J225"/>
  <c r="BK161"/>
  <c r="J135"/>
  <c r="J187"/>
  <c r="BK244"/>
  <c i="4" r="J129"/>
  <c i="5" r="BK200"/>
  <c r="J170"/>
  <c r="BK134"/>
  <c r="BK194"/>
  <c r="BK159"/>
  <c i="6" r="BK247"/>
  <c r="J242"/>
  <c r="BK256"/>
  <c r="J206"/>
  <c r="BK242"/>
  <c r="J235"/>
  <c r="J201"/>
  <c r="J162"/>
  <c r="J130"/>
  <c i="5" r="J164"/>
  <c i="6" r="J165"/>
  <c r="J238"/>
  <c i="7" r="J137"/>
  <c r="BK126"/>
  <c i="2" r="J216"/>
  <c r="BK190"/>
  <c r="J193"/>
  <c r="BK164"/>
  <c i="5" r="BK161"/>
  <c r="BK221"/>
  <c r="J184"/>
  <c r="BK147"/>
  <c i="6" r="BK238"/>
  <c r="J252"/>
  <c r="BK155"/>
  <c r="J168"/>
  <c r="BK206"/>
  <c r="BK192"/>
  <c r="BK177"/>
  <c r="J135"/>
  <c i="1" r="AS95"/>
  <c i="3" r="BK190"/>
  <c r="BK159"/>
  <c r="BK204"/>
  <c r="BK146"/>
  <c r="J190"/>
  <c i="4" r="BK129"/>
  <c i="7" r="BK137"/>
  <c r="J124"/>
  <c r="BK146"/>
  <c r="J128"/>
  <c i="3" r="J223"/>
  <c r="J183"/>
  <c r="J153"/>
  <c r="BK225"/>
  <c r="J140"/>
  <c i="5" r="J218"/>
  <c r="J173"/>
  <c r="J187"/>
  <c r="BK152"/>
  <c i="7" r="J130"/>
  <c i="3" r="BK232"/>
  <c r="BK187"/>
  <c i="6" r="BK233"/>
  <c r="J230"/>
  <c r="J144"/>
  <c r="J227"/>
  <c r="J140"/>
  <c r="J211"/>
  <c r="J177"/>
  <c r="BK171"/>
  <c r="BK181"/>
  <c i="2" r="BK229"/>
  <c r="BK231"/>
  <c r="J200"/>
  <c r="BK156"/>
  <c r="BK161"/>
  <c i="3" r="J237"/>
  <c r="J180"/>
  <c r="J159"/>
  <c r="J167"/>
  <c r="BK223"/>
  <c r="BK135"/>
  <c r="BK156"/>
  <c i="6" r="BK165"/>
  <c i="2" r="J233"/>
  <c r="BK216"/>
  <c r="J156"/>
  <c r="J176"/>
  <c r="J158"/>
  <c r="BK200"/>
  <c r="BK129"/>
  <c i="3" r="BK177"/>
  <c r="J130"/>
  <c r="J204"/>
  <c r="BK240"/>
  <c r="J214"/>
  <c i="4" r="J127"/>
  <c i="5" r="J209"/>
  <c r="BK184"/>
  <c r="BK150"/>
  <c r="J225"/>
  <c r="J178"/>
  <c r="J154"/>
  <c i="6" r="J189"/>
  <c r="J195"/>
  <c r="BK174"/>
  <c r="BK201"/>
  <c r="J247"/>
  <c r="J256"/>
  <c r="BK184"/>
  <c r="J174"/>
  <c r="BK168"/>
  <c i="7" r="J148"/>
  <c r="J132"/>
  <c r="J126"/>
  <c r="J139"/>
  <c r="BK132"/>
  <c i="2" r="BK195"/>
  <c r="J153"/>
  <c i="3" r="BK130"/>
  <c i="5" r="BK164"/>
  <c i="6" r="J149"/>
  <c i="7" r="J146"/>
  <c r="J141"/>
  <c i="3" r="BK180"/>
  <c r="J206"/>
  <c i="4" r="BK136"/>
  <c i="5" r="J221"/>
  <c r="BK189"/>
  <c r="BK178"/>
  <c r="J152"/>
  <c r="BK218"/>
  <c i="7" r="BK143"/>
  <c r="BK151"/>
  <c i="2" r="BK150"/>
  <c i="3" r="BK234"/>
  <c r="J220"/>
  <c r="BK140"/>
  <c r="J195"/>
  <c r="J177"/>
  <c i="6" r="BK160"/>
  <c i="2" r="J237"/>
  <c r="J143"/>
  <c r="J214"/>
  <c r="BK167"/>
  <c r="J219"/>
  <c r="J224"/>
  <c i="4" r="J136"/>
  <c i="5" r="J215"/>
  <c r="BK157"/>
  <c r="BK229"/>
  <c r="BK207"/>
  <c r="J161"/>
  <c i="6" r="J171"/>
  <c r="J184"/>
  <c r="BK252"/>
  <c r="BK162"/>
  <c r="J233"/>
  <c r="BK204"/>
  <c r="BK140"/>
  <c r="BK195"/>
  <c r="J158"/>
  <c i="2" r="BK176"/>
  <c r="BK179"/>
  <c r="J129"/>
  <c i="3" r="J201"/>
  <c r="J156"/>
  <c r="BK206"/>
  <c r="J244"/>
  <c r="BK183"/>
  <c r="J217"/>
  <c i="4" r="BK127"/>
  <c i="5" r="J207"/>
  <c r="J147"/>
  <c r="BK215"/>
  <c r="BK173"/>
  <c r="J140"/>
  <c i="7" r="BK141"/>
  <c r="BK148"/>
  <c r="BK130"/>
  <c i="2" r="BK233"/>
  <c r="BK237"/>
  <c r="J229"/>
  <c r="J239"/>
  <c r="J161"/>
  <c r="BK219"/>
  <c i="5" r="J134"/>
  <c i="6" r="BK216"/>
  <c r="BK221"/>
  <c r="BK244"/>
  <c i="2" l="1" r="P175"/>
  <c r="P128"/>
  <c r="R175"/>
  <c r="BK236"/>
  <c r="J236"/>
  <c r="J103"/>
  <c r="BK128"/>
  <c r="J128"/>
  <c r="J100"/>
  <c r="T175"/>
  <c r="T236"/>
  <c r="T206"/>
  <c i="3" r="BK176"/>
  <c r="J176"/>
  <c r="J101"/>
  <c r="R211"/>
  <c i="2" r="R128"/>
  <c r="BK206"/>
  <c r="J206"/>
  <c r="J102"/>
  <c r="P236"/>
  <c i="3" r="P129"/>
  <c r="P128"/>
  <c r="P127"/>
  <c i="1" r="AU97"/>
  <c i="3" r="BK186"/>
  <c r="J186"/>
  <c r="J102"/>
  <c r="BK211"/>
  <c r="J211"/>
  <c r="J103"/>
  <c r="R231"/>
  <c r="T129"/>
  <c r="P186"/>
  <c r="T211"/>
  <c r="R176"/>
  <c r="T186"/>
  <c r="P231"/>
  <c i="4" r="P126"/>
  <c r="P125"/>
  <c r="P124"/>
  <c i="1" r="AU98"/>
  <c i="2" r="BK175"/>
  <c r="J175"/>
  <c r="J101"/>
  <c r="R206"/>
  <c i="3" r="R129"/>
  <c r="T176"/>
  <c r="P211"/>
  <c r="T231"/>
  <c i="4" r="BK126"/>
  <c r="J126"/>
  <c r="J100"/>
  <c i="5" r="P128"/>
  <c r="T169"/>
  <c r="T199"/>
  <c i="6" r="BK180"/>
  <c r="J180"/>
  <c r="J102"/>
  <c r="P218"/>
  <c i="5" r="BK128"/>
  <c r="J128"/>
  <c r="J100"/>
  <c r="R169"/>
  <c r="P199"/>
  <c i="6" r="BK129"/>
  <c r="J129"/>
  <c r="J100"/>
  <c r="BK170"/>
  <c r="J170"/>
  <c r="J101"/>
  <c r="T180"/>
  <c r="BK241"/>
  <c r="J241"/>
  <c r="J104"/>
  <c i="4" r="R126"/>
  <c r="R125"/>
  <c r="R124"/>
  <c i="5" r="R128"/>
  <c r="R127"/>
  <c r="R126"/>
  <c r="BK169"/>
  <c r="J169"/>
  <c r="J101"/>
  <c r="BK199"/>
  <c r="J199"/>
  <c r="J102"/>
  <c i="6" r="T129"/>
  <c r="P170"/>
  <c r="R170"/>
  <c r="T170"/>
  <c r="BK218"/>
  <c r="J218"/>
  <c r="J103"/>
  <c r="T241"/>
  <c i="2" r="T128"/>
  <c r="P206"/>
  <c r="R236"/>
  <c i="3" r="BK129"/>
  <c r="J129"/>
  <c r="J100"/>
  <c r="P176"/>
  <c r="R186"/>
  <c r="BK231"/>
  <c r="J231"/>
  <c r="J104"/>
  <c i="4" r="T126"/>
  <c r="T125"/>
  <c r="T124"/>
  <c i="5" r="T128"/>
  <c r="T127"/>
  <c r="T126"/>
  <c r="P169"/>
  <c r="R199"/>
  <c i="6" r="P129"/>
  <c r="P128"/>
  <c r="P127"/>
  <c i="1" r="AU101"/>
  <c i="6" r="R180"/>
  <c r="R218"/>
  <c r="P241"/>
  <c i="7" r="R123"/>
  <c i="6" r="R129"/>
  <c r="P180"/>
  <c r="T218"/>
  <c r="R241"/>
  <c i="7" r="BK123"/>
  <c r="P123"/>
  <c r="T123"/>
  <c r="BK136"/>
  <c r="J136"/>
  <c r="J99"/>
  <c r="P136"/>
  <c r="R136"/>
  <c r="T136"/>
  <c r="BK145"/>
  <c r="J145"/>
  <c r="J100"/>
  <c r="P145"/>
  <c r="R145"/>
  <c r="T145"/>
  <c i="4" r="BK135"/>
  <c r="J135"/>
  <c r="J102"/>
  <c i="3" r="BK243"/>
  <c r="J243"/>
  <c r="J105"/>
  <c i="2" r="BK248"/>
  <c r="J248"/>
  <c r="J104"/>
  <c i="6" r="BK255"/>
  <c r="J255"/>
  <c r="J105"/>
  <c i="5" r="BK224"/>
  <c r="J224"/>
  <c r="J103"/>
  <c r="BK228"/>
  <c r="J228"/>
  <c r="J104"/>
  <c i="7" r="BK150"/>
  <c r="J150"/>
  <c r="J101"/>
  <c r="E85"/>
  <c r="J92"/>
  <c r="J115"/>
  <c r="F118"/>
  <c r="BE126"/>
  <c r="BE128"/>
  <c r="BE130"/>
  <c r="BE134"/>
  <c r="BE139"/>
  <c r="BE151"/>
  <c r="BE124"/>
  <c r="BE132"/>
  <c r="BE137"/>
  <c r="BE141"/>
  <c r="BE143"/>
  <c r="BE146"/>
  <c r="BE148"/>
  <c i="6" r="E115"/>
  <c r="BE144"/>
  <c r="J124"/>
  <c r="BE130"/>
  <c r="BE181"/>
  <c r="BE184"/>
  <c r="BE155"/>
  <c r="BE158"/>
  <c r="BE168"/>
  <c r="BE195"/>
  <c r="BE201"/>
  <c r="J91"/>
  <c r="F124"/>
  <c r="BE162"/>
  <c r="BE165"/>
  <c r="BE174"/>
  <c r="BE219"/>
  <c r="BE221"/>
  <c r="BE247"/>
  <c r="BE230"/>
  <c r="BE238"/>
  <c r="BE135"/>
  <c r="BE160"/>
  <c r="BE171"/>
  <c r="BE189"/>
  <c r="BE233"/>
  <c r="BE242"/>
  <c i="5" r="BK127"/>
  <c r="J127"/>
  <c r="J99"/>
  <c i="6" r="BE140"/>
  <c r="BE149"/>
  <c r="BE177"/>
  <c r="BE211"/>
  <c r="BE227"/>
  <c r="BE244"/>
  <c r="BE252"/>
  <c r="BE256"/>
  <c r="BE192"/>
  <c r="BE204"/>
  <c r="BE206"/>
  <c r="BE216"/>
  <c r="BE235"/>
  <c i="5" r="J91"/>
  <c r="J94"/>
  <c r="E114"/>
  <c r="BE140"/>
  <c r="BE150"/>
  <c r="BE152"/>
  <c r="BE157"/>
  <c r="BE178"/>
  <c r="BE184"/>
  <c r="BE189"/>
  <c r="BE194"/>
  <c r="BE200"/>
  <c r="BE207"/>
  <c r="BE209"/>
  <c r="BE215"/>
  <c r="BE218"/>
  <c r="BE221"/>
  <c r="BE225"/>
  <c r="BE229"/>
  <c r="F94"/>
  <c r="BE129"/>
  <c r="BE134"/>
  <c r="BE147"/>
  <c r="BE154"/>
  <c r="BE159"/>
  <c r="BE161"/>
  <c r="BE164"/>
  <c r="BE167"/>
  <c r="BE170"/>
  <c r="BE173"/>
  <c r="BE187"/>
  <c i="4" r="J91"/>
  <c i="3" r="BK128"/>
  <c r="J128"/>
  <c r="J99"/>
  <c i="4" r="J94"/>
  <c r="F121"/>
  <c r="BE136"/>
  <c r="E85"/>
  <c r="BE127"/>
  <c r="BE129"/>
  <c i="3" r="F124"/>
  <c r="BE140"/>
  <c r="BE146"/>
  <c r="BE156"/>
  <c r="BE177"/>
  <c r="BE180"/>
  <c r="BE183"/>
  <c r="BE195"/>
  <c r="BE201"/>
  <c r="BE206"/>
  <c r="BE220"/>
  <c r="BE228"/>
  <c r="BE232"/>
  <c r="J91"/>
  <c r="J94"/>
  <c r="BE159"/>
  <c r="BE161"/>
  <c r="BE164"/>
  <c r="BE167"/>
  <c r="BE173"/>
  <c r="BE187"/>
  <c r="BE217"/>
  <c r="BE225"/>
  <c r="BE234"/>
  <c r="BE237"/>
  <c r="BE244"/>
  <c r="E115"/>
  <c r="BE153"/>
  <c r="BE240"/>
  <c r="BE130"/>
  <c r="BE135"/>
  <c r="BE170"/>
  <c r="BE190"/>
  <c r="BE204"/>
  <c r="BE212"/>
  <c r="BE214"/>
  <c r="BE223"/>
  <c i="2" r="F94"/>
  <c r="J120"/>
  <c r="E85"/>
  <c r="J94"/>
  <c r="BE129"/>
  <c r="BE176"/>
  <c r="BE137"/>
  <c r="BE150"/>
  <c r="BE167"/>
  <c r="BE222"/>
  <c r="BE229"/>
  <c r="BE170"/>
  <c r="BE195"/>
  <c r="BE227"/>
  <c r="BE233"/>
  <c r="BE237"/>
  <c r="BE161"/>
  <c r="BE173"/>
  <c r="BE179"/>
  <c r="BE184"/>
  <c r="BE190"/>
  <c r="BE193"/>
  <c r="BE216"/>
  <c r="BE224"/>
  <c r="BE239"/>
  <c r="BE249"/>
  <c r="BE207"/>
  <c r="BE219"/>
  <c r="BE132"/>
  <c r="BE143"/>
  <c r="BE153"/>
  <c r="BE156"/>
  <c r="BE158"/>
  <c r="BE164"/>
  <c r="BE200"/>
  <c r="BE214"/>
  <c r="BE242"/>
  <c r="BE245"/>
  <c r="BE231"/>
  <c r="F38"/>
  <c i="1" r="BC96"/>
  <c i="5" r="F38"/>
  <c i="1" r="BC100"/>
  <c i="2" r="F39"/>
  <c i="1" r="BD96"/>
  <c i="6" r="J36"/>
  <c i="1" r="AW101"/>
  <c r="AS94"/>
  <c i="3" r="F37"/>
  <c i="1" r="BB97"/>
  <c i="4" r="F37"/>
  <c i="1" r="BB98"/>
  <c i="6" r="F36"/>
  <c i="1" r="BA101"/>
  <c i="3" r="J36"/>
  <c i="1" r="AW97"/>
  <c i="4" r="J36"/>
  <c i="1" r="AW98"/>
  <c i="5" r="J36"/>
  <c i="1" r="AW100"/>
  <c i="3" r="F36"/>
  <c i="1" r="BA97"/>
  <c i="4" r="F38"/>
  <c i="1" r="BC98"/>
  <c i="6" r="F37"/>
  <c i="1" r="BB101"/>
  <c i="3" r="F38"/>
  <c i="1" r="BC97"/>
  <c i="5" r="F36"/>
  <c i="1" r="BA100"/>
  <c i="2" r="J36"/>
  <c i="1" r="AW96"/>
  <c i="6" r="F39"/>
  <c i="1" r="BD101"/>
  <c i="4" r="F39"/>
  <c i="1" r="BD98"/>
  <c i="7" r="F35"/>
  <c i="1" r="BB102"/>
  <c i="7" r="J34"/>
  <c i="1" r="AW102"/>
  <c i="4" r="F36"/>
  <c i="1" r="BA98"/>
  <c i="5" r="F37"/>
  <c i="1" r="BB100"/>
  <c i="7" r="F34"/>
  <c i="1" r="BA102"/>
  <c i="7" r="F37"/>
  <c i="1" r="BD102"/>
  <c i="2" r="F37"/>
  <c i="1" r="BB96"/>
  <c i="3" r="F39"/>
  <c i="1" r="BD97"/>
  <c i="6" r="F38"/>
  <c i="1" r="BC101"/>
  <c i="2" r="F36"/>
  <c i="1" r="BA96"/>
  <c i="5" r="F39"/>
  <c i="1" r="BD100"/>
  <c i="7" r="F36"/>
  <c i="1" r="BC102"/>
  <c i="2" l="1" r="T127"/>
  <c r="T126"/>
  <c i="7" r="BK122"/>
  <c r="J122"/>
  <c r="J97"/>
  <c i="2" r="R127"/>
  <c r="R126"/>
  <c i="7" r="P122"/>
  <c r="P121"/>
  <c i="1" r="AU102"/>
  <c i="7" r="R122"/>
  <c r="R121"/>
  <c i="6" r="R128"/>
  <c r="R127"/>
  <c i="5" r="P127"/>
  <c r="P126"/>
  <c i="1" r="AU100"/>
  <c i="7" r="T122"/>
  <c r="T121"/>
  <c i="6" r="T128"/>
  <c r="T127"/>
  <c i="3" r="R128"/>
  <c r="R127"/>
  <c r="T128"/>
  <c r="T127"/>
  <c i="2" r="P127"/>
  <c r="P126"/>
  <c i="1" r="AU96"/>
  <c i="2" r="BK127"/>
  <c r="J127"/>
  <c r="J99"/>
  <c i="4" r="BK134"/>
  <c r="J134"/>
  <c r="J101"/>
  <c i="6" r="BK128"/>
  <c r="J128"/>
  <c r="J99"/>
  <c i="7" r="J123"/>
  <c r="J98"/>
  <c i="4" r="BK125"/>
  <c r="J125"/>
  <c r="J99"/>
  <c i="5" r="BK126"/>
  <c r="J126"/>
  <c i="3" r="BK127"/>
  <c r="J127"/>
  <c r="J98"/>
  <c i="1" r="AU95"/>
  <c r="AU99"/>
  <c i="2" r="J35"/>
  <c i="1" r="AV96"/>
  <c r="AT96"/>
  <c i="3" r="F35"/>
  <c i="1" r="AZ97"/>
  <c i="4" r="F35"/>
  <c i="1" r="AZ98"/>
  <c r="BB95"/>
  <c r="AX95"/>
  <c r="BA95"/>
  <c r="AW95"/>
  <c i="5" r="J35"/>
  <c i="1" r="AV100"/>
  <c r="AT100"/>
  <c r="BC99"/>
  <c r="AY99"/>
  <c r="BD99"/>
  <c i="6" r="J35"/>
  <c i="1" r="AV101"/>
  <c r="AT101"/>
  <c i="7" r="J33"/>
  <c i="1" r="AV102"/>
  <c r="AT102"/>
  <c i="2" r="F35"/>
  <c i="1" r="AZ96"/>
  <c i="3" r="J35"/>
  <c i="1" r="AV97"/>
  <c r="AT97"/>
  <c i="4" r="J35"/>
  <c i="1" r="AV98"/>
  <c r="AT98"/>
  <c r="BD95"/>
  <c r="BC95"/>
  <c r="AY95"/>
  <c i="5" r="F35"/>
  <c i="1" r="AZ100"/>
  <c r="BA99"/>
  <c r="AW99"/>
  <c i="5" r="J32"/>
  <c i="1" r="AG100"/>
  <c r="BB99"/>
  <c r="AX99"/>
  <c i="6" r="F35"/>
  <c i="1" r="AZ101"/>
  <c i="7" r="F33"/>
  <c i="1" r="AZ102"/>
  <c i="2" l="1" r="BK126"/>
  <c r="J126"/>
  <c r="J98"/>
  <c i="4" r="BK124"/>
  <c r="J124"/>
  <c i="6" r="BK127"/>
  <c r="J127"/>
  <c r="J98"/>
  <c i="7" r="BK121"/>
  <c r="J121"/>
  <c r="J96"/>
  <c i="1" r="AN100"/>
  <c i="5" r="J98"/>
  <c r="J41"/>
  <c i="1" r="AU94"/>
  <c i="4" r="J32"/>
  <c i="1" r="AG98"/>
  <c r="AZ95"/>
  <c r="AV95"/>
  <c r="AT95"/>
  <c r="AZ99"/>
  <c r="AV99"/>
  <c r="AT99"/>
  <c r="BD94"/>
  <c r="W33"/>
  <c r="BC94"/>
  <c r="AY94"/>
  <c i="3" r="J32"/>
  <c i="1" r="AG97"/>
  <c r="BA94"/>
  <c r="AW94"/>
  <c r="AK30"/>
  <c r="BB94"/>
  <c r="W31"/>
  <c i="4" l="1" r="J41"/>
  <c r="J98"/>
  <c i="3" r="J41"/>
  <c i="1" r="AN97"/>
  <c r="AN98"/>
  <c i="7" r="J30"/>
  <c i="1" r="AG102"/>
  <c i="6" r="J32"/>
  <c i="1" r="AG101"/>
  <c r="AG99"/>
  <c i="2" r="J32"/>
  <c i="1" r="AG96"/>
  <c r="AG95"/>
  <c r="AG94"/>
  <c r="AK26"/>
  <c r="AX94"/>
  <c r="AZ94"/>
  <c r="W29"/>
  <c r="W32"/>
  <c r="W30"/>
  <c l="1" r="AN95"/>
  <c i="2" r="J41"/>
  <c i="7" r="J39"/>
  <c i="6" r="J41"/>
  <c i="1" r="AN96"/>
  <c r="AN101"/>
  <c r="AN102"/>
  <c r="AN99"/>
  <c r="AV94"/>
  <c r="AK29"/>
  <c r="AK35"/>
  <c l="1" r="AT94"/>
  <c r="AN94"/>
</calcChain>
</file>

<file path=xl/sharedStrings.xml><?xml version="1.0" encoding="utf-8"?>
<sst xmlns="http://schemas.openxmlformats.org/spreadsheetml/2006/main">
  <si>
    <t>Export Komplet</t>
  </si>
  <si>
    <t/>
  </si>
  <si>
    <t>2.0</t>
  </si>
  <si>
    <t>ZAMOK</t>
  </si>
  <si>
    <t>False</t>
  </si>
  <si>
    <t>{28e34abb-47de-4a8f-8ce6-af61b0fe8e66}</t>
  </si>
  <si>
    <t>0,01</t>
  </si>
  <si>
    <t>21</t>
  </si>
  <si>
    <t>15</t>
  </si>
  <si>
    <t>REKAPITULACE STAVBY</t>
  </si>
  <si>
    <t xml:space="preserve">v ---  níže se nacházejí doplnkové a pomocné údaje k sestavám  --- v</t>
  </si>
  <si>
    <t>Návod na vyplnění</t>
  </si>
  <si>
    <t>0,001</t>
  </si>
  <si>
    <t>Kód:</t>
  </si>
  <si>
    <t>2024/04</t>
  </si>
  <si>
    <t xml:space="preserve">Měnit lze pouze buňky se žlutým podbarvením!_x000d_
_x000d_
1) na prvním listu Rekapitulace stavby vyplňte v sestavě_x000d_
_x000d_
    a) Souhrnný list_x000d_
       - údaje o Uchazeči_x000d_
         (přenesou se do ostatních sestav i v jiných listech)_x000d_
_x000d_
    b) Rekapitulace objektů_x000d_
       - potřebné Ostatní náklady_x000d_
_x000d_
2) na vybraných listech vyplňte v sestavě_x000d_
_x000d_
    a) Krycí list_x000d_
       - údaje o Uchazeči, pokud se liší od údajů o Uchazeči na Souhrnném listu_x000d_
         (údaje se přenesou do ostatních sestav v daném listu)_x000d_
_x000d_
    b) Rekapitulace rozpočtu_x000d_
       - potřebné Ostatní náklady_x000d_
_x000d_
    c) Celkové náklady za stavbu_x000d_
       - ceny u položek_x000d_
       - množství, pokud má žluté podbarvení_x000d_
       - a v případě potřeby poznámku (ta je ve skrytém sloupci)</t>
  </si>
  <si>
    <t>Stavba:</t>
  </si>
  <si>
    <t>Kyjov - Parkoviště ul. Brandlova a Nětčická</t>
  </si>
  <si>
    <t>KSO:</t>
  </si>
  <si>
    <t>CC-CZ:</t>
  </si>
  <si>
    <t>Místo:</t>
  </si>
  <si>
    <t>Kyjov</t>
  </si>
  <si>
    <t>Datum:</t>
  </si>
  <si>
    <t>16. 4. 2024</t>
  </si>
  <si>
    <t>Zadavatel:</t>
  </si>
  <si>
    <t>IČ:</t>
  </si>
  <si>
    <t>město Kyjov</t>
  </si>
  <si>
    <t>DIČ:</t>
  </si>
  <si>
    <t>Uchazeč:</t>
  </si>
  <si>
    <t>Vyplň údaj</t>
  </si>
  <si>
    <t>Projektant:</t>
  </si>
  <si>
    <t>Projekce DS s.r.o.</t>
  </si>
  <si>
    <t>True</t>
  </si>
  <si>
    <t>Zpracovatel:</t>
  </si>
  <si>
    <t xml:space="preserve"> </t>
  </si>
  <si>
    <t>Poznámka: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</si>
  <si>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</si>
  <si>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</si>
  <si>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</si>
  <si>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</si>
  <si>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</si>
  <si>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</si>
  <si>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</si>
  <si>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</si>
  <si>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</si>
  <si>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</si>
  <si>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</si>
  <si>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</si>
  <si>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</si>
  <si>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Projektant</t>
  </si>
  <si>
    <t>Zpracovatel</t>
  </si>
  <si>
    <t>Datum a podpis:</t>
  </si>
  <si>
    <t>Razítko</t>
  </si>
  <si>
    <t>Objednavatel</t>
  </si>
  <si>
    <t>Uchazeč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</si>
  <si>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</si>
  <si>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</si>
  <si>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</si>
  <si>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</si>
  <si>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</si>
  <si>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</si>
  <si>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</si>
  <si>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</si>
  <si>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</si>
  <si>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</si>
  <si>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</si>
  <si>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</si>
  <si>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</si>
  <si>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</si>
  <si>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</si>
  <si>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</si>
  <si>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</si>
  <si>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</si>
  <si>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</si>
  <si>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z rozpočtů</t>
  </si>
  <si>
    <t>D</t>
  </si>
  <si>
    <t>0</t>
  </si>
  <si>
    <t>###NOIMPORT###</t>
  </si>
  <si>
    <t>IMPORT</t>
  </si>
  <si>
    <t>{00000000-0000-0000-0000-000000000000}</t>
  </si>
  <si>
    <t>01</t>
  </si>
  <si>
    <t>Parkoviště ul. Brandlova</t>
  </si>
  <si>
    <t>STA</t>
  </si>
  <si>
    <t>1</t>
  </si>
  <si>
    <t>{3fee9fbf-d45d-43cb-b813-50d4f2b97c2f}</t>
  </si>
  <si>
    <t>2</t>
  </si>
  <si>
    <t>/</t>
  </si>
  <si>
    <t>01.1</t>
  </si>
  <si>
    <t>Vybudování povrchů</t>
  </si>
  <si>
    <t>Soupis</t>
  </si>
  <si>
    <t>{48d30ac7-f57b-44d3-9e19-0d4eb47da7bd}</t>
  </si>
  <si>
    <t>01.2</t>
  </si>
  <si>
    <t>Změna povrchů</t>
  </si>
  <si>
    <t>{51f8cdd9-0369-4328-ba3b-902c3e7b0cfa}</t>
  </si>
  <si>
    <t>01.3</t>
  </si>
  <si>
    <t>Neuznatelné náklady</t>
  </si>
  <si>
    <t>{610751ed-4a40-49af-ac80-65e58a7d29ed}</t>
  </si>
  <si>
    <t>02</t>
  </si>
  <si>
    <t>Parkoviště ul. Nětčická (u hřbitova)</t>
  </si>
  <si>
    <t>{1d79b78e-9fb3-4899-bdf1-b8306c656542}</t>
  </si>
  <si>
    <t>02.1</t>
  </si>
  <si>
    <t>{2b4bf50a-f873-4714-9d55-c49fecfb4e9e}</t>
  </si>
  <si>
    <t>02.2</t>
  </si>
  <si>
    <t>{244a3c2f-3414-4443-be12-418cc104b2ea}</t>
  </si>
  <si>
    <t>03</t>
  </si>
  <si>
    <t>VRN</t>
  </si>
  <si>
    <t>{b4e8fc82-b032-44ad-a16d-633402922072}</t>
  </si>
  <si>
    <t>odkopávka</t>
  </si>
  <si>
    <t>550,154</t>
  </si>
  <si>
    <t>zásyp</t>
  </si>
  <si>
    <t>zásyp za obrubou</t>
  </si>
  <si>
    <t>13,965</t>
  </si>
  <si>
    <t>KRYCÍ LIST SOUPISU PRACÍ</t>
  </si>
  <si>
    <t>Objekt:</t>
  </si>
  <si>
    <t>01 - Parkoviště ul. Brandlova</t>
  </si>
  <si>
    <t>Soupis:</t>
  </si>
  <si>
    <t>01.1 - Vybudování povrchů</t>
  </si>
  <si>
    <t>REKAPITULACE ČLENĚNÍ SOUPISU PRACÍ</t>
  </si>
  <si>
    <t>Kód dílu - Popis</t>
  </si>
  <si>
    <t>Cena celkem [CZK]</t>
  </si>
  <si>
    <t>Náklady ze soupisu prací</t>
  </si>
  <si>
    <t>-1</t>
  </si>
  <si>
    <t>HSV - Práce a dodávky HSV</t>
  </si>
  <si>
    <t xml:space="preserve">    1 - Zemní práce</t>
  </si>
  <si>
    <t xml:space="preserve">    5 - Komunikace pozemní</t>
  </si>
  <si>
    <t xml:space="preserve">    9 - Ostatní konstrukce a práce, bourání</t>
  </si>
  <si>
    <t xml:space="preserve">    997 - Přesun sutě</t>
  </si>
  <si>
    <t xml:space="preserve">    998 - Přesun hmot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</si>
  <si>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</si>
  <si>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</si>
  <si>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</si>
  <si>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</si>
  <si>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</si>
  <si>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</si>
  <si>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</si>
  <si>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</si>
  <si>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</si>
  <si>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</si>
  <si>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</si>
  <si>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</si>
  <si>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</si>
  <si>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HSV</t>
  </si>
  <si>
    <t>Práce a dodávky HSV</t>
  </si>
  <si>
    <t>ROZPOCET</t>
  </si>
  <si>
    <t>Zemní práce</t>
  </si>
  <si>
    <t>K</t>
  </si>
  <si>
    <t>113107182</t>
  </si>
  <si>
    <t>Odstranění podkladu živičného tl 100 mm strojně pl přes 50 do 200 m2</t>
  </si>
  <si>
    <t>m2</t>
  </si>
  <si>
    <t>4</t>
  </si>
  <si>
    <t>-256194896</t>
  </si>
  <si>
    <t>PP</t>
  </si>
  <si>
    <t>Odstranění podkladů nebo krytů strojně plochy jednotlivě přes 50 m2 do 200 m2 s přemístěním hmot na skládku na vzdálenost do 20 m nebo s naložením na dopravní prostředek živičných, o tl. vrstvy přes 50 do 100 mm</t>
  </si>
  <si>
    <t>VV</t>
  </si>
  <si>
    <t>10,7*0,5</t>
  </si>
  <si>
    <t>122251104</t>
  </si>
  <si>
    <t>Odkopávky a prokopávky nezapažené v hornině třídy těžitelnosti I skupiny 3 objem do 500 m3 strojně</t>
  </si>
  <si>
    <t>m3</t>
  </si>
  <si>
    <t>-1994849116</t>
  </si>
  <si>
    <t>Odkopávky a prokopávky nezapažené strojně v hornině třídy těžitelnosti I skupiny 3 přes 100 do 500 m3</t>
  </si>
  <si>
    <t>(385,3+433,5+24,3)*1,2*0,45</t>
  </si>
  <si>
    <t>"průleh" (36,6+22,7)*1,6</t>
  </si>
  <si>
    <t>Součet</t>
  </si>
  <si>
    <t>3</t>
  </si>
  <si>
    <t>162751117</t>
  </si>
  <si>
    <t>Vodorovné přemístění do 10000 m výkopku/sypaniny z horniny třídy těžitelnosti I, skupiny 1 až 3</t>
  </si>
  <si>
    <t>-98923525</t>
  </si>
  <si>
    <t>Vodorovné přemístění výkopku nebo sypaniny po suchu na obvyklém dopravním prostředku, bez naložení výkopku, avšak se složením bez rozhrnutí z horniny třídy těžitelnosti I skupiny 1 až 3 na vzdálenost přes 9 000 do 10 000 m - recyklační centrum Stavební firmy PLUS s.r.o., Hodonín, 17km</t>
  </si>
  <si>
    <t>-zásyp</t>
  </si>
  <si>
    <t>"terénní úpravy" -199,5*0,2</t>
  </si>
  <si>
    <t>162751119</t>
  </si>
  <si>
    <t>Příplatek k vodorovnému přemístění výkopku/sypaniny z horniny třídy těžitelnosti I, skupiny 1 až 3 ZKD 1000 m přes 10000 m</t>
  </si>
  <si>
    <t>1688826782</t>
  </si>
  <si>
    <t>Vodorovné přemístění výkopku nebo sypaniny po suchu na obvyklém dopravním prostředku, bez naložení výkopku, avšak se složením bez rozhrnutí z horniny třídy těžitelnosti I skupiny 1 až 3 na vzdálenost Příplatek k ceně za každých dalších i započatých 1 000 m - recyklační centrum Stavební firmy PLUS s.r.o., Hodonín, 17km</t>
  </si>
  <si>
    <t>496,289*7 'Přepočtené koeficientem množství</t>
  </si>
  <si>
    <t>5</t>
  </si>
  <si>
    <t>174211101</t>
  </si>
  <si>
    <t>Zásyp jam, šachet rýh nebo kolem objektů sypaninou bez zhutnění ručně</t>
  </si>
  <si>
    <t>333971646</t>
  </si>
  <si>
    <t>Zásyp sypaninou z jakékoliv horniny ručně s uložením výkopku ve vrstvách bez zhutnění jam, šachet, rýh nebo kolem objektů v těchto vykopávkách</t>
  </si>
  <si>
    <t>199,5*0,07</t>
  </si>
  <si>
    <t>6</t>
  </si>
  <si>
    <t>180405114</t>
  </si>
  <si>
    <t>Založení trávníku ve vegetačních prefabrikátech výsevem směsi substrátu a semene v rovině a ve svahu do 1:5</t>
  </si>
  <si>
    <t>-466414705</t>
  </si>
  <si>
    <t>Založení trávníků ve vegetačních dlaždicích nebo prefabrikátech výsevem směsi substrátu a semene v rovině nebo na svahu do 1:5</t>
  </si>
  <si>
    <t>"parkovací místa" 433,5</t>
  </si>
  <si>
    <t>7</t>
  </si>
  <si>
    <t>M</t>
  </si>
  <si>
    <t>10371500</t>
  </si>
  <si>
    <t>substrát pro trávníky VL</t>
  </si>
  <si>
    <t>8</t>
  </si>
  <si>
    <t>837377983</t>
  </si>
  <si>
    <t>00572450</t>
  </si>
  <si>
    <t>osivo směs travní - zátěžová směs do sucha</t>
  </si>
  <si>
    <t>kg</t>
  </si>
  <si>
    <t>-330843620</t>
  </si>
  <si>
    <t>osivo směs travní - zátěžová směs do sucha (6kg/100m2)</t>
  </si>
  <si>
    <t>433,5*0,06 'Přepočtené koeficientem množství</t>
  </si>
  <si>
    <t>9</t>
  </si>
  <si>
    <t>181006113</t>
  </si>
  <si>
    <t>Rozprostření zemin tl vrstvy do 0,2 m schopných zúrodnění v rovině a sklonu do 1:5</t>
  </si>
  <si>
    <t>-1360091470</t>
  </si>
  <si>
    <t xml:space="preserve">Rozprostření zemin schopných zúrodnění  v rovině a ve sklonu do 1:5, tloušťka vrstvy přes 0,15 do 0,20 m</t>
  </si>
  <si>
    <t>199,5*1</t>
  </si>
  <si>
    <t>10</t>
  </si>
  <si>
    <t>181411131</t>
  </si>
  <si>
    <t>Založení parkového trávníku výsevem plochy do 1000 m2 v rovině a ve svahu do 1:5</t>
  </si>
  <si>
    <t>-1722252573</t>
  </si>
  <si>
    <t>Založení trávníku na půdě předem připravené plochy do 1000 m2 výsevem včetně utažení parkového v rovině nebo na svahu do 1:5</t>
  </si>
  <si>
    <t>11</t>
  </si>
  <si>
    <t>00572410</t>
  </si>
  <si>
    <t>osivo směs travní parková</t>
  </si>
  <si>
    <t>-1737281572</t>
  </si>
  <si>
    <t>199,5*0,03 'Přepočtené koeficientem množství</t>
  </si>
  <si>
    <t>12</t>
  </si>
  <si>
    <t>181951112</t>
  </si>
  <si>
    <t>Úprava pláně v hornině třídy těžitelnosti I, skupiny 1 až 3 se zhutněním</t>
  </si>
  <si>
    <t>-2031248928</t>
  </si>
  <si>
    <t>Úprava pláně vyrovnáním výškových rozdílů strojně v hornině třídy těžitelnosti I, skupiny 1 až 3 se zhutněním</t>
  </si>
  <si>
    <t>(385,3+433,5+24,3)*1,2</t>
  </si>
  <si>
    <t>13</t>
  </si>
  <si>
    <t>184102114</t>
  </si>
  <si>
    <t>Náhradní výsadba dřeviny s balem do jamky se zalitím v rovině a svahu do 1:5 vč. dřevin</t>
  </si>
  <si>
    <t>klp</t>
  </si>
  <si>
    <t>-513542769</t>
  </si>
  <si>
    <t>Komunikace pozemní</t>
  </si>
  <si>
    <t>14</t>
  </si>
  <si>
    <t>564801112</t>
  </si>
  <si>
    <t>Lože z drti 4/8 tl 40 mm</t>
  </si>
  <si>
    <t>-1826304467</t>
  </si>
  <si>
    <t>Lože z drti 4/8 s rozprostřením a zhutněním, po zhutnění tl. 40 mm</t>
  </si>
  <si>
    <t>385,3+433,5+24,3</t>
  </si>
  <si>
    <t>564851111</t>
  </si>
  <si>
    <t>Podklad ze štěrkodrtě ŠD tl 150 mm</t>
  </si>
  <si>
    <t>-600313318</t>
  </si>
  <si>
    <t xml:space="preserve">Podklad ze štěrkodrti ŠD  s rozprostřením a zhutněním, po zhutnění tl. 150 mm</t>
  </si>
  <si>
    <t>(385,3+433,5+24,3)*1,1</t>
  </si>
  <si>
    <t>16</t>
  </si>
  <si>
    <t>593532113</t>
  </si>
  <si>
    <t>Kladení plastových vegetačních roštů 800x400x60 pozemních komunikací se zámkem tl 60 mm pl přes 100 do 300 m2</t>
  </si>
  <si>
    <t>2022479545</t>
  </si>
  <si>
    <t>Kladení plastových vegetačních roštů 800x400x60 pozemních komunikací s vyrovnávací vrstvou z kameniva a s vyplněním vegetačních otvorů se zámkem tl. přes 30 do 60 mm, pro plochy přes 100 do 300 m2</t>
  </si>
  <si>
    <t>"vozovka" 385,3</t>
  </si>
  <si>
    <t>"vyhrazená parkovací místa" 24,3</t>
  </si>
  <si>
    <t>17</t>
  </si>
  <si>
    <t>56245139</t>
  </si>
  <si>
    <t>rošt vegetační ze směsových plastů 800x600x60mm</t>
  </si>
  <si>
    <t>-11989205</t>
  </si>
  <si>
    <t>panel mřížkový vegetační ze směsových plastů 800x600x60mm</t>
  </si>
  <si>
    <t>843,1*1,03 'Přepočtené koeficientem množství</t>
  </si>
  <si>
    <t>18</t>
  </si>
  <si>
    <t>596211113</t>
  </si>
  <si>
    <t>Kladení zámkové dlažby do roštů ručně tl 60 mm skupiny A pl přes 300 m2</t>
  </si>
  <si>
    <t>-939826128</t>
  </si>
  <si>
    <t>Kladení dlažby z betonových dlaždic ručně do plastových roštů, pro plochy přes 300 m2</t>
  </si>
  <si>
    <t>19</t>
  </si>
  <si>
    <t>59245030.1</t>
  </si>
  <si>
    <t>dlažba tvar čtverec betonová 74x74x48mm přírodní šedá</t>
  </si>
  <si>
    <t>-899251394</t>
  </si>
  <si>
    <t>"komunikace" 385,3</t>
  </si>
  <si>
    <t>20</t>
  </si>
  <si>
    <t>59245004.1</t>
  </si>
  <si>
    <t>dlažba tvar čtverec betonová 74x74x48mm červená</t>
  </si>
  <si>
    <t>386755137</t>
  </si>
  <si>
    <t>dlažba tvar čtverec betonová 200x200x80mm barevná</t>
  </si>
  <si>
    <t>"vyznačení parkovacích míst" (15+19)*4,50*0,1</t>
  </si>
  <si>
    <t>"3x symbol ZTP - V10f" 3*1,2</t>
  </si>
  <si>
    <t>"3x symbol šipky - V9a" 3*1,13</t>
  </si>
  <si>
    <t>Ostatní konstrukce a práce, bourání</t>
  </si>
  <si>
    <t>914111111</t>
  </si>
  <si>
    <t>Dodávka a montáž svislé dopravní značky do velikosti 1 m2 objímkami na sloupek</t>
  </si>
  <si>
    <t>kus</t>
  </si>
  <si>
    <t>-1764977267</t>
  </si>
  <si>
    <t xml:space="preserve">Dodávka a montáž svislé dopravní značky základní  velikosti do 1 m2 objímkami na sloupky nebo konzoly vč. veškerého materiálu a zemních prací</t>
  </si>
  <si>
    <t>"IP4b" 1</t>
  </si>
  <si>
    <t>"B2" 1</t>
  </si>
  <si>
    <t>"IP12+O1" 2</t>
  </si>
  <si>
    <t>"E1" 1</t>
  </si>
  <si>
    <t>22</t>
  </si>
  <si>
    <t>916131213</t>
  </si>
  <si>
    <t>Osazení silničního obrubníku betonového stojatého s boční opěrou do lože z betonu prostého</t>
  </si>
  <si>
    <t>m</t>
  </si>
  <si>
    <t>-1008578886</t>
  </si>
  <si>
    <t>Osazení silničního obrubníku betonového se zřízením lože, s vyplněním a zatřením spár cementovou maltou stojatého s boční opěrou z betonu prostého, do lože z betonu prostého</t>
  </si>
  <si>
    <t>23</t>
  </si>
  <si>
    <t>59217031</t>
  </si>
  <si>
    <t>obrubník betonový silniční 1000x150x250mm</t>
  </si>
  <si>
    <t>998199952</t>
  </si>
  <si>
    <t>53,8</t>
  </si>
  <si>
    <t>24</t>
  </si>
  <si>
    <t>59217029</t>
  </si>
  <si>
    <t>obrubník betonový silniční nájezdový 1000x150x150mm</t>
  </si>
  <si>
    <t>-1388039626</t>
  </si>
  <si>
    <t>10,7</t>
  </si>
  <si>
    <t>25</t>
  </si>
  <si>
    <t>916231213</t>
  </si>
  <si>
    <t>Osazení chodníkového obrubníku betonového stojatého s boční opěrou do lože z betonu prostého</t>
  </si>
  <si>
    <t>1789865929</t>
  </si>
  <si>
    <t>Osazení chodníkového obrubníku betonového se zřízením lože, s vyplněním a zatřením spár cementovou maltou stojatého s boční opěrou z betonu prostého, do lože z betonu prostého</t>
  </si>
  <si>
    <t>26</t>
  </si>
  <si>
    <t>59217019</t>
  </si>
  <si>
    <t>obrubník betonový chodníkový 1000x100x200mm</t>
  </si>
  <si>
    <t>814787318</t>
  </si>
  <si>
    <t>24,6+24,9+72,4</t>
  </si>
  <si>
    <t>27</t>
  </si>
  <si>
    <t>919411111</t>
  </si>
  <si>
    <t>Čelo propustku z betonu prostého pro propustek z trub DN 300 až 500</t>
  </si>
  <si>
    <t>578374497</t>
  </si>
  <si>
    <t xml:space="preserve">Čelo propustku  včetně římsy z betonu prostého bez zvláštních nároků na prostředí, pro propustek z trub DN 300 až 500 mm</t>
  </si>
  <si>
    <t>28</t>
  </si>
  <si>
    <t>919521120</t>
  </si>
  <si>
    <t>Zřízení silničního propustku z trub betonových nebo ŽB DN 400</t>
  </si>
  <si>
    <t>-1741247283</t>
  </si>
  <si>
    <t xml:space="preserve">Zřízení silničního propustku z trub betonových nebo železobetonových  DN 400 mm</t>
  </si>
  <si>
    <t>29</t>
  </si>
  <si>
    <t>59222022</t>
  </si>
  <si>
    <t>trouba ŽB hrdlová DN 400</t>
  </si>
  <si>
    <t>-2129531623</t>
  </si>
  <si>
    <t>30</t>
  </si>
  <si>
    <t>919735112</t>
  </si>
  <si>
    <t>Řezání stávajícího živičného krytu hl do 100 mm</t>
  </si>
  <si>
    <t>1692868391</t>
  </si>
  <si>
    <t xml:space="preserve">Řezání stávajícího živičného krytu nebo podkladu  hloubky přes 50 do 100 mm</t>
  </si>
  <si>
    <t>997</t>
  </si>
  <si>
    <t>Přesun sutě</t>
  </si>
  <si>
    <t>31</t>
  </si>
  <si>
    <t>997221551</t>
  </si>
  <si>
    <t>Vodorovná doprava suti a vybouraných hmot do 1 km</t>
  </si>
  <si>
    <t>t</t>
  </si>
  <si>
    <t>596910280</t>
  </si>
  <si>
    <t xml:space="preserve">Vodorovná doprava suti  bez naložení, ale se složením a s hrubým urovnáním ze sypkých materiálů, na vzdálenost do 1 km - recyklační centrum fy. PLUS s.r.o., Hodonín, 17km</t>
  </si>
  <si>
    <t>32</t>
  </si>
  <si>
    <t>997221559</t>
  </si>
  <si>
    <t>Příplatek ZKD 1 km u vodorovné dopravy suti a vybouraných hmot</t>
  </si>
  <si>
    <t>1743532242</t>
  </si>
  <si>
    <t>Vodorovná doprava suti a vybouraných hmot bez naložení, ale se složením a s hrubým urovnáním Příplatek k ceně za každý další i započatý 1 km přes 1 km - recyklační centrum fy. PLUS s.r.o., Hodonín, 17km</t>
  </si>
  <si>
    <t>1,177*16 'Přepočtené koeficientem množství</t>
  </si>
  <si>
    <t>33</t>
  </si>
  <si>
    <t>997221873</t>
  </si>
  <si>
    <t>Poplatek za uložení stavebního odpadu na recyklační skládce (skládkovné) zeminy a kamení zatříděného do Katalogu odpadů pod kódem 17 05 04</t>
  </si>
  <si>
    <t>-416345023</t>
  </si>
  <si>
    <t>"zemina" 496,289*1,7</t>
  </si>
  <si>
    <t>34</t>
  </si>
  <si>
    <t>997221875</t>
  </si>
  <si>
    <t>Poplatek za uložení stavebního odpadu na recyklační skládce (skládkovné) asfaltového bez obsahu dehtu zatříděného do Katalogu odpadů pod kódem 17 03 02</t>
  </si>
  <si>
    <t>1529780354</t>
  </si>
  <si>
    <t>1,177</t>
  </si>
  <si>
    <t>998</t>
  </si>
  <si>
    <t>Přesun hmot</t>
  </si>
  <si>
    <t>35</t>
  </si>
  <si>
    <t>998223011</t>
  </si>
  <si>
    <t>Přesun hmot pro pozemní komunikace s krytem dlážděným</t>
  </si>
  <si>
    <t>-1847106820</t>
  </si>
  <si>
    <t xml:space="preserve">Přesun hmot pro pozemní komunikace s krytem dlážděným  dopravní vzdálenost do 200 m jakékoliv délky objektu</t>
  </si>
  <si>
    <t>103,659</t>
  </si>
  <si>
    <t>3,766</t>
  </si>
  <si>
    <t>01.2 - Změna povrchů</t>
  </si>
  <si>
    <t xml:space="preserve">    2 - Zakládání</t>
  </si>
  <si>
    <t>-1765323711</t>
  </si>
  <si>
    <t>9,0*0,5</t>
  </si>
  <si>
    <t>246,0</t>
  </si>
  <si>
    <t>-1731476104</t>
  </si>
  <si>
    <t>(83,3+64,7+21,6)*1,2*0,45</t>
  </si>
  <si>
    <t>"drenážní žebra" 5*(16,1*0,5*0,3)</t>
  </si>
  <si>
    <t>2623578</t>
  </si>
  <si>
    <t>"terénní úpravy" -53,8*0,2</t>
  </si>
  <si>
    <t>1152562783</t>
  </si>
  <si>
    <t>89,133*7 'Přepočtené koeficientem množství</t>
  </si>
  <si>
    <t>224456697</t>
  </si>
  <si>
    <t>53,8*0,07</t>
  </si>
  <si>
    <t>273070211</t>
  </si>
  <si>
    <t>"parkovací místa" 64,7</t>
  </si>
  <si>
    <t>-315882948</t>
  </si>
  <si>
    <t>1348280242</t>
  </si>
  <si>
    <t>64,7*0,06 'Přepočtené koeficientem množství</t>
  </si>
  <si>
    <t>-675222068</t>
  </si>
  <si>
    <t>53,8*1</t>
  </si>
  <si>
    <t>-1511387037</t>
  </si>
  <si>
    <t>-1817018390</t>
  </si>
  <si>
    <t>53,8*0,03 'Přepočtené koeficientem množství</t>
  </si>
  <si>
    <t>130607231</t>
  </si>
  <si>
    <t>(83,3+64,7+21,6)*1,2</t>
  </si>
  <si>
    <t>Zakládání</t>
  </si>
  <si>
    <t>211971110</t>
  </si>
  <si>
    <t>Zřízení opláštění žeber geotextilií v rýze</t>
  </si>
  <si>
    <t>-62951286</t>
  </si>
  <si>
    <t>Zřízení opláštění výplně z geotextilie odvodňovacích žeber nebo trativodů v rýze nebo zářezu se stěnami šikmými o sklonu do 1:2</t>
  </si>
  <si>
    <t>"parkoviště Brandlova" 5*(18,1*2,0)</t>
  </si>
  <si>
    <t>69311081</t>
  </si>
  <si>
    <t>geotextilie netkaná separační, ochranná, filtrační, drenážní PES 300g/m2</t>
  </si>
  <si>
    <t>-712245001</t>
  </si>
  <si>
    <t>181*1,1845 'Přepočtené koeficientem množství</t>
  </si>
  <si>
    <t>212752501</t>
  </si>
  <si>
    <t>Trativod z drenážních trubek korugovaných PP SN 8 DN 150 perforace 360° včetně lože a obsypu otevřený výkop</t>
  </si>
  <si>
    <t>-962256182</t>
  </si>
  <si>
    <t>Trativody z drenážních trubek pro liniové stavby a komunikace se zřízením štěrkového lože pod trubky a s jejich obsypem v otevřeném výkopu trubka korugovaná PP SN 8 celoperforovaná 360° DN 150</t>
  </si>
  <si>
    <t>"parkoviště Brandlova" 5*16,0</t>
  </si>
  <si>
    <t>-165816130</t>
  </si>
  <si>
    <t>89,3+64,7+21,6</t>
  </si>
  <si>
    <t>-560799084</t>
  </si>
  <si>
    <t>83,3+64,7+21,6</t>
  </si>
  <si>
    <t>(83,3+64,7+21,6)*1,1</t>
  </si>
  <si>
    <t>-367915700</t>
  </si>
  <si>
    <t>"vozovka" 83,3</t>
  </si>
  <si>
    <t>"vyhrazená parkovací místa" 21,6</t>
  </si>
  <si>
    <t>-1271060919</t>
  </si>
  <si>
    <t>169,6*1,03 'Přepočtené koeficientem množství</t>
  </si>
  <si>
    <t>1290452944</t>
  </si>
  <si>
    <t>-961949543</t>
  </si>
  <si>
    <t>"komunikace" 83,3</t>
  </si>
  <si>
    <t>279665061</t>
  </si>
  <si>
    <t>-1831765086</t>
  </si>
  <si>
    <t>6,8+6,8+53,1+11,2+60,1+11,2+50,3</t>
  </si>
  <si>
    <t>-1883007884</t>
  </si>
  <si>
    <t>9+1,5</t>
  </si>
  <si>
    <t>59217030</t>
  </si>
  <si>
    <t>obrubník betonový silniční přechodový 1000x150x150-250mm</t>
  </si>
  <si>
    <t>2107101959</t>
  </si>
  <si>
    <t>"2xL; 2xP" 2+2</t>
  </si>
  <si>
    <t>245683729</t>
  </si>
  <si>
    <t>-408224983</t>
  </si>
  <si>
    <t>17,2</t>
  </si>
  <si>
    <t>1679257643</t>
  </si>
  <si>
    <t>9,0</t>
  </si>
  <si>
    <t>1256922118</t>
  </si>
  <si>
    <t>-419852103</t>
  </si>
  <si>
    <t>55,11*16 'Přepočtené koeficientem množství</t>
  </si>
  <si>
    <t>-1741986193</t>
  </si>
  <si>
    <t>"zemina" 89,133*1,7</t>
  </si>
  <si>
    <t>190040159</t>
  </si>
  <si>
    <t>55,11</t>
  </si>
  <si>
    <t>-1834361939</t>
  </si>
  <si>
    <t>01.3 - Neuznatelné náklady</t>
  </si>
  <si>
    <t>PSV - Práce a dodávky PSV</t>
  </si>
  <si>
    <t xml:space="preserve">    741 - Elektroinstalace - silnoproud</t>
  </si>
  <si>
    <t>112101102</t>
  </si>
  <si>
    <t>Odstranění stromů vč. pařezů a likvidace</t>
  </si>
  <si>
    <t>-657248897</t>
  </si>
  <si>
    <t>Odstranění stromů s odřezáním kmene a s odvětvením, odstranění pařezu a likvidace, průměru kmene přes 300 do 500 mm</t>
  </si>
  <si>
    <t>113107163</t>
  </si>
  <si>
    <t>Odstranění podkladu z kameniva drceného tl 300 mm strojně pl přes 50 do 200 m2</t>
  </si>
  <si>
    <t>-836696585</t>
  </si>
  <si>
    <t>Odstranění podkladů nebo krytů strojně plochy jednotlivě přes 50 m2 do 200 m2 s přemístěním hmot na skládku na vzdálenost do 20 m nebo s naložením na dopravní prostředek z kameniva hrubého drceného, o tl. vrstvy přes 200 do 300 mm</t>
  </si>
  <si>
    <t>(9+10,7)*0,5</t>
  </si>
  <si>
    <t>338</t>
  </si>
  <si>
    <t>PSV</t>
  </si>
  <si>
    <t>Práce a dodávky PSV</t>
  </si>
  <si>
    <t>741</t>
  </si>
  <si>
    <t>Elektroinstalace - silnoproud</t>
  </si>
  <si>
    <t>x</t>
  </si>
  <si>
    <t>Uložení kabelu kabelové chráničky DN110 a založení rezervní chráničky DN110, vč. dodávky materiálu a zemních prací</t>
  </si>
  <si>
    <t>-293276220</t>
  </si>
  <si>
    <t>267,189</t>
  </si>
  <si>
    <t>1,988</t>
  </si>
  <si>
    <t>02 - Parkoviště ul. Nětčická (u hřbitova)</t>
  </si>
  <si>
    <t>02.1 - Vybudování povrchů</t>
  </si>
  <si>
    <t>855848870</t>
  </si>
  <si>
    <t>418,5*0,45</t>
  </si>
  <si>
    <t>"průleh" 84,8*0,93</t>
  </si>
  <si>
    <t>794906801</t>
  </si>
  <si>
    <t>"terénní úpravy" -89,5*0,2</t>
  </si>
  <si>
    <t>-366469490</t>
  </si>
  <si>
    <t>247,301*7 'Přepočtené koeficientem množství</t>
  </si>
  <si>
    <t>1816900027</t>
  </si>
  <si>
    <t>28,4*0,07</t>
  </si>
  <si>
    <t>1291867794</t>
  </si>
  <si>
    <t>-611041185</t>
  </si>
  <si>
    <t>-1987294742</t>
  </si>
  <si>
    <t>320,1*0,06 'Přepočtené koeficientem množství</t>
  </si>
  <si>
    <t>1795214770</t>
  </si>
  <si>
    <t>1616309275</t>
  </si>
  <si>
    <t>451560668</t>
  </si>
  <si>
    <t>172,1*0,03 'Přepočtené koeficientem množství</t>
  </si>
  <si>
    <t>1923472104</t>
  </si>
  <si>
    <t>(48,4+320,1+33,0)*1,2</t>
  </si>
  <si>
    <t>1147334514</t>
  </si>
  <si>
    <t>1711946108</t>
  </si>
  <si>
    <t>48,4+320,1+33,0</t>
  </si>
  <si>
    <t>-87943760</t>
  </si>
  <si>
    <t>(48,4+320,1+33,0)*1,1</t>
  </si>
  <si>
    <t>501356660</t>
  </si>
  <si>
    <t>"vozovka" 48,4</t>
  </si>
  <si>
    <t>"parkovací místa" 320,1</t>
  </si>
  <si>
    <t>"vyhrazená parkovací místa" 33,0</t>
  </si>
  <si>
    <t>-1703649309</t>
  </si>
  <si>
    <t>401,5*1,03 'Přepočtené koeficientem množství</t>
  </si>
  <si>
    <t>1503005079</t>
  </si>
  <si>
    <t>59245030</t>
  </si>
  <si>
    <t>1911824317</t>
  </si>
  <si>
    <t>"komunikace" 48,4</t>
  </si>
  <si>
    <t>59245004</t>
  </si>
  <si>
    <t>896712611</t>
  </si>
  <si>
    <t>"vyznačení parkovacích míst" 24*5,35*0,1</t>
  </si>
  <si>
    <t>1129508652</t>
  </si>
  <si>
    <t>"IP12+O1" 1</t>
  </si>
  <si>
    <t>1069194667</t>
  </si>
  <si>
    <t>59217035</t>
  </si>
  <si>
    <t>obrubník betonový obloukový 780x150x250mm</t>
  </si>
  <si>
    <t>-1593920898</t>
  </si>
  <si>
    <t>obrubník betonový obloukový vnější 780x150x250mm</t>
  </si>
  <si>
    <t>"vnější R 0,5" 1,0</t>
  </si>
  <si>
    <t>"vnější R 1,0" 1,0</t>
  </si>
  <si>
    <t>"vnitřní R 2,0" 3,0</t>
  </si>
  <si>
    <t>-255907210</t>
  </si>
  <si>
    <t>28,4</t>
  </si>
  <si>
    <t>1678243851</t>
  </si>
  <si>
    <t>12,5</t>
  </si>
  <si>
    <t>-2034584475</t>
  </si>
  <si>
    <t>"1xL; 1xP" 1+1</t>
  </si>
  <si>
    <t>363095663</t>
  </si>
  <si>
    <t>"zemina" 247,301*1,7</t>
  </si>
  <si>
    <t>306429318</t>
  </si>
  <si>
    <t>19,68</t>
  </si>
  <si>
    <t>13,804</t>
  </si>
  <si>
    <t>02.2 - Změna povrchů</t>
  </si>
  <si>
    <t>-488797968</t>
  </si>
  <si>
    <t>"podél obruby" 108,2*0,5</t>
  </si>
  <si>
    <t>9*90,5*1,05</t>
  </si>
  <si>
    <t>-1642227240</t>
  </si>
  <si>
    <t>9*90,5</t>
  </si>
  <si>
    <t>1452900840</t>
  </si>
  <si>
    <t>"drenážní žebra" 8*(16,4*0,5*0,3)</t>
  </si>
  <si>
    <t>1739945736</t>
  </si>
  <si>
    <t>1867088162</t>
  </si>
  <si>
    <t>5,876*7 'Přepočtené koeficientem množství</t>
  </si>
  <si>
    <t>632119320</t>
  </si>
  <si>
    <t>197,2*0,07</t>
  </si>
  <si>
    <t>-732407180</t>
  </si>
  <si>
    <t>1943262284</t>
  </si>
  <si>
    <t>609338102</t>
  </si>
  <si>
    <t>318,3*0,06 'Přepočtené koeficientem množství</t>
  </si>
  <si>
    <t>377163533</t>
  </si>
  <si>
    <t>(294,8+318,3+23,6)*1,2</t>
  </si>
  <si>
    <t>-162706070</t>
  </si>
  <si>
    <t>-1476831967</t>
  </si>
  <si>
    <t>"parkoviště Nětčická" 8*(18,4*2,0)</t>
  </si>
  <si>
    <t>1528672661</t>
  </si>
  <si>
    <t>294,4*1,1845 'Přepočtené koeficientem množství</t>
  </si>
  <si>
    <t>1051288142</t>
  </si>
  <si>
    <t>"parkoviště Nětčická" 8*16,3</t>
  </si>
  <si>
    <t>1705157143</t>
  </si>
  <si>
    <t>294,8+318,3+23,6</t>
  </si>
  <si>
    <t>-1979002501</t>
  </si>
  <si>
    <t>(294,8+318,3+23,6)*1,1</t>
  </si>
  <si>
    <t>566901161</t>
  </si>
  <si>
    <t>Vyspravení podkladu po překopech ing sítí plochy do 15 m2 obalovaným kamenivem ACP (OK) tl. 100 mm</t>
  </si>
  <si>
    <t>-2132801670</t>
  </si>
  <si>
    <t>Vyspravení podkladu po překopech inženýrských sítí plochy do 15 m2 s rozprostřením a zhutněním obalovaným kamenivem ACP (OK) tl. 100 mm</t>
  </si>
  <si>
    <t>108,5*0,5</t>
  </si>
  <si>
    <t>566901173</t>
  </si>
  <si>
    <t>Vyspravení podkladu po překopech ing sítí plochy do 15 m2 směsí stmelenou cementem SC 20/25 tl 200mm</t>
  </si>
  <si>
    <t>-2024158129</t>
  </si>
  <si>
    <t>Vyspravení podkladu po překopech inženýrských sítí plochy do 15 m2 s rozprostřením a zhutněním směsí zpevněnou cementem SC C 20/25 (PB I) tl. 200 mm</t>
  </si>
  <si>
    <t>-1434575496</t>
  </si>
  <si>
    <t>"vozovka" 294,8</t>
  </si>
  <si>
    <t>"parkovací místa" 318,3</t>
  </si>
  <si>
    <t>"vyhrazená parkovací místa" 23,6</t>
  </si>
  <si>
    <t>912707151</t>
  </si>
  <si>
    <t>636,7*1,03 'Přepočtené koeficientem množství</t>
  </si>
  <si>
    <t>1219301224</t>
  </si>
  <si>
    <t>309717096</t>
  </si>
  <si>
    <t>"komunikace" 294,8</t>
  </si>
  <si>
    <t>837759742</t>
  </si>
  <si>
    <t>"vyznačení parkovacích míst" 16*5,35*0,1</t>
  </si>
  <si>
    <t>"2x symbol šipky - V9a" 2*1,13</t>
  </si>
  <si>
    <t>599141111</t>
  </si>
  <si>
    <t>Vyplnění spár mezi silničními dílci živičnou zálivkou</t>
  </si>
  <si>
    <t>731150127</t>
  </si>
  <si>
    <t xml:space="preserve">Vyplnění spár mezi silničními dílci jakékoliv tloušťky  živičnou zálivkou</t>
  </si>
  <si>
    <t>1904600539</t>
  </si>
  <si>
    <t>125154550</t>
  </si>
  <si>
    <t>"vnější R 0,5" 1,05+1,05+1,05+1,05</t>
  </si>
  <si>
    <t>"vnější R 1,0"1,05+1,05+1,05+2,1</t>
  </si>
  <si>
    <t>"vnější R 2,0" 2,1+2,1</t>
  </si>
  <si>
    <t>-574583733</t>
  </si>
  <si>
    <t>82,6+114,6</t>
  </si>
  <si>
    <t>933446480</t>
  </si>
  <si>
    <t>6,9+9,0</t>
  </si>
  <si>
    <t>-987858941</t>
  </si>
  <si>
    <t>-1930302541</t>
  </si>
  <si>
    <t>18,2+17,8+17,5+17,5+24,0+21,0+20,8+13,3+3+3+3</t>
  </si>
  <si>
    <t>-1325180504</t>
  </si>
  <si>
    <t>108,2</t>
  </si>
  <si>
    <t>1505796513</t>
  </si>
  <si>
    <t>-2139796801</t>
  </si>
  <si>
    <t>591,195*16 'Přepočtené koeficientem množství</t>
  </si>
  <si>
    <t>1327480680</t>
  </si>
  <si>
    <t>"zemina" 5,876*1,7</t>
  </si>
  <si>
    <t>"kamenivo" 400,103</t>
  </si>
  <si>
    <t>-1840046160</t>
  </si>
  <si>
    <t>191,092</t>
  </si>
  <si>
    <t>36</t>
  </si>
  <si>
    <t>918054785</t>
  </si>
  <si>
    <t>03 - VRN</t>
  </si>
  <si>
    <t>VRN - Vedlejší rozpočtové náklady</t>
  </si>
  <si>
    <t xml:space="preserve">    VRN1 - Průzkumné, geodetické a projektové práce</t>
  </si>
  <si>
    <t xml:space="preserve">    VRN3 - Zařízení staveniště</t>
  </si>
  <si>
    <t xml:space="preserve">    VRN4 - Inženýrská činnost</t>
  </si>
  <si>
    <t xml:space="preserve">    VRN5 - Finanční náklady</t>
  </si>
  <si>
    <t>Vedlejší rozpočtové náklady</t>
  </si>
  <si>
    <t>VRN1</t>
  </si>
  <si>
    <t>Průzkumné, geodetické a projektové práce</t>
  </si>
  <si>
    <t>011303000</t>
  </si>
  <si>
    <t>Archeologický průzkum</t>
  </si>
  <si>
    <t>1024</t>
  </si>
  <si>
    <t>329588104</t>
  </si>
  <si>
    <t>012103000</t>
  </si>
  <si>
    <t>Vytýčení stávajících inženýrských sítí</t>
  </si>
  <si>
    <t>-670707239</t>
  </si>
  <si>
    <t>012203000</t>
  </si>
  <si>
    <t>Vytýčení stavby geodetem</t>
  </si>
  <si>
    <t>-730957175</t>
  </si>
  <si>
    <t>012303000</t>
  </si>
  <si>
    <t>Geodetické zeměření dokončeného díla</t>
  </si>
  <si>
    <t>824196116</t>
  </si>
  <si>
    <t>012403000</t>
  </si>
  <si>
    <t>Geometrický plán</t>
  </si>
  <si>
    <t>-1224762554</t>
  </si>
  <si>
    <t>013254000</t>
  </si>
  <si>
    <t>Dokumentace skutečného provedení stavby</t>
  </si>
  <si>
    <t>-1109787221</t>
  </si>
  <si>
    <t>VRN3</t>
  </si>
  <si>
    <t>Zařízení staveniště</t>
  </si>
  <si>
    <t>030001000</t>
  </si>
  <si>
    <t>1568685757</t>
  </si>
  <si>
    <t>Zařízení staveniště - zřížení + provoz + odstranění (oplocení, zábrany, skladovací plochy a objekty, mobilní buňky apod.)</t>
  </si>
  <si>
    <t>034303000</t>
  </si>
  <si>
    <t>Dočasná dopravní opatření</t>
  </si>
  <si>
    <t>765572244</t>
  </si>
  <si>
    <t>Dočasná dopravní opatření (náklady na vyhotovení návrhu dočasného dopravního značení, projednání s dotčenými orgány, dodání dopravních značek a světelné signalizace, jejich rozmístění a údržba v průběhu výstavby, odstranění po ukončení prací)</t>
  </si>
  <si>
    <t>034503000</t>
  </si>
  <si>
    <t>Náhlady na informační tabuli</t>
  </si>
  <si>
    <t>1878324008</t>
  </si>
  <si>
    <t xml:space="preserve">Náhlady na informační tabuli (1ks  plastové tabule A2, polep plast. fólií, odolné povětrnostním vlivům, na ocelovém rámu a ocelových sloupcích</t>
  </si>
  <si>
    <t>035002000</t>
  </si>
  <si>
    <t>Užívání veřejných ploch a prostranství</t>
  </si>
  <si>
    <t>-835770380</t>
  </si>
  <si>
    <t>Užívání veřejných ploch a prostranství (Náklady a poplatky spojené s úžíváním veřejných ploch a prostranství, pokud jsou stavebními pracemi nebo souvisejícími činnostmi dotčeny a to včetně užívání ploch s uložením stavebního materiálu nebo odpadu)</t>
  </si>
  <si>
    <t>VRN4</t>
  </si>
  <si>
    <t>Inženýrská činnost</t>
  </si>
  <si>
    <t>043114000</t>
  </si>
  <si>
    <t>Kontrolní zkoušky</t>
  </si>
  <si>
    <t>2078233961</t>
  </si>
  <si>
    <t>Kontrolní zkoušky (zkoušky betonových a asfaltových směsí, statická zatěžovací zkouškapodloží - 2x, atd.)</t>
  </si>
  <si>
    <t>043194000</t>
  </si>
  <si>
    <t>Přejímací zkoušky</t>
  </si>
  <si>
    <t>-1079036844</t>
  </si>
  <si>
    <t>Přejímací zkoušky (revize, atd.)</t>
  </si>
  <si>
    <t>VRN5</t>
  </si>
  <si>
    <t>Finanční náklady</t>
  </si>
  <si>
    <t>051002000</t>
  </si>
  <si>
    <t>Pojištění</t>
  </si>
  <si>
    <t>1962918600</t>
  </si>
  <si>
    <t>SEZNAM FIGUR</t>
  </si>
  <si>
    <t>Výměra</t>
  </si>
  <si>
    <t xml:space="preserve"> 01/ 01.1</t>
  </si>
  <si>
    <t>Použití figury:</t>
  </si>
  <si>
    <t xml:space="preserve"> 01/ 01.2</t>
  </si>
  <si>
    <t xml:space="preserve"> 02/ 02.1</t>
  </si>
  <si>
    <t xml:space="preserve"> 02/ 02.2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</si>
</sst>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41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8"/>
      <color theme="10"/>
      <name val="Wingdings 2"/>
    </font>
    <font>
      <b/>
      <sz val="10"/>
      <color rgb="FF003366"/>
      <name val="Arial CE"/>
    </font>
    <font>
      <sz val="8"/>
      <color rgb="FF000000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sz val="7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b/>
      <sz val="9"/>
      <name val="Arial CE"/>
    </font>
    <font>
      <u/>
      <sz val="11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top style="hair">
        <color rgb="FF000000"/>
      </top>
    </border>
    <border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hair">
        <color rgb="FF969696"/>
      </left>
      <top style="hair">
        <color rgb="FF969696"/>
      </top>
    </border>
    <border>
      <top style="hair">
        <color rgb="FF969696"/>
      </top>
    </border>
    <border>
      <right style="hair">
        <color rgb="FF969696"/>
      </right>
      <top style="hair">
        <color rgb="FF969696"/>
      </top>
    </border>
    <border>
      <left style="hair">
        <color rgb="FF969696"/>
      </left>
    </border>
    <border>
      <right style="hair">
        <color rgb="FF969696"/>
      </right>
    </border>
    <border>
      <left style="hair">
        <color rgb="FF969696"/>
      </left>
      <top style="hair">
        <color rgb="FF969696"/>
      </top>
      <bottom style="hair">
        <color rgb="FF969696"/>
      </bottom>
    </border>
    <border>
      <top style="hair">
        <color rgb="FF969696"/>
      </top>
      <bottom style="hair">
        <color rgb="FF969696"/>
      </bottom>
    </border>
    <border>
      <right style="hair">
        <color rgb="FF969696"/>
      </right>
      <top style="hair">
        <color rgb="FF969696"/>
      </top>
      <bottom style="hair">
        <color rgb="FF969696"/>
      </bottom>
    </border>
    <border>
      <left style="hair">
        <color rgb="FF969696"/>
      </left>
      <bottom style="hair">
        <color rgb="FF969696"/>
      </bottom>
    </border>
    <border>
      <bottom style="hair">
        <color rgb="FF969696"/>
      </bottom>
    </border>
    <border>
      <right style="hair">
        <color rgb="FF969696"/>
      </right>
      <bottom style="hair">
        <color rgb="FF969696"/>
      </bottom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</border>
  </borders>
  <cellStyleXfs count="2">
    <xf numFmtId="0" fontId="0" fillId="0" borderId="0"/>
    <xf numFmtId="0" fontId="40" fillId="0" borderId="0" applyNumberFormat="0" applyFill="0" applyBorder="0" applyAlignment="0" applyProtection="0"/>
  </cellStyleXfs>
  <cellXfs count="301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 applyProtection="1"/>
    <xf numFmtId="0" fontId="0" fillId="0" borderId="2" xfId="0" applyBorder="1" applyProtection="1"/>
    <xf numFmtId="0" fontId="0" fillId="0" borderId="3" xfId="0" applyBorder="1"/>
    <xf numFmtId="0" fontId="0" fillId="0" borderId="3" xfId="0" applyBorder="1" applyProtection="1"/>
    <xf numFmtId="0" fontId="0" fillId="0" borderId="0" xfId="0" applyProtection="1"/>
    <xf numFmtId="0" fontId="12" fillId="0" borderId="0" xfId="0" applyFont="1" applyAlignment="1" applyProtection="1">
      <alignment horizontal="left" vertical="center"/>
    </xf>
    <xf numFmtId="0" fontId="13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horizontal="left" vertical="center"/>
    </xf>
    <xf numFmtId="0" fontId="15" fillId="0" borderId="0" xfId="0" applyFont="1" applyAlignment="1">
      <alignment horizontal="left" vertical="top" wrapText="1"/>
    </xf>
    <xf numFmtId="0" fontId="3" fillId="0" borderId="0" xfId="0" applyFont="1" applyAlignment="1" applyProtection="1">
      <alignment horizontal="left" vertical="top"/>
    </xf>
    <xf numFmtId="0" fontId="3" fillId="0" borderId="0" xfId="0" applyFont="1" applyAlignment="1" applyProtection="1">
      <alignment horizontal="left" vertical="top" wrapText="1"/>
    </xf>
    <xf numFmtId="0" fontId="15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/>
    </xf>
    <xf numFmtId="0" fontId="0" fillId="0" borderId="4" xfId="0" applyBorder="1" applyProtection="1"/>
    <xf numFmtId="0" fontId="0" fillId="0" borderId="0" xfId="0" applyFont="1" applyAlignment="1">
      <alignment vertical="center"/>
    </xf>
    <xf numFmtId="0" fontId="0" fillId="0" borderId="3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16" fillId="0" borderId="5" xfId="0" applyFont="1" applyBorder="1" applyAlignment="1" applyProtection="1">
      <alignment horizontal="left" vertical="center"/>
    </xf>
    <xf numFmtId="0" fontId="0" fillId="0" borderId="5" xfId="0" applyFont="1" applyBorder="1" applyAlignment="1" applyProtection="1">
      <alignment vertical="center"/>
    </xf>
    <xf numFmtId="4" fontId="16" fillId="0" borderId="5" xfId="0" applyNumberFormat="1" applyFont="1" applyBorder="1" applyAlignment="1" applyProtection="1">
      <alignment vertical="center"/>
    </xf>
    <xf numFmtId="0" fontId="0" fillId="0" borderId="3" xfId="0" applyFont="1" applyBorder="1" applyAlignment="1">
      <alignment vertical="center"/>
    </xf>
    <xf numFmtId="0" fontId="1" fillId="0" borderId="0" xfId="0" applyFont="1" applyAlignment="1" applyProtection="1">
      <alignment horizontal="right" vertical="center"/>
    </xf>
    <xf numFmtId="0" fontId="1" fillId="0" borderId="3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164" fontId="1" fillId="0" borderId="0" xfId="0" applyNumberFormat="1" applyFont="1" applyAlignment="1" applyProtection="1">
      <alignment horizontal="left" vertical="center"/>
    </xf>
    <xf numFmtId="4" fontId="17" fillId="0" borderId="0" xfId="0" applyNumberFormat="1" applyFont="1" applyAlignment="1" applyProtection="1">
      <alignment vertical="center"/>
    </xf>
    <xf numFmtId="0" fontId="1" fillId="0" borderId="3" xfId="0" applyFont="1" applyBorder="1" applyAlignment="1">
      <alignment vertical="center"/>
    </xf>
    <xf numFmtId="0" fontId="17" fillId="0" borderId="0" xfId="0" applyFont="1" applyAlignment="1">
      <alignment horizontal="left" vertical="center"/>
    </xf>
    <xf numFmtId="0" fontId="0" fillId="3" borderId="0" xfId="0" applyFont="1" applyFill="1" applyAlignment="1" applyProtection="1">
      <alignment vertical="center"/>
    </xf>
    <xf numFmtId="0" fontId="4" fillId="3" borderId="6" xfId="0" applyFont="1" applyFill="1" applyBorder="1" applyAlignment="1" applyProtection="1">
      <alignment horizontal="left" vertical="center"/>
    </xf>
    <xf numFmtId="0" fontId="0" fillId="3" borderId="7" xfId="0" applyFont="1" applyFill="1" applyBorder="1" applyAlignment="1" applyProtection="1">
      <alignment vertical="center"/>
    </xf>
    <xf numFmtId="0" fontId="4" fillId="3" borderId="7" xfId="0" applyFont="1" applyFill="1" applyBorder="1" applyAlignment="1" applyProtection="1">
      <alignment horizontal="center" vertical="center"/>
    </xf>
    <xf numFmtId="0" fontId="4" fillId="3" borderId="7" xfId="0" applyFont="1" applyFill="1" applyBorder="1" applyAlignment="1" applyProtection="1">
      <alignment horizontal="left" vertical="center"/>
    </xf>
    <xf numFmtId="4" fontId="4" fillId="3" borderId="7" xfId="0" applyNumberFormat="1" applyFont="1" applyFill="1" applyBorder="1" applyAlignment="1" applyProtection="1">
      <alignment vertical="center"/>
    </xf>
    <xf numFmtId="0" fontId="0" fillId="3" borderId="8" xfId="0" applyFont="1" applyFill="1" applyBorder="1" applyAlignment="1" applyProtection="1">
      <alignment vertical="center"/>
    </xf>
    <xf numFmtId="0" fontId="0" fillId="0" borderId="3" xfId="0" applyBorder="1" applyAlignment="1" applyProtection="1">
      <alignment vertical="center"/>
    </xf>
    <xf numFmtId="0" fontId="0" fillId="0" borderId="0" xfId="0" applyAlignment="1" applyProtection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0" fillId="0" borderId="4" xfId="0" applyBorder="1" applyAlignment="1" applyProtection="1">
      <alignment vertical="center"/>
    </xf>
    <xf numFmtId="0" fontId="0" fillId="0" borderId="3" xfId="0" applyBorder="1" applyAlignment="1">
      <alignment vertical="center"/>
    </xf>
    <xf numFmtId="0" fontId="1" fillId="0" borderId="5" xfId="0" applyFont="1" applyBorder="1" applyAlignment="1" applyProtection="1">
      <alignment horizontal="left" vertical="center"/>
    </xf>
    <xf numFmtId="0" fontId="0" fillId="0" borderId="4" xfId="0" applyFont="1" applyBorder="1" applyAlignment="1" applyProtection="1">
      <alignment vertical="center"/>
    </xf>
    <xf numFmtId="0" fontId="0" fillId="0" borderId="9" xfId="0" applyFont="1" applyBorder="1" applyAlignment="1" applyProtection="1">
      <alignment vertical="center"/>
    </xf>
    <xf numFmtId="0" fontId="0" fillId="0" borderId="10" xfId="0" applyFont="1" applyBorder="1" applyAlignment="1" applyProtection="1">
      <alignment vertical="center"/>
    </xf>
    <xf numFmtId="0" fontId="0" fillId="0" borderId="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2" fillId="0" borderId="3" xfId="0" applyFont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left" vertical="center" wrapText="1"/>
    </xf>
    <xf numFmtId="0" fontId="3" fillId="0" borderId="3" xfId="0" applyFont="1" applyBorder="1" applyAlignment="1">
      <alignment vertical="center"/>
    </xf>
    <xf numFmtId="0" fontId="16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 wrapText="1"/>
    </xf>
    <xf numFmtId="0" fontId="19" fillId="0" borderId="11" xfId="0" applyFont="1" applyBorder="1" applyAlignment="1">
      <alignment horizontal="center" vertical="center"/>
    </xf>
    <xf numFmtId="0" fontId="19" fillId="0" borderId="12" xfId="0" applyFont="1" applyBorder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20" fillId="0" borderId="14" xfId="0" applyFont="1" applyBorder="1" applyAlignment="1">
      <alignment horizontal="left" vertical="center"/>
    </xf>
    <xf numFmtId="0" fontId="20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20" fillId="0" borderId="14" xfId="0" applyFont="1" applyBorder="1" applyAlignment="1" applyProtection="1">
      <alignment horizontal="left" vertical="center"/>
    </xf>
    <xf numFmtId="0" fontId="20" fillId="0" borderId="0" xfId="0" applyFont="1" applyBorder="1" applyAlignment="1" applyProtection="1">
      <alignment horizontal="left" vertical="center"/>
    </xf>
    <xf numFmtId="0" fontId="0" fillId="0" borderId="0" xfId="0" applyFont="1" applyBorder="1" applyAlignment="1" applyProtection="1">
      <alignment vertical="center"/>
    </xf>
    <xf numFmtId="0" fontId="0" fillId="0" borderId="15" xfId="0" applyFont="1" applyBorder="1" applyAlignment="1" applyProtection="1">
      <alignment vertical="center"/>
    </xf>
    <xf numFmtId="0" fontId="21" fillId="4" borderId="6" xfId="0" applyFont="1" applyFill="1" applyBorder="1" applyAlignment="1" applyProtection="1">
      <alignment horizontal="center" vertical="center"/>
    </xf>
    <xf numFmtId="0" fontId="21" fillId="4" borderId="7" xfId="0" applyFont="1" applyFill="1" applyBorder="1" applyAlignment="1" applyProtection="1">
      <alignment horizontal="left" vertical="center"/>
    </xf>
    <xf numFmtId="0" fontId="0" fillId="4" borderId="7" xfId="0" applyFont="1" applyFill="1" applyBorder="1" applyAlignment="1" applyProtection="1">
      <alignment vertical="center"/>
    </xf>
    <xf numFmtId="0" fontId="21" fillId="4" borderId="7" xfId="0" applyFont="1" applyFill="1" applyBorder="1" applyAlignment="1" applyProtection="1">
      <alignment horizontal="center" vertical="center"/>
    </xf>
    <xf numFmtId="0" fontId="21" fillId="4" borderId="7" xfId="0" applyFont="1" applyFill="1" applyBorder="1" applyAlignment="1" applyProtection="1">
      <alignment horizontal="right" vertical="center"/>
    </xf>
    <xf numFmtId="0" fontId="21" fillId="4" borderId="8" xfId="0" applyFont="1" applyFill="1" applyBorder="1" applyAlignment="1" applyProtection="1">
      <alignment horizontal="left" vertical="center"/>
    </xf>
    <xf numFmtId="0" fontId="21" fillId="4" borderId="0" xfId="0" applyFont="1" applyFill="1" applyAlignment="1" applyProtection="1">
      <alignment horizontal="center" vertical="center"/>
    </xf>
    <xf numFmtId="0" fontId="22" fillId="0" borderId="16" xfId="0" applyFont="1" applyBorder="1" applyAlignment="1" applyProtection="1">
      <alignment horizontal="center" vertical="center" wrapText="1"/>
    </xf>
    <xf numFmtId="0" fontId="22" fillId="0" borderId="17" xfId="0" applyFont="1" applyBorder="1" applyAlignment="1" applyProtection="1">
      <alignment horizontal="center" vertical="center" wrapText="1"/>
    </xf>
    <xf numFmtId="0" fontId="22" fillId="0" borderId="18" xfId="0" applyFont="1" applyBorder="1" applyAlignment="1" applyProtection="1">
      <alignment horizontal="center" vertical="center" wrapText="1"/>
    </xf>
    <xf numFmtId="0" fontId="0" fillId="0" borderId="11" xfId="0" applyFont="1" applyBorder="1" applyAlignment="1" applyProtection="1">
      <alignment vertical="center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4" fillId="0" borderId="3" xfId="0" applyFont="1" applyBorder="1" applyAlignment="1" applyProtection="1">
      <alignment vertical="center"/>
    </xf>
    <xf numFmtId="0" fontId="23" fillId="0" borderId="0" xfId="0" applyFont="1" applyAlignment="1" applyProtection="1">
      <alignment horizontal="left" vertical="center"/>
    </xf>
    <xf numFmtId="0" fontId="23" fillId="0" borderId="0" xfId="0" applyFont="1" applyAlignment="1" applyProtection="1">
      <alignment vertical="center"/>
    </xf>
    <xf numFmtId="4" fontId="23" fillId="0" borderId="0" xfId="0" applyNumberFormat="1" applyFont="1" applyAlignment="1" applyProtection="1">
      <alignment horizontal="right" vertical="center"/>
    </xf>
    <xf numFmtId="4" fontId="23" fillId="0" borderId="0" xfId="0" applyNumberFormat="1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4" fillId="0" borderId="3" xfId="0" applyFont="1" applyBorder="1" applyAlignment="1">
      <alignment vertical="center"/>
    </xf>
    <xf numFmtId="4" fontId="19" fillId="0" borderId="14" xfId="0" applyNumberFormat="1" applyFont="1" applyBorder="1" applyAlignment="1" applyProtection="1">
      <alignment vertical="center"/>
    </xf>
    <xf numFmtId="4" fontId="19" fillId="0" borderId="0" xfId="0" applyNumberFormat="1" applyFont="1" applyBorder="1" applyAlignment="1" applyProtection="1">
      <alignment vertical="center"/>
    </xf>
    <xf numFmtId="166" fontId="19" fillId="0" borderId="0" xfId="0" applyNumberFormat="1" applyFont="1" applyBorder="1" applyAlignment="1" applyProtection="1">
      <alignment vertical="center"/>
    </xf>
    <xf numFmtId="4" fontId="19" fillId="0" borderId="15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/>
    </xf>
    <xf numFmtId="0" fontId="5" fillId="0" borderId="3" xfId="0" applyFont="1" applyBorder="1" applyAlignment="1" applyProtection="1">
      <alignment vertical="center"/>
    </xf>
    <xf numFmtId="0" fontId="25" fillId="0" borderId="0" xfId="0" applyFont="1" applyAlignment="1" applyProtection="1">
      <alignment vertical="center"/>
    </xf>
    <xf numFmtId="0" fontId="25" fillId="0" borderId="0" xfId="0" applyFont="1" applyAlignment="1" applyProtection="1">
      <alignment horizontal="left" vertical="center" wrapText="1"/>
    </xf>
    <xf numFmtId="0" fontId="26" fillId="0" borderId="0" xfId="0" applyFont="1" applyAlignment="1" applyProtection="1">
      <alignment vertical="center"/>
    </xf>
    <xf numFmtId="4" fontId="26" fillId="0" borderId="0" xfId="0" applyNumberFormat="1" applyFont="1" applyAlignment="1" applyProtection="1">
      <alignment horizontal="right" vertical="center"/>
    </xf>
    <xf numFmtId="4" fontId="26" fillId="0" borderId="0" xfId="0" applyNumberFormat="1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5" fillId="0" borderId="3" xfId="0" applyFont="1" applyBorder="1" applyAlignment="1">
      <alignment vertical="center"/>
    </xf>
    <xf numFmtId="4" fontId="27" fillId="0" borderId="14" xfId="0" applyNumberFormat="1" applyFont="1" applyBorder="1" applyAlignment="1" applyProtection="1">
      <alignment vertical="center"/>
    </xf>
    <xf numFmtId="4" fontId="27" fillId="0" borderId="0" xfId="0" applyNumberFormat="1" applyFont="1" applyBorder="1" applyAlignment="1" applyProtection="1">
      <alignment vertical="center"/>
    </xf>
    <xf numFmtId="166" fontId="27" fillId="0" borderId="0" xfId="0" applyNumberFormat="1" applyFont="1" applyBorder="1" applyAlignment="1" applyProtection="1">
      <alignment vertical="center"/>
    </xf>
    <xf numFmtId="4" fontId="27" fillId="0" borderId="15" xfId="0" applyNumberFormat="1" applyFont="1" applyBorder="1" applyAlignment="1" applyProtection="1">
      <alignment vertical="center"/>
    </xf>
    <xf numFmtId="0" fontId="5" fillId="0" borderId="0" xfId="0" applyFont="1" applyAlignment="1">
      <alignment horizontal="left" vertical="center"/>
    </xf>
    <xf numFmtId="0" fontId="28" fillId="0" borderId="0" xfId="1" applyFont="1" applyAlignment="1">
      <alignment horizontal="center" vertical="center"/>
    </xf>
    <xf numFmtId="0" fontId="7" fillId="0" borderId="0" xfId="0" applyFont="1" applyAlignment="1" applyProtection="1">
      <alignment vertical="center"/>
    </xf>
    <xf numFmtId="0" fontId="29" fillId="0" borderId="0" xfId="0" applyFont="1" applyAlignment="1" applyProtection="1">
      <alignment horizontal="left" vertical="center" wrapText="1"/>
    </xf>
    <xf numFmtId="4" fontId="7" fillId="0" borderId="0" xfId="0" applyNumberFormat="1" applyFont="1" applyAlignment="1" applyProtection="1">
      <alignment vertical="center"/>
    </xf>
    <xf numFmtId="0" fontId="2" fillId="0" borderId="0" xfId="0" applyFont="1" applyAlignment="1" applyProtection="1">
      <alignment horizontal="center" vertical="center"/>
    </xf>
    <xf numFmtId="4" fontId="1" fillId="0" borderId="14" xfId="0" applyNumberFormat="1" applyFont="1" applyBorder="1" applyAlignment="1" applyProtection="1">
      <alignment vertical="center"/>
    </xf>
    <xf numFmtId="4" fontId="1" fillId="0" borderId="0" xfId="0" applyNumberFormat="1" applyFont="1" applyBorder="1" applyAlignment="1" applyProtection="1">
      <alignment vertical="center"/>
    </xf>
    <xf numFmtId="166" fontId="1" fillId="0" borderId="0" xfId="0" applyNumberFormat="1" applyFont="1" applyBorder="1" applyAlignment="1" applyProtection="1">
      <alignment vertical="center"/>
    </xf>
    <xf numFmtId="4" fontId="1" fillId="0" borderId="15" xfId="0" applyNumberFormat="1" applyFont="1" applyBorder="1" applyAlignment="1" applyProtection="1">
      <alignment vertical="center"/>
    </xf>
    <xf numFmtId="0" fontId="2" fillId="0" borderId="0" xfId="0" applyFont="1" applyAlignment="1">
      <alignment horizontal="left" vertical="center"/>
    </xf>
    <xf numFmtId="4" fontId="27" fillId="0" borderId="19" xfId="0" applyNumberFormat="1" applyFont="1" applyBorder="1" applyAlignment="1" applyProtection="1">
      <alignment vertical="center"/>
    </xf>
    <xf numFmtId="4" fontId="27" fillId="0" borderId="20" xfId="0" applyNumberFormat="1" applyFont="1" applyBorder="1" applyAlignment="1" applyProtection="1">
      <alignment vertical="center"/>
    </xf>
    <xf numFmtId="166" fontId="27" fillId="0" borderId="20" xfId="0" applyNumberFormat="1" applyFont="1" applyBorder="1" applyAlignment="1" applyProtection="1">
      <alignment vertical="center"/>
    </xf>
    <xf numFmtId="4" fontId="27" fillId="0" borderId="21" xfId="0" applyNumberFormat="1" applyFont="1" applyBorder="1" applyAlignment="1" applyProtection="1">
      <alignment vertical="center"/>
    </xf>
    <xf numFmtId="0" fontId="30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12" fillId="0" borderId="0" xfId="0" applyFont="1" applyAlignment="1">
      <alignment horizontal="left" vertical="center"/>
    </xf>
    <xf numFmtId="0" fontId="3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165" fontId="2" fillId="0" borderId="0" xfId="0" applyNumberFormat="1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0" fillId="0" borderId="3" xfId="0" applyBorder="1" applyAlignment="1">
      <alignment vertical="center" wrapText="1"/>
    </xf>
    <xf numFmtId="0" fontId="0" fillId="0" borderId="12" xfId="0" applyFont="1" applyBorder="1" applyAlignment="1">
      <alignment vertical="center"/>
    </xf>
    <xf numFmtId="0" fontId="16" fillId="0" borderId="0" xfId="0" applyFont="1" applyAlignment="1">
      <alignment horizontal="left" vertical="center"/>
    </xf>
    <xf numFmtId="4" fontId="23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20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18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1" fillId="0" borderId="0" xfId="0" applyFont="1" applyAlignment="1" applyProtection="1">
      <alignment horizontal="left" vertical="center" wrapText="1"/>
    </xf>
    <xf numFmtId="0" fontId="21" fillId="4" borderId="0" xfId="0" applyFont="1" applyFill="1" applyAlignment="1" applyProtection="1">
      <alignment horizontal="left" vertical="center"/>
    </xf>
    <xf numFmtId="0" fontId="0" fillId="4" borderId="0" xfId="0" applyFont="1" applyFill="1" applyAlignment="1" applyProtection="1">
      <alignment vertical="center"/>
    </xf>
    <xf numFmtId="0" fontId="21" fillId="4" borderId="0" xfId="0" applyFont="1" applyFill="1" applyAlignment="1" applyProtection="1">
      <alignment horizontal="right" vertical="center"/>
    </xf>
    <xf numFmtId="0" fontId="32" fillId="0" borderId="0" xfId="0" applyFont="1" applyAlignment="1" applyProtection="1">
      <alignment horizontal="left" vertical="center"/>
    </xf>
    <xf numFmtId="0" fontId="6" fillId="0" borderId="3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6" fillId="0" borderId="20" xfId="0" applyFont="1" applyBorder="1" applyAlignment="1" applyProtection="1">
      <alignment horizontal="left" vertical="center"/>
    </xf>
    <xf numFmtId="0" fontId="6" fillId="0" borderId="20" xfId="0" applyFont="1" applyBorder="1" applyAlignment="1" applyProtection="1">
      <alignment vertical="center"/>
    </xf>
    <xf numFmtId="4" fontId="6" fillId="0" borderId="20" xfId="0" applyNumberFormat="1" applyFont="1" applyBorder="1" applyAlignment="1" applyProtection="1">
      <alignment vertical="center"/>
    </xf>
    <xf numFmtId="0" fontId="6" fillId="0" borderId="3" xfId="0" applyFont="1" applyBorder="1" applyAlignment="1">
      <alignment vertical="center"/>
    </xf>
    <xf numFmtId="0" fontId="7" fillId="0" borderId="3" xfId="0" applyFont="1" applyBorder="1" applyAlignment="1" applyProtection="1">
      <alignment vertical="center"/>
    </xf>
    <xf numFmtId="0" fontId="7" fillId="0" borderId="20" xfId="0" applyFont="1" applyBorder="1" applyAlignment="1" applyProtection="1">
      <alignment horizontal="left" vertical="center"/>
    </xf>
    <xf numFmtId="0" fontId="7" fillId="0" borderId="20" xfId="0" applyFont="1" applyBorder="1" applyAlignment="1" applyProtection="1">
      <alignment vertical="center"/>
    </xf>
    <xf numFmtId="4" fontId="7" fillId="0" borderId="20" xfId="0" applyNumberFormat="1" applyFont="1" applyBorder="1" applyAlignment="1" applyProtection="1">
      <alignment vertical="center"/>
    </xf>
    <xf numFmtId="0" fontId="7" fillId="0" borderId="3" xfId="0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 applyProtection="1">
      <alignment horizontal="center" vertical="center" wrapText="1"/>
    </xf>
    <xf numFmtId="0" fontId="21" fillId="4" borderId="16" xfId="0" applyFont="1" applyFill="1" applyBorder="1" applyAlignment="1" applyProtection="1">
      <alignment horizontal="center" vertical="center" wrapText="1"/>
    </xf>
    <xf numFmtId="0" fontId="21" fillId="4" borderId="17" xfId="0" applyFont="1" applyFill="1" applyBorder="1" applyAlignment="1" applyProtection="1">
      <alignment horizontal="center" vertical="center" wrapText="1"/>
    </xf>
    <xf numFmtId="0" fontId="21" fillId="4" borderId="18" xfId="0" applyFont="1" applyFill="1" applyBorder="1" applyAlignment="1" applyProtection="1">
      <alignment horizontal="center" vertical="center" wrapText="1"/>
    </xf>
    <xf numFmtId="0" fontId="21" fillId="4" borderId="0" xfId="0" applyFont="1" applyFill="1" applyAlignment="1" applyProtection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3" fillId="0" borderId="0" xfId="0" applyNumberFormat="1" applyFont="1" applyAlignment="1" applyProtection="1"/>
    <xf numFmtId="0" fontId="0" fillId="0" borderId="12" xfId="0" applyBorder="1" applyAlignment="1" applyProtection="1">
      <alignment vertical="center"/>
    </xf>
    <xf numFmtId="166" fontId="33" fillId="0" borderId="12" xfId="0" applyNumberFormat="1" applyFont="1" applyBorder="1" applyAlignment="1" applyProtection="1"/>
    <xf numFmtId="166" fontId="33" fillId="0" borderId="13" xfId="0" applyNumberFormat="1" applyFont="1" applyBorder="1" applyAlignment="1" applyProtection="1"/>
    <xf numFmtId="4" fontId="34" fillId="0" borderId="0" xfId="0" applyNumberFormat="1" applyFont="1" applyAlignment="1">
      <alignment vertical="center"/>
    </xf>
    <xf numFmtId="0" fontId="8" fillId="0" borderId="3" xfId="0" applyFont="1" applyBorder="1" applyAlignment="1" applyProtection="1"/>
    <xf numFmtId="0" fontId="8" fillId="0" borderId="0" xfId="0" applyFont="1" applyAlignment="1" applyProtection="1"/>
    <xf numFmtId="0" fontId="8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 applyProtection="1"/>
    <xf numFmtId="0" fontId="8" fillId="0" borderId="3" xfId="0" applyFont="1" applyBorder="1" applyAlignment="1"/>
    <xf numFmtId="0" fontId="8" fillId="0" borderId="14" xfId="0" applyFont="1" applyBorder="1" applyAlignment="1" applyProtection="1"/>
    <xf numFmtId="0" fontId="8" fillId="0" borderId="0" xfId="0" applyFont="1" applyBorder="1" applyAlignment="1" applyProtection="1"/>
    <xf numFmtId="166" fontId="8" fillId="0" borderId="0" xfId="0" applyNumberFormat="1" applyFont="1" applyBorder="1" applyAlignment="1" applyProtection="1"/>
    <xf numFmtId="166" fontId="8" fillId="0" borderId="15" xfId="0" applyNumberFormat="1" applyFont="1" applyBorder="1" applyAlignment="1" applyProtection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 applyProtection="1">
      <alignment horizontal="left"/>
    </xf>
    <xf numFmtId="4" fontId="7" fillId="0" borderId="0" xfId="0" applyNumberFormat="1" applyFont="1" applyAlignment="1" applyProtection="1"/>
    <xf numFmtId="0" fontId="21" fillId="0" borderId="22" xfId="0" applyFont="1" applyBorder="1" applyAlignment="1" applyProtection="1">
      <alignment horizontal="center" vertical="center"/>
    </xf>
    <xf numFmtId="49" fontId="21" fillId="0" borderId="22" xfId="0" applyNumberFormat="1" applyFont="1" applyBorder="1" applyAlignment="1" applyProtection="1">
      <alignment horizontal="left" vertical="center" wrapText="1"/>
    </xf>
    <xf numFmtId="0" fontId="21" fillId="0" borderId="22" xfId="0" applyFont="1" applyBorder="1" applyAlignment="1" applyProtection="1">
      <alignment horizontal="left" vertical="center" wrapText="1"/>
    </xf>
    <xf numFmtId="0" fontId="21" fillId="0" borderId="22" xfId="0" applyFont="1" applyBorder="1" applyAlignment="1" applyProtection="1">
      <alignment horizontal="center" vertical="center" wrapText="1"/>
    </xf>
    <xf numFmtId="167" fontId="21" fillId="0" borderId="22" xfId="0" applyNumberFormat="1" applyFont="1" applyBorder="1" applyAlignment="1" applyProtection="1">
      <alignment vertical="center"/>
    </xf>
    <xf numFmtId="4" fontId="21" fillId="2" borderId="22" xfId="0" applyNumberFormat="1" applyFont="1" applyFill="1" applyBorder="1" applyAlignment="1" applyProtection="1">
      <alignment vertical="center"/>
      <protection locked="0"/>
    </xf>
    <xf numFmtId="4" fontId="21" fillId="0" borderId="22" xfId="0" applyNumberFormat="1" applyFont="1" applyBorder="1" applyAlignment="1" applyProtection="1">
      <alignment vertical="center"/>
    </xf>
    <xf numFmtId="0" fontId="0" fillId="0" borderId="22" xfId="0" applyFont="1" applyBorder="1" applyAlignment="1" applyProtection="1">
      <alignment vertical="center"/>
    </xf>
    <xf numFmtId="0" fontId="22" fillId="2" borderId="14" xfId="0" applyFont="1" applyFill="1" applyBorder="1" applyAlignment="1" applyProtection="1">
      <alignment horizontal="left" vertical="center"/>
      <protection locked="0"/>
    </xf>
    <xf numFmtId="0" fontId="22" fillId="0" borderId="0" xfId="0" applyFont="1" applyBorder="1" applyAlignment="1" applyProtection="1">
      <alignment horizontal="center" vertical="center"/>
    </xf>
    <xf numFmtId="166" fontId="22" fillId="0" borderId="0" xfId="0" applyNumberFormat="1" applyFont="1" applyBorder="1" applyAlignment="1" applyProtection="1">
      <alignment vertical="center"/>
    </xf>
    <xf numFmtId="166" fontId="22" fillId="0" borderId="15" xfId="0" applyNumberFormat="1" applyFont="1" applyBorder="1" applyAlignment="1" applyProtection="1">
      <alignment vertical="center"/>
    </xf>
    <xf numFmtId="0" fontId="21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35" fillId="0" borderId="0" xfId="0" applyFont="1" applyAlignment="1" applyProtection="1">
      <alignment horizontal="left" vertical="center"/>
    </xf>
    <xf numFmtId="0" fontId="36" fillId="0" borderId="0" xfId="0" applyFont="1" applyAlignment="1" applyProtection="1">
      <alignment horizontal="left" vertical="center" wrapText="1"/>
    </xf>
    <xf numFmtId="0" fontId="0" fillId="0" borderId="0" xfId="0" applyFont="1" applyAlignment="1" applyProtection="1">
      <alignment vertical="center"/>
      <protection locked="0"/>
    </xf>
    <xf numFmtId="0" fontId="0" fillId="0" borderId="14" xfId="0" applyFont="1" applyBorder="1" applyAlignment="1" applyProtection="1">
      <alignment vertical="center"/>
    </xf>
    <xf numFmtId="0" fontId="0" fillId="0" borderId="0" xfId="0" applyBorder="1" applyAlignment="1" applyProtection="1">
      <alignment vertical="center"/>
    </xf>
    <xf numFmtId="0" fontId="9" fillId="0" borderId="3" xfId="0" applyFont="1" applyBorder="1" applyAlignment="1" applyProtection="1">
      <alignment vertical="center"/>
    </xf>
    <xf numFmtId="0" fontId="9" fillId="0" borderId="0" xfId="0" applyFont="1" applyAlignment="1" applyProtection="1">
      <alignment vertical="center"/>
    </xf>
    <xf numFmtId="0" fontId="9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 wrapText="1"/>
    </xf>
    <xf numFmtId="167" fontId="9" fillId="0" borderId="0" xfId="0" applyNumberFormat="1" applyFont="1" applyAlignment="1" applyProtection="1">
      <alignment vertical="center"/>
    </xf>
    <xf numFmtId="0" fontId="9" fillId="0" borderId="0" xfId="0" applyFont="1" applyAlignment="1" applyProtection="1">
      <alignment vertical="center"/>
      <protection locked="0"/>
    </xf>
    <xf numFmtId="0" fontId="9" fillId="0" borderId="3" xfId="0" applyFont="1" applyBorder="1" applyAlignment="1">
      <alignment vertical="center"/>
    </xf>
    <xf numFmtId="0" fontId="9" fillId="0" borderId="14" xfId="0" applyFont="1" applyBorder="1" applyAlignment="1" applyProtection="1">
      <alignment vertical="center"/>
    </xf>
    <xf numFmtId="0" fontId="9" fillId="0" borderId="0" xfId="0" applyFont="1" applyBorder="1" applyAlignment="1" applyProtection="1">
      <alignment vertical="center"/>
    </xf>
    <xf numFmtId="0" fontId="9" fillId="0" borderId="15" xfId="0" applyFont="1" applyBorder="1" applyAlignment="1" applyProtection="1">
      <alignment vertical="center"/>
    </xf>
    <xf numFmtId="0" fontId="9" fillId="0" borderId="0" xfId="0" applyFont="1" applyAlignment="1">
      <alignment horizontal="left" vertical="center"/>
    </xf>
    <xf numFmtId="0" fontId="10" fillId="0" borderId="3" xfId="0" applyFont="1" applyBorder="1" applyAlignment="1" applyProtection="1">
      <alignment vertical="center"/>
    </xf>
    <xf numFmtId="0" fontId="10" fillId="0" borderId="0" xfId="0" applyFont="1" applyAlignment="1" applyProtection="1">
      <alignment vertical="center"/>
    </xf>
    <xf numFmtId="0" fontId="10" fillId="0" borderId="0" xfId="0" applyFont="1" applyAlignment="1" applyProtection="1">
      <alignment horizontal="left" vertical="center"/>
    </xf>
    <xf numFmtId="0" fontId="10" fillId="0" borderId="0" xfId="0" applyFont="1" applyAlignment="1" applyProtection="1">
      <alignment horizontal="left" vertical="center" wrapText="1"/>
    </xf>
    <xf numFmtId="167" fontId="10" fillId="0" borderId="0" xfId="0" applyNumberFormat="1" applyFont="1" applyAlignment="1" applyProtection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3" xfId="0" applyFont="1" applyBorder="1" applyAlignment="1">
      <alignment vertical="center"/>
    </xf>
    <xf numFmtId="0" fontId="10" fillId="0" borderId="14" xfId="0" applyFont="1" applyBorder="1" applyAlignment="1" applyProtection="1">
      <alignment vertical="center"/>
    </xf>
    <xf numFmtId="0" fontId="10" fillId="0" borderId="0" xfId="0" applyFont="1" applyBorder="1" applyAlignment="1" applyProtection="1">
      <alignment vertical="center"/>
    </xf>
    <xf numFmtId="0" fontId="10" fillId="0" borderId="15" xfId="0" applyFont="1" applyBorder="1" applyAlignment="1" applyProtection="1">
      <alignment vertical="center"/>
    </xf>
    <xf numFmtId="0" fontId="10" fillId="0" borderId="0" xfId="0" applyFont="1" applyAlignment="1">
      <alignment horizontal="left" vertical="center"/>
    </xf>
    <xf numFmtId="0" fontId="37" fillId="0" borderId="22" xfId="0" applyFont="1" applyBorder="1" applyAlignment="1" applyProtection="1">
      <alignment horizontal="center" vertical="center"/>
    </xf>
    <xf numFmtId="49" fontId="37" fillId="0" borderId="22" xfId="0" applyNumberFormat="1" applyFont="1" applyBorder="1" applyAlignment="1" applyProtection="1">
      <alignment horizontal="left" vertical="center" wrapText="1"/>
    </xf>
    <xf numFmtId="0" fontId="37" fillId="0" borderId="22" xfId="0" applyFont="1" applyBorder="1" applyAlignment="1" applyProtection="1">
      <alignment horizontal="left" vertical="center" wrapText="1"/>
    </xf>
    <xf numFmtId="0" fontId="37" fillId="0" borderId="22" xfId="0" applyFont="1" applyBorder="1" applyAlignment="1" applyProtection="1">
      <alignment horizontal="center" vertical="center" wrapText="1"/>
    </xf>
    <xf numFmtId="167" fontId="37" fillId="0" borderId="22" xfId="0" applyNumberFormat="1" applyFont="1" applyBorder="1" applyAlignment="1" applyProtection="1">
      <alignment vertical="center"/>
    </xf>
    <xf numFmtId="4" fontId="37" fillId="2" borderId="22" xfId="0" applyNumberFormat="1" applyFont="1" applyFill="1" applyBorder="1" applyAlignment="1" applyProtection="1">
      <alignment vertical="center"/>
      <protection locked="0"/>
    </xf>
    <xf numFmtId="4" fontId="37" fillId="0" borderId="22" xfId="0" applyNumberFormat="1" applyFont="1" applyBorder="1" applyAlignment="1" applyProtection="1">
      <alignment vertical="center"/>
    </xf>
    <xf numFmtId="0" fontId="38" fillId="0" borderId="22" xfId="0" applyFont="1" applyBorder="1" applyAlignment="1" applyProtection="1">
      <alignment vertical="center"/>
    </xf>
    <xf numFmtId="0" fontId="38" fillId="0" borderId="3" xfId="0" applyFont="1" applyBorder="1" applyAlignment="1">
      <alignment vertical="center"/>
    </xf>
    <xf numFmtId="0" fontId="37" fillId="2" borderId="14" xfId="0" applyFont="1" applyFill="1" applyBorder="1" applyAlignment="1" applyProtection="1">
      <alignment horizontal="left" vertical="center"/>
      <protection locked="0"/>
    </xf>
    <xf numFmtId="0" fontId="37" fillId="0" borderId="0" xfId="0" applyFont="1" applyBorder="1" applyAlignment="1" applyProtection="1">
      <alignment horizontal="center" vertical="center"/>
    </xf>
    <xf numFmtId="0" fontId="0" fillId="0" borderId="19" xfId="0" applyFont="1" applyBorder="1" applyAlignment="1" applyProtection="1">
      <alignment vertical="center"/>
    </xf>
    <xf numFmtId="0" fontId="0" fillId="0" borderId="20" xfId="0" applyBorder="1" applyAlignment="1" applyProtection="1">
      <alignment vertical="center"/>
    </xf>
    <xf numFmtId="0" fontId="0" fillId="0" borderId="20" xfId="0" applyFont="1" applyBorder="1" applyAlignment="1" applyProtection="1">
      <alignment vertical="center"/>
    </xf>
    <xf numFmtId="0" fontId="0" fillId="0" borderId="21" xfId="0" applyFont="1" applyBorder="1" applyAlignment="1" applyProtection="1">
      <alignment vertical="center"/>
    </xf>
    <xf numFmtId="0" fontId="9" fillId="0" borderId="19" xfId="0" applyFont="1" applyBorder="1" applyAlignment="1" applyProtection="1">
      <alignment vertical="center"/>
    </xf>
    <xf numFmtId="0" fontId="9" fillId="0" borderId="20" xfId="0" applyFont="1" applyBorder="1" applyAlignment="1" applyProtection="1">
      <alignment vertical="center"/>
    </xf>
    <xf numFmtId="0" fontId="9" fillId="0" borderId="21" xfId="0" applyFont="1" applyBorder="1" applyAlignment="1" applyProtection="1">
      <alignment vertical="center"/>
    </xf>
    <xf numFmtId="0" fontId="1" fillId="0" borderId="0" xfId="0" applyFont="1" applyAlignment="1">
      <alignment horizontal="left" vertical="top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0" fillId="0" borderId="3" xfId="0" applyFont="1" applyBorder="1" applyAlignment="1">
      <alignment horizontal="center" vertical="center" wrapText="1"/>
    </xf>
    <xf numFmtId="0" fontId="21" fillId="4" borderId="16" xfId="0" applyFont="1" applyFill="1" applyBorder="1" applyAlignment="1">
      <alignment horizontal="center" vertical="center" wrapText="1"/>
    </xf>
    <xf numFmtId="0" fontId="21" fillId="4" borderId="17" xfId="0" applyFont="1" applyFill="1" applyBorder="1" applyAlignment="1">
      <alignment horizontal="center" vertical="center" wrapText="1"/>
    </xf>
    <xf numFmtId="0" fontId="21" fillId="4" borderId="18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39" fillId="0" borderId="16" xfId="0" applyFont="1" applyBorder="1" applyAlignment="1">
      <alignment horizontal="left" vertical="center" wrapText="1"/>
    </xf>
    <xf numFmtId="0" fontId="39" fillId="0" borderId="22" xfId="0" applyFont="1" applyBorder="1" applyAlignment="1">
      <alignment horizontal="left" vertical="center" wrapText="1"/>
    </xf>
    <xf numFmtId="0" fontId="39" fillId="0" borderId="22" xfId="0" applyFont="1" applyBorder="1" applyAlignment="1">
      <alignment horizontal="left" vertical="center"/>
    </xf>
    <xf numFmtId="167" fontId="39" fillId="0" borderId="18" xfId="0" applyNumberFormat="1" applyFont="1" applyBorder="1" applyAlignment="1">
      <alignment vertical="center"/>
    </xf>
    <xf numFmtId="0" fontId="0" fillId="0" borderId="0" xfId="0" applyFont="1" applyAlignment="1">
      <alignment horizontal="left" vertical="center" wrapText="1"/>
    </xf>
    <xf numFmtId="167" fontId="0" fillId="0" borderId="0" xfId="0" applyNumberFormat="1" applyFont="1" applyAlignment="1">
      <alignment vertical="center"/>
    </xf>
    <xf numFmtId="0" fontId="34" fillId="0" borderId="0" xfId="0" applyFont="1" applyAlignment="1">
      <alignment horizontal="left" vertical="center"/>
    </xf>
  </cellXfs>
  <cellStyles count="2">
    <cellStyle name="Normal" xfId="0" builtinId="0" customBuiltin="1"/>
    <cellStyle name="Hyperlink" xfId="1" builtinId="8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styles" Target="styles.xml" /><Relationship Id="rId10" Type="http://schemas.openxmlformats.org/officeDocument/2006/relationships/theme" Target="theme/theme1.xml" /><Relationship Id="rId11" Type="http://schemas.openxmlformats.org/officeDocument/2006/relationships/calcChain" Target="calcChain.xml" /><Relationship Id="rId12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2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3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4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5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6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7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8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7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8.xml><?xml version="1.0" encoding="utf-8"?>
<xdr:wsDr xmlns:xdr="http://schemas.openxmlformats.org/drawingml/2006/spreadsheetDrawing" xmlns:a="http://schemas.openxmlformats.org/drawingml/2006/main">
  <xdr:absoluteAnchor>
    <xdr:pos x="0" y="0"/>
    <xdr:ext cx="286385" cy="286385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drawing" Target="../drawings/drawing2.xml" /></Relationships>
</file>

<file path=xl/worksheets/_rels/sheet3.xml.rels>&#65279;<?xml version="1.0" encoding="utf-8"?><Relationships xmlns="http://schemas.openxmlformats.org/package/2006/relationships"><Relationship Id="rId1" Type="http://schemas.openxmlformats.org/officeDocument/2006/relationships/drawing" Target="../drawings/drawing3.xml" /></Relationships>
</file>

<file path=xl/worksheets/_rels/sheet4.xml.rels>&#65279;<?xml version="1.0" encoding="utf-8"?><Relationships xmlns="http://schemas.openxmlformats.org/package/2006/relationships"><Relationship Id="rId1" Type="http://schemas.openxmlformats.org/officeDocument/2006/relationships/drawing" Target="../drawings/drawing4.xml" /></Relationships>
</file>

<file path=xl/worksheets/_rels/sheet5.xml.rels>&#65279;<?xml version="1.0" encoding="utf-8"?><Relationships xmlns="http://schemas.openxmlformats.org/package/2006/relationships"><Relationship Id="rId1" Type="http://schemas.openxmlformats.org/officeDocument/2006/relationships/drawing" Target="../drawings/drawing5.xml" /></Relationships>
</file>

<file path=xl/worksheets/_rels/sheet6.xml.rels>&#65279;<?xml version="1.0" encoding="utf-8"?><Relationships xmlns="http://schemas.openxmlformats.org/package/2006/relationships"><Relationship Id="rId1" Type="http://schemas.openxmlformats.org/officeDocument/2006/relationships/drawing" Target="../drawings/drawing6.xml" /></Relationships>
</file>

<file path=xl/worksheets/_rels/sheet7.xml.rels>&#65279;<?xml version="1.0" encoding="utf-8"?><Relationships xmlns="http://schemas.openxmlformats.org/package/2006/relationships"><Relationship Id="rId1" Type="http://schemas.openxmlformats.org/officeDocument/2006/relationships/drawing" Target="../drawings/drawing7.xml" /></Relationships>
</file>

<file path=xl/worksheets/_rels/sheet8.xml.rels>&#65279;<?xml version="1.0" encoding="utf-8"?><Relationships xmlns="http://schemas.openxmlformats.org/package/2006/relationships"><Relationship Id="rId1" Type="http://schemas.openxmlformats.org/officeDocument/2006/relationships/drawing" Target="../drawings/drawing8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2.660156" style="1" customWidth="1"/>
    <col min="5" max="5" width="2.660156" style="1" customWidth="1"/>
    <col min="6" max="6" width="2.660156" style="1" customWidth="1"/>
    <col min="7" max="7" width="2.660156" style="1" customWidth="1"/>
    <col min="8" max="8" width="2.660156" style="1" customWidth="1"/>
    <col min="9" max="9" width="2.660156" style="1" customWidth="1"/>
    <col min="10" max="10" width="2.660156" style="1" customWidth="1"/>
    <col min="11" max="11" width="2.660156" style="1" customWidth="1"/>
    <col min="12" max="12" width="2.660156" style="1" customWidth="1"/>
    <col min="13" max="13" width="2.660156" style="1" customWidth="1"/>
    <col min="14" max="14" width="2.660156" style="1" customWidth="1"/>
    <col min="15" max="15" width="2.660156" style="1" customWidth="1"/>
    <col min="16" max="16" width="2.660156" style="1" customWidth="1"/>
    <col min="17" max="17" width="2.660156" style="1" customWidth="1"/>
    <col min="18" max="18" width="2.660156" style="1" customWidth="1"/>
    <col min="19" max="19" width="2.660156" style="1" customWidth="1"/>
    <col min="20" max="20" width="2.660156" style="1" customWidth="1"/>
    <col min="21" max="21" width="2.660156" style="1" customWidth="1"/>
    <col min="22" max="22" width="2.660156" style="1" customWidth="1"/>
    <col min="23" max="23" width="2.660156" style="1" customWidth="1"/>
    <col min="24" max="24" width="2.660156" style="1" customWidth="1"/>
    <col min="25" max="25" width="2.660156" style="1" customWidth="1"/>
    <col min="26" max="26" width="2.660156" style="1" customWidth="1"/>
    <col min="27" max="27" width="2.660156" style="1" customWidth="1"/>
    <col min="28" max="28" width="2.660156" style="1" customWidth="1"/>
    <col min="29" max="29" width="2.660156" style="1" customWidth="1"/>
    <col min="30" max="30" width="2.660156" style="1" customWidth="1"/>
    <col min="31" max="31" width="2.660156" style="1" customWidth="1"/>
    <col min="32" max="32" width="2.660156" style="1" customWidth="1"/>
    <col min="33" max="33" width="2.660156" style="1" customWidth="1"/>
    <col min="34" max="34" width="3.332031" style="1" customWidth="1"/>
    <col min="35" max="35" width="31.66016" style="1" customWidth="1"/>
    <col min="36" max="36" width="2.5" style="1" customWidth="1"/>
    <col min="37" max="37" width="2.5" style="1" customWidth="1"/>
    <col min="38" max="38" width="8.332031" style="1" customWidth="1"/>
    <col min="39" max="39" width="3.332031" style="1" customWidth="1"/>
    <col min="40" max="40" width="13.33203" style="1" customWidth="1"/>
    <col min="41" max="41" width="7.5" style="1" customWidth="1"/>
    <col min="42" max="42" width="4.160156" style="1" customWidth="1"/>
    <col min="43" max="43" width="15.66016" style="1" hidden="1" customWidth="1"/>
    <col min="44" max="44" width="13.66016" style="1" customWidth="1"/>
    <col min="45" max="45" width="25.83203" style="1" hidden="1" customWidth="1"/>
    <col min="46" max="46" width="25.83203" style="1" hidden="1" customWidth="1"/>
    <col min="47" max="47" width="25.83203" style="1" hidden="1" customWidth="1"/>
    <col min="48" max="48" width="21.66016" style="1" hidden="1" customWidth="1"/>
    <col min="49" max="49" width="21.66016" style="1" hidden="1" customWidth="1"/>
    <col min="50" max="50" width="25" style="1" hidden="1" customWidth="1"/>
    <col min="51" max="51" width="25" style="1" hidden="1" customWidth="1"/>
    <col min="52" max="52" width="21.66016" style="1" hidden="1" customWidth="1"/>
    <col min="53" max="53" width="19.16016" style="1" hidden="1" customWidth="1"/>
    <col min="54" max="54" width="25" style="1" hidden="1" customWidth="1"/>
    <col min="55" max="55" width="21.66016" style="1" hidden="1" customWidth="1"/>
    <col min="56" max="56" width="19.16016" style="1" hidden="1" customWidth="1"/>
    <col min="57" max="57" width="66.5" style="1" customWidth="1"/>
    <col min="71" max="71" width="9.332031" style="1" hidden="1"/>
    <col min="72" max="72" width="9.332031" style="1" hidden="1"/>
    <col min="73" max="73" width="9.332031" style="1" hidden="1"/>
    <col min="74" max="74" width="9.332031" style="1" hidden="1"/>
    <col min="75" max="75" width="9.332031" style="1" hidden="1"/>
    <col min="76" max="76" width="9.332031" style="1" hidden="1"/>
    <col min="77" max="77" width="9.332031" style="1" hidden="1"/>
    <col min="78" max="78" width="9.332031" style="1" hidden="1"/>
    <col min="79" max="79" width="9.332031" style="1" hidden="1"/>
    <col min="80" max="80" width="9.332031" style="1" hidden="1"/>
    <col min="81" max="81" width="9.332031" style="1" hidden="1"/>
    <col min="82" max="82" width="9.332031" style="1" hidden="1"/>
    <col min="83" max="83" width="9.332031" style="1" hidden="1"/>
    <col min="84" max="84" width="9.332031" style="1" hidden="1"/>
    <col min="85" max="85" width="9.332031" style="1" hidden="1"/>
    <col min="86" max="86" width="9.332031" style="1" hidden="1"/>
    <col min="87" max="87" width="9.332031" style="1" hidden="1"/>
    <col min="88" max="88" width="9.332031" style="1" hidden="1"/>
    <col min="89" max="89" width="9.332031" style="1" hidden="1"/>
    <col min="90" max="90" width="9.332031" style="1" hidden="1"/>
    <col min="91" max="91" width="9.332031" style="1" hidden="1"/>
  </cols>
  <sheetData>
    <row r="1">
      <c r="A1" s="15" t="s">
        <v>0</v>
      </c>
      <c r="AZ1" s="15" t="s">
        <v>1</v>
      </c>
      <c r="BA1" s="15" t="s">
        <v>2</v>
      </c>
      <c r="BB1" s="15" t="s">
        <v>3</v>
      </c>
      <c r="BT1" s="15" t="s">
        <v>4</v>
      </c>
      <c r="BU1" s="15" t="s">
        <v>4</v>
      </c>
      <c r="BV1" s="15" t="s">
        <v>5</v>
      </c>
    </row>
    <row r="2" s="1" customFormat="1" ht="36.96" customHeight="1"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S2" s="16" t="s">
        <v>6</v>
      </c>
      <c r="BT2" s="16" t="s">
        <v>7</v>
      </c>
    </row>
    <row r="3" s="1" customFormat="1" ht="6.96" customHeight="1">
      <c r="B3" s="17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18"/>
      <c r="AR3" s="19"/>
      <c r="BS3" s="16" t="s">
        <v>6</v>
      </c>
      <c r="BT3" s="16" t="s">
        <v>8</v>
      </c>
    </row>
    <row r="4" s="1" customFormat="1" ht="24.96" customHeight="1">
      <c r="B4" s="20"/>
      <c r="C4" s="21"/>
      <c r="D4" s="22" t="s">
        <v>9</v>
      </c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19"/>
      <c r="AS4" s="23" t="s">
        <v>10</v>
      </c>
      <c r="BE4" s="24" t="s">
        <v>11</v>
      </c>
      <c r="BS4" s="16" t="s">
        <v>12</v>
      </c>
    </row>
    <row r="5" s="1" customFormat="1" ht="12" customHeight="1">
      <c r="B5" s="20"/>
      <c r="C5" s="21"/>
      <c r="D5" s="25" t="s">
        <v>13</v>
      </c>
      <c r="E5" s="21"/>
      <c r="F5" s="21"/>
      <c r="G5" s="21"/>
      <c r="H5" s="21"/>
      <c r="I5" s="21"/>
      <c r="J5" s="21"/>
      <c r="K5" s="26" t="s">
        <v>14</v>
      </c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1"/>
      <c r="AL5" s="21"/>
      <c r="AM5" s="21"/>
      <c r="AN5" s="21"/>
      <c r="AO5" s="21"/>
      <c r="AP5" s="21"/>
      <c r="AQ5" s="21"/>
      <c r="AR5" s="19"/>
      <c r="BE5" s="27" t="s">
        <v>15</v>
      </c>
      <c r="BS5" s="16" t="s">
        <v>6</v>
      </c>
    </row>
    <row r="6" s="1" customFormat="1" ht="36.96" customHeight="1">
      <c r="B6" s="20"/>
      <c r="C6" s="21"/>
      <c r="D6" s="28" t="s">
        <v>16</v>
      </c>
      <c r="E6" s="21"/>
      <c r="F6" s="21"/>
      <c r="G6" s="21"/>
      <c r="H6" s="21"/>
      <c r="I6" s="21"/>
      <c r="J6" s="21"/>
      <c r="K6" s="29" t="s">
        <v>17</v>
      </c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19"/>
      <c r="BE6" s="30"/>
      <c r="BS6" s="16" t="s">
        <v>6</v>
      </c>
    </row>
    <row r="7" s="1" customFormat="1" ht="12" customHeight="1">
      <c r="B7" s="20"/>
      <c r="C7" s="21"/>
      <c r="D7" s="31" t="s">
        <v>18</v>
      </c>
      <c r="E7" s="21"/>
      <c r="F7" s="21"/>
      <c r="G7" s="21"/>
      <c r="H7" s="21"/>
      <c r="I7" s="21"/>
      <c r="J7" s="21"/>
      <c r="K7" s="26" t="s">
        <v>1</v>
      </c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31" t="s">
        <v>19</v>
      </c>
      <c r="AL7" s="21"/>
      <c r="AM7" s="21"/>
      <c r="AN7" s="26" t="s">
        <v>1</v>
      </c>
      <c r="AO7" s="21"/>
      <c r="AP7" s="21"/>
      <c r="AQ7" s="21"/>
      <c r="AR7" s="19"/>
      <c r="BE7" s="30"/>
      <c r="BS7" s="16" t="s">
        <v>6</v>
      </c>
    </row>
    <row r="8" s="1" customFormat="1" ht="12" customHeight="1">
      <c r="B8" s="20"/>
      <c r="C8" s="21"/>
      <c r="D8" s="31" t="s">
        <v>20</v>
      </c>
      <c r="E8" s="21"/>
      <c r="F8" s="21"/>
      <c r="G8" s="21"/>
      <c r="H8" s="21"/>
      <c r="I8" s="21"/>
      <c r="J8" s="21"/>
      <c r="K8" s="26" t="s">
        <v>21</v>
      </c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21"/>
      <c r="AJ8" s="21"/>
      <c r="AK8" s="31" t="s">
        <v>22</v>
      </c>
      <c r="AL8" s="21"/>
      <c r="AM8" s="21"/>
      <c r="AN8" s="32" t="s">
        <v>23</v>
      </c>
      <c r="AO8" s="21"/>
      <c r="AP8" s="21"/>
      <c r="AQ8" s="21"/>
      <c r="AR8" s="19"/>
      <c r="BE8" s="30"/>
      <c r="BS8" s="16" t="s">
        <v>6</v>
      </c>
    </row>
    <row r="9" s="1" customFormat="1" ht="14.4" customHeight="1">
      <c r="B9" s="20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19"/>
      <c r="BE9" s="30"/>
      <c r="BS9" s="16" t="s">
        <v>6</v>
      </c>
    </row>
    <row r="10" s="1" customFormat="1" ht="12" customHeight="1">
      <c r="B10" s="20"/>
      <c r="C10" s="21"/>
      <c r="D10" s="31" t="s">
        <v>24</v>
      </c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  <c r="AD10" s="21"/>
      <c r="AE10" s="21"/>
      <c r="AF10" s="21"/>
      <c r="AG10" s="21"/>
      <c r="AH10" s="21"/>
      <c r="AI10" s="21"/>
      <c r="AJ10" s="21"/>
      <c r="AK10" s="31" t="s">
        <v>25</v>
      </c>
      <c r="AL10" s="21"/>
      <c r="AM10" s="21"/>
      <c r="AN10" s="26" t="s">
        <v>1</v>
      </c>
      <c r="AO10" s="21"/>
      <c r="AP10" s="21"/>
      <c r="AQ10" s="21"/>
      <c r="AR10" s="19"/>
      <c r="BE10" s="30"/>
      <c r="BS10" s="16" t="s">
        <v>6</v>
      </c>
    </row>
    <row r="11" s="1" customFormat="1" ht="18.48" customHeight="1">
      <c r="B11" s="20"/>
      <c r="C11" s="21"/>
      <c r="D11" s="21"/>
      <c r="E11" s="26" t="s">
        <v>26</v>
      </c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  <c r="AE11" s="21"/>
      <c r="AF11" s="21"/>
      <c r="AG11" s="21"/>
      <c r="AH11" s="21"/>
      <c r="AI11" s="21"/>
      <c r="AJ11" s="21"/>
      <c r="AK11" s="31" t="s">
        <v>27</v>
      </c>
      <c r="AL11" s="21"/>
      <c r="AM11" s="21"/>
      <c r="AN11" s="26" t="s">
        <v>1</v>
      </c>
      <c r="AO11" s="21"/>
      <c r="AP11" s="21"/>
      <c r="AQ11" s="21"/>
      <c r="AR11" s="19"/>
      <c r="BE11" s="30"/>
      <c r="BS11" s="16" t="s">
        <v>6</v>
      </c>
    </row>
    <row r="12" s="1" customFormat="1" ht="6.96" customHeight="1">
      <c r="B12" s="20"/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  <c r="AA12" s="21"/>
      <c r="AB12" s="21"/>
      <c r="AC12" s="21"/>
      <c r="AD12" s="21"/>
      <c r="AE12" s="21"/>
      <c r="AF12" s="21"/>
      <c r="AG12" s="21"/>
      <c r="AH12" s="21"/>
      <c r="AI12" s="21"/>
      <c r="AJ12" s="21"/>
      <c r="AK12" s="21"/>
      <c r="AL12" s="21"/>
      <c r="AM12" s="21"/>
      <c r="AN12" s="21"/>
      <c r="AO12" s="21"/>
      <c r="AP12" s="21"/>
      <c r="AQ12" s="21"/>
      <c r="AR12" s="19"/>
      <c r="BE12" s="30"/>
      <c r="BS12" s="16" t="s">
        <v>6</v>
      </c>
    </row>
    <row r="13" s="1" customFormat="1" ht="12" customHeight="1">
      <c r="B13" s="20"/>
      <c r="C13" s="21"/>
      <c r="D13" s="31" t="s">
        <v>28</v>
      </c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  <c r="AE13" s="21"/>
      <c r="AF13" s="21"/>
      <c r="AG13" s="21"/>
      <c r="AH13" s="21"/>
      <c r="AI13" s="21"/>
      <c r="AJ13" s="21"/>
      <c r="AK13" s="31" t="s">
        <v>25</v>
      </c>
      <c r="AL13" s="21"/>
      <c r="AM13" s="21"/>
      <c r="AN13" s="33" t="s">
        <v>29</v>
      </c>
      <c r="AO13" s="21"/>
      <c r="AP13" s="21"/>
      <c r="AQ13" s="21"/>
      <c r="AR13" s="19"/>
      <c r="BE13" s="30"/>
      <c r="BS13" s="16" t="s">
        <v>6</v>
      </c>
    </row>
    <row r="14">
      <c r="B14" s="20"/>
      <c r="C14" s="21"/>
      <c r="D14" s="21"/>
      <c r="E14" s="33" t="s">
        <v>29</v>
      </c>
      <c r="F14" s="34"/>
      <c r="G14" s="34"/>
      <c r="H14" s="34"/>
      <c r="I14" s="34"/>
      <c r="J14" s="34"/>
      <c r="K14" s="34"/>
      <c r="L14" s="34"/>
      <c r="M14" s="34"/>
      <c r="N14" s="34"/>
      <c r="O14" s="34"/>
      <c r="P14" s="34"/>
      <c r="Q14" s="34"/>
      <c r="R14" s="34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  <c r="AF14" s="34"/>
      <c r="AG14" s="34"/>
      <c r="AH14" s="34"/>
      <c r="AI14" s="34"/>
      <c r="AJ14" s="34"/>
      <c r="AK14" s="31" t="s">
        <v>27</v>
      </c>
      <c r="AL14" s="21"/>
      <c r="AM14" s="21"/>
      <c r="AN14" s="33" t="s">
        <v>29</v>
      </c>
      <c r="AO14" s="21"/>
      <c r="AP14" s="21"/>
      <c r="AQ14" s="21"/>
      <c r="AR14" s="19"/>
      <c r="BE14" s="30"/>
      <c r="BS14" s="16" t="s">
        <v>6</v>
      </c>
    </row>
    <row r="15" s="1" customFormat="1" ht="6.96" customHeight="1">
      <c r="B15" s="20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  <c r="AE15" s="21"/>
      <c r="AF15" s="21"/>
      <c r="AG15" s="21"/>
      <c r="AH15" s="21"/>
      <c r="AI15" s="21"/>
      <c r="AJ15" s="21"/>
      <c r="AK15" s="21"/>
      <c r="AL15" s="21"/>
      <c r="AM15" s="21"/>
      <c r="AN15" s="21"/>
      <c r="AO15" s="21"/>
      <c r="AP15" s="21"/>
      <c r="AQ15" s="21"/>
      <c r="AR15" s="19"/>
      <c r="BE15" s="30"/>
      <c r="BS15" s="16" t="s">
        <v>4</v>
      </c>
    </row>
    <row r="16" s="1" customFormat="1" ht="12" customHeight="1">
      <c r="B16" s="20"/>
      <c r="C16" s="21"/>
      <c r="D16" s="31" t="s">
        <v>30</v>
      </c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/>
      <c r="AG16" s="21"/>
      <c r="AH16" s="21"/>
      <c r="AI16" s="21"/>
      <c r="AJ16" s="21"/>
      <c r="AK16" s="31" t="s">
        <v>25</v>
      </c>
      <c r="AL16" s="21"/>
      <c r="AM16" s="21"/>
      <c r="AN16" s="26" t="s">
        <v>1</v>
      </c>
      <c r="AO16" s="21"/>
      <c r="AP16" s="21"/>
      <c r="AQ16" s="21"/>
      <c r="AR16" s="19"/>
      <c r="BE16" s="30"/>
      <c r="BS16" s="16" t="s">
        <v>4</v>
      </c>
    </row>
    <row r="17" s="1" customFormat="1" ht="18.48" customHeight="1">
      <c r="B17" s="20"/>
      <c r="C17" s="21"/>
      <c r="D17" s="21"/>
      <c r="E17" s="26" t="s">
        <v>31</v>
      </c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1"/>
      <c r="AI17" s="21"/>
      <c r="AJ17" s="21"/>
      <c r="AK17" s="31" t="s">
        <v>27</v>
      </c>
      <c r="AL17" s="21"/>
      <c r="AM17" s="21"/>
      <c r="AN17" s="26" t="s">
        <v>1</v>
      </c>
      <c r="AO17" s="21"/>
      <c r="AP17" s="21"/>
      <c r="AQ17" s="21"/>
      <c r="AR17" s="19"/>
      <c r="BE17" s="30"/>
      <c r="BS17" s="16" t="s">
        <v>32</v>
      </c>
    </row>
    <row r="18" s="1" customFormat="1" ht="6.96" customHeight="1">
      <c r="B18" s="20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21"/>
      <c r="AE18" s="21"/>
      <c r="AF18" s="21"/>
      <c r="AG18" s="21"/>
      <c r="AH18" s="21"/>
      <c r="AI18" s="21"/>
      <c r="AJ18" s="21"/>
      <c r="AK18" s="21"/>
      <c r="AL18" s="21"/>
      <c r="AM18" s="21"/>
      <c r="AN18" s="21"/>
      <c r="AO18" s="21"/>
      <c r="AP18" s="21"/>
      <c r="AQ18" s="21"/>
      <c r="AR18" s="19"/>
      <c r="BE18" s="30"/>
      <c r="BS18" s="16" t="s">
        <v>6</v>
      </c>
    </row>
    <row r="19" s="1" customFormat="1" ht="12" customHeight="1">
      <c r="B19" s="20"/>
      <c r="C19" s="21"/>
      <c r="D19" s="31" t="s">
        <v>33</v>
      </c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  <c r="AE19" s="21"/>
      <c r="AF19" s="21"/>
      <c r="AG19" s="21"/>
      <c r="AH19" s="21"/>
      <c r="AI19" s="21"/>
      <c r="AJ19" s="21"/>
      <c r="AK19" s="31" t="s">
        <v>25</v>
      </c>
      <c r="AL19" s="21"/>
      <c r="AM19" s="21"/>
      <c r="AN19" s="26" t="s">
        <v>1</v>
      </c>
      <c r="AO19" s="21"/>
      <c r="AP19" s="21"/>
      <c r="AQ19" s="21"/>
      <c r="AR19" s="19"/>
      <c r="BE19" s="30"/>
      <c r="BS19" s="16" t="s">
        <v>6</v>
      </c>
    </row>
    <row r="20" s="1" customFormat="1" ht="18.48" customHeight="1">
      <c r="B20" s="20"/>
      <c r="C20" s="21"/>
      <c r="D20" s="21"/>
      <c r="E20" s="26" t="s">
        <v>34</v>
      </c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31" t="s">
        <v>27</v>
      </c>
      <c r="AL20" s="21"/>
      <c r="AM20" s="21"/>
      <c r="AN20" s="26" t="s">
        <v>1</v>
      </c>
      <c r="AO20" s="21"/>
      <c r="AP20" s="21"/>
      <c r="AQ20" s="21"/>
      <c r="AR20" s="19"/>
      <c r="BE20" s="30"/>
      <c r="BS20" s="16" t="s">
        <v>32</v>
      </c>
    </row>
    <row r="21" s="1" customFormat="1" ht="6.96" customHeight="1">
      <c r="B21" s="20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  <c r="AE21" s="21"/>
      <c r="AF21" s="21"/>
      <c r="AG21" s="21"/>
      <c r="AH21" s="21"/>
      <c r="AI21" s="21"/>
      <c r="AJ21" s="21"/>
      <c r="AK21" s="21"/>
      <c r="AL21" s="21"/>
      <c r="AM21" s="21"/>
      <c r="AN21" s="21"/>
      <c r="AO21" s="21"/>
      <c r="AP21" s="21"/>
      <c r="AQ21" s="21"/>
      <c r="AR21" s="19"/>
      <c r="BE21" s="30"/>
    </row>
    <row r="22" s="1" customFormat="1" ht="12" customHeight="1">
      <c r="B22" s="20"/>
      <c r="C22" s="21"/>
      <c r="D22" s="31" t="s">
        <v>35</v>
      </c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21"/>
      <c r="AE22" s="21"/>
      <c r="AF22" s="21"/>
      <c r="AG22" s="21"/>
      <c r="AH22" s="21"/>
      <c r="AI22" s="21"/>
      <c r="AJ22" s="21"/>
      <c r="AK22" s="21"/>
      <c r="AL22" s="21"/>
      <c r="AM22" s="21"/>
      <c r="AN22" s="21"/>
      <c r="AO22" s="21"/>
      <c r="AP22" s="21"/>
      <c r="AQ22" s="21"/>
      <c r="AR22" s="19"/>
      <c r="BE22" s="30"/>
    </row>
    <row r="23" s="1" customFormat="1" ht="16.5" customHeight="1">
      <c r="B23" s="20"/>
      <c r="C23" s="21"/>
      <c r="D23" s="21"/>
      <c r="E23" s="35" t="s">
        <v>1</v>
      </c>
      <c r="F23" s="35"/>
      <c r="G23" s="35"/>
      <c r="H23" s="35"/>
      <c r="I23" s="35"/>
      <c r="J23" s="35"/>
      <c r="K23" s="35"/>
      <c r="L23" s="35"/>
      <c r="M23" s="35"/>
      <c r="N23" s="35"/>
      <c r="O23" s="35"/>
      <c r="P23" s="35"/>
      <c r="Q23" s="35"/>
      <c r="R23" s="3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  <c r="AF23" s="35"/>
      <c r="AG23" s="35"/>
      <c r="AH23" s="35"/>
      <c r="AI23" s="35"/>
      <c r="AJ23" s="35"/>
      <c r="AK23" s="35"/>
      <c r="AL23" s="35"/>
      <c r="AM23" s="35"/>
      <c r="AN23" s="35"/>
      <c r="AO23" s="21"/>
      <c r="AP23" s="21"/>
      <c r="AQ23" s="21"/>
      <c r="AR23" s="19"/>
      <c r="BE23" s="30"/>
    </row>
    <row r="24" s="1" customFormat="1" ht="6.96" customHeight="1">
      <c r="B24" s="20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1"/>
      <c r="AJ24" s="21"/>
      <c r="AK24" s="21"/>
      <c r="AL24" s="21"/>
      <c r="AM24" s="21"/>
      <c r="AN24" s="21"/>
      <c r="AO24" s="21"/>
      <c r="AP24" s="21"/>
      <c r="AQ24" s="21"/>
      <c r="AR24" s="19"/>
      <c r="BE24" s="30"/>
    </row>
    <row r="25" s="1" customFormat="1" ht="6.96" customHeight="1">
      <c r="B25" s="20"/>
      <c r="C25" s="21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  <c r="P25" s="36"/>
      <c r="Q25" s="36"/>
      <c r="R25" s="36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  <c r="AF25" s="36"/>
      <c r="AG25" s="36"/>
      <c r="AH25" s="36"/>
      <c r="AI25" s="36"/>
      <c r="AJ25" s="36"/>
      <c r="AK25" s="36"/>
      <c r="AL25" s="36"/>
      <c r="AM25" s="36"/>
      <c r="AN25" s="36"/>
      <c r="AO25" s="36"/>
      <c r="AP25" s="21"/>
      <c r="AQ25" s="21"/>
      <c r="AR25" s="19"/>
      <c r="BE25" s="30"/>
    </row>
    <row r="26" s="2" customFormat="1" ht="25.92" customHeight="1">
      <c r="A26" s="37"/>
      <c r="B26" s="38"/>
      <c r="C26" s="39"/>
      <c r="D26" s="40" t="s">
        <v>36</v>
      </c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  <c r="AF26" s="41"/>
      <c r="AG26" s="41"/>
      <c r="AH26" s="41"/>
      <c r="AI26" s="41"/>
      <c r="AJ26" s="41"/>
      <c r="AK26" s="42">
        <f>ROUND(AG94,2)</f>
        <v>0</v>
      </c>
      <c r="AL26" s="41"/>
      <c r="AM26" s="41"/>
      <c r="AN26" s="41"/>
      <c r="AO26" s="41"/>
      <c r="AP26" s="39"/>
      <c r="AQ26" s="39"/>
      <c r="AR26" s="43"/>
      <c r="BE26" s="30"/>
    </row>
    <row r="27" s="2" customFormat="1" ht="6.96" customHeight="1">
      <c r="A27" s="37"/>
      <c r="B27" s="38"/>
      <c r="C27" s="39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  <c r="AF27" s="39"/>
      <c r="AG27" s="39"/>
      <c r="AH27" s="39"/>
      <c r="AI27" s="39"/>
      <c r="AJ27" s="39"/>
      <c r="AK27" s="39"/>
      <c r="AL27" s="39"/>
      <c r="AM27" s="39"/>
      <c r="AN27" s="39"/>
      <c r="AO27" s="39"/>
      <c r="AP27" s="39"/>
      <c r="AQ27" s="39"/>
      <c r="AR27" s="43"/>
      <c r="BE27" s="30"/>
    </row>
    <row r="28" s="2" customFormat="1">
      <c r="A28" s="37"/>
      <c r="B28" s="38"/>
      <c r="C28" s="39"/>
      <c r="D28" s="39"/>
      <c r="E28" s="39"/>
      <c r="F28" s="39"/>
      <c r="G28" s="39"/>
      <c r="H28" s="39"/>
      <c r="I28" s="39"/>
      <c r="J28" s="39"/>
      <c r="K28" s="39"/>
      <c r="L28" s="44" t="s">
        <v>37</v>
      </c>
      <c r="M28" s="44"/>
      <c r="N28" s="44"/>
      <c r="O28" s="44"/>
      <c r="P28" s="44"/>
      <c r="Q28" s="39"/>
      <c r="R28" s="39"/>
      <c r="S28" s="39"/>
      <c r="T28" s="39"/>
      <c r="U28" s="39"/>
      <c r="V28" s="39"/>
      <c r="W28" s="44" t="s">
        <v>38</v>
      </c>
      <c r="X28" s="44"/>
      <c r="Y28" s="44"/>
      <c r="Z28" s="44"/>
      <c r="AA28" s="44"/>
      <c r="AB28" s="44"/>
      <c r="AC28" s="44"/>
      <c r="AD28" s="44"/>
      <c r="AE28" s="44"/>
      <c r="AF28" s="39"/>
      <c r="AG28" s="39"/>
      <c r="AH28" s="39"/>
      <c r="AI28" s="39"/>
      <c r="AJ28" s="39"/>
      <c r="AK28" s="44" t="s">
        <v>39</v>
      </c>
      <c r="AL28" s="44"/>
      <c r="AM28" s="44"/>
      <c r="AN28" s="44"/>
      <c r="AO28" s="44"/>
      <c r="AP28" s="39"/>
      <c r="AQ28" s="39"/>
      <c r="AR28" s="43"/>
      <c r="BE28" s="30"/>
    </row>
    <row r="29" s="3" customFormat="1" ht="14.4" customHeight="1">
      <c r="A29" s="3"/>
      <c r="B29" s="45"/>
      <c r="C29" s="46"/>
      <c r="D29" s="31" t="s">
        <v>40</v>
      </c>
      <c r="E29" s="46"/>
      <c r="F29" s="31" t="s">
        <v>41</v>
      </c>
      <c r="G29" s="46"/>
      <c r="H29" s="46"/>
      <c r="I29" s="46"/>
      <c r="J29" s="46"/>
      <c r="K29" s="46"/>
      <c r="L29" s="47">
        <v>0.20999999999999999</v>
      </c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8">
        <f>ROUND(AZ94, 2)</f>
        <v>0</v>
      </c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8">
        <f>ROUND(AV94, 2)</f>
        <v>0</v>
      </c>
      <c r="AL29" s="46"/>
      <c r="AM29" s="46"/>
      <c r="AN29" s="46"/>
      <c r="AO29" s="46"/>
      <c r="AP29" s="46"/>
      <c r="AQ29" s="46"/>
      <c r="AR29" s="49"/>
      <c r="BE29" s="50"/>
    </row>
    <row r="30" s="3" customFormat="1" ht="14.4" customHeight="1">
      <c r="A30" s="3"/>
      <c r="B30" s="45"/>
      <c r="C30" s="46"/>
      <c r="D30" s="46"/>
      <c r="E30" s="46"/>
      <c r="F30" s="31" t="s">
        <v>42</v>
      </c>
      <c r="G30" s="46"/>
      <c r="H30" s="46"/>
      <c r="I30" s="46"/>
      <c r="J30" s="46"/>
      <c r="K30" s="46"/>
      <c r="L30" s="47">
        <v>0.14999999999999999</v>
      </c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8">
        <f>ROUND(BA94, 2)</f>
        <v>0</v>
      </c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8">
        <f>ROUND(AW94, 2)</f>
        <v>0</v>
      </c>
      <c r="AL30" s="46"/>
      <c r="AM30" s="46"/>
      <c r="AN30" s="46"/>
      <c r="AO30" s="46"/>
      <c r="AP30" s="46"/>
      <c r="AQ30" s="46"/>
      <c r="AR30" s="49"/>
      <c r="BE30" s="50"/>
    </row>
    <row r="31" hidden="1" s="3" customFormat="1" ht="14.4" customHeight="1">
      <c r="A31" s="3"/>
      <c r="B31" s="45"/>
      <c r="C31" s="46"/>
      <c r="D31" s="46"/>
      <c r="E31" s="46"/>
      <c r="F31" s="31" t="s">
        <v>43</v>
      </c>
      <c r="G31" s="46"/>
      <c r="H31" s="46"/>
      <c r="I31" s="46"/>
      <c r="J31" s="46"/>
      <c r="K31" s="46"/>
      <c r="L31" s="47">
        <v>0.20999999999999999</v>
      </c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8">
        <f>ROUND(BB94, 2)</f>
        <v>0</v>
      </c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8">
        <v>0</v>
      </c>
      <c r="AL31" s="46"/>
      <c r="AM31" s="46"/>
      <c r="AN31" s="46"/>
      <c r="AO31" s="46"/>
      <c r="AP31" s="46"/>
      <c r="AQ31" s="46"/>
      <c r="AR31" s="49"/>
      <c r="BE31" s="50"/>
    </row>
    <row r="32" hidden="1" s="3" customFormat="1" ht="14.4" customHeight="1">
      <c r="A32" s="3"/>
      <c r="B32" s="45"/>
      <c r="C32" s="46"/>
      <c r="D32" s="46"/>
      <c r="E32" s="46"/>
      <c r="F32" s="31" t="s">
        <v>44</v>
      </c>
      <c r="G32" s="46"/>
      <c r="H32" s="46"/>
      <c r="I32" s="46"/>
      <c r="J32" s="46"/>
      <c r="K32" s="46"/>
      <c r="L32" s="47">
        <v>0.14999999999999999</v>
      </c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8">
        <f>ROUND(BC94, 2)</f>
        <v>0</v>
      </c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8">
        <v>0</v>
      </c>
      <c r="AL32" s="46"/>
      <c r="AM32" s="46"/>
      <c r="AN32" s="46"/>
      <c r="AO32" s="46"/>
      <c r="AP32" s="46"/>
      <c r="AQ32" s="46"/>
      <c r="AR32" s="49"/>
      <c r="BE32" s="50"/>
    </row>
    <row r="33" hidden="1" s="3" customFormat="1" ht="14.4" customHeight="1">
      <c r="A33" s="3"/>
      <c r="B33" s="45"/>
      <c r="C33" s="46"/>
      <c r="D33" s="46"/>
      <c r="E33" s="46"/>
      <c r="F33" s="31" t="s">
        <v>45</v>
      </c>
      <c r="G33" s="46"/>
      <c r="H33" s="46"/>
      <c r="I33" s="46"/>
      <c r="J33" s="46"/>
      <c r="K33" s="46"/>
      <c r="L33" s="47">
        <v>0</v>
      </c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8">
        <f>ROUND(BD94, 2)</f>
        <v>0</v>
      </c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8">
        <v>0</v>
      </c>
      <c r="AL33" s="46"/>
      <c r="AM33" s="46"/>
      <c r="AN33" s="46"/>
      <c r="AO33" s="46"/>
      <c r="AP33" s="46"/>
      <c r="AQ33" s="46"/>
      <c r="AR33" s="49"/>
      <c r="BE33" s="50"/>
    </row>
    <row r="34" s="2" customFormat="1" ht="6.96" customHeight="1">
      <c r="A34" s="37"/>
      <c r="B34" s="38"/>
      <c r="C34" s="39"/>
      <c r="D34" s="39"/>
      <c r="E34" s="39"/>
      <c r="F34" s="39"/>
      <c r="G34" s="39"/>
      <c r="H34" s="39"/>
      <c r="I34" s="39"/>
      <c r="J34" s="39"/>
      <c r="K34" s="39"/>
      <c r="L34" s="39"/>
      <c r="M34" s="39"/>
      <c r="N34" s="39"/>
      <c r="O34" s="39"/>
      <c r="P34" s="39"/>
      <c r="Q34" s="39"/>
      <c r="R34" s="39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  <c r="AF34" s="39"/>
      <c r="AG34" s="39"/>
      <c r="AH34" s="39"/>
      <c r="AI34" s="39"/>
      <c r="AJ34" s="39"/>
      <c r="AK34" s="39"/>
      <c r="AL34" s="39"/>
      <c r="AM34" s="39"/>
      <c r="AN34" s="39"/>
      <c r="AO34" s="39"/>
      <c r="AP34" s="39"/>
      <c r="AQ34" s="39"/>
      <c r="AR34" s="43"/>
      <c r="BE34" s="30"/>
    </row>
    <row r="35" s="2" customFormat="1" ht="25.92" customHeight="1">
      <c r="A35" s="37"/>
      <c r="B35" s="38"/>
      <c r="C35" s="51"/>
      <c r="D35" s="52" t="s">
        <v>46</v>
      </c>
      <c r="E35" s="53"/>
      <c r="F35" s="53"/>
      <c r="G35" s="53"/>
      <c r="H35" s="53"/>
      <c r="I35" s="53"/>
      <c r="J35" s="53"/>
      <c r="K35" s="53"/>
      <c r="L35" s="53"/>
      <c r="M35" s="53"/>
      <c r="N35" s="53"/>
      <c r="O35" s="53"/>
      <c r="P35" s="53"/>
      <c r="Q35" s="53"/>
      <c r="R35" s="53"/>
      <c r="S35" s="53"/>
      <c r="T35" s="54" t="s">
        <v>47</v>
      </c>
      <c r="U35" s="53"/>
      <c r="V35" s="53"/>
      <c r="W35" s="53"/>
      <c r="X35" s="55" t="s">
        <v>48</v>
      </c>
      <c r="Y35" s="53"/>
      <c r="Z35" s="53"/>
      <c r="AA35" s="53"/>
      <c r="AB35" s="53"/>
      <c r="AC35" s="53"/>
      <c r="AD35" s="53"/>
      <c r="AE35" s="53"/>
      <c r="AF35" s="53"/>
      <c r="AG35" s="53"/>
      <c r="AH35" s="53"/>
      <c r="AI35" s="53"/>
      <c r="AJ35" s="53"/>
      <c r="AK35" s="56">
        <f>SUM(AK26:AK33)</f>
        <v>0</v>
      </c>
      <c r="AL35" s="53"/>
      <c r="AM35" s="53"/>
      <c r="AN35" s="53"/>
      <c r="AO35" s="57"/>
      <c r="AP35" s="51"/>
      <c r="AQ35" s="51"/>
      <c r="AR35" s="43"/>
      <c r="BE35" s="37"/>
    </row>
    <row r="36" s="2" customFormat="1" ht="6.96" customHeight="1">
      <c r="A36" s="37"/>
      <c r="B36" s="38"/>
      <c r="C36" s="39"/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39"/>
      <c r="O36" s="39"/>
      <c r="P36" s="39"/>
      <c r="Q36" s="39"/>
      <c r="R36" s="39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  <c r="AF36" s="39"/>
      <c r="AG36" s="39"/>
      <c r="AH36" s="39"/>
      <c r="AI36" s="39"/>
      <c r="AJ36" s="39"/>
      <c r="AK36" s="39"/>
      <c r="AL36" s="39"/>
      <c r="AM36" s="39"/>
      <c r="AN36" s="39"/>
      <c r="AO36" s="39"/>
      <c r="AP36" s="39"/>
      <c r="AQ36" s="39"/>
      <c r="AR36" s="43"/>
      <c r="BE36" s="37"/>
    </row>
    <row r="37" s="2" customFormat="1" ht="14.4" customHeight="1">
      <c r="A37" s="37"/>
      <c r="B37" s="38"/>
      <c r="C37" s="39"/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39"/>
      <c r="O37" s="39"/>
      <c r="P37" s="39"/>
      <c r="Q37" s="39"/>
      <c r="R37" s="39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  <c r="AF37" s="39"/>
      <c r="AG37" s="39"/>
      <c r="AH37" s="39"/>
      <c r="AI37" s="39"/>
      <c r="AJ37" s="39"/>
      <c r="AK37" s="39"/>
      <c r="AL37" s="39"/>
      <c r="AM37" s="39"/>
      <c r="AN37" s="39"/>
      <c r="AO37" s="39"/>
      <c r="AP37" s="39"/>
      <c r="AQ37" s="39"/>
      <c r="AR37" s="43"/>
      <c r="BE37" s="37"/>
    </row>
    <row r="38" s="1" customFormat="1" ht="14.4" customHeight="1">
      <c r="B38" s="20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21"/>
      <c r="AE38" s="21"/>
      <c r="AF38" s="21"/>
      <c r="AG38" s="21"/>
      <c r="AH38" s="21"/>
      <c r="AI38" s="21"/>
      <c r="AJ38" s="21"/>
      <c r="AK38" s="21"/>
      <c r="AL38" s="21"/>
      <c r="AM38" s="21"/>
      <c r="AN38" s="21"/>
      <c r="AO38" s="21"/>
      <c r="AP38" s="21"/>
      <c r="AQ38" s="21"/>
      <c r="AR38" s="19"/>
    </row>
    <row r="39" s="1" customFormat="1" ht="14.4" customHeight="1">
      <c r="B39" s="20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19"/>
    </row>
    <row r="40" s="1" customFormat="1" ht="14.4" customHeight="1">
      <c r="B40" s="20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  <c r="U40" s="21"/>
      <c r="V40" s="21"/>
      <c r="W40" s="21"/>
      <c r="X40" s="21"/>
      <c r="Y40" s="21"/>
      <c r="Z40" s="21"/>
      <c r="AA40" s="21"/>
      <c r="AB40" s="21"/>
      <c r="AC40" s="21"/>
      <c r="AD40" s="21"/>
      <c r="AE40" s="21"/>
      <c r="AF40" s="21"/>
      <c r="AG40" s="21"/>
      <c r="AH40" s="21"/>
      <c r="AI40" s="21"/>
      <c r="AJ40" s="21"/>
      <c r="AK40" s="21"/>
      <c r="AL40" s="21"/>
      <c r="AM40" s="21"/>
      <c r="AN40" s="21"/>
      <c r="AO40" s="21"/>
      <c r="AP40" s="21"/>
      <c r="AQ40" s="21"/>
      <c r="AR40" s="19"/>
    </row>
    <row r="41" s="1" customFormat="1" ht="14.4" customHeight="1">
      <c r="B41" s="20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  <c r="AD41" s="21"/>
      <c r="AE41" s="21"/>
      <c r="AF41" s="21"/>
      <c r="AG41" s="21"/>
      <c r="AH41" s="21"/>
      <c r="AI41" s="21"/>
      <c r="AJ41" s="21"/>
      <c r="AK41" s="21"/>
      <c r="AL41" s="21"/>
      <c r="AM41" s="21"/>
      <c r="AN41" s="21"/>
      <c r="AO41" s="21"/>
      <c r="AP41" s="21"/>
      <c r="AQ41" s="21"/>
      <c r="AR41" s="19"/>
    </row>
    <row r="42" s="1" customFormat="1" ht="14.4" customHeight="1">
      <c r="B42" s="20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19"/>
    </row>
    <row r="43" s="1" customFormat="1" ht="14.4" customHeight="1">
      <c r="B43" s="20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  <c r="AD43" s="21"/>
      <c r="AE43" s="21"/>
      <c r="AF43" s="21"/>
      <c r="AG43" s="21"/>
      <c r="AH43" s="21"/>
      <c r="AI43" s="21"/>
      <c r="AJ43" s="21"/>
      <c r="AK43" s="21"/>
      <c r="AL43" s="21"/>
      <c r="AM43" s="21"/>
      <c r="AN43" s="21"/>
      <c r="AO43" s="21"/>
      <c r="AP43" s="21"/>
      <c r="AQ43" s="21"/>
      <c r="AR43" s="19"/>
    </row>
    <row r="44" s="1" customFormat="1" ht="14.4" customHeight="1">
      <c r="B44" s="20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  <c r="U44" s="21"/>
      <c r="V44" s="21"/>
      <c r="W44" s="21"/>
      <c r="X44" s="21"/>
      <c r="Y44" s="21"/>
      <c r="Z44" s="21"/>
      <c r="AA44" s="21"/>
      <c r="AB44" s="21"/>
      <c r="AC44" s="21"/>
      <c r="AD44" s="21"/>
      <c r="AE44" s="21"/>
      <c r="AF44" s="21"/>
      <c r="AG44" s="21"/>
      <c r="AH44" s="21"/>
      <c r="AI44" s="21"/>
      <c r="AJ44" s="21"/>
      <c r="AK44" s="21"/>
      <c r="AL44" s="21"/>
      <c r="AM44" s="21"/>
      <c r="AN44" s="21"/>
      <c r="AO44" s="21"/>
      <c r="AP44" s="21"/>
      <c r="AQ44" s="21"/>
      <c r="AR44" s="19"/>
    </row>
    <row r="45" s="1" customFormat="1" ht="14.4" customHeight="1">
      <c r="B45" s="20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  <c r="AD45" s="21"/>
      <c r="AE45" s="21"/>
      <c r="AF45" s="21"/>
      <c r="AG45" s="21"/>
      <c r="AH45" s="21"/>
      <c r="AI45" s="21"/>
      <c r="AJ45" s="21"/>
      <c r="AK45" s="21"/>
      <c r="AL45" s="21"/>
      <c r="AM45" s="21"/>
      <c r="AN45" s="21"/>
      <c r="AO45" s="21"/>
      <c r="AP45" s="21"/>
      <c r="AQ45" s="21"/>
      <c r="AR45" s="19"/>
    </row>
    <row r="46" s="1" customFormat="1" ht="14.4" customHeight="1">
      <c r="B46" s="20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  <c r="U46" s="21"/>
      <c r="V46" s="21"/>
      <c r="W46" s="21"/>
      <c r="X46" s="21"/>
      <c r="Y46" s="21"/>
      <c r="Z46" s="21"/>
      <c r="AA46" s="21"/>
      <c r="AB46" s="21"/>
      <c r="AC46" s="21"/>
      <c r="AD46" s="21"/>
      <c r="AE46" s="21"/>
      <c r="AF46" s="21"/>
      <c r="AG46" s="21"/>
      <c r="AH46" s="21"/>
      <c r="AI46" s="21"/>
      <c r="AJ46" s="21"/>
      <c r="AK46" s="21"/>
      <c r="AL46" s="21"/>
      <c r="AM46" s="21"/>
      <c r="AN46" s="21"/>
      <c r="AO46" s="21"/>
      <c r="AP46" s="21"/>
      <c r="AQ46" s="21"/>
      <c r="AR46" s="19"/>
    </row>
    <row r="47" s="1" customFormat="1" ht="14.4" customHeight="1">
      <c r="B47" s="20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  <c r="AD47" s="21"/>
      <c r="AE47" s="21"/>
      <c r="AF47" s="21"/>
      <c r="AG47" s="21"/>
      <c r="AH47" s="21"/>
      <c r="AI47" s="21"/>
      <c r="AJ47" s="21"/>
      <c r="AK47" s="21"/>
      <c r="AL47" s="21"/>
      <c r="AM47" s="21"/>
      <c r="AN47" s="21"/>
      <c r="AO47" s="21"/>
      <c r="AP47" s="21"/>
      <c r="AQ47" s="21"/>
      <c r="AR47" s="19"/>
    </row>
    <row r="48" s="1" customFormat="1" ht="14.4" customHeight="1">
      <c r="B48" s="20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  <c r="U48" s="21"/>
      <c r="V48" s="21"/>
      <c r="W48" s="21"/>
      <c r="X48" s="21"/>
      <c r="Y48" s="21"/>
      <c r="Z48" s="21"/>
      <c r="AA48" s="21"/>
      <c r="AB48" s="21"/>
      <c r="AC48" s="21"/>
      <c r="AD48" s="21"/>
      <c r="AE48" s="21"/>
      <c r="AF48" s="21"/>
      <c r="AG48" s="21"/>
      <c r="AH48" s="21"/>
      <c r="AI48" s="21"/>
      <c r="AJ48" s="21"/>
      <c r="AK48" s="21"/>
      <c r="AL48" s="21"/>
      <c r="AM48" s="21"/>
      <c r="AN48" s="21"/>
      <c r="AO48" s="21"/>
      <c r="AP48" s="21"/>
      <c r="AQ48" s="21"/>
      <c r="AR48" s="19"/>
    </row>
    <row r="49" s="2" customFormat="1" ht="14.4" customHeight="1">
      <c r="B49" s="58"/>
      <c r="C49" s="59"/>
      <c r="D49" s="60" t="s">
        <v>49</v>
      </c>
      <c r="E49" s="61"/>
      <c r="F49" s="61"/>
      <c r="G49" s="61"/>
      <c r="H49" s="61"/>
      <c r="I49" s="61"/>
      <c r="J49" s="61"/>
      <c r="K49" s="61"/>
      <c r="L49" s="61"/>
      <c r="M49" s="61"/>
      <c r="N49" s="61"/>
      <c r="O49" s="61"/>
      <c r="P49" s="61"/>
      <c r="Q49" s="61"/>
      <c r="R49" s="61"/>
      <c r="S49" s="61"/>
      <c r="T49" s="61"/>
      <c r="U49" s="61"/>
      <c r="V49" s="61"/>
      <c r="W49" s="61"/>
      <c r="X49" s="61"/>
      <c r="Y49" s="61"/>
      <c r="Z49" s="61"/>
      <c r="AA49" s="61"/>
      <c r="AB49" s="61"/>
      <c r="AC49" s="61"/>
      <c r="AD49" s="61"/>
      <c r="AE49" s="61"/>
      <c r="AF49" s="61"/>
      <c r="AG49" s="61"/>
      <c r="AH49" s="60" t="s">
        <v>50</v>
      </c>
      <c r="AI49" s="61"/>
      <c r="AJ49" s="61"/>
      <c r="AK49" s="61"/>
      <c r="AL49" s="61"/>
      <c r="AM49" s="61"/>
      <c r="AN49" s="61"/>
      <c r="AO49" s="61"/>
      <c r="AP49" s="59"/>
      <c r="AQ49" s="59"/>
      <c r="AR49" s="62"/>
    </row>
    <row r="50">
      <c r="B50" s="20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Z50" s="21"/>
      <c r="AA50" s="21"/>
      <c r="AB50" s="21"/>
      <c r="AC50" s="21"/>
      <c r="AD50" s="21"/>
      <c r="AE50" s="21"/>
      <c r="AF50" s="21"/>
      <c r="AG50" s="21"/>
      <c r="AH50" s="21"/>
      <c r="AI50" s="21"/>
      <c r="AJ50" s="21"/>
      <c r="AK50" s="21"/>
      <c r="AL50" s="21"/>
      <c r="AM50" s="21"/>
      <c r="AN50" s="21"/>
      <c r="AO50" s="21"/>
      <c r="AP50" s="21"/>
      <c r="AQ50" s="21"/>
      <c r="AR50" s="19"/>
    </row>
    <row r="51">
      <c r="B51" s="20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  <c r="AD51" s="21"/>
      <c r="AE51" s="21"/>
      <c r="AF51" s="21"/>
      <c r="AG51" s="21"/>
      <c r="AH51" s="21"/>
      <c r="AI51" s="21"/>
      <c r="AJ51" s="21"/>
      <c r="AK51" s="21"/>
      <c r="AL51" s="21"/>
      <c r="AM51" s="21"/>
      <c r="AN51" s="21"/>
      <c r="AO51" s="21"/>
      <c r="AP51" s="21"/>
      <c r="AQ51" s="21"/>
      <c r="AR51" s="19"/>
    </row>
    <row r="52">
      <c r="B52" s="20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21"/>
      <c r="W52" s="21"/>
      <c r="X52" s="21"/>
      <c r="Y52" s="21"/>
      <c r="Z52" s="21"/>
      <c r="AA52" s="21"/>
      <c r="AB52" s="21"/>
      <c r="AC52" s="21"/>
      <c r="AD52" s="21"/>
      <c r="AE52" s="21"/>
      <c r="AF52" s="21"/>
      <c r="AG52" s="21"/>
      <c r="AH52" s="21"/>
      <c r="AI52" s="21"/>
      <c r="AJ52" s="21"/>
      <c r="AK52" s="21"/>
      <c r="AL52" s="21"/>
      <c r="AM52" s="21"/>
      <c r="AN52" s="21"/>
      <c r="AO52" s="21"/>
      <c r="AP52" s="21"/>
      <c r="AQ52" s="21"/>
      <c r="AR52" s="19"/>
    </row>
    <row r="53">
      <c r="B53" s="20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  <c r="AD53" s="21"/>
      <c r="AE53" s="21"/>
      <c r="AF53" s="21"/>
      <c r="AG53" s="21"/>
      <c r="AH53" s="21"/>
      <c r="AI53" s="21"/>
      <c r="AJ53" s="21"/>
      <c r="AK53" s="21"/>
      <c r="AL53" s="21"/>
      <c r="AM53" s="21"/>
      <c r="AN53" s="21"/>
      <c r="AO53" s="21"/>
      <c r="AP53" s="21"/>
      <c r="AQ53" s="21"/>
      <c r="AR53" s="19"/>
    </row>
    <row r="54">
      <c r="B54" s="20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21"/>
      <c r="V54" s="21"/>
      <c r="W54" s="21"/>
      <c r="X54" s="21"/>
      <c r="Y54" s="21"/>
      <c r="Z54" s="21"/>
      <c r="AA54" s="21"/>
      <c r="AB54" s="21"/>
      <c r="AC54" s="21"/>
      <c r="AD54" s="21"/>
      <c r="AE54" s="21"/>
      <c r="AF54" s="21"/>
      <c r="AG54" s="21"/>
      <c r="AH54" s="21"/>
      <c r="AI54" s="21"/>
      <c r="AJ54" s="21"/>
      <c r="AK54" s="21"/>
      <c r="AL54" s="21"/>
      <c r="AM54" s="21"/>
      <c r="AN54" s="21"/>
      <c r="AO54" s="21"/>
      <c r="AP54" s="21"/>
      <c r="AQ54" s="21"/>
      <c r="AR54" s="19"/>
    </row>
    <row r="55">
      <c r="B55" s="20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  <c r="AD55" s="21"/>
      <c r="AE55" s="21"/>
      <c r="AF55" s="21"/>
      <c r="AG55" s="21"/>
      <c r="AH55" s="21"/>
      <c r="AI55" s="21"/>
      <c r="AJ55" s="21"/>
      <c r="AK55" s="21"/>
      <c r="AL55" s="21"/>
      <c r="AM55" s="21"/>
      <c r="AN55" s="21"/>
      <c r="AO55" s="21"/>
      <c r="AP55" s="21"/>
      <c r="AQ55" s="21"/>
      <c r="AR55" s="19"/>
    </row>
    <row r="56">
      <c r="B56" s="20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21"/>
      <c r="W56" s="21"/>
      <c r="X56" s="21"/>
      <c r="Y56" s="21"/>
      <c r="Z56" s="21"/>
      <c r="AA56" s="21"/>
      <c r="AB56" s="21"/>
      <c r="AC56" s="21"/>
      <c r="AD56" s="21"/>
      <c r="AE56" s="21"/>
      <c r="AF56" s="21"/>
      <c r="AG56" s="21"/>
      <c r="AH56" s="21"/>
      <c r="AI56" s="21"/>
      <c r="AJ56" s="21"/>
      <c r="AK56" s="21"/>
      <c r="AL56" s="21"/>
      <c r="AM56" s="21"/>
      <c r="AN56" s="21"/>
      <c r="AO56" s="21"/>
      <c r="AP56" s="21"/>
      <c r="AQ56" s="21"/>
      <c r="AR56" s="19"/>
    </row>
    <row r="57">
      <c r="B57" s="20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  <c r="AD57" s="21"/>
      <c r="AE57" s="21"/>
      <c r="AF57" s="21"/>
      <c r="AG57" s="21"/>
      <c r="AH57" s="21"/>
      <c r="AI57" s="21"/>
      <c r="AJ57" s="21"/>
      <c r="AK57" s="21"/>
      <c r="AL57" s="21"/>
      <c r="AM57" s="21"/>
      <c r="AN57" s="21"/>
      <c r="AO57" s="21"/>
      <c r="AP57" s="21"/>
      <c r="AQ57" s="21"/>
      <c r="AR57" s="19"/>
    </row>
    <row r="58">
      <c r="B58" s="20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21"/>
      <c r="W58" s="21"/>
      <c r="X58" s="21"/>
      <c r="Y58" s="21"/>
      <c r="Z58" s="21"/>
      <c r="AA58" s="21"/>
      <c r="AB58" s="21"/>
      <c r="AC58" s="21"/>
      <c r="AD58" s="21"/>
      <c r="AE58" s="21"/>
      <c r="AF58" s="21"/>
      <c r="AG58" s="21"/>
      <c r="AH58" s="21"/>
      <c r="AI58" s="21"/>
      <c r="AJ58" s="21"/>
      <c r="AK58" s="21"/>
      <c r="AL58" s="21"/>
      <c r="AM58" s="21"/>
      <c r="AN58" s="21"/>
      <c r="AO58" s="21"/>
      <c r="AP58" s="21"/>
      <c r="AQ58" s="21"/>
      <c r="AR58" s="19"/>
    </row>
    <row r="59">
      <c r="B59" s="20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  <c r="AD59" s="21"/>
      <c r="AE59" s="21"/>
      <c r="AF59" s="21"/>
      <c r="AG59" s="21"/>
      <c r="AH59" s="21"/>
      <c r="AI59" s="21"/>
      <c r="AJ59" s="21"/>
      <c r="AK59" s="21"/>
      <c r="AL59" s="21"/>
      <c r="AM59" s="21"/>
      <c r="AN59" s="21"/>
      <c r="AO59" s="21"/>
      <c r="AP59" s="21"/>
      <c r="AQ59" s="21"/>
      <c r="AR59" s="19"/>
    </row>
    <row r="60" s="2" customFormat="1">
      <c r="A60" s="37"/>
      <c r="B60" s="38"/>
      <c r="C60" s="39"/>
      <c r="D60" s="63" t="s">
        <v>51</v>
      </c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41"/>
      <c r="T60" s="41"/>
      <c r="U60" s="41"/>
      <c r="V60" s="63" t="s">
        <v>52</v>
      </c>
      <c r="W60" s="41"/>
      <c r="X60" s="41"/>
      <c r="Y60" s="41"/>
      <c r="Z60" s="41"/>
      <c r="AA60" s="41"/>
      <c r="AB60" s="41"/>
      <c r="AC60" s="41"/>
      <c r="AD60" s="41"/>
      <c r="AE60" s="41"/>
      <c r="AF60" s="41"/>
      <c r="AG60" s="41"/>
      <c r="AH60" s="63" t="s">
        <v>51</v>
      </c>
      <c r="AI60" s="41"/>
      <c r="AJ60" s="41"/>
      <c r="AK60" s="41"/>
      <c r="AL60" s="41"/>
      <c r="AM60" s="63" t="s">
        <v>52</v>
      </c>
      <c r="AN60" s="41"/>
      <c r="AO60" s="41"/>
      <c r="AP60" s="39"/>
      <c r="AQ60" s="39"/>
      <c r="AR60" s="43"/>
      <c r="BE60" s="37"/>
    </row>
    <row r="61">
      <c r="B61" s="20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  <c r="AD61" s="21"/>
      <c r="AE61" s="21"/>
      <c r="AF61" s="21"/>
      <c r="AG61" s="21"/>
      <c r="AH61" s="21"/>
      <c r="AI61" s="21"/>
      <c r="AJ61" s="21"/>
      <c r="AK61" s="21"/>
      <c r="AL61" s="21"/>
      <c r="AM61" s="21"/>
      <c r="AN61" s="21"/>
      <c r="AO61" s="21"/>
      <c r="AP61" s="21"/>
      <c r="AQ61" s="21"/>
      <c r="AR61" s="19"/>
    </row>
    <row r="62">
      <c r="B62" s="20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21"/>
      <c r="W62" s="21"/>
      <c r="X62" s="21"/>
      <c r="Y62" s="21"/>
      <c r="Z62" s="21"/>
      <c r="AA62" s="21"/>
      <c r="AB62" s="21"/>
      <c r="AC62" s="21"/>
      <c r="AD62" s="21"/>
      <c r="AE62" s="21"/>
      <c r="AF62" s="21"/>
      <c r="AG62" s="21"/>
      <c r="AH62" s="21"/>
      <c r="AI62" s="21"/>
      <c r="AJ62" s="21"/>
      <c r="AK62" s="21"/>
      <c r="AL62" s="21"/>
      <c r="AM62" s="21"/>
      <c r="AN62" s="21"/>
      <c r="AO62" s="21"/>
      <c r="AP62" s="21"/>
      <c r="AQ62" s="21"/>
      <c r="AR62" s="19"/>
    </row>
    <row r="63">
      <c r="B63" s="20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  <c r="AD63" s="21"/>
      <c r="AE63" s="21"/>
      <c r="AF63" s="21"/>
      <c r="AG63" s="21"/>
      <c r="AH63" s="21"/>
      <c r="AI63" s="21"/>
      <c r="AJ63" s="21"/>
      <c r="AK63" s="21"/>
      <c r="AL63" s="21"/>
      <c r="AM63" s="21"/>
      <c r="AN63" s="21"/>
      <c r="AO63" s="21"/>
      <c r="AP63" s="21"/>
      <c r="AQ63" s="21"/>
      <c r="AR63" s="19"/>
    </row>
    <row r="64" s="2" customFormat="1">
      <c r="A64" s="37"/>
      <c r="B64" s="38"/>
      <c r="C64" s="39"/>
      <c r="D64" s="60" t="s">
        <v>53</v>
      </c>
      <c r="E64" s="64"/>
      <c r="F64" s="64"/>
      <c r="G64" s="64"/>
      <c r="H64" s="64"/>
      <c r="I64" s="64"/>
      <c r="J64" s="64"/>
      <c r="K64" s="64"/>
      <c r="L64" s="64"/>
      <c r="M64" s="64"/>
      <c r="N64" s="64"/>
      <c r="O64" s="64"/>
      <c r="P64" s="64"/>
      <c r="Q64" s="64"/>
      <c r="R64" s="64"/>
      <c r="S64" s="64"/>
      <c r="T64" s="64"/>
      <c r="U64" s="64"/>
      <c r="V64" s="64"/>
      <c r="W64" s="64"/>
      <c r="X64" s="64"/>
      <c r="Y64" s="64"/>
      <c r="Z64" s="64"/>
      <c r="AA64" s="64"/>
      <c r="AB64" s="64"/>
      <c r="AC64" s="64"/>
      <c r="AD64" s="64"/>
      <c r="AE64" s="64"/>
      <c r="AF64" s="64"/>
      <c r="AG64" s="64"/>
      <c r="AH64" s="60" t="s">
        <v>54</v>
      </c>
      <c r="AI64" s="64"/>
      <c r="AJ64" s="64"/>
      <c r="AK64" s="64"/>
      <c r="AL64" s="64"/>
      <c r="AM64" s="64"/>
      <c r="AN64" s="64"/>
      <c r="AO64" s="64"/>
      <c r="AP64" s="39"/>
      <c r="AQ64" s="39"/>
      <c r="AR64" s="43"/>
      <c r="BE64" s="37"/>
    </row>
    <row r="65">
      <c r="B65" s="20"/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  <c r="AD65" s="21"/>
      <c r="AE65" s="21"/>
      <c r="AF65" s="21"/>
      <c r="AG65" s="21"/>
      <c r="AH65" s="21"/>
      <c r="AI65" s="21"/>
      <c r="AJ65" s="21"/>
      <c r="AK65" s="21"/>
      <c r="AL65" s="21"/>
      <c r="AM65" s="21"/>
      <c r="AN65" s="21"/>
      <c r="AO65" s="21"/>
      <c r="AP65" s="21"/>
      <c r="AQ65" s="21"/>
      <c r="AR65" s="19"/>
    </row>
    <row r="66">
      <c r="B66" s="20"/>
      <c r="C66" s="21"/>
      <c r="D66" s="21"/>
      <c r="E66" s="21"/>
      <c r="F66" s="21"/>
      <c r="G66" s="21"/>
      <c r="H66" s="21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21"/>
      <c r="V66" s="21"/>
      <c r="W66" s="21"/>
      <c r="X66" s="21"/>
      <c r="Y66" s="21"/>
      <c r="Z66" s="21"/>
      <c r="AA66" s="21"/>
      <c r="AB66" s="21"/>
      <c r="AC66" s="21"/>
      <c r="AD66" s="21"/>
      <c r="AE66" s="21"/>
      <c r="AF66" s="21"/>
      <c r="AG66" s="21"/>
      <c r="AH66" s="21"/>
      <c r="AI66" s="21"/>
      <c r="AJ66" s="21"/>
      <c r="AK66" s="21"/>
      <c r="AL66" s="21"/>
      <c r="AM66" s="21"/>
      <c r="AN66" s="21"/>
      <c r="AO66" s="21"/>
      <c r="AP66" s="21"/>
      <c r="AQ66" s="21"/>
      <c r="AR66" s="19"/>
    </row>
    <row r="67">
      <c r="B67" s="20"/>
      <c r="C67" s="21"/>
      <c r="D67" s="21"/>
      <c r="E67" s="21"/>
      <c r="F67" s="21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  <c r="AC67" s="21"/>
      <c r="AD67" s="21"/>
      <c r="AE67" s="21"/>
      <c r="AF67" s="21"/>
      <c r="AG67" s="21"/>
      <c r="AH67" s="21"/>
      <c r="AI67" s="21"/>
      <c r="AJ67" s="21"/>
      <c r="AK67" s="21"/>
      <c r="AL67" s="21"/>
      <c r="AM67" s="21"/>
      <c r="AN67" s="21"/>
      <c r="AO67" s="21"/>
      <c r="AP67" s="21"/>
      <c r="AQ67" s="21"/>
      <c r="AR67" s="19"/>
    </row>
    <row r="68">
      <c r="B68" s="20"/>
      <c r="C68" s="21"/>
      <c r="D68" s="21"/>
      <c r="E68" s="21"/>
      <c r="F68" s="21"/>
      <c r="G68" s="21"/>
      <c r="H68" s="21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  <c r="U68" s="21"/>
      <c r="V68" s="21"/>
      <c r="W68" s="21"/>
      <c r="X68" s="21"/>
      <c r="Y68" s="21"/>
      <c r="Z68" s="21"/>
      <c r="AA68" s="21"/>
      <c r="AB68" s="21"/>
      <c r="AC68" s="21"/>
      <c r="AD68" s="21"/>
      <c r="AE68" s="21"/>
      <c r="AF68" s="21"/>
      <c r="AG68" s="21"/>
      <c r="AH68" s="21"/>
      <c r="AI68" s="21"/>
      <c r="AJ68" s="21"/>
      <c r="AK68" s="21"/>
      <c r="AL68" s="21"/>
      <c r="AM68" s="21"/>
      <c r="AN68" s="21"/>
      <c r="AO68" s="21"/>
      <c r="AP68" s="21"/>
      <c r="AQ68" s="21"/>
      <c r="AR68" s="19"/>
    </row>
    <row r="69">
      <c r="B69" s="20"/>
      <c r="C69" s="21"/>
      <c r="D69" s="21"/>
      <c r="E69" s="21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  <c r="AC69" s="21"/>
      <c r="AD69" s="21"/>
      <c r="AE69" s="21"/>
      <c r="AF69" s="21"/>
      <c r="AG69" s="21"/>
      <c r="AH69" s="21"/>
      <c r="AI69" s="21"/>
      <c r="AJ69" s="21"/>
      <c r="AK69" s="21"/>
      <c r="AL69" s="21"/>
      <c r="AM69" s="21"/>
      <c r="AN69" s="21"/>
      <c r="AO69" s="21"/>
      <c r="AP69" s="21"/>
      <c r="AQ69" s="21"/>
      <c r="AR69" s="19"/>
    </row>
    <row r="70">
      <c r="B70" s="20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21"/>
      <c r="V70" s="21"/>
      <c r="W70" s="21"/>
      <c r="X70" s="21"/>
      <c r="Y70" s="21"/>
      <c r="Z70" s="21"/>
      <c r="AA70" s="21"/>
      <c r="AB70" s="21"/>
      <c r="AC70" s="21"/>
      <c r="AD70" s="21"/>
      <c r="AE70" s="21"/>
      <c r="AF70" s="21"/>
      <c r="AG70" s="21"/>
      <c r="AH70" s="21"/>
      <c r="AI70" s="21"/>
      <c r="AJ70" s="21"/>
      <c r="AK70" s="21"/>
      <c r="AL70" s="21"/>
      <c r="AM70" s="21"/>
      <c r="AN70" s="21"/>
      <c r="AO70" s="21"/>
      <c r="AP70" s="21"/>
      <c r="AQ70" s="21"/>
      <c r="AR70" s="19"/>
    </row>
    <row r="71">
      <c r="B71" s="20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  <c r="AC71" s="21"/>
      <c r="AD71" s="21"/>
      <c r="AE71" s="21"/>
      <c r="AF71" s="21"/>
      <c r="AG71" s="21"/>
      <c r="AH71" s="21"/>
      <c r="AI71" s="21"/>
      <c r="AJ71" s="21"/>
      <c r="AK71" s="21"/>
      <c r="AL71" s="21"/>
      <c r="AM71" s="21"/>
      <c r="AN71" s="21"/>
      <c r="AO71" s="21"/>
      <c r="AP71" s="21"/>
      <c r="AQ71" s="21"/>
      <c r="AR71" s="19"/>
    </row>
    <row r="72">
      <c r="B72" s="20"/>
      <c r="C72" s="21"/>
      <c r="D72" s="21"/>
      <c r="E72" s="21"/>
      <c r="F72" s="21"/>
      <c r="G72" s="21"/>
      <c r="H72" s="21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  <c r="U72" s="21"/>
      <c r="V72" s="21"/>
      <c r="W72" s="21"/>
      <c r="X72" s="21"/>
      <c r="Y72" s="21"/>
      <c r="Z72" s="21"/>
      <c r="AA72" s="21"/>
      <c r="AB72" s="21"/>
      <c r="AC72" s="21"/>
      <c r="AD72" s="21"/>
      <c r="AE72" s="21"/>
      <c r="AF72" s="21"/>
      <c r="AG72" s="21"/>
      <c r="AH72" s="21"/>
      <c r="AI72" s="21"/>
      <c r="AJ72" s="21"/>
      <c r="AK72" s="21"/>
      <c r="AL72" s="21"/>
      <c r="AM72" s="21"/>
      <c r="AN72" s="21"/>
      <c r="AO72" s="21"/>
      <c r="AP72" s="21"/>
      <c r="AQ72" s="21"/>
      <c r="AR72" s="19"/>
    </row>
    <row r="73">
      <c r="B73" s="20"/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  <c r="AC73" s="21"/>
      <c r="AD73" s="21"/>
      <c r="AE73" s="21"/>
      <c r="AF73" s="21"/>
      <c r="AG73" s="21"/>
      <c r="AH73" s="21"/>
      <c r="AI73" s="21"/>
      <c r="AJ73" s="21"/>
      <c r="AK73" s="21"/>
      <c r="AL73" s="21"/>
      <c r="AM73" s="21"/>
      <c r="AN73" s="21"/>
      <c r="AO73" s="21"/>
      <c r="AP73" s="21"/>
      <c r="AQ73" s="21"/>
      <c r="AR73" s="19"/>
    </row>
    <row r="74">
      <c r="B74" s="20"/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  <c r="U74" s="21"/>
      <c r="V74" s="21"/>
      <c r="W74" s="21"/>
      <c r="X74" s="21"/>
      <c r="Y74" s="21"/>
      <c r="Z74" s="21"/>
      <c r="AA74" s="21"/>
      <c r="AB74" s="21"/>
      <c r="AC74" s="21"/>
      <c r="AD74" s="21"/>
      <c r="AE74" s="21"/>
      <c r="AF74" s="21"/>
      <c r="AG74" s="21"/>
      <c r="AH74" s="21"/>
      <c r="AI74" s="21"/>
      <c r="AJ74" s="21"/>
      <c r="AK74" s="21"/>
      <c r="AL74" s="21"/>
      <c r="AM74" s="21"/>
      <c r="AN74" s="21"/>
      <c r="AO74" s="21"/>
      <c r="AP74" s="21"/>
      <c r="AQ74" s="21"/>
      <c r="AR74" s="19"/>
    </row>
    <row r="75" s="2" customFormat="1">
      <c r="A75" s="37"/>
      <c r="B75" s="38"/>
      <c r="C75" s="39"/>
      <c r="D75" s="63" t="s">
        <v>51</v>
      </c>
      <c r="E75" s="41"/>
      <c r="F75" s="41"/>
      <c r="G75" s="41"/>
      <c r="H75" s="41"/>
      <c r="I75" s="41"/>
      <c r="J75" s="41"/>
      <c r="K75" s="41"/>
      <c r="L75" s="41"/>
      <c r="M75" s="41"/>
      <c r="N75" s="41"/>
      <c r="O75" s="41"/>
      <c r="P75" s="41"/>
      <c r="Q75" s="41"/>
      <c r="R75" s="41"/>
      <c r="S75" s="41"/>
      <c r="T75" s="41"/>
      <c r="U75" s="41"/>
      <c r="V75" s="63" t="s">
        <v>52</v>
      </c>
      <c r="W75" s="41"/>
      <c r="X75" s="41"/>
      <c r="Y75" s="41"/>
      <c r="Z75" s="41"/>
      <c r="AA75" s="41"/>
      <c r="AB75" s="41"/>
      <c r="AC75" s="41"/>
      <c r="AD75" s="41"/>
      <c r="AE75" s="41"/>
      <c r="AF75" s="41"/>
      <c r="AG75" s="41"/>
      <c r="AH75" s="63" t="s">
        <v>51</v>
      </c>
      <c r="AI75" s="41"/>
      <c r="AJ75" s="41"/>
      <c r="AK75" s="41"/>
      <c r="AL75" s="41"/>
      <c r="AM75" s="63" t="s">
        <v>52</v>
      </c>
      <c r="AN75" s="41"/>
      <c r="AO75" s="41"/>
      <c r="AP75" s="39"/>
      <c r="AQ75" s="39"/>
      <c r="AR75" s="43"/>
      <c r="BE75" s="37"/>
    </row>
    <row r="76" s="2" customFormat="1">
      <c r="A76" s="37"/>
      <c r="B76" s="38"/>
      <c r="C76" s="39"/>
      <c r="D76" s="39"/>
      <c r="E76" s="39"/>
      <c r="F76" s="39"/>
      <c r="G76" s="39"/>
      <c r="H76" s="39"/>
      <c r="I76" s="39"/>
      <c r="J76" s="39"/>
      <c r="K76" s="39"/>
      <c r="L76" s="39"/>
      <c r="M76" s="39"/>
      <c r="N76" s="39"/>
      <c r="O76" s="39"/>
      <c r="P76" s="39"/>
      <c r="Q76" s="39"/>
      <c r="R76" s="39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  <c r="AF76" s="39"/>
      <c r="AG76" s="39"/>
      <c r="AH76" s="39"/>
      <c r="AI76" s="39"/>
      <c r="AJ76" s="39"/>
      <c r="AK76" s="39"/>
      <c r="AL76" s="39"/>
      <c r="AM76" s="39"/>
      <c r="AN76" s="39"/>
      <c r="AO76" s="39"/>
      <c r="AP76" s="39"/>
      <c r="AQ76" s="39"/>
      <c r="AR76" s="43"/>
      <c r="BE76" s="37"/>
    </row>
    <row r="77" s="2" customFormat="1" ht="6.96" customHeight="1">
      <c r="A77" s="37"/>
      <c r="B77" s="65"/>
      <c r="C77" s="66"/>
      <c r="D77" s="66"/>
      <c r="E77" s="66"/>
      <c r="F77" s="66"/>
      <c r="G77" s="66"/>
      <c r="H77" s="66"/>
      <c r="I77" s="66"/>
      <c r="J77" s="66"/>
      <c r="K77" s="66"/>
      <c r="L77" s="66"/>
      <c r="M77" s="66"/>
      <c r="N77" s="66"/>
      <c r="O77" s="66"/>
      <c r="P77" s="66"/>
      <c r="Q77" s="66"/>
      <c r="R77" s="66"/>
      <c r="S77" s="66"/>
      <c r="T77" s="66"/>
      <c r="U77" s="66"/>
      <c r="V77" s="66"/>
      <c r="W77" s="66"/>
      <c r="X77" s="66"/>
      <c r="Y77" s="66"/>
      <c r="Z77" s="66"/>
      <c r="AA77" s="66"/>
      <c r="AB77" s="66"/>
      <c r="AC77" s="66"/>
      <c r="AD77" s="66"/>
      <c r="AE77" s="66"/>
      <c r="AF77" s="66"/>
      <c r="AG77" s="66"/>
      <c r="AH77" s="66"/>
      <c r="AI77" s="66"/>
      <c r="AJ77" s="66"/>
      <c r="AK77" s="66"/>
      <c r="AL77" s="66"/>
      <c r="AM77" s="66"/>
      <c r="AN77" s="66"/>
      <c r="AO77" s="66"/>
      <c r="AP77" s="66"/>
      <c r="AQ77" s="66"/>
      <c r="AR77" s="43"/>
      <c r="BE77" s="37"/>
    </row>
    <row r="81" s="2" customFormat="1" ht="6.96" customHeight="1">
      <c r="A81" s="37"/>
      <c r="B81" s="67"/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  <c r="P81" s="68"/>
      <c r="Q81" s="68"/>
      <c r="R81" s="68"/>
      <c r="S81" s="68"/>
      <c r="T81" s="68"/>
      <c r="U81" s="68"/>
      <c r="V81" s="68"/>
      <c r="W81" s="68"/>
      <c r="X81" s="68"/>
      <c r="Y81" s="68"/>
      <c r="Z81" s="68"/>
      <c r="AA81" s="68"/>
      <c r="AB81" s="68"/>
      <c r="AC81" s="68"/>
      <c r="AD81" s="68"/>
      <c r="AE81" s="68"/>
      <c r="AF81" s="68"/>
      <c r="AG81" s="68"/>
      <c r="AH81" s="68"/>
      <c r="AI81" s="68"/>
      <c r="AJ81" s="68"/>
      <c r="AK81" s="68"/>
      <c r="AL81" s="68"/>
      <c r="AM81" s="68"/>
      <c r="AN81" s="68"/>
      <c r="AO81" s="68"/>
      <c r="AP81" s="68"/>
      <c r="AQ81" s="68"/>
      <c r="AR81" s="43"/>
      <c r="BE81" s="37"/>
    </row>
    <row r="82" s="2" customFormat="1" ht="24.96" customHeight="1">
      <c r="A82" s="37"/>
      <c r="B82" s="38"/>
      <c r="C82" s="22" t="s">
        <v>55</v>
      </c>
      <c r="D82" s="39"/>
      <c r="E82" s="39"/>
      <c r="F82" s="39"/>
      <c r="G82" s="39"/>
      <c r="H82" s="39"/>
      <c r="I82" s="39"/>
      <c r="J82" s="39"/>
      <c r="K82" s="39"/>
      <c r="L82" s="39"/>
      <c r="M82" s="39"/>
      <c r="N82" s="39"/>
      <c r="O82" s="39"/>
      <c r="P82" s="39"/>
      <c r="Q82" s="39"/>
      <c r="R82" s="39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  <c r="AF82" s="39"/>
      <c r="AG82" s="39"/>
      <c r="AH82" s="39"/>
      <c r="AI82" s="39"/>
      <c r="AJ82" s="39"/>
      <c r="AK82" s="39"/>
      <c r="AL82" s="39"/>
      <c r="AM82" s="39"/>
      <c r="AN82" s="39"/>
      <c r="AO82" s="39"/>
      <c r="AP82" s="39"/>
      <c r="AQ82" s="39"/>
      <c r="AR82" s="43"/>
      <c r="BE82" s="37"/>
    </row>
    <row r="83" s="2" customFormat="1" ht="6.96" customHeight="1">
      <c r="A83" s="37"/>
      <c r="B83" s="38"/>
      <c r="C83" s="39"/>
      <c r="D83" s="39"/>
      <c r="E83" s="39"/>
      <c r="F83" s="39"/>
      <c r="G83" s="39"/>
      <c r="H83" s="39"/>
      <c r="I83" s="39"/>
      <c r="J83" s="39"/>
      <c r="K83" s="39"/>
      <c r="L83" s="39"/>
      <c r="M83" s="39"/>
      <c r="N83" s="39"/>
      <c r="O83" s="39"/>
      <c r="P83" s="39"/>
      <c r="Q83" s="39"/>
      <c r="R83" s="39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  <c r="AF83" s="39"/>
      <c r="AG83" s="39"/>
      <c r="AH83" s="39"/>
      <c r="AI83" s="39"/>
      <c r="AJ83" s="39"/>
      <c r="AK83" s="39"/>
      <c r="AL83" s="39"/>
      <c r="AM83" s="39"/>
      <c r="AN83" s="39"/>
      <c r="AO83" s="39"/>
      <c r="AP83" s="39"/>
      <c r="AQ83" s="39"/>
      <c r="AR83" s="43"/>
      <c r="BE83" s="37"/>
    </row>
    <row r="84" s="4" customFormat="1" ht="12" customHeight="1">
      <c r="A84" s="4"/>
      <c r="B84" s="69"/>
      <c r="C84" s="31" t="s">
        <v>13</v>
      </c>
      <c r="D84" s="70"/>
      <c r="E84" s="70"/>
      <c r="F84" s="70"/>
      <c r="G84" s="70"/>
      <c r="H84" s="70"/>
      <c r="I84" s="70"/>
      <c r="J84" s="70"/>
      <c r="K84" s="70"/>
      <c r="L84" s="70" t="str">
        <f>K5</f>
        <v>2024/04</v>
      </c>
      <c r="M84" s="70"/>
      <c r="N84" s="70"/>
      <c r="O84" s="70"/>
      <c r="P84" s="70"/>
      <c r="Q84" s="70"/>
      <c r="R84" s="70"/>
      <c r="S84" s="70"/>
      <c r="T84" s="70"/>
      <c r="U84" s="70"/>
      <c r="V84" s="70"/>
      <c r="W84" s="70"/>
      <c r="X84" s="70"/>
      <c r="Y84" s="70"/>
      <c r="Z84" s="70"/>
      <c r="AA84" s="70"/>
      <c r="AB84" s="70"/>
      <c r="AC84" s="70"/>
      <c r="AD84" s="70"/>
      <c r="AE84" s="70"/>
      <c r="AF84" s="70"/>
      <c r="AG84" s="70"/>
      <c r="AH84" s="70"/>
      <c r="AI84" s="70"/>
      <c r="AJ84" s="70"/>
      <c r="AK84" s="70"/>
      <c r="AL84" s="70"/>
      <c r="AM84" s="70"/>
      <c r="AN84" s="70"/>
      <c r="AO84" s="70"/>
      <c r="AP84" s="70"/>
      <c r="AQ84" s="70"/>
      <c r="AR84" s="71"/>
      <c r="BE84" s="4"/>
    </row>
    <row r="85" s="5" customFormat="1" ht="36.96" customHeight="1">
      <c r="A85" s="5"/>
      <c r="B85" s="72"/>
      <c r="C85" s="73" t="s">
        <v>16</v>
      </c>
      <c r="D85" s="74"/>
      <c r="E85" s="74"/>
      <c r="F85" s="74"/>
      <c r="G85" s="74"/>
      <c r="H85" s="74"/>
      <c r="I85" s="74"/>
      <c r="J85" s="74"/>
      <c r="K85" s="74"/>
      <c r="L85" s="75" t="str">
        <f>K6</f>
        <v>Kyjov - Parkoviště ul. Brandlova a Nětčická</v>
      </c>
      <c r="M85" s="74"/>
      <c r="N85" s="74"/>
      <c r="O85" s="74"/>
      <c r="P85" s="74"/>
      <c r="Q85" s="74"/>
      <c r="R85" s="74"/>
      <c r="S85" s="74"/>
      <c r="T85" s="74"/>
      <c r="U85" s="74"/>
      <c r="V85" s="74"/>
      <c r="W85" s="74"/>
      <c r="X85" s="74"/>
      <c r="Y85" s="74"/>
      <c r="Z85" s="74"/>
      <c r="AA85" s="74"/>
      <c r="AB85" s="74"/>
      <c r="AC85" s="74"/>
      <c r="AD85" s="74"/>
      <c r="AE85" s="74"/>
      <c r="AF85" s="74"/>
      <c r="AG85" s="74"/>
      <c r="AH85" s="74"/>
      <c r="AI85" s="74"/>
      <c r="AJ85" s="74"/>
      <c r="AK85" s="74"/>
      <c r="AL85" s="74"/>
      <c r="AM85" s="74"/>
      <c r="AN85" s="74"/>
      <c r="AO85" s="74"/>
      <c r="AP85" s="74"/>
      <c r="AQ85" s="74"/>
      <c r="AR85" s="76"/>
      <c r="BE85" s="5"/>
    </row>
    <row r="86" s="2" customFormat="1" ht="6.96" customHeight="1">
      <c r="A86" s="37"/>
      <c r="B86" s="38"/>
      <c r="C86" s="39"/>
      <c r="D86" s="39"/>
      <c r="E86" s="39"/>
      <c r="F86" s="39"/>
      <c r="G86" s="39"/>
      <c r="H86" s="39"/>
      <c r="I86" s="39"/>
      <c r="J86" s="39"/>
      <c r="K86" s="39"/>
      <c r="L86" s="39"/>
      <c r="M86" s="39"/>
      <c r="N86" s="39"/>
      <c r="O86" s="39"/>
      <c r="P86" s="39"/>
      <c r="Q86" s="39"/>
      <c r="R86" s="39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  <c r="AF86" s="39"/>
      <c r="AG86" s="39"/>
      <c r="AH86" s="39"/>
      <c r="AI86" s="39"/>
      <c r="AJ86" s="39"/>
      <c r="AK86" s="39"/>
      <c r="AL86" s="39"/>
      <c r="AM86" s="39"/>
      <c r="AN86" s="39"/>
      <c r="AO86" s="39"/>
      <c r="AP86" s="39"/>
      <c r="AQ86" s="39"/>
      <c r="AR86" s="43"/>
      <c r="BE86" s="37"/>
    </row>
    <row r="87" s="2" customFormat="1" ht="12" customHeight="1">
      <c r="A87" s="37"/>
      <c r="B87" s="38"/>
      <c r="C87" s="31" t="s">
        <v>20</v>
      </c>
      <c r="D87" s="39"/>
      <c r="E87" s="39"/>
      <c r="F87" s="39"/>
      <c r="G87" s="39"/>
      <c r="H87" s="39"/>
      <c r="I87" s="39"/>
      <c r="J87" s="39"/>
      <c r="K87" s="39"/>
      <c r="L87" s="77" t="str">
        <f>IF(K8="","",K8)</f>
        <v>Kyjov</v>
      </c>
      <c r="M87" s="39"/>
      <c r="N87" s="39"/>
      <c r="O87" s="39"/>
      <c r="P87" s="39"/>
      <c r="Q87" s="39"/>
      <c r="R87" s="39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  <c r="AF87" s="39"/>
      <c r="AG87" s="39"/>
      <c r="AH87" s="39"/>
      <c r="AI87" s="31" t="s">
        <v>22</v>
      </c>
      <c r="AJ87" s="39"/>
      <c r="AK87" s="39"/>
      <c r="AL87" s="39"/>
      <c r="AM87" s="78" t="str">
        <f>IF(AN8= "","",AN8)</f>
        <v>16. 4. 2024</v>
      </c>
      <c r="AN87" s="78"/>
      <c r="AO87" s="39"/>
      <c r="AP87" s="39"/>
      <c r="AQ87" s="39"/>
      <c r="AR87" s="43"/>
      <c r="BE87" s="37"/>
    </row>
    <row r="88" s="2" customFormat="1" ht="6.96" customHeight="1">
      <c r="A88" s="37"/>
      <c r="B88" s="38"/>
      <c r="C88" s="39"/>
      <c r="D88" s="39"/>
      <c r="E88" s="39"/>
      <c r="F88" s="39"/>
      <c r="G88" s="39"/>
      <c r="H88" s="39"/>
      <c r="I88" s="39"/>
      <c r="J88" s="39"/>
      <c r="K88" s="39"/>
      <c r="L88" s="39"/>
      <c r="M88" s="39"/>
      <c r="N88" s="39"/>
      <c r="O88" s="39"/>
      <c r="P88" s="39"/>
      <c r="Q88" s="39"/>
      <c r="R88" s="39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  <c r="AF88" s="39"/>
      <c r="AG88" s="39"/>
      <c r="AH88" s="39"/>
      <c r="AI88" s="39"/>
      <c r="AJ88" s="39"/>
      <c r="AK88" s="39"/>
      <c r="AL88" s="39"/>
      <c r="AM88" s="39"/>
      <c r="AN88" s="39"/>
      <c r="AO88" s="39"/>
      <c r="AP88" s="39"/>
      <c r="AQ88" s="39"/>
      <c r="AR88" s="43"/>
      <c r="BE88" s="37"/>
    </row>
    <row r="89" s="2" customFormat="1" ht="15.15" customHeight="1">
      <c r="A89" s="37"/>
      <c r="B89" s="38"/>
      <c r="C89" s="31" t="s">
        <v>24</v>
      </c>
      <c r="D89" s="39"/>
      <c r="E89" s="39"/>
      <c r="F89" s="39"/>
      <c r="G89" s="39"/>
      <c r="H89" s="39"/>
      <c r="I89" s="39"/>
      <c r="J89" s="39"/>
      <c r="K89" s="39"/>
      <c r="L89" s="70" t="str">
        <f>IF(E11= "","",E11)</f>
        <v>město Kyjov</v>
      </c>
      <c r="M89" s="39"/>
      <c r="N89" s="39"/>
      <c r="O89" s="39"/>
      <c r="P89" s="39"/>
      <c r="Q89" s="39"/>
      <c r="R89" s="39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  <c r="AF89" s="39"/>
      <c r="AG89" s="39"/>
      <c r="AH89" s="39"/>
      <c r="AI89" s="31" t="s">
        <v>30</v>
      </c>
      <c r="AJ89" s="39"/>
      <c r="AK89" s="39"/>
      <c r="AL89" s="39"/>
      <c r="AM89" s="79" t="str">
        <f>IF(E17="","",E17)</f>
        <v>Projekce DS s.r.o.</v>
      </c>
      <c r="AN89" s="70"/>
      <c r="AO89" s="70"/>
      <c r="AP89" s="70"/>
      <c r="AQ89" s="39"/>
      <c r="AR89" s="43"/>
      <c r="AS89" s="80" t="s">
        <v>56</v>
      </c>
      <c r="AT89" s="81"/>
      <c r="AU89" s="82"/>
      <c r="AV89" s="82"/>
      <c r="AW89" s="82"/>
      <c r="AX89" s="82"/>
      <c r="AY89" s="82"/>
      <c r="AZ89" s="82"/>
      <c r="BA89" s="82"/>
      <c r="BB89" s="82"/>
      <c r="BC89" s="82"/>
      <c r="BD89" s="83"/>
      <c r="BE89" s="37"/>
    </row>
    <row r="90" s="2" customFormat="1" ht="15.15" customHeight="1">
      <c r="A90" s="37"/>
      <c r="B90" s="38"/>
      <c r="C90" s="31" t="s">
        <v>28</v>
      </c>
      <c r="D90" s="39"/>
      <c r="E90" s="39"/>
      <c r="F90" s="39"/>
      <c r="G90" s="39"/>
      <c r="H90" s="39"/>
      <c r="I90" s="39"/>
      <c r="J90" s="39"/>
      <c r="K90" s="39"/>
      <c r="L90" s="70" t="str">
        <f>IF(E14= "Vyplň údaj","",E14)</f>
        <v/>
      </c>
      <c r="M90" s="39"/>
      <c r="N90" s="39"/>
      <c r="O90" s="39"/>
      <c r="P90" s="39"/>
      <c r="Q90" s="39"/>
      <c r="R90" s="39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  <c r="AF90" s="39"/>
      <c r="AG90" s="39"/>
      <c r="AH90" s="39"/>
      <c r="AI90" s="31" t="s">
        <v>33</v>
      </c>
      <c r="AJ90" s="39"/>
      <c r="AK90" s="39"/>
      <c r="AL90" s="39"/>
      <c r="AM90" s="79" t="str">
        <f>IF(E20="","",E20)</f>
        <v xml:space="preserve"> </v>
      </c>
      <c r="AN90" s="70"/>
      <c r="AO90" s="70"/>
      <c r="AP90" s="70"/>
      <c r="AQ90" s="39"/>
      <c r="AR90" s="43"/>
      <c r="AS90" s="84"/>
      <c r="AT90" s="85"/>
      <c r="AU90" s="86"/>
      <c r="AV90" s="86"/>
      <c r="AW90" s="86"/>
      <c r="AX90" s="86"/>
      <c r="AY90" s="86"/>
      <c r="AZ90" s="86"/>
      <c r="BA90" s="86"/>
      <c r="BB90" s="86"/>
      <c r="BC90" s="86"/>
      <c r="BD90" s="87"/>
      <c r="BE90" s="37"/>
    </row>
    <row r="91" s="2" customFormat="1" ht="10.8" customHeight="1">
      <c r="A91" s="37"/>
      <c r="B91" s="38"/>
      <c r="C91" s="39"/>
      <c r="D91" s="39"/>
      <c r="E91" s="39"/>
      <c r="F91" s="39"/>
      <c r="G91" s="39"/>
      <c r="H91" s="39"/>
      <c r="I91" s="39"/>
      <c r="J91" s="39"/>
      <c r="K91" s="39"/>
      <c r="L91" s="39"/>
      <c r="M91" s="39"/>
      <c r="N91" s="39"/>
      <c r="O91" s="39"/>
      <c r="P91" s="39"/>
      <c r="Q91" s="39"/>
      <c r="R91" s="39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  <c r="AF91" s="39"/>
      <c r="AG91" s="39"/>
      <c r="AH91" s="39"/>
      <c r="AI91" s="39"/>
      <c r="AJ91" s="39"/>
      <c r="AK91" s="39"/>
      <c r="AL91" s="39"/>
      <c r="AM91" s="39"/>
      <c r="AN91" s="39"/>
      <c r="AO91" s="39"/>
      <c r="AP91" s="39"/>
      <c r="AQ91" s="39"/>
      <c r="AR91" s="43"/>
      <c r="AS91" s="88"/>
      <c r="AT91" s="89"/>
      <c r="AU91" s="90"/>
      <c r="AV91" s="90"/>
      <c r="AW91" s="90"/>
      <c r="AX91" s="90"/>
      <c r="AY91" s="90"/>
      <c r="AZ91" s="90"/>
      <c r="BA91" s="90"/>
      <c r="BB91" s="90"/>
      <c r="BC91" s="90"/>
      <c r="BD91" s="91"/>
      <c r="BE91" s="37"/>
    </row>
    <row r="92" s="2" customFormat="1" ht="29.28" customHeight="1">
      <c r="A92" s="37"/>
      <c r="B92" s="38"/>
      <c r="C92" s="92" t="s">
        <v>57</v>
      </c>
      <c r="D92" s="93"/>
      <c r="E92" s="93"/>
      <c r="F92" s="93"/>
      <c r="G92" s="93"/>
      <c r="H92" s="94"/>
      <c r="I92" s="95" t="s">
        <v>58</v>
      </c>
      <c r="J92" s="93"/>
      <c r="K92" s="93"/>
      <c r="L92" s="93"/>
      <c r="M92" s="93"/>
      <c r="N92" s="93"/>
      <c r="O92" s="93"/>
      <c r="P92" s="93"/>
      <c r="Q92" s="93"/>
      <c r="R92" s="93"/>
      <c r="S92" s="93"/>
      <c r="T92" s="93"/>
      <c r="U92" s="93"/>
      <c r="V92" s="93"/>
      <c r="W92" s="93"/>
      <c r="X92" s="93"/>
      <c r="Y92" s="93"/>
      <c r="Z92" s="93"/>
      <c r="AA92" s="93"/>
      <c r="AB92" s="93"/>
      <c r="AC92" s="93"/>
      <c r="AD92" s="93"/>
      <c r="AE92" s="93"/>
      <c r="AF92" s="93"/>
      <c r="AG92" s="96" t="s">
        <v>59</v>
      </c>
      <c r="AH92" s="93"/>
      <c r="AI92" s="93"/>
      <c r="AJ92" s="93"/>
      <c r="AK92" s="93"/>
      <c r="AL92" s="93"/>
      <c r="AM92" s="93"/>
      <c r="AN92" s="95" t="s">
        <v>60</v>
      </c>
      <c r="AO92" s="93"/>
      <c r="AP92" s="97"/>
      <c r="AQ92" s="98" t="s">
        <v>61</v>
      </c>
      <c r="AR92" s="43"/>
      <c r="AS92" s="99" t="s">
        <v>62</v>
      </c>
      <c r="AT92" s="100" t="s">
        <v>63</v>
      </c>
      <c r="AU92" s="100" t="s">
        <v>64</v>
      </c>
      <c r="AV92" s="100" t="s">
        <v>65</v>
      </c>
      <c r="AW92" s="100" t="s">
        <v>66</v>
      </c>
      <c r="AX92" s="100" t="s">
        <v>67</v>
      </c>
      <c r="AY92" s="100" t="s">
        <v>68</v>
      </c>
      <c r="AZ92" s="100" t="s">
        <v>69</v>
      </c>
      <c r="BA92" s="100" t="s">
        <v>70</v>
      </c>
      <c r="BB92" s="100" t="s">
        <v>71</v>
      </c>
      <c r="BC92" s="100" t="s">
        <v>72</v>
      </c>
      <c r="BD92" s="101" t="s">
        <v>73</v>
      </c>
      <c r="BE92" s="37"/>
    </row>
    <row r="93" s="2" customFormat="1" ht="10.8" customHeight="1">
      <c r="A93" s="37"/>
      <c r="B93" s="38"/>
      <c r="C93" s="39"/>
      <c r="D93" s="39"/>
      <c r="E93" s="39"/>
      <c r="F93" s="39"/>
      <c r="G93" s="39"/>
      <c r="H93" s="39"/>
      <c r="I93" s="39"/>
      <c r="J93" s="39"/>
      <c r="K93" s="39"/>
      <c r="L93" s="39"/>
      <c r="M93" s="39"/>
      <c r="N93" s="39"/>
      <c r="O93" s="39"/>
      <c r="P93" s="39"/>
      <c r="Q93" s="39"/>
      <c r="R93" s="39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  <c r="AF93" s="39"/>
      <c r="AG93" s="39"/>
      <c r="AH93" s="39"/>
      <c r="AI93" s="39"/>
      <c r="AJ93" s="39"/>
      <c r="AK93" s="39"/>
      <c r="AL93" s="39"/>
      <c r="AM93" s="39"/>
      <c r="AN93" s="39"/>
      <c r="AO93" s="39"/>
      <c r="AP93" s="39"/>
      <c r="AQ93" s="39"/>
      <c r="AR93" s="43"/>
      <c r="AS93" s="102"/>
      <c r="AT93" s="103"/>
      <c r="AU93" s="103"/>
      <c r="AV93" s="103"/>
      <c r="AW93" s="103"/>
      <c r="AX93" s="103"/>
      <c r="AY93" s="103"/>
      <c r="AZ93" s="103"/>
      <c r="BA93" s="103"/>
      <c r="BB93" s="103"/>
      <c r="BC93" s="103"/>
      <c r="BD93" s="104"/>
      <c r="BE93" s="37"/>
    </row>
    <row r="94" s="6" customFormat="1" ht="32.4" customHeight="1">
      <c r="A94" s="6"/>
      <c r="B94" s="105"/>
      <c r="C94" s="106" t="s">
        <v>74</v>
      </c>
      <c r="D94" s="107"/>
      <c r="E94" s="107"/>
      <c r="F94" s="107"/>
      <c r="G94" s="107"/>
      <c r="H94" s="107"/>
      <c r="I94" s="107"/>
      <c r="J94" s="107"/>
      <c r="K94" s="107"/>
      <c r="L94" s="107"/>
      <c r="M94" s="107"/>
      <c r="N94" s="107"/>
      <c r="O94" s="107"/>
      <c r="P94" s="107"/>
      <c r="Q94" s="107"/>
      <c r="R94" s="107"/>
      <c r="S94" s="107"/>
      <c r="T94" s="107"/>
      <c r="U94" s="107"/>
      <c r="V94" s="107"/>
      <c r="W94" s="107"/>
      <c r="X94" s="107"/>
      <c r="Y94" s="107"/>
      <c r="Z94" s="107"/>
      <c r="AA94" s="107"/>
      <c r="AB94" s="107"/>
      <c r="AC94" s="107"/>
      <c r="AD94" s="107"/>
      <c r="AE94" s="107"/>
      <c r="AF94" s="107"/>
      <c r="AG94" s="108">
        <f>ROUND(AG95+AG99+AG102,2)</f>
        <v>0</v>
      </c>
      <c r="AH94" s="108"/>
      <c r="AI94" s="108"/>
      <c r="AJ94" s="108"/>
      <c r="AK94" s="108"/>
      <c r="AL94" s="108"/>
      <c r="AM94" s="108"/>
      <c r="AN94" s="109">
        <f>SUM(AG94,AT94)</f>
        <v>0</v>
      </c>
      <c r="AO94" s="109"/>
      <c r="AP94" s="109"/>
      <c r="AQ94" s="110" t="s">
        <v>1</v>
      </c>
      <c r="AR94" s="111"/>
      <c r="AS94" s="112">
        <f>ROUND(AS95+AS99+AS102,2)</f>
        <v>0</v>
      </c>
      <c r="AT94" s="113">
        <f>ROUND(SUM(AV94:AW94),2)</f>
        <v>0</v>
      </c>
      <c r="AU94" s="114">
        <f>ROUND(AU95+AU99+AU102,5)</f>
        <v>0</v>
      </c>
      <c r="AV94" s="113">
        <f>ROUND(AZ94*L29,2)</f>
        <v>0</v>
      </c>
      <c r="AW94" s="113">
        <f>ROUND(BA94*L30,2)</f>
        <v>0</v>
      </c>
      <c r="AX94" s="113">
        <f>ROUND(BB94*L29,2)</f>
        <v>0</v>
      </c>
      <c r="AY94" s="113">
        <f>ROUND(BC94*L30,2)</f>
        <v>0</v>
      </c>
      <c r="AZ94" s="113">
        <f>ROUND(AZ95+AZ99+AZ102,2)</f>
        <v>0</v>
      </c>
      <c r="BA94" s="113">
        <f>ROUND(BA95+BA99+BA102,2)</f>
        <v>0</v>
      </c>
      <c r="BB94" s="113">
        <f>ROUND(BB95+BB99+BB102,2)</f>
        <v>0</v>
      </c>
      <c r="BC94" s="113">
        <f>ROUND(BC95+BC99+BC102,2)</f>
        <v>0</v>
      </c>
      <c r="BD94" s="115">
        <f>ROUND(BD95+BD99+BD102,2)</f>
        <v>0</v>
      </c>
      <c r="BE94" s="6"/>
      <c r="BS94" s="116" t="s">
        <v>75</v>
      </c>
      <c r="BT94" s="116" t="s">
        <v>76</v>
      </c>
      <c r="BU94" s="117" t="s">
        <v>77</v>
      </c>
      <c r="BV94" s="116" t="s">
        <v>78</v>
      </c>
      <c r="BW94" s="116" t="s">
        <v>5</v>
      </c>
      <c r="BX94" s="116" t="s">
        <v>79</v>
      </c>
      <c r="CL94" s="116" t="s">
        <v>1</v>
      </c>
    </row>
    <row r="95" s="7" customFormat="1" ht="16.5" customHeight="1">
      <c r="A95" s="7"/>
      <c r="B95" s="118"/>
      <c r="C95" s="119"/>
      <c r="D95" s="120" t="s">
        <v>80</v>
      </c>
      <c r="E95" s="120"/>
      <c r="F95" s="120"/>
      <c r="G95" s="120"/>
      <c r="H95" s="120"/>
      <c r="I95" s="121"/>
      <c r="J95" s="120" t="s">
        <v>81</v>
      </c>
      <c r="K95" s="120"/>
      <c r="L95" s="120"/>
      <c r="M95" s="120"/>
      <c r="N95" s="120"/>
      <c r="O95" s="120"/>
      <c r="P95" s="120"/>
      <c r="Q95" s="120"/>
      <c r="R95" s="120"/>
      <c r="S95" s="120"/>
      <c r="T95" s="120"/>
      <c r="U95" s="120"/>
      <c r="V95" s="120"/>
      <c r="W95" s="120"/>
      <c r="X95" s="120"/>
      <c r="Y95" s="120"/>
      <c r="Z95" s="120"/>
      <c r="AA95" s="120"/>
      <c r="AB95" s="120"/>
      <c r="AC95" s="120"/>
      <c r="AD95" s="120"/>
      <c r="AE95" s="120"/>
      <c r="AF95" s="120"/>
      <c r="AG95" s="122">
        <f>ROUND(SUM(AG96:AG98),2)</f>
        <v>0</v>
      </c>
      <c r="AH95" s="121"/>
      <c r="AI95" s="121"/>
      <c r="AJ95" s="121"/>
      <c r="AK95" s="121"/>
      <c r="AL95" s="121"/>
      <c r="AM95" s="121"/>
      <c r="AN95" s="123">
        <f>SUM(AG95,AT95)</f>
        <v>0</v>
      </c>
      <c r="AO95" s="121"/>
      <c r="AP95" s="121"/>
      <c r="AQ95" s="124" t="s">
        <v>82</v>
      </c>
      <c r="AR95" s="125"/>
      <c r="AS95" s="126">
        <f>ROUND(SUM(AS96:AS98),2)</f>
        <v>0</v>
      </c>
      <c r="AT95" s="127">
        <f>ROUND(SUM(AV95:AW95),2)</f>
        <v>0</v>
      </c>
      <c r="AU95" s="128">
        <f>ROUND(SUM(AU96:AU98),5)</f>
        <v>0</v>
      </c>
      <c r="AV95" s="127">
        <f>ROUND(AZ95*L29,2)</f>
        <v>0</v>
      </c>
      <c r="AW95" s="127">
        <f>ROUND(BA95*L30,2)</f>
        <v>0</v>
      </c>
      <c r="AX95" s="127">
        <f>ROUND(BB95*L29,2)</f>
        <v>0</v>
      </c>
      <c r="AY95" s="127">
        <f>ROUND(BC95*L30,2)</f>
        <v>0</v>
      </c>
      <c r="AZ95" s="127">
        <f>ROUND(SUM(AZ96:AZ98),2)</f>
        <v>0</v>
      </c>
      <c r="BA95" s="127">
        <f>ROUND(SUM(BA96:BA98),2)</f>
        <v>0</v>
      </c>
      <c r="BB95" s="127">
        <f>ROUND(SUM(BB96:BB98),2)</f>
        <v>0</v>
      </c>
      <c r="BC95" s="127">
        <f>ROUND(SUM(BC96:BC98),2)</f>
        <v>0</v>
      </c>
      <c r="BD95" s="129">
        <f>ROUND(SUM(BD96:BD98),2)</f>
        <v>0</v>
      </c>
      <c r="BE95" s="7"/>
      <c r="BS95" s="130" t="s">
        <v>75</v>
      </c>
      <c r="BT95" s="130" t="s">
        <v>83</v>
      </c>
      <c r="BU95" s="130" t="s">
        <v>77</v>
      </c>
      <c r="BV95" s="130" t="s">
        <v>78</v>
      </c>
      <c r="BW95" s="130" t="s">
        <v>84</v>
      </c>
      <c r="BX95" s="130" t="s">
        <v>5</v>
      </c>
      <c r="CL95" s="130" t="s">
        <v>1</v>
      </c>
      <c r="CM95" s="130" t="s">
        <v>85</v>
      </c>
    </row>
    <row r="96" s="4" customFormat="1" ht="16.5" customHeight="1">
      <c r="A96" s="131" t="s">
        <v>86</v>
      </c>
      <c r="B96" s="69"/>
      <c r="C96" s="132"/>
      <c r="D96" s="132"/>
      <c r="E96" s="133" t="s">
        <v>87</v>
      </c>
      <c r="F96" s="133"/>
      <c r="G96" s="133"/>
      <c r="H96" s="133"/>
      <c r="I96" s="133"/>
      <c r="J96" s="132"/>
      <c r="K96" s="133" t="s">
        <v>88</v>
      </c>
      <c r="L96" s="133"/>
      <c r="M96" s="133"/>
      <c r="N96" s="133"/>
      <c r="O96" s="133"/>
      <c r="P96" s="133"/>
      <c r="Q96" s="133"/>
      <c r="R96" s="133"/>
      <c r="S96" s="133"/>
      <c r="T96" s="133"/>
      <c r="U96" s="133"/>
      <c r="V96" s="133"/>
      <c r="W96" s="133"/>
      <c r="X96" s="133"/>
      <c r="Y96" s="133"/>
      <c r="Z96" s="133"/>
      <c r="AA96" s="133"/>
      <c r="AB96" s="133"/>
      <c r="AC96" s="133"/>
      <c r="AD96" s="133"/>
      <c r="AE96" s="133"/>
      <c r="AF96" s="133"/>
      <c r="AG96" s="134">
        <f>'01.1 - Vybudování povrchů'!J32</f>
        <v>0</v>
      </c>
      <c r="AH96" s="132"/>
      <c r="AI96" s="132"/>
      <c r="AJ96" s="132"/>
      <c r="AK96" s="132"/>
      <c r="AL96" s="132"/>
      <c r="AM96" s="132"/>
      <c r="AN96" s="134">
        <f>SUM(AG96,AT96)</f>
        <v>0</v>
      </c>
      <c r="AO96" s="132"/>
      <c r="AP96" s="132"/>
      <c r="AQ96" s="135" t="s">
        <v>89</v>
      </c>
      <c r="AR96" s="71"/>
      <c r="AS96" s="136">
        <v>0</v>
      </c>
      <c r="AT96" s="137">
        <f>ROUND(SUM(AV96:AW96),2)</f>
        <v>0</v>
      </c>
      <c r="AU96" s="138">
        <f>'01.1 - Vybudování povrchů'!P126</f>
        <v>0</v>
      </c>
      <c r="AV96" s="137">
        <f>'01.1 - Vybudování povrchů'!J35</f>
        <v>0</v>
      </c>
      <c r="AW96" s="137">
        <f>'01.1 - Vybudování povrchů'!J36</f>
        <v>0</v>
      </c>
      <c r="AX96" s="137">
        <f>'01.1 - Vybudování povrchů'!J37</f>
        <v>0</v>
      </c>
      <c r="AY96" s="137">
        <f>'01.1 - Vybudování povrchů'!J38</f>
        <v>0</v>
      </c>
      <c r="AZ96" s="137">
        <f>'01.1 - Vybudování povrchů'!F35</f>
        <v>0</v>
      </c>
      <c r="BA96" s="137">
        <f>'01.1 - Vybudování povrchů'!F36</f>
        <v>0</v>
      </c>
      <c r="BB96" s="137">
        <f>'01.1 - Vybudování povrchů'!F37</f>
        <v>0</v>
      </c>
      <c r="BC96" s="137">
        <f>'01.1 - Vybudování povrchů'!F38</f>
        <v>0</v>
      </c>
      <c r="BD96" s="139">
        <f>'01.1 - Vybudování povrchů'!F39</f>
        <v>0</v>
      </c>
      <c r="BE96" s="4"/>
      <c r="BT96" s="140" t="s">
        <v>85</v>
      </c>
      <c r="BV96" s="140" t="s">
        <v>78</v>
      </c>
      <c r="BW96" s="140" t="s">
        <v>90</v>
      </c>
      <c r="BX96" s="140" t="s">
        <v>84</v>
      </c>
      <c r="CL96" s="140" t="s">
        <v>1</v>
      </c>
    </row>
    <row r="97" s="4" customFormat="1" ht="16.5" customHeight="1">
      <c r="A97" s="131" t="s">
        <v>86</v>
      </c>
      <c r="B97" s="69"/>
      <c r="C97" s="132"/>
      <c r="D97" s="132"/>
      <c r="E97" s="133" t="s">
        <v>91</v>
      </c>
      <c r="F97" s="133"/>
      <c r="G97" s="133"/>
      <c r="H97" s="133"/>
      <c r="I97" s="133"/>
      <c r="J97" s="132"/>
      <c r="K97" s="133" t="s">
        <v>92</v>
      </c>
      <c r="L97" s="133"/>
      <c r="M97" s="133"/>
      <c r="N97" s="133"/>
      <c r="O97" s="133"/>
      <c r="P97" s="133"/>
      <c r="Q97" s="133"/>
      <c r="R97" s="133"/>
      <c r="S97" s="133"/>
      <c r="T97" s="133"/>
      <c r="U97" s="133"/>
      <c r="V97" s="133"/>
      <c r="W97" s="133"/>
      <c r="X97" s="133"/>
      <c r="Y97" s="133"/>
      <c r="Z97" s="133"/>
      <c r="AA97" s="133"/>
      <c r="AB97" s="133"/>
      <c r="AC97" s="133"/>
      <c r="AD97" s="133"/>
      <c r="AE97" s="133"/>
      <c r="AF97" s="133"/>
      <c r="AG97" s="134">
        <f>'01.2 - Změna povrchů'!J32</f>
        <v>0</v>
      </c>
      <c r="AH97" s="132"/>
      <c r="AI97" s="132"/>
      <c r="AJ97" s="132"/>
      <c r="AK97" s="132"/>
      <c r="AL97" s="132"/>
      <c r="AM97" s="132"/>
      <c r="AN97" s="134">
        <f>SUM(AG97,AT97)</f>
        <v>0</v>
      </c>
      <c r="AO97" s="132"/>
      <c r="AP97" s="132"/>
      <c r="AQ97" s="135" t="s">
        <v>89</v>
      </c>
      <c r="AR97" s="71"/>
      <c r="AS97" s="136">
        <v>0</v>
      </c>
      <c r="AT97" s="137">
        <f>ROUND(SUM(AV97:AW97),2)</f>
        <v>0</v>
      </c>
      <c r="AU97" s="138">
        <f>'01.2 - Změna povrchů'!P127</f>
        <v>0</v>
      </c>
      <c r="AV97" s="137">
        <f>'01.2 - Změna povrchů'!J35</f>
        <v>0</v>
      </c>
      <c r="AW97" s="137">
        <f>'01.2 - Změna povrchů'!J36</f>
        <v>0</v>
      </c>
      <c r="AX97" s="137">
        <f>'01.2 - Změna povrchů'!J37</f>
        <v>0</v>
      </c>
      <c r="AY97" s="137">
        <f>'01.2 - Změna povrchů'!J38</f>
        <v>0</v>
      </c>
      <c r="AZ97" s="137">
        <f>'01.2 - Změna povrchů'!F35</f>
        <v>0</v>
      </c>
      <c r="BA97" s="137">
        <f>'01.2 - Změna povrchů'!F36</f>
        <v>0</v>
      </c>
      <c r="BB97" s="137">
        <f>'01.2 - Změna povrchů'!F37</f>
        <v>0</v>
      </c>
      <c r="BC97" s="137">
        <f>'01.2 - Změna povrchů'!F38</f>
        <v>0</v>
      </c>
      <c r="BD97" s="139">
        <f>'01.2 - Změna povrchů'!F39</f>
        <v>0</v>
      </c>
      <c r="BE97" s="4"/>
      <c r="BT97" s="140" t="s">
        <v>85</v>
      </c>
      <c r="BV97" s="140" t="s">
        <v>78</v>
      </c>
      <c r="BW97" s="140" t="s">
        <v>93</v>
      </c>
      <c r="BX97" s="140" t="s">
        <v>84</v>
      </c>
      <c r="CL97" s="140" t="s">
        <v>1</v>
      </c>
    </row>
    <row r="98" s="4" customFormat="1" ht="16.5" customHeight="1">
      <c r="A98" s="131" t="s">
        <v>86</v>
      </c>
      <c r="B98" s="69"/>
      <c r="C98" s="132"/>
      <c r="D98" s="132"/>
      <c r="E98" s="133" t="s">
        <v>94</v>
      </c>
      <c r="F98" s="133"/>
      <c r="G98" s="133"/>
      <c r="H98" s="133"/>
      <c r="I98" s="133"/>
      <c r="J98" s="132"/>
      <c r="K98" s="133" t="s">
        <v>95</v>
      </c>
      <c r="L98" s="133"/>
      <c r="M98" s="133"/>
      <c r="N98" s="133"/>
      <c r="O98" s="133"/>
      <c r="P98" s="133"/>
      <c r="Q98" s="133"/>
      <c r="R98" s="133"/>
      <c r="S98" s="133"/>
      <c r="T98" s="133"/>
      <c r="U98" s="133"/>
      <c r="V98" s="133"/>
      <c r="W98" s="133"/>
      <c r="X98" s="133"/>
      <c r="Y98" s="133"/>
      <c r="Z98" s="133"/>
      <c r="AA98" s="133"/>
      <c r="AB98" s="133"/>
      <c r="AC98" s="133"/>
      <c r="AD98" s="133"/>
      <c r="AE98" s="133"/>
      <c r="AF98" s="133"/>
      <c r="AG98" s="134">
        <f>'01.3 - Neuznatelné náklady'!J32</f>
        <v>0</v>
      </c>
      <c r="AH98" s="132"/>
      <c r="AI98" s="132"/>
      <c r="AJ98" s="132"/>
      <c r="AK98" s="132"/>
      <c r="AL98" s="132"/>
      <c r="AM98" s="132"/>
      <c r="AN98" s="134">
        <f>SUM(AG98,AT98)</f>
        <v>0</v>
      </c>
      <c r="AO98" s="132"/>
      <c r="AP98" s="132"/>
      <c r="AQ98" s="135" t="s">
        <v>89</v>
      </c>
      <c r="AR98" s="71"/>
      <c r="AS98" s="136">
        <v>0</v>
      </c>
      <c r="AT98" s="137">
        <f>ROUND(SUM(AV98:AW98),2)</f>
        <v>0</v>
      </c>
      <c r="AU98" s="138">
        <f>'01.3 - Neuznatelné náklady'!P124</f>
        <v>0</v>
      </c>
      <c r="AV98" s="137">
        <f>'01.3 - Neuznatelné náklady'!J35</f>
        <v>0</v>
      </c>
      <c r="AW98" s="137">
        <f>'01.3 - Neuznatelné náklady'!J36</f>
        <v>0</v>
      </c>
      <c r="AX98" s="137">
        <f>'01.3 - Neuznatelné náklady'!J37</f>
        <v>0</v>
      </c>
      <c r="AY98" s="137">
        <f>'01.3 - Neuznatelné náklady'!J38</f>
        <v>0</v>
      </c>
      <c r="AZ98" s="137">
        <f>'01.3 - Neuznatelné náklady'!F35</f>
        <v>0</v>
      </c>
      <c r="BA98" s="137">
        <f>'01.3 - Neuznatelné náklady'!F36</f>
        <v>0</v>
      </c>
      <c r="BB98" s="137">
        <f>'01.3 - Neuznatelné náklady'!F37</f>
        <v>0</v>
      </c>
      <c r="BC98" s="137">
        <f>'01.3 - Neuznatelné náklady'!F38</f>
        <v>0</v>
      </c>
      <c r="BD98" s="139">
        <f>'01.3 - Neuznatelné náklady'!F39</f>
        <v>0</v>
      </c>
      <c r="BE98" s="4"/>
      <c r="BT98" s="140" t="s">
        <v>85</v>
      </c>
      <c r="BV98" s="140" t="s">
        <v>78</v>
      </c>
      <c r="BW98" s="140" t="s">
        <v>96</v>
      </c>
      <c r="BX98" s="140" t="s">
        <v>84</v>
      </c>
      <c r="CL98" s="140" t="s">
        <v>1</v>
      </c>
    </row>
    <row r="99" s="7" customFormat="1" ht="16.5" customHeight="1">
      <c r="A99" s="7"/>
      <c r="B99" s="118"/>
      <c r="C99" s="119"/>
      <c r="D99" s="120" t="s">
        <v>97</v>
      </c>
      <c r="E99" s="120"/>
      <c r="F99" s="120"/>
      <c r="G99" s="120"/>
      <c r="H99" s="120"/>
      <c r="I99" s="121"/>
      <c r="J99" s="120" t="s">
        <v>98</v>
      </c>
      <c r="K99" s="120"/>
      <c r="L99" s="120"/>
      <c r="M99" s="120"/>
      <c r="N99" s="120"/>
      <c r="O99" s="120"/>
      <c r="P99" s="120"/>
      <c r="Q99" s="120"/>
      <c r="R99" s="120"/>
      <c r="S99" s="120"/>
      <c r="T99" s="120"/>
      <c r="U99" s="120"/>
      <c r="V99" s="120"/>
      <c r="W99" s="120"/>
      <c r="X99" s="120"/>
      <c r="Y99" s="120"/>
      <c r="Z99" s="120"/>
      <c r="AA99" s="120"/>
      <c r="AB99" s="120"/>
      <c r="AC99" s="120"/>
      <c r="AD99" s="120"/>
      <c r="AE99" s="120"/>
      <c r="AF99" s="120"/>
      <c r="AG99" s="122">
        <f>ROUND(SUM(AG100:AG101),2)</f>
        <v>0</v>
      </c>
      <c r="AH99" s="121"/>
      <c r="AI99" s="121"/>
      <c r="AJ99" s="121"/>
      <c r="AK99" s="121"/>
      <c r="AL99" s="121"/>
      <c r="AM99" s="121"/>
      <c r="AN99" s="123">
        <f>SUM(AG99,AT99)</f>
        <v>0</v>
      </c>
      <c r="AO99" s="121"/>
      <c r="AP99" s="121"/>
      <c r="AQ99" s="124" t="s">
        <v>82</v>
      </c>
      <c r="AR99" s="125"/>
      <c r="AS99" s="126">
        <f>ROUND(SUM(AS100:AS101),2)</f>
        <v>0</v>
      </c>
      <c r="AT99" s="127">
        <f>ROUND(SUM(AV99:AW99),2)</f>
        <v>0</v>
      </c>
      <c r="AU99" s="128">
        <f>ROUND(SUM(AU100:AU101),5)</f>
        <v>0</v>
      </c>
      <c r="AV99" s="127">
        <f>ROUND(AZ99*L29,2)</f>
        <v>0</v>
      </c>
      <c r="AW99" s="127">
        <f>ROUND(BA99*L30,2)</f>
        <v>0</v>
      </c>
      <c r="AX99" s="127">
        <f>ROUND(BB99*L29,2)</f>
        <v>0</v>
      </c>
      <c r="AY99" s="127">
        <f>ROUND(BC99*L30,2)</f>
        <v>0</v>
      </c>
      <c r="AZ99" s="127">
        <f>ROUND(SUM(AZ100:AZ101),2)</f>
        <v>0</v>
      </c>
      <c r="BA99" s="127">
        <f>ROUND(SUM(BA100:BA101),2)</f>
        <v>0</v>
      </c>
      <c r="BB99" s="127">
        <f>ROUND(SUM(BB100:BB101),2)</f>
        <v>0</v>
      </c>
      <c r="BC99" s="127">
        <f>ROUND(SUM(BC100:BC101),2)</f>
        <v>0</v>
      </c>
      <c r="BD99" s="129">
        <f>ROUND(SUM(BD100:BD101),2)</f>
        <v>0</v>
      </c>
      <c r="BE99" s="7"/>
      <c r="BS99" s="130" t="s">
        <v>75</v>
      </c>
      <c r="BT99" s="130" t="s">
        <v>83</v>
      </c>
      <c r="BU99" s="130" t="s">
        <v>77</v>
      </c>
      <c r="BV99" s="130" t="s">
        <v>78</v>
      </c>
      <c r="BW99" s="130" t="s">
        <v>99</v>
      </c>
      <c r="BX99" s="130" t="s">
        <v>5</v>
      </c>
      <c r="CL99" s="130" t="s">
        <v>1</v>
      </c>
      <c r="CM99" s="130" t="s">
        <v>85</v>
      </c>
    </row>
    <row r="100" s="4" customFormat="1" ht="16.5" customHeight="1">
      <c r="A100" s="131" t="s">
        <v>86</v>
      </c>
      <c r="B100" s="69"/>
      <c r="C100" s="132"/>
      <c r="D100" s="132"/>
      <c r="E100" s="133" t="s">
        <v>100</v>
      </c>
      <c r="F100" s="133"/>
      <c r="G100" s="133"/>
      <c r="H100" s="133"/>
      <c r="I100" s="133"/>
      <c r="J100" s="132"/>
      <c r="K100" s="133" t="s">
        <v>88</v>
      </c>
      <c r="L100" s="133"/>
      <c r="M100" s="133"/>
      <c r="N100" s="133"/>
      <c r="O100" s="133"/>
      <c r="P100" s="133"/>
      <c r="Q100" s="133"/>
      <c r="R100" s="133"/>
      <c r="S100" s="133"/>
      <c r="T100" s="133"/>
      <c r="U100" s="133"/>
      <c r="V100" s="133"/>
      <c r="W100" s="133"/>
      <c r="X100" s="133"/>
      <c r="Y100" s="133"/>
      <c r="Z100" s="133"/>
      <c r="AA100" s="133"/>
      <c r="AB100" s="133"/>
      <c r="AC100" s="133"/>
      <c r="AD100" s="133"/>
      <c r="AE100" s="133"/>
      <c r="AF100" s="133"/>
      <c r="AG100" s="134">
        <f>'02.1 - Vybudování povrchů'!J32</f>
        <v>0</v>
      </c>
      <c r="AH100" s="132"/>
      <c r="AI100" s="132"/>
      <c r="AJ100" s="132"/>
      <c r="AK100" s="132"/>
      <c r="AL100" s="132"/>
      <c r="AM100" s="132"/>
      <c r="AN100" s="134">
        <f>SUM(AG100,AT100)</f>
        <v>0</v>
      </c>
      <c r="AO100" s="132"/>
      <c r="AP100" s="132"/>
      <c r="AQ100" s="135" t="s">
        <v>89</v>
      </c>
      <c r="AR100" s="71"/>
      <c r="AS100" s="136">
        <v>0</v>
      </c>
      <c r="AT100" s="137">
        <f>ROUND(SUM(AV100:AW100),2)</f>
        <v>0</v>
      </c>
      <c r="AU100" s="138">
        <f>'02.1 - Vybudování povrchů'!P126</f>
        <v>0</v>
      </c>
      <c r="AV100" s="137">
        <f>'02.1 - Vybudování povrchů'!J35</f>
        <v>0</v>
      </c>
      <c r="AW100" s="137">
        <f>'02.1 - Vybudování povrchů'!J36</f>
        <v>0</v>
      </c>
      <c r="AX100" s="137">
        <f>'02.1 - Vybudování povrchů'!J37</f>
        <v>0</v>
      </c>
      <c r="AY100" s="137">
        <f>'02.1 - Vybudování povrchů'!J38</f>
        <v>0</v>
      </c>
      <c r="AZ100" s="137">
        <f>'02.1 - Vybudování povrchů'!F35</f>
        <v>0</v>
      </c>
      <c r="BA100" s="137">
        <f>'02.1 - Vybudování povrchů'!F36</f>
        <v>0</v>
      </c>
      <c r="BB100" s="137">
        <f>'02.1 - Vybudování povrchů'!F37</f>
        <v>0</v>
      </c>
      <c r="BC100" s="137">
        <f>'02.1 - Vybudování povrchů'!F38</f>
        <v>0</v>
      </c>
      <c r="BD100" s="139">
        <f>'02.1 - Vybudování povrchů'!F39</f>
        <v>0</v>
      </c>
      <c r="BE100" s="4"/>
      <c r="BT100" s="140" t="s">
        <v>85</v>
      </c>
      <c r="BV100" s="140" t="s">
        <v>78</v>
      </c>
      <c r="BW100" s="140" t="s">
        <v>101</v>
      </c>
      <c r="BX100" s="140" t="s">
        <v>99</v>
      </c>
      <c r="CL100" s="140" t="s">
        <v>1</v>
      </c>
    </row>
    <row r="101" s="4" customFormat="1" ht="16.5" customHeight="1">
      <c r="A101" s="131" t="s">
        <v>86</v>
      </c>
      <c r="B101" s="69"/>
      <c r="C101" s="132"/>
      <c r="D101" s="132"/>
      <c r="E101" s="133" t="s">
        <v>102</v>
      </c>
      <c r="F101" s="133"/>
      <c r="G101" s="133"/>
      <c r="H101" s="133"/>
      <c r="I101" s="133"/>
      <c r="J101" s="132"/>
      <c r="K101" s="133" t="s">
        <v>92</v>
      </c>
      <c r="L101" s="133"/>
      <c r="M101" s="133"/>
      <c r="N101" s="133"/>
      <c r="O101" s="133"/>
      <c r="P101" s="133"/>
      <c r="Q101" s="133"/>
      <c r="R101" s="133"/>
      <c r="S101" s="133"/>
      <c r="T101" s="133"/>
      <c r="U101" s="133"/>
      <c r="V101" s="133"/>
      <c r="W101" s="133"/>
      <c r="X101" s="133"/>
      <c r="Y101" s="133"/>
      <c r="Z101" s="133"/>
      <c r="AA101" s="133"/>
      <c r="AB101" s="133"/>
      <c r="AC101" s="133"/>
      <c r="AD101" s="133"/>
      <c r="AE101" s="133"/>
      <c r="AF101" s="133"/>
      <c r="AG101" s="134">
        <f>'02.2 - Změna povrchů'!J32</f>
        <v>0</v>
      </c>
      <c r="AH101" s="132"/>
      <c r="AI101" s="132"/>
      <c r="AJ101" s="132"/>
      <c r="AK101" s="132"/>
      <c r="AL101" s="132"/>
      <c r="AM101" s="132"/>
      <c r="AN101" s="134">
        <f>SUM(AG101,AT101)</f>
        <v>0</v>
      </c>
      <c r="AO101" s="132"/>
      <c r="AP101" s="132"/>
      <c r="AQ101" s="135" t="s">
        <v>89</v>
      </c>
      <c r="AR101" s="71"/>
      <c r="AS101" s="136">
        <v>0</v>
      </c>
      <c r="AT101" s="137">
        <f>ROUND(SUM(AV101:AW101),2)</f>
        <v>0</v>
      </c>
      <c r="AU101" s="138">
        <f>'02.2 - Změna povrchů'!P127</f>
        <v>0</v>
      </c>
      <c r="AV101" s="137">
        <f>'02.2 - Změna povrchů'!J35</f>
        <v>0</v>
      </c>
      <c r="AW101" s="137">
        <f>'02.2 - Změna povrchů'!J36</f>
        <v>0</v>
      </c>
      <c r="AX101" s="137">
        <f>'02.2 - Změna povrchů'!J37</f>
        <v>0</v>
      </c>
      <c r="AY101" s="137">
        <f>'02.2 - Změna povrchů'!J38</f>
        <v>0</v>
      </c>
      <c r="AZ101" s="137">
        <f>'02.2 - Změna povrchů'!F35</f>
        <v>0</v>
      </c>
      <c r="BA101" s="137">
        <f>'02.2 - Změna povrchů'!F36</f>
        <v>0</v>
      </c>
      <c r="BB101" s="137">
        <f>'02.2 - Změna povrchů'!F37</f>
        <v>0</v>
      </c>
      <c r="BC101" s="137">
        <f>'02.2 - Změna povrchů'!F38</f>
        <v>0</v>
      </c>
      <c r="BD101" s="139">
        <f>'02.2 - Změna povrchů'!F39</f>
        <v>0</v>
      </c>
      <c r="BE101" s="4"/>
      <c r="BT101" s="140" t="s">
        <v>85</v>
      </c>
      <c r="BV101" s="140" t="s">
        <v>78</v>
      </c>
      <c r="BW101" s="140" t="s">
        <v>103</v>
      </c>
      <c r="BX101" s="140" t="s">
        <v>99</v>
      </c>
      <c r="CL101" s="140" t="s">
        <v>1</v>
      </c>
    </row>
    <row r="102" s="7" customFormat="1" ht="16.5" customHeight="1">
      <c r="A102" s="131" t="s">
        <v>86</v>
      </c>
      <c r="B102" s="118"/>
      <c r="C102" s="119"/>
      <c r="D102" s="120" t="s">
        <v>104</v>
      </c>
      <c r="E102" s="120"/>
      <c r="F102" s="120"/>
      <c r="G102" s="120"/>
      <c r="H102" s="120"/>
      <c r="I102" s="121"/>
      <c r="J102" s="120" t="s">
        <v>105</v>
      </c>
      <c r="K102" s="120"/>
      <c r="L102" s="120"/>
      <c r="M102" s="120"/>
      <c r="N102" s="120"/>
      <c r="O102" s="120"/>
      <c r="P102" s="120"/>
      <c r="Q102" s="120"/>
      <c r="R102" s="120"/>
      <c r="S102" s="120"/>
      <c r="T102" s="120"/>
      <c r="U102" s="120"/>
      <c r="V102" s="120"/>
      <c r="W102" s="120"/>
      <c r="X102" s="120"/>
      <c r="Y102" s="120"/>
      <c r="Z102" s="120"/>
      <c r="AA102" s="120"/>
      <c r="AB102" s="120"/>
      <c r="AC102" s="120"/>
      <c r="AD102" s="120"/>
      <c r="AE102" s="120"/>
      <c r="AF102" s="120"/>
      <c r="AG102" s="123">
        <f>'03 - VRN'!J30</f>
        <v>0</v>
      </c>
      <c r="AH102" s="121"/>
      <c r="AI102" s="121"/>
      <c r="AJ102" s="121"/>
      <c r="AK102" s="121"/>
      <c r="AL102" s="121"/>
      <c r="AM102" s="121"/>
      <c r="AN102" s="123">
        <f>SUM(AG102,AT102)</f>
        <v>0</v>
      </c>
      <c r="AO102" s="121"/>
      <c r="AP102" s="121"/>
      <c r="AQ102" s="124" t="s">
        <v>82</v>
      </c>
      <c r="AR102" s="125"/>
      <c r="AS102" s="141">
        <v>0</v>
      </c>
      <c r="AT102" s="142">
        <f>ROUND(SUM(AV102:AW102),2)</f>
        <v>0</v>
      </c>
      <c r="AU102" s="143">
        <f>'03 - VRN'!P121</f>
        <v>0</v>
      </c>
      <c r="AV102" s="142">
        <f>'03 - VRN'!J33</f>
        <v>0</v>
      </c>
      <c r="AW102" s="142">
        <f>'03 - VRN'!J34</f>
        <v>0</v>
      </c>
      <c r="AX102" s="142">
        <f>'03 - VRN'!J35</f>
        <v>0</v>
      </c>
      <c r="AY102" s="142">
        <f>'03 - VRN'!J36</f>
        <v>0</v>
      </c>
      <c r="AZ102" s="142">
        <f>'03 - VRN'!F33</f>
        <v>0</v>
      </c>
      <c r="BA102" s="142">
        <f>'03 - VRN'!F34</f>
        <v>0</v>
      </c>
      <c r="BB102" s="142">
        <f>'03 - VRN'!F35</f>
        <v>0</v>
      </c>
      <c r="BC102" s="142">
        <f>'03 - VRN'!F36</f>
        <v>0</v>
      </c>
      <c r="BD102" s="144">
        <f>'03 - VRN'!F37</f>
        <v>0</v>
      </c>
      <c r="BE102" s="7"/>
      <c r="BT102" s="130" t="s">
        <v>83</v>
      </c>
      <c r="BV102" s="130" t="s">
        <v>78</v>
      </c>
      <c r="BW102" s="130" t="s">
        <v>106</v>
      </c>
      <c r="BX102" s="130" t="s">
        <v>5</v>
      </c>
      <c r="CL102" s="130" t="s">
        <v>1</v>
      </c>
      <c r="CM102" s="130" t="s">
        <v>85</v>
      </c>
    </row>
    <row r="103" s="2" customFormat="1" ht="30" customHeight="1">
      <c r="A103" s="37"/>
      <c r="B103" s="38"/>
      <c r="C103" s="39"/>
      <c r="D103" s="39"/>
      <c r="E103" s="39"/>
      <c r="F103" s="39"/>
      <c r="G103" s="39"/>
      <c r="H103" s="39"/>
      <c r="I103" s="39"/>
      <c r="J103" s="39"/>
      <c r="K103" s="39"/>
      <c r="L103" s="39"/>
      <c r="M103" s="39"/>
      <c r="N103" s="39"/>
      <c r="O103" s="39"/>
      <c r="P103" s="39"/>
      <c r="Q103" s="39"/>
      <c r="R103" s="39"/>
      <c r="S103" s="39"/>
      <c r="T103" s="39"/>
      <c r="U103" s="39"/>
      <c r="V103" s="39"/>
      <c r="W103" s="39"/>
      <c r="X103" s="39"/>
      <c r="Y103" s="39"/>
      <c r="Z103" s="39"/>
      <c r="AA103" s="39"/>
      <c r="AB103" s="39"/>
      <c r="AC103" s="39"/>
      <c r="AD103" s="39"/>
      <c r="AE103" s="39"/>
      <c r="AF103" s="39"/>
      <c r="AG103" s="39"/>
      <c r="AH103" s="39"/>
      <c r="AI103" s="39"/>
      <c r="AJ103" s="39"/>
      <c r="AK103" s="39"/>
      <c r="AL103" s="39"/>
      <c r="AM103" s="39"/>
      <c r="AN103" s="39"/>
      <c r="AO103" s="39"/>
      <c r="AP103" s="39"/>
      <c r="AQ103" s="39"/>
      <c r="AR103" s="43"/>
      <c r="AS103" s="37"/>
      <c r="AT103" s="37"/>
      <c r="AU103" s="37"/>
      <c r="AV103" s="37"/>
      <c r="AW103" s="37"/>
      <c r="AX103" s="37"/>
      <c r="AY103" s="37"/>
      <c r="AZ103" s="37"/>
      <c r="BA103" s="37"/>
      <c r="BB103" s="37"/>
      <c r="BC103" s="37"/>
      <c r="BD103" s="37"/>
      <c r="BE103" s="37"/>
    </row>
    <row r="104" s="2" customFormat="1" ht="6.96" customHeight="1">
      <c r="A104" s="37"/>
      <c r="B104" s="65"/>
      <c r="C104" s="66"/>
      <c r="D104" s="66"/>
      <c r="E104" s="66"/>
      <c r="F104" s="66"/>
      <c r="G104" s="66"/>
      <c r="H104" s="66"/>
      <c r="I104" s="66"/>
      <c r="J104" s="66"/>
      <c r="K104" s="66"/>
      <c r="L104" s="66"/>
      <c r="M104" s="66"/>
      <c r="N104" s="66"/>
      <c r="O104" s="66"/>
      <c r="P104" s="66"/>
      <c r="Q104" s="66"/>
      <c r="R104" s="66"/>
      <c r="S104" s="66"/>
      <c r="T104" s="66"/>
      <c r="U104" s="66"/>
      <c r="V104" s="66"/>
      <c r="W104" s="66"/>
      <c r="X104" s="66"/>
      <c r="Y104" s="66"/>
      <c r="Z104" s="66"/>
      <c r="AA104" s="66"/>
      <c r="AB104" s="66"/>
      <c r="AC104" s="66"/>
      <c r="AD104" s="66"/>
      <c r="AE104" s="66"/>
      <c r="AF104" s="66"/>
      <c r="AG104" s="66"/>
      <c r="AH104" s="66"/>
      <c r="AI104" s="66"/>
      <c r="AJ104" s="66"/>
      <c r="AK104" s="66"/>
      <c r="AL104" s="66"/>
      <c r="AM104" s="66"/>
      <c r="AN104" s="66"/>
      <c r="AO104" s="66"/>
      <c r="AP104" s="66"/>
      <c r="AQ104" s="66"/>
      <c r="AR104" s="43"/>
      <c r="AS104" s="37"/>
      <c r="AT104" s="37"/>
      <c r="AU104" s="37"/>
      <c r="AV104" s="37"/>
      <c r="AW104" s="37"/>
      <c r="AX104" s="37"/>
      <c r="AY104" s="37"/>
      <c r="AZ104" s="37"/>
      <c r="BA104" s="37"/>
      <c r="BB104" s="37"/>
      <c r="BC104" s="37"/>
      <c r="BD104" s="37"/>
      <c r="BE104" s="37"/>
    </row>
  </sheetData>
  <sheetProtection sheet="1" formatColumns="0" formatRows="0" objects="1" scenarios="1" spinCount="100000" saltValue="lMWH4a6/t+PiaFJyVDK2Pc+QTod3mRwTHkwx8SEzkK7JuLnfpsBFOCX1UK2qG4z9OuNE+2tC5zpmCmOLXubvMw==" hashValue="4ogboYqSYnwGt7hyzJLAIqlO0fZSancYhm+SrEA6TIL8vQ5sXRYr2wpZdgHRzbdnR7vzuepVebCv0ffeudSDTw==" algorithmName="SHA-512" password="CC35"/>
  <mergeCells count="70">
    <mergeCell ref="L85:AJ85"/>
    <mergeCell ref="AM87:AN87"/>
    <mergeCell ref="AS89:AT91"/>
    <mergeCell ref="AM89:AP89"/>
    <mergeCell ref="AM90:AP90"/>
    <mergeCell ref="C92:G92"/>
    <mergeCell ref="AG92:AM92"/>
    <mergeCell ref="AN92:AP92"/>
    <mergeCell ref="I92:AF92"/>
    <mergeCell ref="AG95:AM95"/>
    <mergeCell ref="AN95:AP95"/>
    <mergeCell ref="J95:AF95"/>
    <mergeCell ref="D95:H95"/>
    <mergeCell ref="AN96:AP96"/>
    <mergeCell ref="E96:I96"/>
    <mergeCell ref="K96:AF96"/>
    <mergeCell ref="AG96:AM96"/>
    <mergeCell ref="K97:AF97"/>
    <mergeCell ref="AN97:AP97"/>
    <mergeCell ref="E97:I97"/>
    <mergeCell ref="AG97:AM97"/>
    <mergeCell ref="AG98:AM98"/>
    <mergeCell ref="AN98:AP98"/>
    <mergeCell ref="E98:I98"/>
    <mergeCell ref="K98:AF98"/>
    <mergeCell ref="AN99:AP99"/>
    <mergeCell ref="AG99:AM99"/>
    <mergeCell ref="D99:H99"/>
    <mergeCell ref="J99:AF99"/>
    <mergeCell ref="AN100:AP100"/>
    <mergeCell ref="AG100:AM100"/>
    <mergeCell ref="E100:I100"/>
    <mergeCell ref="K100:AF100"/>
    <mergeCell ref="AN101:AP101"/>
    <mergeCell ref="AG101:AM101"/>
    <mergeCell ref="E101:I101"/>
    <mergeCell ref="K101:AF101"/>
    <mergeCell ref="AN102:AP102"/>
    <mergeCell ref="AG102:AM102"/>
    <mergeCell ref="D102:H102"/>
    <mergeCell ref="J102:AF102"/>
    <mergeCell ref="AG94:AM94"/>
    <mergeCell ref="AN94:AP94"/>
    <mergeCell ref="BE5:BE34"/>
    <mergeCell ref="K5:AJ5"/>
    <mergeCell ref="K6:AJ6"/>
    <mergeCell ref="E14:AJ14"/>
    <mergeCell ref="E23:AN23"/>
    <mergeCell ref="AK26:AO26"/>
    <mergeCell ref="L28:P28"/>
    <mergeCell ref="W28:AE28"/>
    <mergeCell ref="AK28:AO28"/>
    <mergeCell ref="AK29:AO29"/>
    <mergeCell ref="L29:P29"/>
    <mergeCell ref="W29:AE29"/>
    <mergeCell ref="W30:AE30"/>
    <mergeCell ref="AK30:AO30"/>
    <mergeCell ref="L30:P30"/>
    <mergeCell ref="AK31:AO31"/>
    <mergeCell ref="W31:AE31"/>
    <mergeCell ref="L31:P31"/>
    <mergeCell ref="L32:P32"/>
    <mergeCell ref="W32:AE32"/>
    <mergeCell ref="AK32:AO32"/>
    <mergeCell ref="L33:P33"/>
    <mergeCell ref="AK33:AO33"/>
    <mergeCell ref="W33:AE33"/>
    <mergeCell ref="AK35:AO35"/>
    <mergeCell ref="X35:AB35"/>
    <mergeCell ref="AR2:BE2"/>
  </mergeCells>
  <hyperlinks>
    <hyperlink ref="A96" location="'01.1 - Vybudování povrchů'!C2" display="/"/>
    <hyperlink ref="A97" location="'01.2 - Změna povrchů'!C2" display="/"/>
    <hyperlink ref="A98" location="'01.3 - Neuznatelné náklady'!C2" display="/"/>
    <hyperlink ref="A100" location="'02.1 - Vybudování povrchů'!C2" display="/"/>
    <hyperlink ref="A101" location="'02.2 - Změna povrchů'!C2" display="/"/>
    <hyperlink ref="A102" location="'03 - VRN'!C2" display="/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6" t="s">
        <v>90</v>
      </c>
      <c r="AZ2" s="145" t="s">
        <v>107</v>
      </c>
      <c r="BA2" s="145" t="s">
        <v>107</v>
      </c>
      <c r="BB2" s="145" t="s">
        <v>1</v>
      </c>
      <c r="BC2" s="145" t="s">
        <v>108</v>
      </c>
      <c r="BD2" s="145" t="s">
        <v>85</v>
      </c>
    </row>
    <row r="3" s="1" customFormat="1" ht="6.96" customHeight="1">
      <c r="B3" s="146"/>
      <c r="C3" s="147"/>
      <c r="D3" s="147"/>
      <c r="E3" s="147"/>
      <c r="F3" s="147"/>
      <c r="G3" s="147"/>
      <c r="H3" s="147"/>
      <c r="I3" s="147"/>
      <c r="J3" s="147"/>
      <c r="K3" s="147"/>
      <c r="L3" s="19"/>
      <c r="AT3" s="16" t="s">
        <v>85</v>
      </c>
      <c r="AZ3" s="145" t="s">
        <v>109</v>
      </c>
      <c r="BA3" s="145" t="s">
        <v>110</v>
      </c>
      <c r="BB3" s="145" t="s">
        <v>1</v>
      </c>
      <c r="BC3" s="145" t="s">
        <v>111</v>
      </c>
      <c r="BD3" s="145" t="s">
        <v>85</v>
      </c>
    </row>
    <row r="4" s="1" customFormat="1" ht="24.96" customHeight="1">
      <c r="B4" s="19"/>
      <c r="D4" s="148" t="s">
        <v>112</v>
      </c>
      <c r="L4" s="19"/>
      <c r="M4" s="149" t="s">
        <v>10</v>
      </c>
      <c r="AT4" s="16" t="s">
        <v>4</v>
      </c>
    </row>
    <row r="5" s="1" customFormat="1" ht="6.96" customHeight="1">
      <c r="B5" s="19"/>
      <c r="L5" s="19"/>
    </row>
    <row r="6" s="1" customFormat="1" ht="12" customHeight="1">
      <c r="B6" s="19"/>
      <c r="D6" s="150" t="s">
        <v>16</v>
      </c>
      <c r="L6" s="19"/>
    </row>
    <row r="7" s="1" customFormat="1" ht="16.5" customHeight="1">
      <c r="B7" s="19"/>
      <c r="E7" s="151" t="str">
        <f>'Rekapitulace stavby'!K6</f>
        <v>Kyjov - Parkoviště ul. Brandlova a Nětčická</v>
      </c>
      <c r="F7" s="150"/>
      <c r="G7" s="150"/>
      <c r="H7" s="150"/>
      <c r="L7" s="19"/>
    </row>
    <row r="8" s="1" customFormat="1" ht="12" customHeight="1">
      <c r="B8" s="19"/>
      <c r="D8" s="150" t="s">
        <v>113</v>
      </c>
      <c r="L8" s="19"/>
    </row>
    <row r="9" s="2" customFormat="1" ht="16.5" customHeight="1">
      <c r="A9" s="37"/>
      <c r="B9" s="43"/>
      <c r="C9" s="37"/>
      <c r="D9" s="37"/>
      <c r="E9" s="151" t="s">
        <v>114</v>
      </c>
      <c r="F9" s="37"/>
      <c r="G9" s="37"/>
      <c r="H9" s="37"/>
      <c r="I9" s="37"/>
      <c r="J9" s="37"/>
      <c r="K9" s="37"/>
      <c r="L9" s="62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</row>
    <row r="10" s="2" customFormat="1" ht="12" customHeight="1">
      <c r="A10" s="37"/>
      <c r="B10" s="43"/>
      <c r="C10" s="37"/>
      <c r="D10" s="150" t="s">
        <v>115</v>
      </c>
      <c r="E10" s="37"/>
      <c r="F10" s="37"/>
      <c r="G10" s="37"/>
      <c r="H10" s="37"/>
      <c r="I10" s="37"/>
      <c r="J10" s="37"/>
      <c r="K10" s="37"/>
      <c r="L10" s="62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</row>
    <row r="11" s="2" customFormat="1" ht="16.5" customHeight="1">
      <c r="A11" s="37"/>
      <c r="B11" s="43"/>
      <c r="C11" s="37"/>
      <c r="D11" s="37"/>
      <c r="E11" s="152" t="s">
        <v>116</v>
      </c>
      <c r="F11" s="37"/>
      <c r="G11" s="37"/>
      <c r="H11" s="37"/>
      <c r="I11" s="37"/>
      <c r="J11" s="37"/>
      <c r="K11" s="37"/>
      <c r="L11" s="62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s="2" customFormat="1">
      <c r="A12" s="37"/>
      <c r="B12" s="43"/>
      <c r="C12" s="37"/>
      <c r="D12" s="37"/>
      <c r="E12" s="37"/>
      <c r="F12" s="37"/>
      <c r="G12" s="37"/>
      <c r="H12" s="37"/>
      <c r="I12" s="37"/>
      <c r="J12" s="37"/>
      <c r="K12" s="37"/>
      <c r="L12" s="62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s="2" customFormat="1" ht="12" customHeight="1">
      <c r="A13" s="37"/>
      <c r="B13" s="43"/>
      <c r="C13" s="37"/>
      <c r="D13" s="150" t="s">
        <v>18</v>
      </c>
      <c r="E13" s="37"/>
      <c r="F13" s="140" t="s">
        <v>1</v>
      </c>
      <c r="G13" s="37"/>
      <c r="H13" s="37"/>
      <c r="I13" s="150" t="s">
        <v>19</v>
      </c>
      <c r="J13" s="140" t="s">
        <v>1</v>
      </c>
      <c r="K13" s="37"/>
      <c r="L13" s="62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s="2" customFormat="1" ht="12" customHeight="1">
      <c r="A14" s="37"/>
      <c r="B14" s="43"/>
      <c r="C14" s="37"/>
      <c r="D14" s="150" t="s">
        <v>20</v>
      </c>
      <c r="E14" s="37"/>
      <c r="F14" s="140" t="s">
        <v>21</v>
      </c>
      <c r="G14" s="37"/>
      <c r="H14" s="37"/>
      <c r="I14" s="150" t="s">
        <v>22</v>
      </c>
      <c r="J14" s="153" t="str">
        <f>'Rekapitulace stavby'!AN8</f>
        <v>16. 4. 2024</v>
      </c>
      <c r="K14" s="37"/>
      <c r="L14" s="62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s="2" customFormat="1" ht="10.8" customHeight="1">
      <c r="A15" s="37"/>
      <c r="B15" s="43"/>
      <c r="C15" s="37"/>
      <c r="D15" s="37"/>
      <c r="E15" s="37"/>
      <c r="F15" s="37"/>
      <c r="G15" s="37"/>
      <c r="H15" s="37"/>
      <c r="I15" s="37"/>
      <c r="J15" s="37"/>
      <c r="K15" s="37"/>
      <c r="L15" s="62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s="2" customFormat="1" ht="12" customHeight="1">
      <c r="A16" s="37"/>
      <c r="B16" s="43"/>
      <c r="C16" s="37"/>
      <c r="D16" s="150" t="s">
        <v>24</v>
      </c>
      <c r="E16" s="37"/>
      <c r="F16" s="37"/>
      <c r="G16" s="37"/>
      <c r="H16" s="37"/>
      <c r="I16" s="150" t="s">
        <v>25</v>
      </c>
      <c r="J16" s="140" t="s">
        <v>1</v>
      </c>
      <c r="K16" s="37"/>
      <c r="L16" s="62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s="2" customFormat="1" ht="18" customHeight="1">
      <c r="A17" s="37"/>
      <c r="B17" s="43"/>
      <c r="C17" s="37"/>
      <c r="D17" s="37"/>
      <c r="E17" s="140" t="s">
        <v>26</v>
      </c>
      <c r="F17" s="37"/>
      <c r="G17" s="37"/>
      <c r="H17" s="37"/>
      <c r="I17" s="150" t="s">
        <v>27</v>
      </c>
      <c r="J17" s="140" t="s">
        <v>1</v>
      </c>
      <c r="K17" s="37"/>
      <c r="L17" s="62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s="2" customFormat="1" ht="6.96" customHeight="1">
      <c r="A18" s="37"/>
      <c r="B18" s="43"/>
      <c r="C18" s="37"/>
      <c r="D18" s="37"/>
      <c r="E18" s="37"/>
      <c r="F18" s="37"/>
      <c r="G18" s="37"/>
      <c r="H18" s="37"/>
      <c r="I18" s="37"/>
      <c r="J18" s="37"/>
      <c r="K18" s="37"/>
      <c r="L18" s="62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s="2" customFormat="1" ht="12" customHeight="1">
      <c r="A19" s="37"/>
      <c r="B19" s="43"/>
      <c r="C19" s="37"/>
      <c r="D19" s="150" t="s">
        <v>28</v>
      </c>
      <c r="E19" s="37"/>
      <c r="F19" s="37"/>
      <c r="G19" s="37"/>
      <c r="H19" s="37"/>
      <c r="I19" s="150" t="s">
        <v>25</v>
      </c>
      <c r="J19" s="32" t="str">
        <f>'Rekapitulace stavby'!AN13</f>
        <v>Vyplň údaj</v>
      </c>
      <c r="K19" s="37"/>
      <c r="L19" s="62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s="2" customFormat="1" ht="18" customHeight="1">
      <c r="A20" s="37"/>
      <c r="B20" s="43"/>
      <c r="C20" s="37"/>
      <c r="D20" s="37"/>
      <c r="E20" s="32" t="str">
        <f>'Rekapitulace stavby'!E14</f>
        <v>Vyplň údaj</v>
      </c>
      <c r="F20" s="140"/>
      <c r="G20" s="140"/>
      <c r="H20" s="140"/>
      <c r="I20" s="150" t="s">
        <v>27</v>
      </c>
      <c r="J20" s="32" t="str">
        <f>'Rekapitulace stavby'!AN14</f>
        <v>Vyplň údaj</v>
      </c>
      <c r="K20" s="37"/>
      <c r="L20" s="62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s="2" customFormat="1" ht="6.96" customHeight="1">
      <c r="A21" s="37"/>
      <c r="B21" s="43"/>
      <c r="C21" s="37"/>
      <c r="D21" s="37"/>
      <c r="E21" s="37"/>
      <c r="F21" s="37"/>
      <c r="G21" s="37"/>
      <c r="H21" s="37"/>
      <c r="I21" s="37"/>
      <c r="J21" s="37"/>
      <c r="K21" s="37"/>
      <c r="L21" s="62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s="2" customFormat="1" ht="12" customHeight="1">
      <c r="A22" s="37"/>
      <c r="B22" s="43"/>
      <c r="C22" s="37"/>
      <c r="D22" s="150" t="s">
        <v>30</v>
      </c>
      <c r="E22" s="37"/>
      <c r="F22" s="37"/>
      <c r="G22" s="37"/>
      <c r="H22" s="37"/>
      <c r="I22" s="150" t="s">
        <v>25</v>
      </c>
      <c r="J22" s="140" t="s">
        <v>1</v>
      </c>
      <c r="K22" s="37"/>
      <c r="L22" s="62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s="2" customFormat="1" ht="18" customHeight="1">
      <c r="A23" s="37"/>
      <c r="B23" s="43"/>
      <c r="C23" s="37"/>
      <c r="D23" s="37"/>
      <c r="E23" s="140" t="s">
        <v>31</v>
      </c>
      <c r="F23" s="37"/>
      <c r="G23" s="37"/>
      <c r="H23" s="37"/>
      <c r="I23" s="150" t="s">
        <v>27</v>
      </c>
      <c r="J23" s="140" t="s">
        <v>1</v>
      </c>
      <c r="K23" s="37"/>
      <c r="L23" s="62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s="2" customFormat="1" ht="6.96" customHeight="1">
      <c r="A24" s="37"/>
      <c r="B24" s="43"/>
      <c r="C24" s="37"/>
      <c r="D24" s="37"/>
      <c r="E24" s="37"/>
      <c r="F24" s="37"/>
      <c r="G24" s="37"/>
      <c r="H24" s="37"/>
      <c r="I24" s="37"/>
      <c r="J24" s="37"/>
      <c r="K24" s="37"/>
      <c r="L24" s="62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s="2" customFormat="1" ht="12" customHeight="1">
      <c r="A25" s="37"/>
      <c r="B25" s="43"/>
      <c r="C25" s="37"/>
      <c r="D25" s="150" t="s">
        <v>33</v>
      </c>
      <c r="E25" s="37"/>
      <c r="F25" s="37"/>
      <c r="G25" s="37"/>
      <c r="H25" s="37"/>
      <c r="I25" s="150" t="s">
        <v>25</v>
      </c>
      <c r="J25" s="140" t="str">
        <f>IF('Rekapitulace stavby'!AN19="","",'Rekapitulace stavby'!AN19)</f>
        <v/>
      </c>
      <c r="K25" s="37"/>
      <c r="L25" s="62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</row>
    <row r="26" s="2" customFormat="1" ht="18" customHeight="1">
      <c r="A26" s="37"/>
      <c r="B26" s="43"/>
      <c r="C26" s="37"/>
      <c r="D26" s="37"/>
      <c r="E26" s="140" t="str">
        <f>IF('Rekapitulace stavby'!E20="","",'Rekapitulace stavby'!E20)</f>
        <v xml:space="preserve"> </v>
      </c>
      <c r="F26" s="37"/>
      <c r="G26" s="37"/>
      <c r="H26" s="37"/>
      <c r="I26" s="150" t="s">
        <v>27</v>
      </c>
      <c r="J26" s="140" t="str">
        <f>IF('Rekapitulace stavby'!AN20="","",'Rekapitulace stavby'!AN20)</f>
        <v/>
      </c>
      <c r="K26" s="37"/>
      <c r="L26" s="62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s="2" customFormat="1" ht="6.96" customHeight="1">
      <c r="A27" s="37"/>
      <c r="B27" s="43"/>
      <c r="C27" s="37"/>
      <c r="D27" s="37"/>
      <c r="E27" s="37"/>
      <c r="F27" s="37"/>
      <c r="G27" s="37"/>
      <c r="H27" s="37"/>
      <c r="I27" s="37"/>
      <c r="J27" s="37"/>
      <c r="K27" s="37"/>
      <c r="L27" s="62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</row>
    <row r="28" s="2" customFormat="1" ht="12" customHeight="1">
      <c r="A28" s="37"/>
      <c r="B28" s="43"/>
      <c r="C28" s="37"/>
      <c r="D28" s="150" t="s">
        <v>35</v>
      </c>
      <c r="E28" s="37"/>
      <c r="F28" s="37"/>
      <c r="G28" s="37"/>
      <c r="H28" s="37"/>
      <c r="I28" s="37"/>
      <c r="J28" s="37"/>
      <c r="K28" s="37"/>
      <c r="L28" s="62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s="8" customFormat="1" ht="16.5" customHeight="1">
      <c r="A29" s="154"/>
      <c r="B29" s="155"/>
      <c r="C29" s="154"/>
      <c r="D29" s="154"/>
      <c r="E29" s="156" t="s">
        <v>1</v>
      </c>
      <c r="F29" s="156"/>
      <c r="G29" s="156"/>
      <c r="H29" s="156"/>
      <c r="I29" s="154"/>
      <c r="J29" s="154"/>
      <c r="K29" s="154"/>
      <c r="L29" s="157"/>
      <c r="S29" s="154"/>
      <c r="T29" s="154"/>
      <c r="U29" s="154"/>
      <c r="V29" s="154"/>
      <c r="W29" s="154"/>
      <c r="X29" s="154"/>
      <c r="Y29" s="154"/>
      <c r="Z29" s="154"/>
      <c r="AA29" s="154"/>
      <c r="AB29" s="154"/>
      <c r="AC29" s="154"/>
      <c r="AD29" s="154"/>
      <c r="AE29" s="154"/>
    </row>
    <row r="30" s="2" customFormat="1" ht="6.96" customHeight="1">
      <c r="A30" s="37"/>
      <c r="B30" s="43"/>
      <c r="C30" s="37"/>
      <c r="D30" s="37"/>
      <c r="E30" s="37"/>
      <c r="F30" s="37"/>
      <c r="G30" s="37"/>
      <c r="H30" s="37"/>
      <c r="I30" s="37"/>
      <c r="J30" s="37"/>
      <c r="K30" s="37"/>
      <c r="L30" s="62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s="2" customFormat="1" ht="6.96" customHeight="1">
      <c r="A31" s="37"/>
      <c r="B31" s="43"/>
      <c r="C31" s="37"/>
      <c r="D31" s="158"/>
      <c r="E31" s="158"/>
      <c r="F31" s="158"/>
      <c r="G31" s="158"/>
      <c r="H31" s="158"/>
      <c r="I31" s="158"/>
      <c r="J31" s="158"/>
      <c r="K31" s="158"/>
      <c r="L31" s="62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</row>
    <row r="32" s="2" customFormat="1" ht="25.44" customHeight="1">
      <c r="A32" s="37"/>
      <c r="B32" s="43"/>
      <c r="C32" s="37"/>
      <c r="D32" s="159" t="s">
        <v>36</v>
      </c>
      <c r="E32" s="37"/>
      <c r="F32" s="37"/>
      <c r="G32" s="37"/>
      <c r="H32" s="37"/>
      <c r="I32" s="37"/>
      <c r="J32" s="160">
        <f>ROUND(J126, 2)</f>
        <v>0</v>
      </c>
      <c r="K32" s="37"/>
      <c r="L32" s="62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s="2" customFormat="1" ht="6.96" customHeight="1">
      <c r="A33" s="37"/>
      <c r="B33" s="43"/>
      <c r="C33" s="37"/>
      <c r="D33" s="158"/>
      <c r="E33" s="158"/>
      <c r="F33" s="158"/>
      <c r="G33" s="158"/>
      <c r="H33" s="158"/>
      <c r="I33" s="158"/>
      <c r="J33" s="158"/>
      <c r="K33" s="158"/>
      <c r="L33" s="62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s="2" customFormat="1" ht="14.4" customHeight="1">
      <c r="A34" s="37"/>
      <c r="B34" s="43"/>
      <c r="C34" s="37"/>
      <c r="D34" s="37"/>
      <c r="E34" s="37"/>
      <c r="F34" s="161" t="s">
        <v>38</v>
      </c>
      <c r="G34" s="37"/>
      <c r="H34" s="37"/>
      <c r="I34" s="161" t="s">
        <v>37</v>
      </c>
      <c r="J34" s="161" t="s">
        <v>39</v>
      </c>
      <c r="K34" s="37"/>
      <c r="L34" s="62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s="2" customFormat="1" ht="14.4" customHeight="1">
      <c r="A35" s="37"/>
      <c r="B35" s="43"/>
      <c r="C35" s="37"/>
      <c r="D35" s="162" t="s">
        <v>40</v>
      </c>
      <c r="E35" s="150" t="s">
        <v>41</v>
      </c>
      <c r="F35" s="163">
        <f>ROUND((SUM(BE126:BE250)),  2)</f>
        <v>0</v>
      </c>
      <c r="G35" s="37"/>
      <c r="H35" s="37"/>
      <c r="I35" s="164">
        <v>0.20999999999999999</v>
      </c>
      <c r="J35" s="163">
        <f>ROUND(((SUM(BE126:BE250))*I35),  2)</f>
        <v>0</v>
      </c>
      <c r="K35" s="37"/>
      <c r="L35" s="62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s="2" customFormat="1" ht="14.4" customHeight="1">
      <c r="A36" s="37"/>
      <c r="B36" s="43"/>
      <c r="C36" s="37"/>
      <c r="D36" s="37"/>
      <c r="E36" s="150" t="s">
        <v>42</v>
      </c>
      <c r="F36" s="163">
        <f>ROUND((SUM(BF126:BF250)),  2)</f>
        <v>0</v>
      </c>
      <c r="G36" s="37"/>
      <c r="H36" s="37"/>
      <c r="I36" s="164">
        <v>0.14999999999999999</v>
      </c>
      <c r="J36" s="163">
        <f>ROUND(((SUM(BF126:BF250))*I36),  2)</f>
        <v>0</v>
      </c>
      <c r="K36" s="37"/>
      <c r="L36" s="62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hidden="1" s="2" customFormat="1" ht="14.4" customHeight="1">
      <c r="A37" s="37"/>
      <c r="B37" s="43"/>
      <c r="C37" s="37"/>
      <c r="D37" s="37"/>
      <c r="E37" s="150" t="s">
        <v>43</v>
      </c>
      <c r="F37" s="163">
        <f>ROUND((SUM(BG126:BG250)),  2)</f>
        <v>0</v>
      </c>
      <c r="G37" s="37"/>
      <c r="H37" s="37"/>
      <c r="I37" s="164">
        <v>0.20999999999999999</v>
      </c>
      <c r="J37" s="163">
        <f>0</f>
        <v>0</v>
      </c>
      <c r="K37" s="37"/>
      <c r="L37" s="62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hidden="1" s="2" customFormat="1" ht="14.4" customHeight="1">
      <c r="A38" s="37"/>
      <c r="B38" s="43"/>
      <c r="C38" s="37"/>
      <c r="D38" s="37"/>
      <c r="E38" s="150" t="s">
        <v>44</v>
      </c>
      <c r="F38" s="163">
        <f>ROUND((SUM(BH126:BH250)),  2)</f>
        <v>0</v>
      </c>
      <c r="G38" s="37"/>
      <c r="H38" s="37"/>
      <c r="I38" s="164">
        <v>0.14999999999999999</v>
      </c>
      <c r="J38" s="163">
        <f>0</f>
        <v>0</v>
      </c>
      <c r="K38" s="37"/>
      <c r="L38" s="62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hidden="1" s="2" customFormat="1" ht="14.4" customHeight="1">
      <c r="A39" s="37"/>
      <c r="B39" s="43"/>
      <c r="C39" s="37"/>
      <c r="D39" s="37"/>
      <c r="E39" s="150" t="s">
        <v>45</v>
      </c>
      <c r="F39" s="163">
        <f>ROUND((SUM(BI126:BI250)),  2)</f>
        <v>0</v>
      </c>
      <c r="G39" s="37"/>
      <c r="H39" s="37"/>
      <c r="I39" s="164">
        <v>0</v>
      </c>
      <c r="J39" s="163">
        <f>0</f>
        <v>0</v>
      </c>
      <c r="K39" s="37"/>
      <c r="L39" s="62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</row>
    <row r="40" s="2" customFormat="1" ht="6.96" customHeight="1">
      <c r="A40" s="37"/>
      <c r="B40" s="43"/>
      <c r="C40" s="37"/>
      <c r="D40" s="37"/>
      <c r="E40" s="37"/>
      <c r="F40" s="37"/>
      <c r="G40" s="37"/>
      <c r="H40" s="37"/>
      <c r="I40" s="37"/>
      <c r="J40" s="37"/>
      <c r="K40" s="37"/>
      <c r="L40" s="62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</row>
    <row r="41" s="2" customFormat="1" ht="25.44" customHeight="1">
      <c r="A41" s="37"/>
      <c r="B41" s="43"/>
      <c r="C41" s="165"/>
      <c r="D41" s="166" t="s">
        <v>46</v>
      </c>
      <c r="E41" s="167"/>
      <c r="F41" s="167"/>
      <c r="G41" s="168" t="s">
        <v>47</v>
      </c>
      <c r="H41" s="169" t="s">
        <v>48</v>
      </c>
      <c r="I41" s="167"/>
      <c r="J41" s="170">
        <f>SUM(J32:J39)</f>
        <v>0</v>
      </c>
      <c r="K41" s="171"/>
      <c r="L41" s="62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</row>
    <row r="42" s="2" customFormat="1" ht="14.4" customHeight="1">
      <c r="A42" s="37"/>
      <c r="B42" s="43"/>
      <c r="C42" s="37"/>
      <c r="D42" s="37"/>
      <c r="E42" s="37"/>
      <c r="F42" s="37"/>
      <c r="G42" s="37"/>
      <c r="H42" s="37"/>
      <c r="I42" s="37"/>
      <c r="J42" s="37"/>
      <c r="K42" s="37"/>
      <c r="L42" s="62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</row>
    <row r="43" s="1" customFormat="1" ht="14.4" customHeight="1">
      <c r="B43" s="19"/>
      <c r="L43" s="19"/>
    </row>
    <row r="44" s="1" customFormat="1" ht="14.4" customHeight="1">
      <c r="B44" s="19"/>
      <c r="L44" s="19"/>
    </row>
    <row r="45" s="1" customFormat="1" ht="14.4" customHeight="1">
      <c r="B45" s="19"/>
      <c r="L45" s="19"/>
    </row>
    <row r="46" s="1" customFormat="1" ht="14.4" customHeight="1">
      <c r="B46" s="19"/>
      <c r="L46" s="19"/>
    </row>
    <row r="47" s="1" customFormat="1" ht="14.4" customHeight="1">
      <c r="B47" s="19"/>
      <c r="L47" s="19"/>
    </row>
    <row r="48" s="1" customFormat="1" ht="14.4" customHeight="1">
      <c r="B48" s="19"/>
      <c r="L48" s="19"/>
    </row>
    <row r="49" s="1" customFormat="1" ht="14.4" customHeight="1">
      <c r="B49" s="19"/>
      <c r="L49" s="19"/>
    </row>
    <row r="50" s="2" customFormat="1" ht="14.4" customHeight="1">
      <c r="B50" s="62"/>
      <c r="D50" s="172" t="s">
        <v>49</v>
      </c>
      <c r="E50" s="173"/>
      <c r="F50" s="173"/>
      <c r="G50" s="172" t="s">
        <v>50</v>
      </c>
      <c r="H50" s="173"/>
      <c r="I50" s="173"/>
      <c r="J50" s="173"/>
      <c r="K50" s="173"/>
      <c r="L50" s="62"/>
    </row>
    <row r="51">
      <c r="B51" s="19"/>
      <c r="L51" s="19"/>
    </row>
    <row r="52">
      <c r="B52" s="19"/>
      <c r="L52" s="19"/>
    </row>
    <row r="53">
      <c r="B53" s="19"/>
      <c r="L53" s="19"/>
    </row>
    <row r="54">
      <c r="B54" s="19"/>
      <c r="L54" s="19"/>
    </row>
    <row r="55">
      <c r="B55" s="19"/>
      <c r="L55" s="19"/>
    </row>
    <row r="56">
      <c r="B56" s="19"/>
      <c r="L56" s="19"/>
    </row>
    <row r="57">
      <c r="B57" s="19"/>
      <c r="L57" s="19"/>
    </row>
    <row r="58">
      <c r="B58" s="19"/>
      <c r="L58" s="19"/>
    </row>
    <row r="59">
      <c r="B59" s="19"/>
      <c r="L59" s="19"/>
    </row>
    <row r="60">
      <c r="B60" s="19"/>
      <c r="L60" s="19"/>
    </row>
    <row r="61" s="2" customFormat="1">
      <c r="A61" s="37"/>
      <c r="B61" s="43"/>
      <c r="C61" s="37"/>
      <c r="D61" s="174" t="s">
        <v>51</v>
      </c>
      <c r="E61" s="175"/>
      <c r="F61" s="176" t="s">
        <v>52</v>
      </c>
      <c r="G61" s="174" t="s">
        <v>51</v>
      </c>
      <c r="H61" s="175"/>
      <c r="I61" s="175"/>
      <c r="J61" s="177" t="s">
        <v>52</v>
      </c>
      <c r="K61" s="175"/>
      <c r="L61" s="62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</row>
    <row r="62">
      <c r="B62" s="19"/>
      <c r="L62" s="19"/>
    </row>
    <row r="63">
      <c r="B63" s="19"/>
      <c r="L63" s="19"/>
    </row>
    <row r="64">
      <c r="B64" s="19"/>
      <c r="L64" s="19"/>
    </row>
    <row r="65" s="2" customFormat="1">
      <c r="A65" s="37"/>
      <c r="B65" s="43"/>
      <c r="C65" s="37"/>
      <c r="D65" s="172" t="s">
        <v>53</v>
      </c>
      <c r="E65" s="178"/>
      <c r="F65" s="178"/>
      <c r="G65" s="172" t="s">
        <v>54</v>
      </c>
      <c r="H65" s="178"/>
      <c r="I65" s="178"/>
      <c r="J65" s="178"/>
      <c r="K65" s="178"/>
      <c r="L65" s="62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</row>
    <row r="66">
      <c r="B66" s="19"/>
      <c r="L66" s="19"/>
    </row>
    <row r="67">
      <c r="B67" s="19"/>
      <c r="L67" s="19"/>
    </row>
    <row r="68">
      <c r="B68" s="19"/>
      <c r="L68" s="19"/>
    </row>
    <row r="69">
      <c r="B69" s="19"/>
      <c r="L69" s="19"/>
    </row>
    <row r="70">
      <c r="B70" s="19"/>
      <c r="L70" s="19"/>
    </row>
    <row r="71">
      <c r="B71" s="19"/>
      <c r="L71" s="19"/>
    </row>
    <row r="72">
      <c r="B72" s="19"/>
      <c r="L72" s="19"/>
    </row>
    <row r="73">
      <c r="B73" s="19"/>
      <c r="L73" s="19"/>
    </row>
    <row r="74">
      <c r="B74" s="19"/>
      <c r="L74" s="19"/>
    </row>
    <row r="75">
      <c r="B75" s="19"/>
      <c r="L75" s="19"/>
    </row>
    <row r="76" s="2" customFormat="1">
      <c r="A76" s="37"/>
      <c r="B76" s="43"/>
      <c r="C76" s="37"/>
      <c r="D76" s="174" t="s">
        <v>51</v>
      </c>
      <c r="E76" s="175"/>
      <c r="F76" s="176" t="s">
        <v>52</v>
      </c>
      <c r="G76" s="174" t="s">
        <v>51</v>
      </c>
      <c r="H76" s="175"/>
      <c r="I76" s="175"/>
      <c r="J76" s="177" t="s">
        <v>52</v>
      </c>
      <c r="K76" s="175"/>
      <c r="L76" s="62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</row>
    <row r="77" s="2" customFormat="1" ht="14.4" customHeight="1">
      <c r="A77" s="37"/>
      <c r="B77" s="179"/>
      <c r="C77" s="180"/>
      <c r="D77" s="180"/>
      <c r="E77" s="180"/>
      <c r="F77" s="180"/>
      <c r="G77" s="180"/>
      <c r="H77" s="180"/>
      <c r="I77" s="180"/>
      <c r="J77" s="180"/>
      <c r="K77" s="180"/>
      <c r="L77" s="62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</row>
    <row r="81" s="2" customFormat="1" ht="6.96" customHeight="1">
      <c r="A81" s="37"/>
      <c r="B81" s="181"/>
      <c r="C81" s="182"/>
      <c r="D81" s="182"/>
      <c r="E81" s="182"/>
      <c r="F81" s="182"/>
      <c r="G81" s="182"/>
      <c r="H81" s="182"/>
      <c r="I81" s="182"/>
      <c r="J81" s="182"/>
      <c r="K81" s="182"/>
      <c r="L81" s="62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</row>
    <row r="82" s="2" customFormat="1" ht="24.96" customHeight="1">
      <c r="A82" s="37"/>
      <c r="B82" s="38"/>
      <c r="C82" s="22" t="s">
        <v>117</v>
      </c>
      <c r="D82" s="39"/>
      <c r="E82" s="39"/>
      <c r="F82" s="39"/>
      <c r="G82" s="39"/>
      <c r="H82" s="39"/>
      <c r="I82" s="39"/>
      <c r="J82" s="39"/>
      <c r="K82" s="39"/>
      <c r="L82" s="62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</row>
    <row r="83" s="2" customFormat="1" ht="6.96" customHeight="1">
      <c r="A83" s="37"/>
      <c r="B83" s="38"/>
      <c r="C83" s="39"/>
      <c r="D83" s="39"/>
      <c r="E83" s="39"/>
      <c r="F83" s="39"/>
      <c r="G83" s="39"/>
      <c r="H83" s="39"/>
      <c r="I83" s="39"/>
      <c r="J83" s="39"/>
      <c r="K83" s="39"/>
      <c r="L83" s="62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</row>
    <row r="84" s="2" customFormat="1" ht="12" customHeight="1">
      <c r="A84" s="37"/>
      <c r="B84" s="38"/>
      <c r="C84" s="31" t="s">
        <v>16</v>
      </c>
      <c r="D84" s="39"/>
      <c r="E84" s="39"/>
      <c r="F84" s="39"/>
      <c r="G84" s="39"/>
      <c r="H84" s="39"/>
      <c r="I84" s="39"/>
      <c r="J84" s="39"/>
      <c r="K84" s="39"/>
      <c r="L84" s="62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</row>
    <row r="85" s="2" customFormat="1" ht="16.5" customHeight="1">
      <c r="A85" s="37"/>
      <c r="B85" s="38"/>
      <c r="C85" s="39"/>
      <c r="D85" s="39"/>
      <c r="E85" s="183" t="str">
        <f>E7</f>
        <v>Kyjov - Parkoviště ul. Brandlova a Nětčická</v>
      </c>
      <c r="F85" s="31"/>
      <c r="G85" s="31"/>
      <c r="H85" s="31"/>
      <c r="I85" s="39"/>
      <c r="J85" s="39"/>
      <c r="K85" s="39"/>
      <c r="L85" s="62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</row>
    <row r="86" s="1" customFormat="1" ht="12" customHeight="1">
      <c r="B86" s="20"/>
      <c r="C86" s="31" t="s">
        <v>113</v>
      </c>
      <c r="D86" s="21"/>
      <c r="E86" s="21"/>
      <c r="F86" s="21"/>
      <c r="G86" s="21"/>
      <c r="H86" s="21"/>
      <c r="I86" s="21"/>
      <c r="J86" s="21"/>
      <c r="K86" s="21"/>
      <c r="L86" s="19"/>
    </row>
    <row r="87" s="2" customFormat="1" ht="16.5" customHeight="1">
      <c r="A87" s="37"/>
      <c r="B87" s="38"/>
      <c r="C87" s="39"/>
      <c r="D87" s="39"/>
      <c r="E87" s="183" t="s">
        <v>114</v>
      </c>
      <c r="F87" s="39"/>
      <c r="G87" s="39"/>
      <c r="H87" s="39"/>
      <c r="I87" s="39"/>
      <c r="J87" s="39"/>
      <c r="K87" s="39"/>
      <c r="L87" s="62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</row>
    <row r="88" s="2" customFormat="1" ht="12" customHeight="1">
      <c r="A88" s="37"/>
      <c r="B88" s="38"/>
      <c r="C88" s="31" t="s">
        <v>115</v>
      </c>
      <c r="D88" s="39"/>
      <c r="E88" s="39"/>
      <c r="F88" s="39"/>
      <c r="G88" s="39"/>
      <c r="H88" s="39"/>
      <c r="I88" s="39"/>
      <c r="J88" s="39"/>
      <c r="K88" s="39"/>
      <c r="L88" s="62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</row>
    <row r="89" s="2" customFormat="1" ht="16.5" customHeight="1">
      <c r="A89" s="37"/>
      <c r="B89" s="38"/>
      <c r="C89" s="39"/>
      <c r="D89" s="39"/>
      <c r="E89" s="75" t="str">
        <f>E11</f>
        <v>01.1 - Vybudování povrchů</v>
      </c>
      <c r="F89" s="39"/>
      <c r="G89" s="39"/>
      <c r="H89" s="39"/>
      <c r="I89" s="39"/>
      <c r="J89" s="39"/>
      <c r="K89" s="39"/>
      <c r="L89" s="62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</row>
    <row r="90" s="2" customFormat="1" ht="6.96" customHeight="1">
      <c r="A90" s="37"/>
      <c r="B90" s="38"/>
      <c r="C90" s="39"/>
      <c r="D90" s="39"/>
      <c r="E90" s="39"/>
      <c r="F90" s="39"/>
      <c r="G90" s="39"/>
      <c r="H90" s="39"/>
      <c r="I90" s="39"/>
      <c r="J90" s="39"/>
      <c r="K90" s="39"/>
      <c r="L90" s="62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</row>
    <row r="91" s="2" customFormat="1" ht="12" customHeight="1">
      <c r="A91" s="37"/>
      <c r="B91" s="38"/>
      <c r="C91" s="31" t="s">
        <v>20</v>
      </c>
      <c r="D91" s="39"/>
      <c r="E91" s="39"/>
      <c r="F91" s="26" t="str">
        <f>F14</f>
        <v>Kyjov</v>
      </c>
      <c r="G91" s="39"/>
      <c r="H91" s="39"/>
      <c r="I91" s="31" t="s">
        <v>22</v>
      </c>
      <c r="J91" s="78" t="str">
        <f>IF(J14="","",J14)</f>
        <v>16. 4. 2024</v>
      </c>
      <c r="K91" s="39"/>
      <c r="L91" s="62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</row>
    <row r="92" s="2" customFormat="1" ht="6.96" customHeight="1">
      <c r="A92" s="37"/>
      <c r="B92" s="38"/>
      <c r="C92" s="39"/>
      <c r="D92" s="39"/>
      <c r="E92" s="39"/>
      <c r="F92" s="39"/>
      <c r="G92" s="39"/>
      <c r="H92" s="39"/>
      <c r="I92" s="39"/>
      <c r="J92" s="39"/>
      <c r="K92" s="39"/>
      <c r="L92" s="62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</row>
    <row r="93" s="2" customFormat="1" ht="15.15" customHeight="1">
      <c r="A93" s="37"/>
      <c r="B93" s="38"/>
      <c r="C93" s="31" t="s">
        <v>24</v>
      </c>
      <c r="D93" s="39"/>
      <c r="E93" s="39"/>
      <c r="F93" s="26" t="str">
        <f>E17</f>
        <v>město Kyjov</v>
      </c>
      <c r="G93" s="39"/>
      <c r="H93" s="39"/>
      <c r="I93" s="31" t="s">
        <v>30</v>
      </c>
      <c r="J93" s="35" t="str">
        <f>E23</f>
        <v>Projekce DS s.r.o.</v>
      </c>
      <c r="K93" s="39"/>
      <c r="L93" s="62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</row>
    <row r="94" s="2" customFormat="1" ht="15.15" customHeight="1">
      <c r="A94" s="37"/>
      <c r="B94" s="38"/>
      <c r="C94" s="31" t="s">
        <v>28</v>
      </c>
      <c r="D94" s="39"/>
      <c r="E94" s="39"/>
      <c r="F94" s="26" t="str">
        <f>IF(E20="","",E20)</f>
        <v>Vyplň údaj</v>
      </c>
      <c r="G94" s="39"/>
      <c r="H94" s="39"/>
      <c r="I94" s="31" t="s">
        <v>33</v>
      </c>
      <c r="J94" s="35" t="str">
        <f>E26</f>
        <v xml:space="preserve"> </v>
      </c>
      <c r="K94" s="39"/>
      <c r="L94" s="62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</row>
    <row r="95" s="2" customFormat="1" ht="10.32" customHeight="1">
      <c r="A95" s="37"/>
      <c r="B95" s="38"/>
      <c r="C95" s="39"/>
      <c r="D95" s="39"/>
      <c r="E95" s="39"/>
      <c r="F95" s="39"/>
      <c r="G95" s="39"/>
      <c r="H95" s="39"/>
      <c r="I95" s="39"/>
      <c r="J95" s="39"/>
      <c r="K95" s="39"/>
      <c r="L95" s="62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</row>
    <row r="96" s="2" customFormat="1" ht="29.28" customHeight="1">
      <c r="A96" s="37"/>
      <c r="B96" s="38"/>
      <c r="C96" s="184" t="s">
        <v>118</v>
      </c>
      <c r="D96" s="185"/>
      <c r="E96" s="185"/>
      <c r="F96" s="185"/>
      <c r="G96" s="185"/>
      <c r="H96" s="185"/>
      <c r="I96" s="185"/>
      <c r="J96" s="186" t="s">
        <v>119</v>
      </c>
      <c r="K96" s="185"/>
      <c r="L96" s="62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</row>
    <row r="97" s="2" customFormat="1" ht="10.32" customHeight="1">
      <c r="A97" s="37"/>
      <c r="B97" s="38"/>
      <c r="C97" s="39"/>
      <c r="D97" s="39"/>
      <c r="E97" s="39"/>
      <c r="F97" s="39"/>
      <c r="G97" s="39"/>
      <c r="H97" s="39"/>
      <c r="I97" s="39"/>
      <c r="J97" s="39"/>
      <c r="K97" s="39"/>
      <c r="L97" s="62"/>
      <c r="S97" s="37"/>
      <c r="T97" s="37"/>
      <c r="U97" s="37"/>
      <c r="V97" s="37"/>
      <c r="W97" s="37"/>
      <c r="X97" s="37"/>
      <c r="Y97" s="37"/>
      <c r="Z97" s="37"/>
      <c r="AA97" s="37"/>
      <c r="AB97" s="37"/>
      <c r="AC97" s="37"/>
      <c r="AD97" s="37"/>
      <c r="AE97" s="37"/>
    </row>
    <row r="98" s="2" customFormat="1" ht="22.8" customHeight="1">
      <c r="A98" s="37"/>
      <c r="B98" s="38"/>
      <c r="C98" s="187" t="s">
        <v>120</v>
      </c>
      <c r="D98" s="39"/>
      <c r="E98" s="39"/>
      <c r="F98" s="39"/>
      <c r="G98" s="39"/>
      <c r="H98" s="39"/>
      <c r="I98" s="39"/>
      <c r="J98" s="109">
        <f>J126</f>
        <v>0</v>
      </c>
      <c r="K98" s="39"/>
      <c r="L98" s="62"/>
      <c r="S98" s="37"/>
      <c r="T98" s="37"/>
      <c r="U98" s="37"/>
      <c r="V98" s="37"/>
      <c r="W98" s="37"/>
      <c r="X98" s="37"/>
      <c r="Y98" s="37"/>
      <c r="Z98" s="37"/>
      <c r="AA98" s="37"/>
      <c r="AB98" s="37"/>
      <c r="AC98" s="37"/>
      <c r="AD98" s="37"/>
      <c r="AE98" s="37"/>
      <c r="AU98" s="16" t="s">
        <v>121</v>
      </c>
    </row>
    <row r="99" s="9" customFormat="1" ht="24.96" customHeight="1">
      <c r="A99" s="9"/>
      <c r="B99" s="188"/>
      <c r="C99" s="189"/>
      <c r="D99" s="190" t="s">
        <v>122</v>
      </c>
      <c r="E99" s="191"/>
      <c r="F99" s="191"/>
      <c r="G99" s="191"/>
      <c r="H99" s="191"/>
      <c r="I99" s="191"/>
      <c r="J99" s="192">
        <f>J127</f>
        <v>0</v>
      </c>
      <c r="K99" s="189"/>
      <c r="L99" s="193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10" customFormat="1" ht="19.92" customHeight="1">
      <c r="A100" s="10"/>
      <c r="B100" s="194"/>
      <c r="C100" s="132"/>
      <c r="D100" s="195" t="s">
        <v>123</v>
      </c>
      <c r="E100" s="196"/>
      <c r="F100" s="196"/>
      <c r="G100" s="196"/>
      <c r="H100" s="196"/>
      <c r="I100" s="196"/>
      <c r="J100" s="197">
        <f>J128</f>
        <v>0</v>
      </c>
      <c r="K100" s="132"/>
      <c r="L100" s="198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94"/>
      <c r="C101" s="132"/>
      <c r="D101" s="195" t="s">
        <v>124</v>
      </c>
      <c r="E101" s="196"/>
      <c r="F101" s="196"/>
      <c r="G101" s="196"/>
      <c r="H101" s="196"/>
      <c r="I101" s="196"/>
      <c r="J101" s="197">
        <f>J175</f>
        <v>0</v>
      </c>
      <c r="K101" s="132"/>
      <c r="L101" s="198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194"/>
      <c r="C102" s="132"/>
      <c r="D102" s="195" t="s">
        <v>125</v>
      </c>
      <c r="E102" s="196"/>
      <c r="F102" s="196"/>
      <c r="G102" s="196"/>
      <c r="H102" s="196"/>
      <c r="I102" s="196"/>
      <c r="J102" s="197">
        <f>J206</f>
        <v>0</v>
      </c>
      <c r="K102" s="132"/>
      <c r="L102" s="198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194"/>
      <c r="C103" s="132"/>
      <c r="D103" s="195" t="s">
        <v>126</v>
      </c>
      <c r="E103" s="196"/>
      <c r="F103" s="196"/>
      <c r="G103" s="196"/>
      <c r="H103" s="196"/>
      <c r="I103" s="196"/>
      <c r="J103" s="197">
        <f>J236</f>
        <v>0</v>
      </c>
      <c r="K103" s="132"/>
      <c r="L103" s="198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194"/>
      <c r="C104" s="132"/>
      <c r="D104" s="195" t="s">
        <v>127</v>
      </c>
      <c r="E104" s="196"/>
      <c r="F104" s="196"/>
      <c r="G104" s="196"/>
      <c r="H104" s="196"/>
      <c r="I104" s="196"/>
      <c r="J104" s="197">
        <f>J248</f>
        <v>0</v>
      </c>
      <c r="K104" s="132"/>
      <c r="L104" s="198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2" customFormat="1" ht="21.84" customHeight="1">
      <c r="A105" s="37"/>
      <c r="B105" s="38"/>
      <c r="C105" s="39"/>
      <c r="D105" s="39"/>
      <c r="E105" s="39"/>
      <c r="F105" s="39"/>
      <c r="G105" s="39"/>
      <c r="H105" s="39"/>
      <c r="I105" s="39"/>
      <c r="J105" s="39"/>
      <c r="K105" s="39"/>
      <c r="L105" s="62"/>
      <c r="S105" s="37"/>
      <c r="T105" s="37"/>
      <c r="U105" s="37"/>
      <c r="V105" s="37"/>
      <c r="W105" s="37"/>
      <c r="X105" s="37"/>
      <c r="Y105" s="37"/>
      <c r="Z105" s="37"/>
      <c r="AA105" s="37"/>
      <c r="AB105" s="37"/>
      <c r="AC105" s="37"/>
      <c r="AD105" s="37"/>
      <c r="AE105" s="37"/>
    </row>
    <row r="106" s="2" customFormat="1" ht="6.96" customHeight="1">
      <c r="A106" s="37"/>
      <c r="B106" s="65"/>
      <c r="C106" s="66"/>
      <c r="D106" s="66"/>
      <c r="E106" s="66"/>
      <c r="F106" s="66"/>
      <c r="G106" s="66"/>
      <c r="H106" s="66"/>
      <c r="I106" s="66"/>
      <c r="J106" s="66"/>
      <c r="K106" s="66"/>
      <c r="L106" s="62"/>
      <c r="S106" s="37"/>
      <c r="T106" s="37"/>
      <c r="U106" s="37"/>
      <c r="V106" s="37"/>
      <c r="W106" s="37"/>
      <c r="X106" s="37"/>
      <c r="Y106" s="37"/>
      <c r="Z106" s="37"/>
      <c r="AA106" s="37"/>
      <c r="AB106" s="37"/>
      <c r="AC106" s="37"/>
      <c r="AD106" s="37"/>
      <c r="AE106" s="37"/>
    </row>
    <row r="110" s="2" customFormat="1" ht="6.96" customHeight="1">
      <c r="A110" s="37"/>
      <c r="B110" s="67"/>
      <c r="C110" s="68"/>
      <c r="D110" s="68"/>
      <c r="E110" s="68"/>
      <c r="F110" s="68"/>
      <c r="G110" s="68"/>
      <c r="H110" s="68"/>
      <c r="I110" s="68"/>
      <c r="J110" s="68"/>
      <c r="K110" s="68"/>
      <c r="L110" s="62"/>
      <c r="S110" s="37"/>
      <c r="T110" s="37"/>
      <c r="U110" s="37"/>
      <c r="V110" s="37"/>
      <c r="W110" s="37"/>
      <c r="X110" s="37"/>
      <c r="Y110" s="37"/>
      <c r="Z110" s="37"/>
      <c r="AA110" s="37"/>
      <c r="AB110" s="37"/>
      <c r="AC110" s="37"/>
      <c r="AD110" s="37"/>
      <c r="AE110" s="37"/>
    </row>
    <row r="111" s="2" customFormat="1" ht="24.96" customHeight="1">
      <c r="A111" s="37"/>
      <c r="B111" s="38"/>
      <c r="C111" s="22" t="s">
        <v>128</v>
      </c>
      <c r="D111" s="39"/>
      <c r="E111" s="39"/>
      <c r="F111" s="39"/>
      <c r="G111" s="39"/>
      <c r="H111" s="39"/>
      <c r="I111" s="39"/>
      <c r="J111" s="39"/>
      <c r="K111" s="39"/>
      <c r="L111" s="62"/>
      <c r="S111" s="37"/>
      <c r="T111" s="37"/>
      <c r="U111" s="37"/>
      <c r="V111" s="37"/>
      <c r="W111" s="37"/>
      <c r="X111" s="37"/>
      <c r="Y111" s="37"/>
      <c r="Z111" s="37"/>
      <c r="AA111" s="37"/>
      <c r="AB111" s="37"/>
      <c r="AC111" s="37"/>
      <c r="AD111" s="37"/>
      <c r="AE111" s="37"/>
    </row>
    <row r="112" s="2" customFormat="1" ht="6.96" customHeight="1">
      <c r="A112" s="37"/>
      <c r="B112" s="38"/>
      <c r="C112" s="39"/>
      <c r="D112" s="39"/>
      <c r="E112" s="39"/>
      <c r="F112" s="39"/>
      <c r="G112" s="39"/>
      <c r="H112" s="39"/>
      <c r="I112" s="39"/>
      <c r="J112" s="39"/>
      <c r="K112" s="39"/>
      <c r="L112" s="62"/>
      <c r="S112" s="37"/>
      <c r="T112" s="37"/>
      <c r="U112" s="37"/>
      <c r="V112" s="37"/>
      <c r="W112" s="37"/>
      <c r="X112" s="37"/>
      <c r="Y112" s="37"/>
      <c r="Z112" s="37"/>
      <c r="AA112" s="37"/>
      <c r="AB112" s="37"/>
      <c r="AC112" s="37"/>
      <c r="AD112" s="37"/>
      <c r="AE112" s="37"/>
    </row>
    <row r="113" s="2" customFormat="1" ht="12" customHeight="1">
      <c r="A113" s="37"/>
      <c r="B113" s="38"/>
      <c r="C113" s="31" t="s">
        <v>16</v>
      </c>
      <c r="D113" s="39"/>
      <c r="E113" s="39"/>
      <c r="F113" s="39"/>
      <c r="G113" s="39"/>
      <c r="H113" s="39"/>
      <c r="I113" s="39"/>
      <c r="J113" s="39"/>
      <c r="K113" s="39"/>
      <c r="L113" s="62"/>
      <c r="S113" s="37"/>
      <c r="T113" s="37"/>
      <c r="U113" s="37"/>
      <c r="V113" s="37"/>
      <c r="W113" s="37"/>
      <c r="X113" s="37"/>
      <c r="Y113" s="37"/>
      <c r="Z113" s="37"/>
      <c r="AA113" s="37"/>
      <c r="AB113" s="37"/>
      <c r="AC113" s="37"/>
      <c r="AD113" s="37"/>
      <c r="AE113" s="37"/>
    </row>
    <row r="114" s="2" customFormat="1" ht="16.5" customHeight="1">
      <c r="A114" s="37"/>
      <c r="B114" s="38"/>
      <c r="C114" s="39"/>
      <c r="D114" s="39"/>
      <c r="E114" s="183" t="str">
        <f>E7</f>
        <v>Kyjov - Parkoviště ul. Brandlova a Nětčická</v>
      </c>
      <c r="F114" s="31"/>
      <c r="G114" s="31"/>
      <c r="H114" s="31"/>
      <c r="I114" s="39"/>
      <c r="J114" s="39"/>
      <c r="K114" s="39"/>
      <c r="L114" s="62"/>
      <c r="S114" s="37"/>
      <c r="T114" s="37"/>
      <c r="U114" s="37"/>
      <c r="V114" s="37"/>
      <c r="W114" s="37"/>
      <c r="X114" s="37"/>
      <c r="Y114" s="37"/>
      <c r="Z114" s="37"/>
      <c r="AA114" s="37"/>
      <c r="AB114" s="37"/>
      <c r="AC114" s="37"/>
      <c r="AD114" s="37"/>
      <c r="AE114" s="37"/>
    </row>
    <row r="115" s="1" customFormat="1" ht="12" customHeight="1">
      <c r="B115" s="20"/>
      <c r="C115" s="31" t="s">
        <v>113</v>
      </c>
      <c r="D115" s="21"/>
      <c r="E115" s="21"/>
      <c r="F115" s="21"/>
      <c r="G115" s="21"/>
      <c r="H115" s="21"/>
      <c r="I115" s="21"/>
      <c r="J115" s="21"/>
      <c r="K115" s="21"/>
      <c r="L115" s="19"/>
    </row>
    <row r="116" s="2" customFormat="1" ht="16.5" customHeight="1">
      <c r="A116" s="37"/>
      <c r="B116" s="38"/>
      <c r="C116" s="39"/>
      <c r="D116" s="39"/>
      <c r="E116" s="183" t="s">
        <v>114</v>
      </c>
      <c r="F116" s="39"/>
      <c r="G116" s="39"/>
      <c r="H116" s="39"/>
      <c r="I116" s="39"/>
      <c r="J116" s="39"/>
      <c r="K116" s="39"/>
      <c r="L116" s="62"/>
      <c r="S116" s="37"/>
      <c r="T116" s="37"/>
      <c r="U116" s="37"/>
      <c r="V116" s="37"/>
      <c r="W116" s="37"/>
      <c r="X116" s="37"/>
      <c r="Y116" s="37"/>
      <c r="Z116" s="37"/>
      <c r="AA116" s="37"/>
      <c r="AB116" s="37"/>
      <c r="AC116" s="37"/>
      <c r="AD116" s="37"/>
      <c r="AE116" s="37"/>
    </row>
    <row r="117" s="2" customFormat="1" ht="12" customHeight="1">
      <c r="A117" s="37"/>
      <c r="B117" s="38"/>
      <c r="C117" s="31" t="s">
        <v>115</v>
      </c>
      <c r="D117" s="39"/>
      <c r="E117" s="39"/>
      <c r="F117" s="39"/>
      <c r="G117" s="39"/>
      <c r="H117" s="39"/>
      <c r="I117" s="39"/>
      <c r="J117" s="39"/>
      <c r="K117" s="39"/>
      <c r="L117" s="62"/>
      <c r="S117" s="37"/>
      <c r="T117" s="37"/>
      <c r="U117" s="37"/>
      <c r="V117" s="37"/>
      <c r="W117" s="37"/>
      <c r="X117" s="37"/>
      <c r="Y117" s="37"/>
      <c r="Z117" s="37"/>
      <c r="AA117" s="37"/>
      <c r="AB117" s="37"/>
      <c r="AC117" s="37"/>
      <c r="AD117" s="37"/>
      <c r="AE117" s="37"/>
    </row>
    <row r="118" s="2" customFormat="1" ht="16.5" customHeight="1">
      <c r="A118" s="37"/>
      <c r="B118" s="38"/>
      <c r="C118" s="39"/>
      <c r="D118" s="39"/>
      <c r="E118" s="75" t="str">
        <f>E11</f>
        <v>01.1 - Vybudování povrchů</v>
      </c>
      <c r="F118" s="39"/>
      <c r="G118" s="39"/>
      <c r="H118" s="39"/>
      <c r="I118" s="39"/>
      <c r="J118" s="39"/>
      <c r="K118" s="39"/>
      <c r="L118" s="62"/>
      <c r="S118" s="37"/>
      <c r="T118" s="37"/>
      <c r="U118" s="37"/>
      <c r="V118" s="37"/>
      <c r="W118" s="37"/>
      <c r="X118" s="37"/>
      <c r="Y118" s="37"/>
      <c r="Z118" s="37"/>
      <c r="AA118" s="37"/>
      <c r="AB118" s="37"/>
      <c r="AC118" s="37"/>
      <c r="AD118" s="37"/>
      <c r="AE118" s="37"/>
    </row>
    <row r="119" s="2" customFormat="1" ht="6.96" customHeight="1">
      <c r="A119" s="37"/>
      <c r="B119" s="38"/>
      <c r="C119" s="39"/>
      <c r="D119" s="39"/>
      <c r="E119" s="39"/>
      <c r="F119" s="39"/>
      <c r="G119" s="39"/>
      <c r="H119" s="39"/>
      <c r="I119" s="39"/>
      <c r="J119" s="39"/>
      <c r="K119" s="39"/>
      <c r="L119" s="62"/>
      <c r="S119" s="37"/>
      <c r="T119" s="37"/>
      <c r="U119" s="37"/>
      <c r="V119" s="37"/>
      <c r="W119" s="37"/>
      <c r="X119" s="37"/>
      <c r="Y119" s="37"/>
      <c r="Z119" s="37"/>
      <c r="AA119" s="37"/>
      <c r="AB119" s="37"/>
      <c r="AC119" s="37"/>
      <c r="AD119" s="37"/>
      <c r="AE119" s="37"/>
    </row>
    <row r="120" s="2" customFormat="1" ht="12" customHeight="1">
      <c r="A120" s="37"/>
      <c r="B120" s="38"/>
      <c r="C120" s="31" t="s">
        <v>20</v>
      </c>
      <c r="D120" s="39"/>
      <c r="E120" s="39"/>
      <c r="F120" s="26" t="str">
        <f>F14</f>
        <v>Kyjov</v>
      </c>
      <c r="G120" s="39"/>
      <c r="H120" s="39"/>
      <c r="I120" s="31" t="s">
        <v>22</v>
      </c>
      <c r="J120" s="78" t="str">
        <f>IF(J14="","",J14)</f>
        <v>16. 4. 2024</v>
      </c>
      <c r="K120" s="39"/>
      <c r="L120" s="62"/>
      <c r="S120" s="37"/>
      <c r="T120" s="37"/>
      <c r="U120" s="37"/>
      <c r="V120" s="37"/>
      <c r="W120" s="37"/>
      <c r="X120" s="37"/>
      <c r="Y120" s="37"/>
      <c r="Z120" s="37"/>
      <c r="AA120" s="37"/>
      <c r="AB120" s="37"/>
      <c r="AC120" s="37"/>
      <c r="AD120" s="37"/>
      <c r="AE120" s="37"/>
    </row>
    <row r="121" s="2" customFormat="1" ht="6.96" customHeight="1">
      <c r="A121" s="37"/>
      <c r="B121" s="38"/>
      <c r="C121" s="39"/>
      <c r="D121" s="39"/>
      <c r="E121" s="39"/>
      <c r="F121" s="39"/>
      <c r="G121" s="39"/>
      <c r="H121" s="39"/>
      <c r="I121" s="39"/>
      <c r="J121" s="39"/>
      <c r="K121" s="39"/>
      <c r="L121" s="62"/>
      <c r="S121" s="37"/>
      <c r="T121" s="37"/>
      <c r="U121" s="37"/>
      <c r="V121" s="37"/>
      <c r="W121" s="37"/>
      <c r="X121" s="37"/>
      <c r="Y121" s="37"/>
      <c r="Z121" s="37"/>
      <c r="AA121" s="37"/>
      <c r="AB121" s="37"/>
      <c r="AC121" s="37"/>
      <c r="AD121" s="37"/>
      <c r="AE121" s="37"/>
    </row>
    <row r="122" s="2" customFormat="1" ht="15.15" customHeight="1">
      <c r="A122" s="37"/>
      <c r="B122" s="38"/>
      <c r="C122" s="31" t="s">
        <v>24</v>
      </c>
      <c r="D122" s="39"/>
      <c r="E122" s="39"/>
      <c r="F122" s="26" t="str">
        <f>E17</f>
        <v>město Kyjov</v>
      </c>
      <c r="G122" s="39"/>
      <c r="H122" s="39"/>
      <c r="I122" s="31" t="s">
        <v>30</v>
      </c>
      <c r="J122" s="35" t="str">
        <f>E23</f>
        <v>Projekce DS s.r.o.</v>
      </c>
      <c r="K122" s="39"/>
      <c r="L122" s="62"/>
      <c r="S122" s="37"/>
      <c r="T122" s="37"/>
      <c r="U122" s="37"/>
      <c r="V122" s="37"/>
      <c r="W122" s="37"/>
      <c r="X122" s="37"/>
      <c r="Y122" s="37"/>
      <c r="Z122" s="37"/>
      <c r="AA122" s="37"/>
      <c r="AB122" s="37"/>
      <c r="AC122" s="37"/>
      <c r="AD122" s="37"/>
      <c r="AE122" s="37"/>
    </row>
    <row r="123" s="2" customFormat="1" ht="15.15" customHeight="1">
      <c r="A123" s="37"/>
      <c r="B123" s="38"/>
      <c r="C123" s="31" t="s">
        <v>28</v>
      </c>
      <c r="D123" s="39"/>
      <c r="E123" s="39"/>
      <c r="F123" s="26" t="str">
        <f>IF(E20="","",E20)</f>
        <v>Vyplň údaj</v>
      </c>
      <c r="G123" s="39"/>
      <c r="H123" s="39"/>
      <c r="I123" s="31" t="s">
        <v>33</v>
      </c>
      <c r="J123" s="35" t="str">
        <f>E26</f>
        <v xml:space="preserve"> </v>
      </c>
      <c r="K123" s="39"/>
      <c r="L123" s="62"/>
      <c r="S123" s="37"/>
      <c r="T123" s="37"/>
      <c r="U123" s="37"/>
      <c r="V123" s="37"/>
      <c r="W123" s="37"/>
      <c r="X123" s="37"/>
      <c r="Y123" s="37"/>
      <c r="Z123" s="37"/>
      <c r="AA123" s="37"/>
      <c r="AB123" s="37"/>
      <c r="AC123" s="37"/>
      <c r="AD123" s="37"/>
      <c r="AE123" s="37"/>
    </row>
    <row r="124" s="2" customFormat="1" ht="10.32" customHeight="1">
      <c r="A124" s="37"/>
      <c r="B124" s="38"/>
      <c r="C124" s="39"/>
      <c r="D124" s="39"/>
      <c r="E124" s="39"/>
      <c r="F124" s="39"/>
      <c r="G124" s="39"/>
      <c r="H124" s="39"/>
      <c r="I124" s="39"/>
      <c r="J124" s="39"/>
      <c r="K124" s="39"/>
      <c r="L124" s="62"/>
      <c r="S124" s="37"/>
      <c r="T124" s="37"/>
      <c r="U124" s="37"/>
      <c r="V124" s="37"/>
      <c r="W124" s="37"/>
      <c r="X124" s="37"/>
      <c r="Y124" s="37"/>
      <c r="Z124" s="37"/>
      <c r="AA124" s="37"/>
      <c r="AB124" s="37"/>
      <c r="AC124" s="37"/>
      <c r="AD124" s="37"/>
      <c r="AE124" s="37"/>
    </row>
    <row r="125" s="11" customFormat="1" ht="29.28" customHeight="1">
      <c r="A125" s="199"/>
      <c r="B125" s="200"/>
      <c r="C125" s="201" t="s">
        <v>129</v>
      </c>
      <c r="D125" s="202" t="s">
        <v>61</v>
      </c>
      <c r="E125" s="202" t="s">
        <v>57</v>
      </c>
      <c r="F125" s="202" t="s">
        <v>58</v>
      </c>
      <c r="G125" s="202" t="s">
        <v>130</v>
      </c>
      <c r="H125" s="202" t="s">
        <v>131</v>
      </c>
      <c r="I125" s="202" t="s">
        <v>132</v>
      </c>
      <c r="J125" s="203" t="s">
        <v>119</v>
      </c>
      <c r="K125" s="204" t="s">
        <v>133</v>
      </c>
      <c r="L125" s="205"/>
      <c r="M125" s="99" t="s">
        <v>1</v>
      </c>
      <c r="N125" s="100" t="s">
        <v>40</v>
      </c>
      <c r="O125" s="100" t="s">
        <v>134</v>
      </c>
      <c r="P125" s="100" t="s">
        <v>135</v>
      </c>
      <c r="Q125" s="100" t="s">
        <v>136</v>
      </c>
      <c r="R125" s="100" t="s">
        <v>137</v>
      </c>
      <c r="S125" s="100" t="s">
        <v>138</v>
      </c>
      <c r="T125" s="101" t="s">
        <v>139</v>
      </c>
      <c r="U125" s="199"/>
      <c r="V125" s="199"/>
      <c r="W125" s="199"/>
      <c r="X125" s="199"/>
      <c r="Y125" s="199"/>
      <c r="Z125" s="199"/>
      <c r="AA125" s="199"/>
      <c r="AB125" s="199"/>
      <c r="AC125" s="199"/>
      <c r="AD125" s="199"/>
      <c r="AE125" s="199"/>
    </row>
    <row r="126" s="2" customFormat="1" ht="22.8" customHeight="1">
      <c r="A126" s="37"/>
      <c r="B126" s="38"/>
      <c r="C126" s="106" t="s">
        <v>140</v>
      </c>
      <c r="D126" s="39"/>
      <c r="E126" s="39"/>
      <c r="F126" s="39"/>
      <c r="G126" s="39"/>
      <c r="H126" s="39"/>
      <c r="I126" s="39"/>
      <c r="J126" s="206">
        <f>BK126</f>
        <v>0</v>
      </c>
      <c r="K126" s="39"/>
      <c r="L126" s="43"/>
      <c r="M126" s="102"/>
      <c r="N126" s="207"/>
      <c r="O126" s="103"/>
      <c r="P126" s="208">
        <f>P127</f>
        <v>0</v>
      </c>
      <c r="Q126" s="103"/>
      <c r="R126" s="208">
        <f>R127</f>
        <v>897.59374260000004</v>
      </c>
      <c r="S126" s="103"/>
      <c r="T126" s="209">
        <f>T127</f>
        <v>1.1769999999999998</v>
      </c>
      <c r="U126" s="37"/>
      <c r="V126" s="37"/>
      <c r="W126" s="37"/>
      <c r="X126" s="37"/>
      <c r="Y126" s="37"/>
      <c r="Z126" s="37"/>
      <c r="AA126" s="37"/>
      <c r="AB126" s="37"/>
      <c r="AC126" s="37"/>
      <c r="AD126" s="37"/>
      <c r="AE126" s="37"/>
      <c r="AT126" s="16" t="s">
        <v>75</v>
      </c>
      <c r="AU126" s="16" t="s">
        <v>121</v>
      </c>
      <c r="BK126" s="210">
        <f>BK127</f>
        <v>0</v>
      </c>
    </row>
    <row r="127" s="12" customFormat="1" ht="25.92" customHeight="1">
      <c r="A127" s="12"/>
      <c r="B127" s="211"/>
      <c r="C127" s="212"/>
      <c r="D127" s="213" t="s">
        <v>75</v>
      </c>
      <c r="E127" s="214" t="s">
        <v>141</v>
      </c>
      <c r="F127" s="214" t="s">
        <v>142</v>
      </c>
      <c r="G127" s="212"/>
      <c r="H127" s="212"/>
      <c r="I127" s="215"/>
      <c r="J127" s="216">
        <f>BK127</f>
        <v>0</v>
      </c>
      <c r="K127" s="212"/>
      <c r="L127" s="217"/>
      <c r="M127" s="218"/>
      <c r="N127" s="219"/>
      <c r="O127" s="219"/>
      <c r="P127" s="220">
        <f>P128+P175+P206+P236+P248</f>
        <v>0</v>
      </c>
      <c r="Q127" s="219"/>
      <c r="R127" s="220">
        <f>R128+R175+R206+R236+R248</f>
        <v>897.59374260000004</v>
      </c>
      <c r="S127" s="219"/>
      <c r="T127" s="221">
        <f>T128+T175+T206+T236+T248</f>
        <v>1.1769999999999998</v>
      </c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R127" s="222" t="s">
        <v>83</v>
      </c>
      <c r="AT127" s="223" t="s">
        <v>75</v>
      </c>
      <c r="AU127" s="223" t="s">
        <v>76</v>
      </c>
      <c r="AY127" s="222" t="s">
        <v>143</v>
      </c>
      <c r="BK127" s="224">
        <f>BK128+BK175+BK206+BK236+BK248</f>
        <v>0</v>
      </c>
    </row>
    <row r="128" s="12" customFormat="1" ht="22.8" customHeight="1">
      <c r="A128" s="12"/>
      <c r="B128" s="211"/>
      <c r="C128" s="212"/>
      <c r="D128" s="213" t="s">
        <v>75</v>
      </c>
      <c r="E128" s="225" t="s">
        <v>83</v>
      </c>
      <c r="F128" s="225" t="s">
        <v>144</v>
      </c>
      <c r="G128" s="212"/>
      <c r="H128" s="212"/>
      <c r="I128" s="215"/>
      <c r="J128" s="226">
        <f>BK128</f>
        <v>0</v>
      </c>
      <c r="K128" s="212"/>
      <c r="L128" s="217"/>
      <c r="M128" s="218"/>
      <c r="N128" s="219"/>
      <c r="O128" s="219"/>
      <c r="P128" s="220">
        <f>SUM(P129:P174)</f>
        <v>0</v>
      </c>
      <c r="Q128" s="219"/>
      <c r="R128" s="220">
        <f>SUM(R129:R174)</f>
        <v>5.4940950000000006</v>
      </c>
      <c r="S128" s="219"/>
      <c r="T128" s="221">
        <f>SUM(T129:T174)</f>
        <v>1.1769999999999998</v>
      </c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R128" s="222" t="s">
        <v>83</v>
      </c>
      <c r="AT128" s="223" t="s">
        <v>75</v>
      </c>
      <c r="AU128" s="223" t="s">
        <v>83</v>
      </c>
      <c r="AY128" s="222" t="s">
        <v>143</v>
      </c>
      <c r="BK128" s="224">
        <f>SUM(BK129:BK174)</f>
        <v>0</v>
      </c>
    </row>
    <row r="129" s="2" customFormat="1" ht="24.15" customHeight="1">
      <c r="A129" s="37"/>
      <c r="B129" s="38"/>
      <c r="C129" s="227" t="s">
        <v>83</v>
      </c>
      <c r="D129" s="227" t="s">
        <v>145</v>
      </c>
      <c r="E129" s="228" t="s">
        <v>146</v>
      </c>
      <c r="F129" s="229" t="s">
        <v>147</v>
      </c>
      <c r="G129" s="230" t="s">
        <v>148</v>
      </c>
      <c r="H129" s="231">
        <v>5.3499999999999996</v>
      </c>
      <c r="I129" s="232"/>
      <c r="J129" s="233">
        <f>ROUND(I129*H129,2)</f>
        <v>0</v>
      </c>
      <c r="K129" s="234"/>
      <c r="L129" s="43"/>
      <c r="M129" s="235" t="s">
        <v>1</v>
      </c>
      <c r="N129" s="236" t="s">
        <v>41</v>
      </c>
      <c r="O129" s="90"/>
      <c r="P129" s="237">
        <f>O129*H129</f>
        <v>0</v>
      </c>
      <c r="Q129" s="237">
        <v>0</v>
      </c>
      <c r="R129" s="237">
        <f>Q129*H129</f>
        <v>0</v>
      </c>
      <c r="S129" s="237">
        <v>0.22</v>
      </c>
      <c r="T129" s="238">
        <f>S129*H129</f>
        <v>1.1769999999999998</v>
      </c>
      <c r="U129" s="37"/>
      <c r="V129" s="37"/>
      <c r="W129" s="37"/>
      <c r="X129" s="37"/>
      <c r="Y129" s="37"/>
      <c r="Z129" s="37"/>
      <c r="AA129" s="37"/>
      <c r="AB129" s="37"/>
      <c r="AC129" s="37"/>
      <c r="AD129" s="37"/>
      <c r="AE129" s="37"/>
      <c r="AR129" s="239" t="s">
        <v>149</v>
      </c>
      <c r="AT129" s="239" t="s">
        <v>145</v>
      </c>
      <c r="AU129" s="239" t="s">
        <v>85</v>
      </c>
      <c r="AY129" s="16" t="s">
        <v>143</v>
      </c>
      <c r="BE129" s="240">
        <f>IF(N129="základní",J129,0)</f>
        <v>0</v>
      </c>
      <c r="BF129" s="240">
        <f>IF(N129="snížená",J129,0)</f>
        <v>0</v>
      </c>
      <c r="BG129" s="240">
        <f>IF(N129="zákl. přenesená",J129,0)</f>
        <v>0</v>
      </c>
      <c r="BH129" s="240">
        <f>IF(N129="sníž. přenesená",J129,0)</f>
        <v>0</v>
      </c>
      <c r="BI129" s="240">
        <f>IF(N129="nulová",J129,0)</f>
        <v>0</v>
      </c>
      <c r="BJ129" s="16" t="s">
        <v>83</v>
      </c>
      <c r="BK129" s="240">
        <f>ROUND(I129*H129,2)</f>
        <v>0</v>
      </c>
      <c r="BL129" s="16" t="s">
        <v>149</v>
      </c>
      <c r="BM129" s="239" t="s">
        <v>150</v>
      </c>
    </row>
    <row r="130" s="2" customFormat="1">
      <c r="A130" s="37"/>
      <c r="B130" s="38"/>
      <c r="C130" s="39"/>
      <c r="D130" s="241" t="s">
        <v>151</v>
      </c>
      <c r="E130" s="39"/>
      <c r="F130" s="242" t="s">
        <v>152</v>
      </c>
      <c r="G130" s="39"/>
      <c r="H130" s="39"/>
      <c r="I130" s="243"/>
      <c r="J130" s="39"/>
      <c r="K130" s="39"/>
      <c r="L130" s="43"/>
      <c r="M130" s="244"/>
      <c r="N130" s="245"/>
      <c r="O130" s="90"/>
      <c r="P130" s="90"/>
      <c r="Q130" s="90"/>
      <c r="R130" s="90"/>
      <c r="S130" s="90"/>
      <c r="T130" s="91"/>
      <c r="U130" s="37"/>
      <c r="V130" s="37"/>
      <c r="W130" s="37"/>
      <c r="X130" s="37"/>
      <c r="Y130" s="37"/>
      <c r="Z130" s="37"/>
      <c r="AA130" s="37"/>
      <c r="AB130" s="37"/>
      <c r="AC130" s="37"/>
      <c r="AD130" s="37"/>
      <c r="AE130" s="37"/>
      <c r="AT130" s="16" t="s">
        <v>151</v>
      </c>
      <c r="AU130" s="16" t="s">
        <v>85</v>
      </c>
    </row>
    <row r="131" s="13" customFormat="1">
      <c r="A131" s="13"/>
      <c r="B131" s="246"/>
      <c r="C131" s="247"/>
      <c r="D131" s="241" t="s">
        <v>153</v>
      </c>
      <c r="E131" s="248" t="s">
        <v>1</v>
      </c>
      <c r="F131" s="249" t="s">
        <v>154</v>
      </c>
      <c r="G131" s="247"/>
      <c r="H131" s="250">
        <v>5.3499999999999996</v>
      </c>
      <c r="I131" s="251"/>
      <c r="J131" s="247"/>
      <c r="K131" s="247"/>
      <c r="L131" s="252"/>
      <c r="M131" s="253"/>
      <c r="N131" s="254"/>
      <c r="O131" s="254"/>
      <c r="P131" s="254"/>
      <c r="Q131" s="254"/>
      <c r="R131" s="254"/>
      <c r="S131" s="254"/>
      <c r="T131" s="255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T131" s="256" t="s">
        <v>153</v>
      </c>
      <c r="AU131" s="256" t="s">
        <v>85</v>
      </c>
      <c r="AV131" s="13" t="s">
        <v>85</v>
      </c>
      <c r="AW131" s="13" t="s">
        <v>32</v>
      </c>
      <c r="AX131" s="13" t="s">
        <v>83</v>
      </c>
      <c r="AY131" s="256" t="s">
        <v>143</v>
      </c>
    </row>
    <row r="132" s="2" customFormat="1" ht="33" customHeight="1">
      <c r="A132" s="37"/>
      <c r="B132" s="38"/>
      <c r="C132" s="227" t="s">
        <v>85</v>
      </c>
      <c r="D132" s="227" t="s">
        <v>145</v>
      </c>
      <c r="E132" s="228" t="s">
        <v>155</v>
      </c>
      <c r="F132" s="229" t="s">
        <v>156</v>
      </c>
      <c r="G132" s="230" t="s">
        <v>157</v>
      </c>
      <c r="H132" s="231">
        <v>550.154</v>
      </c>
      <c r="I132" s="232"/>
      <c r="J132" s="233">
        <f>ROUND(I132*H132,2)</f>
        <v>0</v>
      </c>
      <c r="K132" s="234"/>
      <c r="L132" s="43"/>
      <c r="M132" s="235" t="s">
        <v>1</v>
      </c>
      <c r="N132" s="236" t="s">
        <v>41</v>
      </c>
      <c r="O132" s="90"/>
      <c r="P132" s="237">
        <f>O132*H132</f>
        <v>0</v>
      </c>
      <c r="Q132" s="237">
        <v>0</v>
      </c>
      <c r="R132" s="237">
        <f>Q132*H132</f>
        <v>0</v>
      </c>
      <c r="S132" s="237">
        <v>0</v>
      </c>
      <c r="T132" s="238">
        <f>S132*H132</f>
        <v>0</v>
      </c>
      <c r="U132" s="37"/>
      <c r="V132" s="37"/>
      <c r="W132" s="37"/>
      <c r="X132" s="37"/>
      <c r="Y132" s="37"/>
      <c r="Z132" s="37"/>
      <c r="AA132" s="37"/>
      <c r="AB132" s="37"/>
      <c r="AC132" s="37"/>
      <c r="AD132" s="37"/>
      <c r="AE132" s="37"/>
      <c r="AR132" s="239" t="s">
        <v>149</v>
      </c>
      <c r="AT132" s="239" t="s">
        <v>145</v>
      </c>
      <c r="AU132" s="239" t="s">
        <v>85</v>
      </c>
      <c r="AY132" s="16" t="s">
        <v>143</v>
      </c>
      <c r="BE132" s="240">
        <f>IF(N132="základní",J132,0)</f>
        <v>0</v>
      </c>
      <c r="BF132" s="240">
        <f>IF(N132="snížená",J132,0)</f>
        <v>0</v>
      </c>
      <c r="BG132" s="240">
        <f>IF(N132="zákl. přenesená",J132,0)</f>
        <v>0</v>
      </c>
      <c r="BH132" s="240">
        <f>IF(N132="sníž. přenesená",J132,0)</f>
        <v>0</v>
      </c>
      <c r="BI132" s="240">
        <f>IF(N132="nulová",J132,0)</f>
        <v>0</v>
      </c>
      <c r="BJ132" s="16" t="s">
        <v>83</v>
      </c>
      <c r="BK132" s="240">
        <f>ROUND(I132*H132,2)</f>
        <v>0</v>
      </c>
      <c r="BL132" s="16" t="s">
        <v>149</v>
      </c>
      <c r="BM132" s="239" t="s">
        <v>158</v>
      </c>
    </row>
    <row r="133" s="2" customFormat="1">
      <c r="A133" s="37"/>
      <c r="B133" s="38"/>
      <c r="C133" s="39"/>
      <c r="D133" s="241" t="s">
        <v>151</v>
      </c>
      <c r="E133" s="39"/>
      <c r="F133" s="242" t="s">
        <v>159</v>
      </c>
      <c r="G133" s="39"/>
      <c r="H133" s="39"/>
      <c r="I133" s="243"/>
      <c r="J133" s="39"/>
      <c r="K133" s="39"/>
      <c r="L133" s="43"/>
      <c r="M133" s="244"/>
      <c r="N133" s="245"/>
      <c r="O133" s="90"/>
      <c r="P133" s="90"/>
      <c r="Q133" s="90"/>
      <c r="R133" s="90"/>
      <c r="S133" s="90"/>
      <c r="T133" s="91"/>
      <c r="U133" s="37"/>
      <c r="V133" s="37"/>
      <c r="W133" s="37"/>
      <c r="X133" s="37"/>
      <c r="Y133" s="37"/>
      <c r="Z133" s="37"/>
      <c r="AA133" s="37"/>
      <c r="AB133" s="37"/>
      <c r="AC133" s="37"/>
      <c r="AD133" s="37"/>
      <c r="AE133" s="37"/>
      <c r="AT133" s="16" t="s">
        <v>151</v>
      </c>
      <c r="AU133" s="16" t="s">
        <v>85</v>
      </c>
    </row>
    <row r="134" s="13" customFormat="1">
      <c r="A134" s="13"/>
      <c r="B134" s="246"/>
      <c r="C134" s="247"/>
      <c r="D134" s="241" t="s">
        <v>153</v>
      </c>
      <c r="E134" s="248" t="s">
        <v>1</v>
      </c>
      <c r="F134" s="249" t="s">
        <v>160</v>
      </c>
      <c r="G134" s="247"/>
      <c r="H134" s="250">
        <v>455.274</v>
      </c>
      <c r="I134" s="251"/>
      <c r="J134" s="247"/>
      <c r="K134" s="247"/>
      <c r="L134" s="252"/>
      <c r="M134" s="253"/>
      <c r="N134" s="254"/>
      <c r="O134" s="254"/>
      <c r="P134" s="254"/>
      <c r="Q134" s="254"/>
      <c r="R134" s="254"/>
      <c r="S134" s="254"/>
      <c r="T134" s="255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T134" s="256" t="s">
        <v>153</v>
      </c>
      <c r="AU134" s="256" t="s">
        <v>85</v>
      </c>
      <c r="AV134" s="13" t="s">
        <v>85</v>
      </c>
      <c r="AW134" s="13" t="s">
        <v>32</v>
      </c>
      <c r="AX134" s="13" t="s">
        <v>76</v>
      </c>
      <c r="AY134" s="256" t="s">
        <v>143</v>
      </c>
    </row>
    <row r="135" s="13" customFormat="1">
      <c r="A135" s="13"/>
      <c r="B135" s="246"/>
      <c r="C135" s="247"/>
      <c r="D135" s="241" t="s">
        <v>153</v>
      </c>
      <c r="E135" s="248" t="s">
        <v>1</v>
      </c>
      <c r="F135" s="249" t="s">
        <v>161</v>
      </c>
      <c r="G135" s="247"/>
      <c r="H135" s="250">
        <v>94.879999999999995</v>
      </c>
      <c r="I135" s="251"/>
      <c r="J135" s="247"/>
      <c r="K135" s="247"/>
      <c r="L135" s="252"/>
      <c r="M135" s="253"/>
      <c r="N135" s="254"/>
      <c r="O135" s="254"/>
      <c r="P135" s="254"/>
      <c r="Q135" s="254"/>
      <c r="R135" s="254"/>
      <c r="S135" s="254"/>
      <c r="T135" s="255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T135" s="256" t="s">
        <v>153</v>
      </c>
      <c r="AU135" s="256" t="s">
        <v>85</v>
      </c>
      <c r="AV135" s="13" t="s">
        <v>85</v>
      </c>
      <c r="AW135" s="13" t="s">
        <v>32</v>
      </c>
      <c r="AX135" s="13" t="s">
        <v>76</v>
      </c>
      <c r="AY135" s="256" t="s">
        <v>143</v>
      </c>
    </row>
    <row r="136" s="14" customFormat="1">
      <c r="A136" s="14"/>
      <c r="B136" s="257"/>
      <c r="C136" s="258"/>
      <c r="D136" s="241" t="s">
        <v>153</v>
      </c>
      <c r="E136" s="259" t="s">
        <v>107</v>
      </c>
      <c r="F136" s="260" t="s">
        <v>162</v>
      </c>
      <c r="G136" s="258"/>
      <c r="H136" s="261">
        <v>550.154</v>
      </c>
      <c r="I136" s="262"/>
      <c r="J136" s="258"/>
      <c r="K136" s="258"/>
      <c r="L136" s="263"/>
      <c r="M136" s="264"/>
      <c r="N136" s="265"/>
      <c r="O136" s="265"/>
      <c r="P136" s="265"/>
      <c r="Q136" s="265"/>
      <c r="R136" s="265"/>
      <c r="S136" s="265"/>
      <c r="T136" s="266"/>
      <c r="U136" s="14"/>
      <c r="V136" s="14"/>
      <c r="W136" s="14"/>
      <c r="X136" s="14"/>
      <c r="Y136" s="14"/>
      <c r="Z136" s="14"/>
      <c r="AA136" s="14"/>
      <c r="AB136" s="14"/>
      <c r="AC136" s="14"/>
      <c r="AD136" s="14"/>
      <c r="AE136" s="14"/>
      <c r="AT136" s="267" t="s">
        <v>153</v>
      </c>
      <c r="AU136" s="267" t="s">
        <v>85</v>
      </c>
      <c r="AV136" s="14" t="s">
        <v>149</v>
      </c>
      <c r="AW136" s="14" t="s">
        <v>32</v>
      </c>
      <c r="AX136" s="14" t="s">
        <v>83</v>
      </c>
      <c r="AY136" s="267" t="s">
        <v>143</v>
      </c>
    </row>
    <row r="137" s="2" customFormat="1" ht="33" customHeight="1">
      <c r="A137" s="37"/>
      <c r="B137" s="38"/>
      <c r="C137" s="227" t="s">
        <v>163</v>
      </c>
      <c r="D137" s="227" t="s">
        <v>145</v>
      </c>
      <c r="E137" s="228" t="s">
        <v>164</v>
      </c>
      <c r="F137" s="229" t="s">
        <v>165</v>
      </c>
      <c r="G137" s="230" t="s">
        <v>157</v>
      </c>
      <c r="H137" s="231">
        <v>496.28899999999999</v>
      </c>
      <c r="I137" s="232"/>
      <c r="J137" s="233">
        <f>ROUND(I137*H137,2)</f>
        <v>0</v>
      </c>
      <c r="K137" s="234"/>
      <c r="L137" s="43"/>
      <c r="M137" s="235" t="s">
        <v>1</v>
      </c>
      <c r="N137" s="236" t="s">
        <v>41</v>
      </c>
      <c r="O137" s="90"/>
      <c r="P137" s="237">
        <f>O137*H137</f>
        <v>0</v>
      </c>
      <c r="Q137" s="237">
        <v>0</v>
      </c>
      <c r="R137" s="237">
        <f>Q137*H137</f>
        <v>0</v>
      </c>
      <c r="S137" s="237">
        <v>0</v>
      </c>
      <c r="T137" s="238">
        <f>S137*H137</f>
        <v>0</v>
      </c>
      <c r="U137" s="37"/>
      <c r="V137" s="37"/>
      <c r="W137" s="37"/>
      <c r="X137" s="37"/>
      <c r="Y137" s="37"/>
      <c r="Z137" s="37"/>
      <c r="AA137" s="37"/>
      <c r="AB137" s="37"/>
      <c r="AC137" s="37"/>
      <c r="AD137" s="37"/>
      <c r="AE137" s="37"/>
      <c r="AR137" s="239" t="s">
        <v>149</v>
      </c>
      <c r="AT137" s="239" t="s">
        <v>145</v>
      </c>
      <c r="AU137" s="239" t="s">
        <v>85</v>
      </c>
      <c r="AY137" s="16" t="s">
        <v>143</v>
      </c>
      <c r="BE137" s="240">
        <f>IF(N137="základní",J137,0)</f>
        <v>0</v>
      </c>
      <c r="BF137" s="240">
        <f>IF(N137="snížená",J137,0)</f>
        <v>0</v>
      </c>
      <c r="BG137" s="240">
        <f>IF(N137="zákl. přenesená",J137,0)</f>
        <v>0</v>
      </c>
      <c r="BH137" s="240">
        <f>IF(N137="sníž. přenesená",J137,0)</f>
        <v>0</v>
      </c>
      <c r="BI137" s="240">
        <f>IF(N137="nulová",J137,0)</f>
        <v>0</v>
      </c>
      <c r="BJ137" s="16" t="s">
        <v>83</v>
      </c>
      <c r="BK137" s="240">
        <f>ROUND(I137*H137,2)</f>
        <v>0</v>
      </c>
      <c r="BL137" s="16" t="s">
        <v>149</v>
      </c>
      <c r="BM137" s="239" t="s">
        <v>166</v>
      </c>
    </row>
    <row r="138" s="2" customFormat="1">
      <c r="A138" s="37"/>
      <c r="B138" s="38"/>
      <c r="C138" s="39"/>
      <c r="D138" s="241" t="s">
        <v>151</v>
      </c>
      <c r="E138" s="39"/>
      <c r="F138" s="242" t="s">
        <v>167</v>
      </c>
      <c r="G138" s="39"/>
      <c r="H138" s="39"/>
      <c r="I138" s="243"/>
      <c r="J138" s="39"/>
      <c r="K138" s="39"/>
      <c r="L138" s="43"/>
      <c r="M138" s="244"/>
      <c r="N138" s="245"/>
      <c r="O138" s="90"/>
      <c r="P138" s="90"/>
      <c r="Q138" s="90"/>
      <c r="R138" s="90"/>
      <c r="S138" s="90"/>
      <c r="T138" s="91"/>
      <c r="U138" s="37"/>
      <c r="V138" s="37"/>
      <c r="W138" s="37"/>
      <c r="X138" s="37"/>
      <c r="Y138" s="37"/>
      <c r="Z138" s="37"/>
      <c r="AA138" s="37"/>
      <c r="AB138" s="37"/>
      <c r="AC138" s="37"/>
      <c r="AD138" s="37"/>
      <c r="AE138" s="37"/>
      <c r="AT138" s="16" t="s">
        <v>151</v>
      </c>
      <c r="AU138" s="16" t="s">
        <v>85</v>
      </c>
    </row>
    <row r="139" s="13" customFormat="1">
      <c r="A139" s="13"/>
      <c r="B139" s="246"/>
      <c r="C139" s="247"/>
      <c r="D139" s="241" t="s">
        <v>153</v>
      </c>
      <c r="E139" s="248" t="s">
        <v>1</v>
      </c>
      <c r="F139" s="249" t="s">
        <v>107</v>
      </c>
      <c r="G139" s="247"/>
      <c r="H139" s="250">
        <v>550.154</v>
      </c>
      <c r="I139" s="251"/>
      <c r="J139" s="247"/>
      <c r="K139" s="247"/>
      <c r="L139" s="252"/>
      <c r="M139" s="253"/>
      <c r="N139" s="254"/>
      <c r="O139" s="254"/>
      <c r="P139" s="254"/>
      <c r="Q139" s="254"/>
      <c r="R139" s="254"/>
      <c r="S139" s="254"/>
      <c r="T139" s="255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T139" s="256" t="s">
        <v>153</v>
      </c>
      <c r="AU139" s="256" t="s">
        <v>85</v>
      </c>
      <c r="AV139" s="13" t="s">
        <v>85</v>
      </c>
      <c r="AW139" s="13" t="s">
        <v>32</v>
      </c>
      <c r="AX139" s="13" t="s">
        <v>76</v>
      </c>
      <c r="AY139" s="256" t="s">
        <v>143</v>
      </c>
    </row>
    <row r="140" s="13" customFormat="1">
      <c r="A140" s="13"/>
      <c r="B140" s="246"/>
      <c r="C140" s="247"/>
      <c r="D140" s="241" t="s">
        <v>153</v>
      </c>
      <c r="E140" s="248" t="s">
        <v>1</v>
      </c>
      <c r="F140" s="249" t="s">
        <v>168</v>
      </c>
      <c r="G140" s="247"/>
      <c r="H140" s="250">
        <v>-13.965</v>
      </c>
      <c r="I140" s="251"/>
      <c r="J140" s="247"/>
      <c r="K140" s="247"/>
      <c r="L140" s="252"/>
      <c r="M140" s="253"/>
      <c r="N140" s="254"/>
      <c r="O140" s="254"/>
      <c r="P140" s="254"/>
      <c r="Q140" s="254"/>
      <c r="R140" s="254"/>
      <c r="S140" s="254"/>
      <c r="T140" s="255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T140" s="256" t="s">
        <v>153</v>
      </c>
      <c r="AU140" s="256" t="s">
        <v>85</v>
      </c>
      <c r="AV140" s="13" t="s">
        <v>85</v>
      </c>
      <c r="AW140" s="13" t="s">
        <v>32</v>
      </c>
      <c r="AX140" s="13" t="s">
        <v>76</v>
      </c>
      <c r="AY140" s="256" t="s">
        <v>143</v>
      </c>
    </row>
    <row r="141" s="13" customFormat="1">
      <c r="A141" s="13"/>
      <c r="B141" s="246"/>
      <c r="C141" s="247"/>
      <c r="D141" s="241" t="s">
        <v>153</v>
      </c>
      <c r="E141" s="248" t="s">
        <v>1</v>
      </c>
      <c r="F141" s="249" t="s">
        <v>169</v>
      </c>
      <c r="G141" s="247"/>
      <c r="H141" s="250">
        <v>-39.899999999999999</v>
      </c>
      <c r="I141" s="251"/>
      <c r="J141" s="247"/>
      <c r="K141" s="247"/>
      <c r="L141" s="252"/>
      <c r="M141" s="253"/>
      <c r="N141" s="254"/>
      <c r="O141" s="254"/>
      <c r="P141" s="254"/>
      <c r="Q141" s="254"/>
      <c r="R141" s="254"/>
      <c r="S141" s="254"/>
      <c r="T141" s="255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T141" s="256" t="s">
        <v>153</v>
      </c>
      <c r="AU141" s="256" t="s">
        <v>85</v>
      </c>
      <c r="AV141" s="13" t="s">
        <v>85</v>
      </c>
      <c r="AW141" s="13" t="s">
        <v>32</v>
      </c>
      <c r="AX141" s="13" t="s">
        <v>76</v>
      </c>
      <c r="AY141" s="256" t="s">
        <v>143</v>
      </c>
    </row>
    <row r="142" s="14" customFormat="1">
      <c r="A142" s="14"/>
      <c r="B142" s="257"/>
      <c r="C142" s="258"/>
      <c r="D142" s="241" t="s">
        <v>153</v>
      </c>
      <c r="E142" s="259" t="s">
        <v>1</v>
      </c>
      <c r="F142" s="260" t="s">
        <v>162</v>
      </c>
      <c r="G142" s="258"/>
      <c r="H142" s="261">
        <v>496.28899999999999</v>
      </c>
      <c r="I142" s="262"/>
      <c r="J142" s="258"/>
      <c r="K142" s="258"/>
      <c r="L142" s="263"/>
      <c r="M142" s="264"/>
      <c r="N142" s="265"/>
      <c r="O142" s="265"/>
      <c r="P142" s="265"/>
      <c r="Q142" s="265"/>
      <c r="R142" s="265"/>
      <c r="S142" s="265"/>
      <c r="T142" s="266"/>
      <c r="U142" s="14"/>
      <c r="V142" s="14"/>
      <c r="W142" s="14"/>
      <c r="X142" s="14"/>
      <c r="Y142" s="14"/>
      <c r="Z142" s="14"/>
      <c r="AA142" s="14"/>
      <c r="AB142" s="14"/>
      <c r="AC142" s="14"/>
      <c r="AD142" s="14"/>
      <c r="AE142" s="14"/>
      <c r="AT142" s="267" t="s">
        <v>153</v>
      </c>
      <c r="AU142" s="267" t="s">
        <v>85</v>
      </c>
      <c r="AV142" s="14" t="s">
        <v>149</v>
      </c>
      <c r="AW142" s="14" t="s">
        <v>32</v>
      </c>
      <c r="AX142" s="14" t="s">
        <v>83</v>
      </c>
      <c r="AY142" s="267" t="s">
        <v>143</v>
      </c>
    </row>
    <row r="143" s="2" customFormat="1" ht="37.8" customHeight="1">
      <c r="A143" s="37"/>
      <c r="B143" s="38"/>
      <c r="C143" s="227" t="s">
        <v>149</v>
      </c>
      <c r="D143" s="227" t="s">
        <v>145</v>
      </c>
      <c r="E143" s="228" t="s">
        <v>170</v>
      </c>
      <c r="F143" s="229" t="s">
        <v>171</v>
      </c>
      <c r="G143" s="230" t="s">
        <v>157</v>
      </c>
      <c r="H143" s="231">
        <v>3474.0230000000001</v>
      </c>
      <c r="I143" s="232"/>
      <c r="J143" s="233">
        <f>ROUND(I143*H143,2)</f>
        <v>0</v>
      </c>
      <c r="K143" s="234"/>
      <c r="L143" s="43"/>
      <c r="M143" s="235" t="s">
        <v>1</v>
      </c>
      <c r="N143" s="236" t="s">
        <v>41</v>
      </c>
      <c r="O143" s="90"/>
      <c r="P143" s="237">
        <f>O143*H143</f>
        <v>0</v>
      </c>
      <c r="Q143" s="237">
        <v>0</v>
      </c>
      <c r="R143" s="237">
        <f>Q143*H143</f>
        <v>0</v>
      </c>
      <c r="S143" s="237">
        <v>0</v>
      </c>
      <c r="T143" s="238">
        <f>S143*H143</f>
        <v>0</v>
      </c>
      <c r="U143" s="37"/>
      <c r="V143" s="37"/>
      <c r="W143" s="37"/>
      <c r="X143" s="37"/>
      <c r="Y143" s="37"/>
      <c r="Z143" s="37"/>
      <c r="AA143" s="37"/>
      <c r="AB143" s="37"/>
      <c r="AC143" s="37"/>
      <c r="AD143" s="37"/>
      <c r="AE143" s="37"/>
      <c r="AR143" s="239" t="s">
        <v>149</v>
      </c>
      <c r="AT143" s="239" t="s">
        <v>145</v>
      </c>
      <c r="AU143" s="239" t="s">
        <v>85</v>
      </c>
      <c r="AY143" s="16" t="s">
        <v>143</v>
      </c>
      <c r="BE143" s="240">
        <f>IF(N143="základní",J143,0)</f>
        <v>0</v>
      </c>
      <c r="BF143" s="240">
        <f>IF(N143="snížená",J143,0)</f>
        <v>0</v>
      </c>
      <c r="BG143" s="240">
        <f>IF(N143="zákl. přenesená",J143,0)</f>
        <v>0</v>
      </c>
      <c r="BH143" s="240">
        <f>IF(N143="sníž. přenesená",J143,0)</f>
        <v>0</v>
      </c>
      <c r="BI143" s="240">
        <f>IF(N143="nulová",J143,0)</f>
        <v>0</v>
      </c>
      <c r="BJ143" s="16" t="s">
        <v>83</v>
      </c>
      <c r="BK143" s="240">
        <f>ROUND(I143*H143,2)</f>
        <v>0</v>
      </c>
      <c r="BL143" s="16" t="s">
        <v>149</v>
      </c>
      <c r="BM143" s="239" t="s">
        <v>172</v>
      </c>
    </row>
    <row r="144" s="2" customFormat="1">
      <c r="A144" s="37"/>
      <c r="B144" s="38"/>
      <c r="C144" s="39"/>
      <c r="D144" s="241" t="s">
        <v>151</v>
      </c>
      <c r="E144" s="39"/>
      <c r="F144" s="242" t="s">
        <v>173</v>
      </c>
      <c r="G144" s="39"/>
      <c r="H144" s="39"/>
      <c r="I144" s="243"/>
      <c r="J144" s="39"/>
      <c r="K144" s="39"/>
      <c r="L144" s="43"/>
      <c r="M144" s="244"/>
      <c r="N144" s="245"/>
      <c r="O144" s="90"/>
      <c r="P144" s="90"/>
      <c r="Q144" s="90"/>
      <c r="R144" s="90"/>
      <c r="S144" s="90"/>
      <c r="T144" s="91"/>
      <c r="U144" s="37"/>
      <c r="V144" s="37"/>
      <c r="W144" s="37"/>
      <c r="X144" s="37"/>
      <c r="Y144" s="37"/>
      <c r="Z144" s="37"/>
      <c r="AA144" s="37"/>
      <c r="AB144" s="37"/>
      <c r="AC144" s="37"/>
      <c r="AD144" s="37"/>
      <c r="AE144" s="37"/>
      <c r="AT144" s="16" t="s">
        <v>151</v>
      </c>
      <c r="AU144" s="16" t="s">
        <v>85</v>
      </c>
    </row>
    <row r="145" s="13" customFormat="1">
      <c r="A145" s="13"/>
      <c r="B145" s="246"/>
      <c r="C145" s="247"/>
      <c r="D145" s="241" t="s">
        <v>153</v>
      </c>
      <c r="E145" s="248" t="s">
        <v>1</v>
      </c>
      <c r="F145" s="249" t="s">
        <v>107</v>
      </c>
      <c r="G145" s="247"/>
      <c r="H145" s="250">
        <v>550.154</v>
      </c>
      <c r="I145" s="251"/>
      <c r="J145" s="247"/>
      <c r="K145" s="247"/>
      <c r="L145" s="252"/>
      <c r="M145" s="253"/>
      <c r="N145" s="254"/>
      <c r="O145" s="254"/>
      <c r="P145" s="254"/>
      <c r="Q145" s="254"/>
      <c r="R145" s="254"/>
      <c r="S145" s="254"/>
      <c r="T145" s="255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T145" s="256" t="s">
        <v>153</v>
      </c>
      <c r="AU145" s="256" t="s">
        <v>85</v>
      </c>
      <c r="AV145" s="13" t="s">
        <v>85</v>
      </c>
      <c r="AW145" s="13" t="s">
        <v>32</v>
      </c>
      <c r="AX145" s="13" t="s">
        <v>76</v>
      </c>
      <c r="AY145" s="256" t="s">
        <v>143</v>
      </c>
    </row>
    <row r="146" s="13" customFormat="1">
      <c r="A146" s="13"/>
      <c r="B146" s="246"/>
      <c r="C146" s="247"/>
      <c r="D146" s="241" t="s">
        <v>153</v>
      </c>
      <c r="E146" s="248" t="s">
        <v>1</v>
      </c>
      <c r="F146" s="249" t="s">
        <v>168</v>
      </c>
      <c r="G146" s="247"/>
      <c r="H146" s="250">
        <v>-13.965</v>
      </c>
      <c r="I146" s="251"/>
      <c r="J146" s="247"/>
      <c r="K146" s="247"/>
      <c r="L146" s="252"/>
      <c r="M146" s="253"/>
      <c r="N146" s="254"/>
      <c r="O146" s="254"/>
      <c r="P146" s="254"/>
      <c r="Q146" s="254"/>
      <c r="R146" s="254"/>
      <c r="S146" s="254"/>
      <c r="T146" s="255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T146" s="256" t="s">
        <v>153</v>
      </c>
      <c r="AU146" s="256" t="s">
        <v>85</v>
      </c>
      <c r="AV146" s="13" t="s">
        <v>85</v>
      </c>
      <c r="AW146" s="13" t="s">
        <v>32</v>
      </c>
      <c r="AX146" s="13" t="s">
        <v>76</v>
      </c>
      <c r="AY146" s="256" t="s">
        <v>143</v>
      </c>
    </row>
    <row r="147" s="13" customFormat="1">
      <c r="A147" s="13"/>
      <c r="B147" s="246"/>
      <c r="C147" s="247"/>
      <c r="D147" s="241" t="s">
        <v>153</v>
      </c>
      <c r="E147" s="248" t="s">
        <v>1</v>
      </c>
      <c r="F147" s="249" t="s">
        <v>169</v>
      </c>
      <c r="G147" s="247"/>
      <c r="H147" s="250">
        <v>-39.899999999999999</v>
      </c>
      <c r="I147" s="251"/>
      <c r="J147" s="247"/>
      <c r="K147" s="247"/>
      <c r="L147" s="252"/>
      <c r="M147" s="253"/>
      <c r="N147" s="254"/>
      <c r="O147" s="254"/>
      <c r="P147" s="254"/>
      <c r="Q147" s="254"/>
      <c r="R147" s="254"/>
      <c r="S147" s="254"/>
      <c r="T147" s="255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T147" s="256" t="s">
        <v>153</v>
      </c>
      <c r="AU147" s="256" t="s">
        <v>85</v>
      </c>
      <c r="AV147" s="13" t="s">
        <v>85</v>
      </c>
      <c r="AW147" s="13" t="s">
        <v>32</v>
      </c>
      <c r="AX147" s="13" t="s">
        <v>76</v>
      </c>
      <c r="AY147" s="256" t="s">
        <v>143</v>
      </c>
    </row>
    <row r="148" s="14" customFormat="1">
      <c r="A148" s="14"/>
      <c r="B148" s="257"/>
      <c r="C148" s="258"/>
      <c r="D148" s="241" t="s">
        <v>153</v>
      </c>
      <c r="E148" s="259" t="s">
        <v>1</v>
      </c>
      <c r="F148" s="260" t="s">
        <v>162</v>
      </c>
      <c r="G148" s="258"/>
      <c r="H148" s="261">
        <v>496.28899999999999</v>
      </c>
      <c r="I148" s="262"/>
      <c r="J148" s="258"/>
      <c r="K148" s="258"/>
      <c r="L148" s="263"/>
      <c r="M148" s="264"/>
      <c r="N148" s="265"/>
      <c r="O148" s="265"/>
      <c r="P148" s="265"/>
      <c r="Q148" s="265"/>
      <c r="R148" s="265"/>
      <c r="S148" s="265"/>
      <c r="T148" s="266"/>
      <c r="U148" s="14"/>
      <c r="V148" s="14"/>
      <c r="W148" s="14"/>
      <c r="X148" s="14"/>
      <c r="Y148" s="14"/>
      <c r="Z148" s="14"/>
      <c r="AA148" s="14"/>
      <c r="AB148" s="14"/>
      <c r="AC148" s="14"/>
      <c r="AD148" s="14"/>
      <c r="AE148" s="14"/>
      <c r="AT148" s="267" t="s">
        <v>153</v>
      </c>
      <c r="AU148" s="267" t="s">
        <v>85</v>
      </c>
      <c r="AV148" s="14" t="s">
        <v>149</v>
      </c>
      <c r="AW148" s="14" t="s">
        <v>32</v>
      </c>
      <c r="AX148" s="14" t="s">
        <v>83</v>
      </c>
      <c r="AY148" s="267" t="s">
        <v>143</v>
      </c>
    </row>
    <row r="149" s="13" customFormat="1">
      <c r="A149" s="13"/>
      <c r="B149" s="246"/>
      <c r="C149" s="247"/>
      <c r="D149" s="241" t="s">
        <v>153</v>
      </c>
      <c r="E149" s="247"/>
      <c r="F149" s="249" t="s">
        <v>174</v>
      </c>
      <c r="G149" s="247"/>
      <c r="H149" s="250">
        <v>3474.0230000000001</v>
      </c>
      <c r="I149" s="251"/>
      <c r="J149" s="247"/>
      <c r="K149" s="247"/>
      <c r="L149" s="252"/>
      <c r="M149" s="253"/>
      <c r="N149" s="254"/>
      <c r="O149" s="254"/>
      <c r="P149" s="254"/>
      <c r="Q149" s="254"/>
      <c r="R149" s="254"/>
      <c r="S149" s="254"/>
      <c r="T149" s="255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T149" s="256" t="s">
        <v>153</v>
      </c>
      <c r="AU149" s="256" t="s">
        <v>85</v>
      </c>
      <c r="AV149" s="13" t="s">
        <v>85</v>
      </c>
      <c r="AW149" s="13" t="s">
        <v>4</v>
      </c>
      <c r="AX149" s="13" t="s">
        <v>83</v>
      </c>
      <c r="AY149" s="256" t="s">
        <v>143</v>
      </c>
    </row>
    <row r="150" s="2" customFormat="1" ht="24.15" customHeight="1">
      <c r="A150" s="37"/>
      <c r="B150" s="38"/>
      <c r="C150" s="227" t="s">
        <v>175</v>
      </c>
      <c r="D150" s="227" t="s">
        <v>145</v>
      </c>
      <c r="E150" s="228" t="s">
        <v>176</v>
      </c>
      <c r="F150" s="229" t="s">
        <v>177</v>
      </c>
      <c r="G150" s="230" t="s">
        <v>157</v>
      </c>
      <c r="H150" s="231">
        <v>13.965</v>
      </c>
      <c r="I150" s="232"/>
      <c r="J150" s="233">
        <f>ROUND(I150*H150,2)</f>
        <v>0</v>
      </c>
      <c r="K150" s="234"/>
      <c r="L150" s="43"/>
      <c r="M150" s="235" t="s">
        <v>1</v>
      </c>
      <c r="N150" s="236" t="s">
        <v>41</v>
      </c>
      <c r="O150" s="90"/>
      <c r="P150" s="237">
        <f>O150*H150</f>
        <v>0</v>
      </c>
      <c r="Q150" s="237">
        <v>0</v>
      </c>
      <c r="R150" s="237">
        <f>Q150*H150</f>
        <v>0</v>
      </c>
      <c r="S150" s="237">
        <v>0</v>
      </c>
      <c r="T150" s="238">
        <f>S150*H150</f>
        <v>0</v>
      </c>
      <c r="U150" s="37"/>
      <c r="V150" s="37"/>
      <c r="W150" s="37"/>
      <c r="X150" s="37"/>
      <c r="Y150" s="37"/>
      <c r="Z150" s="37"/>
      <c r="AA150" s="37"/>
      <c r="AB150" s="37"/>
      <c r="AC150" s="37"/>
      <c r="AD150" s="37"/>
      <c r="AE150" s="37"/>
      <c r="AR150" s="239" t="s">
        <v>149</v>
      </c>
      <c r="AT150" s="239" t="s">
        <v>145</v>
      </c>
      <c r="AU150" s="239" t="s">
        <v>85</v>
      </c>
      <c r="AY150" s="16" t="s">
        <v>143</v>
      </c>
      <c r="BE150" s="240">
        <f>IF(N150="základní",J150,0)</f>
        <v>0</v>
      </c>
      <c r="BF150" s="240">
        <f>IF(N150="snížená",J150,0)</f>
        <v>0</v>
      </c>
      <c r="BG150" s="240">
        <f>IF(N150="zákl. přenesená",J150,0)</f>
        <v>0</v>
      </c>
      <c r="BH150" s="240">
        <f>IF(N150="sníž. přenesená",J150,0)</f>
        <v>0</v>
      </c>
      <c r="BI150" s="240">
        <f>IF(N150="nulová",J150,0)</f>
        <v>0</v>
      </c>
      <c r="BJ150" s="16" t="s">
        <v>83</v>
      </c>
      <c r="BK150" s="240">
        <f>ROUND(I150*H150,2)</f>
        <v>0</v>
      </c>
      <c r="BL150" s="16" t="s">
        <v>149</v>
      </c>
      <c r="BM150" s="239" t="s">
        <v>178</v>
      </c>
    </row>
    <row r="151" s="2" customFormat="1">
      <c r="A151" s="37"/>
      <c r="B151" s="38"/>
      <c r="C151" s="39"/>
      <c r="D151" s="241" t="s">
        <v>151</v>
      </c>
      <c r="E151" s="39"/>
      <c r="F151" s="242" t="s">
        <v>179</v>
      </c>
      <c r="G151" s="39"/>
      <c r="H151" s="39"/>
      <c r="I151" s="243"/>
      <c r="J151" s="39"/>
      <c r="K151" s="39"/>
      <c r="L151" s="43"/>
      <c r="M151" s="244"/>
      <c r="N151" s="245"/>
      <c r="O151" s="90"/>
      <c r="P151" s="90"/>
      <c r="Q151" s="90"/>
      <c r="R151" s="90"/>
      <c r="S151" s="90"/>
      <c r="T151" s="91"/>
      <c r="U151" s="37"/>
      <c r="V151" s="37"/>
      <c r="W151" s="37"/>
      <c r="X151" s="37"/>
      <c r="Y151" s="37"/>
      <c r="Z151" s="37"/>
      <c r="AA151" s="37"/>
      <c r="AB151" s="37"/>
      <c r="AC151" s="37"/>
      <c r="AD151" s="37"/>
      <c r="AE151" s="37"/>
      <c r="AT151" s="16" t="s">
        <v>151</v>
      </c>
      <c r="AU151" s="16" t="s">
        <v>85</v>
      </c>
    </row>
    <row r="152" s="13" customFormat="1">
      <c r="A152" s="13"/>
      <c r="B152" s="246"/>
      <c r="C152" s="247"/>
      <c r="D152" s="241" t="s">
        <v>153</v>
      </c>
      <c r="E152" s="248" t="s">
        <v>109</v>
      </c>
      <c r="F152" s="249" t="s">
        <v>180</v>
      </c>
      <c r="G152" s="247"/>
      <c r="H152" s="250">
        <v>13.965</v>
      </c>
      <c r="I152" s="251"/>
      <c r="J152" s="247"/>
      <c r="K152" s="247"/>
      <c r="L152" s="252"/>
      <c r="M152" s="253"/>
      <c r="N152" s="254"/>
      <c r="O152" s="254"/>
      <c r="P152" s="254"/>
      <c r="Q152" s="254"/>
      <c r="R152" s="254"/>
      <c r="S152" s="254"/>
      <c r="T152" s="255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T152" s="256" t="s">
        <v>153</v>
      </c>
      <c r="AU152" s="256" t="s">
        <v>85</v>
      </c>
      <c r="AV152" s="13" t="s">
        <v>85</v>
      </c>
      <c r="AW152" s="13" t="s">
        <v>32</v>
      </c>
      <c r="AX152" s="13" t="s">
        <v>83</v>
      </c>
      <c r="AY152" s="256" t="s">
        <v>143</v>
      </c>
    </row>
    <row r="153" s="2" customFormat="1" ht="37.8" customHeight="1">
      <c r="A153" s="37"/>
      <c r="B153" s="38"/>
      <c r="C153" s="227" t="s">
        <v>181</v>
      </c>
      <c r="D153" s="227" t="s">
        <v>145</v>
      </c>
      <c r="E153" s="228" t="s">
        <v>182</v>
      </c>
      <c r="F153" s="229" t="s">
        <v>183</v>
      </c>
      <c r="G153" s="230" t="s">
        <v>148</v>
      </c>
      <c r="H153" s="231">
        <v>433.5</v>
      </c>
      <c r="I153" s="232"/>
      <c r="J153" s="233">
        <f>ROUND(I153*H153,2)</f>
        <v>0</v>
      </c>
      <c r="K153" s="234"/>
      <c r="L153" s="43"/>
      <c r="M153" s="235" t="s">
        <v>1</v>
      </c>
      <c r="N153" s="236" t="s">
        <v>41</v>
      </c>
      <c r="O153" s="90"/>
      <c r="P153" s="237">
        <f>O153*H153</f>
        <v>0</v>
      </c>
      <c r="Q153" s="237">
        <v>0</v>
      </c>
      <c r="R153" s="237">
        <f>Q153*H153</f>
        <v>0</v>
      </c>
      <c r="S153" s="237">
        <v>0</v>
      </c>
      <c r="T153" s="238">
        <f>S153*H153</f>
        <v>0</v>
      </c>
      <c r="U153" s="37"/>
      <c r="V153" s="37"/>
      <c r="W153" s="37"/>
      <c r="X153" s="37"/>
      <c r="Y153" s="37"/>
      <c r="Z153" s="37"/>
      <c r="AA153" s="37"/>
      <c r="AB153" s="37"/>
      <c r="AC153" s="37"/>
      <c r="AD153" s="37"/>
      <c r="AE153" s="37"/>
      <c r="AR153" s="239" t="s">
        <v>149</v>
      </c>
      <c r="AT153" s="239" t="s">
        <v>145</v>
      </c>
      <c r="AU153" s="239" t="s">
        <v>85</v>
      </c>
      <c r="AY153" s="16" t="s">
        <v>143</v>
      </c>
      <c r="BE153" s="240">
        <f>IF(N153="základní",J153,0)</f>
        <v>0</v>
      </c>
      <c r="BF153" s="240">
        <f>IF(N153="snížená",J153,0)</f>
        <v>0</v>
      </c>
      <c r="BG153" s="240">
        <f>IF(N153="zákl. přenesená",J153,0)</f>
        <v>0</v>
      </c>
      <c r="BH153" s="240">
        <f>IF(N153="sníž. přenesená",J153,0)</f>
        <v>0</v>
      </c>
      <c r="BI153" s="240">
        <f>IF(N153="nulová",J153,0)</f>
        <v>0</v>
      </c>
      <c r="BJ153" s="16" t="s">
        <v>83</v>
      </c>
      <c r="BK153" s="240">
        <f>ROUND(I153*H153,2)</f>
        <v>0</v>
      </c>
      <c r="BL153" s="16" t="s">
        <v>149</v>
      </c>
      <c r="BM153" s="239" t="s">
        <v>184</v>
      </c>
    </row>
    <row r="154" s="2" customFormat="1">
      <c r="A154" s="37"/>
      <c r="B154" s="38"/>
      <c r="C154" s="39"/>
      <c r="D154" s="241" t="s">
        <v>151</v>
      </c>
      <c r="E154" s="39"/>
      <c r="F154" s="242" t="s">
        <v>185</v>
      </c>
      <c r="G154" s="39"/>
      <c r="H154" s="39"/>
      <c r="I154" s="243"/>
      <c r="J154" s="39"/>
      <c r="K154" s="39"/>
      <c r="L154" s="43"/>
      <c r="M154" s="244"/>
      <c r="N154" s="245"/>
      <c r="O154" s="90"/>
      <c r="P154" s="90"/>
      <c r="Q154" s="90"/>
      <c r="R154" s="90"/>
      <c r="S154" s="90"/>
      <c r="T154" s="91"/>
      <c r="U154" s="37"/>
      <c r="V154" s="37"/>
      <c r="W154" s="37"/>
      <c r="X154" s="37"/>
      <c r="Y154" s="37"/>
      <c r="Z154" s="37"/>
      <c r="AA154" s="37"/>
      <c r="AB154" s="37"/>
      <c r="AC154" s="37"/>
      <c r="AD154" s="37"/>
      <c r="AE154" s="37"/>
      <c r="AT154" s="16" t="s">
        <v>151</v>
      </c>
      <c r="AU154" s="16" t="s">
        <v>85</v>
      </c>
    </row>
    <row r="155" s="13" customFormat="1">
      <c r="A155" s="13"/>
      <c r="B155" s="246"/>
      <c r="C155" s="247"/>
      <c r="D155" s="241" t="s">
        <v>153</v>
      </c>
      <c r="E155" s="248" t="s">
        <v>1</v>
      </c>
      <c r="F155" s="249" t="s">
        <v>186</v>
      </c>
      <c r="G155" s="247"/>
      <c r="H155" s="250">
        <v>433.5</v>
      </c>
      <c r="I155" s="251"/>
      <c r="J155" s="247"/>
      <c r="K155" s="247"/>
      <c r="L155" s="252"/>
      <c r="M155" s="253"/>
      <c r="N155" s="254"/>
      <c r="O155" s="254"/>
      <c r="P155" s="254"/>
      <c r="Q155" s="254"/>
      <c r="R155" s="254"/>
      <c r="S155" s="254"/>
      <c r="T155" s="255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T155" s="256" t="s">
        <v>153</v>
      </c>
      <c r="AU155" s="256" t="s">
        <v>85</v>
      </c>
      <c r="AV155" s="13" t="s">
        <v>85</v>
      </c>
      <c r="AW155" s="13" t="s">
        <v>32</v>
      </c>
      <c r="AX155" s="13" t="s">
        <v>83</v>
      </c>
      <c r="AY155" s="256" t="s">
        <v>143</v>
      </c>
    </row>
    <row r="156" s="2" customFormat="1" ht="16.5" customHeight="1">
      <c r="A156" s="37"/>
      <c r="B156" s="38"/>
      <c r="C156" s="268" t="s">
        <v>187</v>
      </c>
      <c r="D156" s="268" t="s">
        <v>188</v>
      </c>
      <c r="E156" s="269" t="s">
        <v>189</v>
      </c>
      <c r="F156" s="270" t="s">
        <v>190</v>
      </c>
      <c r="G156" s="271" t="s">
        <v>157</v>
      </c>
      <c r="H156" s="272">
        <v>26.010000000000002</v>
      </c>
      <c r="I156" s="273"/>
      <c r="J156" s="274">
        <f>ROUND(I156*H156,2)</f>
        <v>0</v>
      </c>
      <c r="K156" s="275"/>
      <c r="L156" s="276"/>
      <c r="M156" s="277" t="s">
        <v>1</v>
      </c>
      <c r="N156" s="278" t="s">
        <v>41</v>
      </c>
      <c r="O156" s="90"/>
      <c r="P156" s="237">
        <f>O156*H156</f>
        <v>0</v>
      </c>
      <c r="Q156" s="237">
        <v>0.20999999999999999</v>
      </c>
      <c r="R156" s="237">
        <f>Q156*H156</f>
        <v>5.4621000000000004</v>
      </c>
      <c r="S156" s="237">
        <v>0</v>
      </c>
      <c r="T156" s="238">
        <f>S156*H156</f>
        <v>0</v>
      </c>
      <c r="U156" s="37"/>
      <c r="V156" s="37"/>
      <c r="W156" s="37"/>
      <c r="X156" s="37"/>
      <c r="Y156" s="37"/>
      <c r="Z156" s="37"/>
      <c r="AA156" s="37"/>
      <c r="AB156" s="37"/>
      <c r="AC156" s="37"/>
      <c r="AD156" s="37"/>
      <c r="AE156" s="37"/>
      <c r="AR156" s="239" t="s">
        <v>191</v>
      </c>
      <c r="AT156" s="239" t="s">
        <v>188</v>
      </c>
      <c r="AU156" s="239" t="s">
        <v>85</v>
      </c>
      <c r="AY156" s="16" t="s">
        <v>143</v>
      </c>
      <c r="BE156" s="240">
        <f>IF(N156="základní",J156,0)</f>
        <v>0</v>
      </c>
      <c r="BF156" s="240">
        <f>IF(N156="snížená",J156,0)</f>
        <v>0</v>
      </c>
      <c r="BG156" s="240">
        <f>IF(N156="zákl. přenesená",J156,0)</f>
        <v>0</v>
      </c>
      <c r="BH156" s="240">
        <f>IF(N156="sníž. přenesená",J156,0)</f>
        <v>0</v>
      </c>
      <c r="BI156" s="240">
        <f>IF(N156="nulová",J156,0)</f>
        <v>0</v>
      </c>
      <c r="BJ156" s="16" t="s">
        <v>83</v>
      </c>
      <c r="BK156" s="240">
        <f>ROUND(I156*H156,2)</f>
        <v>0</v>
      </c>
      <c r="BL156" s="16" t="s">
        <v>149</v>
      </c>
      <c r="BM156" s="239" t="s">
        <v>192</v>
      </c>
    </row>
    <row r="157" s="2" customFormat="1">
      <c r="A157" s="37"/>
      <c r="B157" s="38"/>
      <c r="C157" s="39"/>
      <c r="D157" s="241" t="s">
        <v>151</v>
      </c>
      <c r="E157" s="39"/>
      <c r="F157" s="242" t="s">
        <v>190</v>
      </c>
      <c r="G157" s="39"/>
      <c r="H157" s="39"/>
      <c r="I157" s="243"/>
      <c r="J157" s="39"/>
      <c r="K157" s="39"/>
      <c r="L157" s="43"/>
      <c r="M157" s="244"/>
      <c r="N157" s="245"/>
      <c r="O157" s="90"/>
      <c r="P157" s="90"/>
      <c r="Q157" s="90"/>
      <c r="R157" s="90"/>
      <c r="S157" s="90"/>
      <c r="T157" s="91"/>
      <c r="U157" s="37"/>
      <c r="V157" s="37"/>
      <c r="W157" s="37"/>
      <c r="X157" s="37"/>
      <c r="Y157" s="37"/>
      <c r="Z157" s="37"/>
      <c r="AA157" s="37"/>
      <c r="AB157" s="37"/>
      <c r="AC157" s="37"/>
      <c r="AD157" s="37"/>
      <c r="AE157" s="37"/>
      <c r="AT157" s="16" t="s">
        <v>151</v>
      </c>
      <c r="AU157" s="16" t="s">
        <v>85</v>
      </c>
    </row>
    <row r="158" s="2" customFormat="1" ht="16.5" customHeight="1">
      <c r="A158" s="37"/>
      <c r="B158" s="38"/>
      <c r="C158" s="268" t="s">
        <v>191</v>
      </c>
      <c r="D158" s="268" t="s">
        <v>188</v>
      </c>
      <c r="E158" s="269" t="s">
        <v>193</v>
      </c>
      <c r="F158" s="270" t="s">
        <v>194</v>
      </c>
      <c r="G158" s="271" t="s">
        <v>195</v>
      </c>
      <c r="H158" s="272">
        <v>26.010000000000002</v>
      </c>
      <c r="I158" s="273"/>
      <c r="J158" s="274">
        <f>ROUND(I158*H158,2)</f>
        <v>0</v>
      </c>
      <c r="K158" s="275"/>
      <c r="L158" s="276"/>
      <c r="M158" s="277" t="s">
        <v>1</v>
      </c>
      <c r="N158" s="278" t="s">
        <v>41</v>
      </c>
      <c r="O158" s="90"/>
      <c r="P158" s="237">
        <f>O158*H158</f>
        <v>0</v>
      </c>
      <c r="Q158" s="237">
        <v>0.001</v>
      </c>
      <c r="R158" s="237">
        <f>Q158*H158</f>
        <v>0.026010000000000002</v>
      </c>
      <c r="S158" s="237">
        <v>0</v>
      </c>
      <c r="T158" s="238">
        <f>S158*H158</f>
        <v>0</v>
      </c>
      <c r="U158" s="37"/>
      <c r="V158" s="37"/>
      <c r="W158" s="37"/>
      <c r="X158" s="37"/>
      <c r="Y158" s="37"/>
      <c r="Z158" s="37"/>
      <c r="AA158" s="37"/>
      <c r="AB158" s="37"/>
      <c r="AC158" s="37"/>
      <c r="AD158" s="37"/>
      <c r="AE158" s="37"/>
      <c r="AR158" s="239" t="s">
        <v>191</v>
      </c>
      <c r="AT158" s="239" t="s">
        <v>188</v>
      </c>
      <c r="AU158" s="239" t="s">
        <v>85</v>
      </c>
      <c r="AY158" s="16" t="s">
        <v>143</v>
      </c>
      <c r="BE158" s="240">
        <f>IF(N158="základní",J158,0)</f>
        <v>0</v>
      </c>
      <c r="BF158" s="240">
        <f>IF(N158="snížená",J158,0)</f>
        <v>0</v>
      </c>
      <c r="BG158" s="240">
        <f>IF(N158="zákl. přenesená",J158,0)</f>
        <v>0</v>
      </c>
      <c r="BH158" s="240">
        <f>IF(N158="sníž. přenesená",J158,0)</f>
        <v>0</v>
      </c>
      <c r="BI158" s="240">
        <f>IF(N158="nulová",J158,0)</f>
        <v>0</v>
      </c>
      <c r="BJ158" s="16" t="s">
        <v>83</v>
      </c>
      <c r="BK158" s="240">
        <f>ROUND(I158*H158,2)</f>
        <v>0</v>
      </c>
      <c r="BL158" s="16" t="s">
        <v>149</v>
      </c>
      <c r="BM158" s="239" t="s">
        <v>196</v>
      </c>
    </row>
    <row r="159" s="2" customFormat="1">
      <c r="A159" s="37"/>
      <c r="B159" s="38"/>
      <c r="C159" s="39"/>
      <c r="D159" s="241" t="s">
        <v>151</v>
      </c>
      <c r="E159" s="39"/>
      <c r="F159" s="242" t="s">
        <v>197</v>
      </c>
      <c r="G159" s="39"/>
      <c r="H159" s="39"/>
      <c r="I159" s="243"/>
      <c r="J159" s="39"/>
      <c r="K159" s="39"/>
      <c r="L159" s="43"/>
      <c r="M159" s="244"/>
      <c r="N159" s="245"/>
      <c r="O159" s="90"/>
      <c r="P159" s="90"/>
      <c r="Q159" s="90"/>
      <c r="R159" s="90"/>
      <c r="S159" s="90"/>
      <c r="T159" s="91"/>
      <c r="U159" s="37"/>
      <c r="V159" s="37"/>
      <c r="W159" s="37"/>
      <c r="X159" s="37"/>
      <c r="Y159" s="37"/>
      <c r="Z159" s="37"/>
      <c r="AA159" s="37"/>
      <c r="AB159" s="37"/>
      <c r="AC159" s="37"/>
      <c r="AD159" s="37"/>
      <c r="AE159" s="37"/>
      <c r="AT159" s="16" t="s">
        <v>151</v>
      </c>
      <c r="AU159" s="16" t="s">
        <v>85</v>
      </c>
    </row>
    <row r="160" s="13" customFormat="1">
      <c r="A160" s="13"/>
      <c r="B160" s="246"/>
      <c r="C160" s="247"/>
      <c r="D160" s="241" t="s">
        <v>153</v>
      </c>
      <c r="E160" s="247"/>
      <c r="F160" s="249" t="s">
        <v>198</v>
      </c>
      <c r="G160" s="247"/>
      <c r="H160" s="250">
        <v>26.010000000000002</v>
      </c>
      <c r="I160" s="251"/>
      <c r="J160" s="247"/>
      <c r="K160" s="247"/>
      <c r="L160" s="252"/>
      <c r="M160" s="253"/>
      <c r="N160" s="254"/>
      <c r="O160" s="254"/>
      <c r="P160" s="254"/>
      <c r="Q160" s="254"/>
      <c r="R160" s="254"/>
      <c r="S160" s="254"/>
      <c r="T160" s="255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T160" s="256" t="s">
        <v>153</v>
      </c>
      <c r="AU160" s="256" t="s">
        <v>85</v>
      </c>
      <c r="AV160" s="13" t="s">
        <v>85</v>
      </c>
      <c r="AW160" s="13" t="s">
        <v>4</v>
      </c>
      <c r="AX160" s="13" t="s">
        <v>83</v>
      </c>
      <c r="AY160" s="256" t="s">
        <v>143</v>
      </c>
    </row>
    <row r="161" s="2" customFormat="1" ht="24.15" customHeight="1">
      <c r="A161" s="37"/>
      <c r="B161" s="38"/>
      <c r="C161" s="227" t="s">
        <v>199</v>
      </c>
      <c r="D161" s="227" t="s">
        <v>145</v>
      </c>
      <c r="E161" s="228" t="s">
        <v>200</v>
      </c>
      <c r="F161" s="229" t="s">
        <v>201</v>
      </c>
      <c r="G161" s="230" t="s">
        <v>148</v>
      </c>
      <c r="H161" s="231">
        <v>199.5</v>
      </c>
      <c r="I161" s="232"/>
      <c r="J161" s="233">
        <f>ROUND(I161*H161,2)</f>
        <v>0</v>
      </c>
      <c r="K161" s="234"/>
      <c r="L161" s="43"/>
      <c r="M161" s="235" t="s">
        <v>1</v>
      </c>
      <c r="N161" s="236" t="s">
        <v>41</v>
      </c>
      <c r="O161" s="90"/>
      <c r="P161" s="237">
        <f>O161*H161</f>
        <v>0</v>
      </c>
      <c r="Q161" s="237">
        <v>0</v>
      </c>
      <c r="R161" s="237">
        <f>Q161*H161</f>
        <v>0</v>
      </c>
      <c r="S161" s="237">
        <v>0</v>
      </c>
      <c r="T161" s="238">
        <f>S161*H161</f>
        <v>0</v>
      </c>
      <c r="U161" s="37"/>
      <c r="V161" s="37"/>
      <c r="W161" s="37"/>
      <c r="X161" s="37"/>
      <c r="Y161" s="37"/>
      <c r="Z161" s="37"/>
      <c r="AA161" s="37"/>
      <c r="AB161" s="37"/>
      <c r="AC161" s="37"/>
      <c r="AD161" s="37"/>
      <c r="AE161" s="37"/>
      <c r="AR161" s="239" t="s">
        <v>149</v>
      </c>
      <c r="AT161" s="239" t="s">
        <v>145</v>
      </c>
      <c r="AU161" s="239" t="s">
        <v>85</v>
      </c>
      <c r="AY161" s="16" t="s">
        <v>143</v>
      </c>
      <c r="BE161" s="240">
        <f>IF(N161="základní",J161,0)</f>
        <v>0</v>
      </c>
      <c r="BF161" s="240">
        <f>IF(N161="snížená",J161,0)</f>
        <v>0</v>
      </c>
      <c r="BG161" s="240">
        <f>IF(N161="zákl. přenesená",J161,0)</f>
        <v>0</v>
      </c>
      <c r="BH161" s="240">
        <f>IF(N161="sníž. přenesená",J161,0)</f>
        <v>0</v>
      </c>
      <c r="BI161" s="240">
        <f>IF(N161="nulová",J161,0)</f>
        <v>0</v>
      </c>
      <c r="BJ161" s="16" t="s">
        <v>83</v>
      </c>
      <c r="BK161" s="240">
        <f>ROUND(I161*H161,2)</f>
        <v>0</v>
      </c>
      <c r="BL161" s="16" t="s">
        <v>149</v>
      </c>
      <c r="BM161" s="239" t="s">
        <v>202</v>
      </c>
    </row>
    <row r="162" s="2" customFormat="1">
      <c r="A162" s="37"/>
      <c r="B162" s="38"/>
      <c r="C162" s="39"/>
      <c r="D162" s="241" t="s">
        <v>151</v>
      </c>
      <c r="E162" s="39"/>
      <c r="F162" s="242" t="s">
        <v>203</v>
      </c>
      <c r="G162" s="39"/>
      <c r="H162" s="39"/>
      <c r="I162" s="243"/>
      <c r="J162" s="39"/>
      <c r="K162" s="39"/>
      <c r="L162" s="43"/>
      <c r="M162" s="244"/>
      <c r="N162" s="245"/>
      <c r="O162" s="90"/>
      <c r="P162" s="90"/>
      <c r="Q162" s="90"/>
      <c r="R162" s="90"/>
      <c r="S162" s="90"/>
      <c r="T162" s="91"/>
      <c r="U162" s="37"/>
      <c r="V162" s="37"/>
      <c r="W162" s="37"/>
      <c r="X162" s="37"/>
      <c r="Y162" s="37"/>
      <c r="Z162" s="37"/>
      <c r="AA162" s="37"/>
      <c r="AB162" s="37"/>
      <c r="AC162" s="37"/>
      <c r="AD162" s="37"/>
      <c r="AE162" s="37"/>
      <c r="AT162" s="16" t="s">
        <v>151</v>
      </c>
      <c r="AU162" s="16" t="s">
        <v>85</v>
      </c>
    </row>
    <row r="163" s="13" customFormat="1">
      <c r="A163" s="13"/>
      <c r="B163" s="246"/>
      <c r="C163" s="247"/>
      <c r="D163" s="241" t="s">
        <v>153</v>
      </c>
      <c r="E163" s="248" t="s">
        <v>1</v>
      </c>
      <c r="F163" s="249" t="s">
        <v>204</v>
      </c>
      <c r="G163" s="247"/>
      <c r="H163" s="250">
        <v>199.5</v>
      </c>
      <c r="I163" s="251"/>
      <c r="J163" s="247"/>
      <c r="K163" s="247"/>
      <c r="L163" s="252"/>
      <c r="M163" s="253"/>
      <c r="N163" s="254"/>
      <c r="O163" s="254"/>
      <c r="P163" s="254"/>
      <c r="Q163" s="254"/>
      <c r="R163" s="254"/>
      <c r="S163" s="254"/>
      <c r="T163" s="255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T163" s="256" t="s">
        <v>153</v>
      </c>
      <c r="AU163" s="256" t="s">
        <v>85</v>
      </c>
      <c r="AV163" s="13" t="s">
        <v>85</v>
      </c>
      <c r="AW163" s="13" t="s">
        <v>32</v>
      </c>
      <c r="AX163" s="13" t="s">
        <v>83</v>
      </c>
      <c r="AY163" s="256" t="s">
        <v>143</v>
      </c>
    </row>
    <row r="164" s="2" customFormat="1" ht="24.15" customHeight="1">
      <c r="A164" s="37"/>
      <c r="B164" s="38"/>
      <c r="C164" s="227" t="s">
        <v>205</v>
      </c>
      <c r="D164" s="227" t="s">
        <v>145</v>
      </c>
      <c r="E164" s="228" t="s">
        <v>206</v>
      </c>
      <c r="F164" s="229" t="s">
        <v>207</v>
      </c>
      <c r="G164" s="230" t="s">
        <v>148</v>
      </c>
      <c r="H164" s="231">
        <v>199.5</v>
      </c>
      <c r="I164" s="232"/>
      <c r="J164" s="233">
        <f>ROUND(I164*H164,2)</f>
        <v>0</v>
      </c>
      <c r="K164" s="234"/>
      <c r="L164" s="43"/>
      <c r="M164" s="235" t="s">
        <v>1</v>
      </c>
      <c r="N164" s="236" t="s">
        <v>41</v>
      </c>
      <c r="O164" s="90"/>
      <c r="P164" s="237">
        <f>O164*H164</f>
        <v>0</v>
      </c>
      <c r="Q164" s="237">
        <v>0</v>
      </c>
      <c r="R164" s="237">
        <f>Q164*H164</f>
        <v>0</v>
      </c>
      <c r="S164" s="237">
        <v>0</v>
      </c>
      <c r="T164" s="238">
        <f>S164*H164</f>
        <v>0</v>
      </c>
      <c r="U164" s="37"/>
      <c r="V164" s="37"/>
      <c r="W164" s="37"/>
      <c r="X164" s="37"/>
      <c r="Y164" s="37"/>
      <c r="Z164" s="37"/>
      <c r="AA164" s="37"/>
      <c r="AB164" s="37"/>
      <c r="AC164" s="37"/>
      <c r="AD164" s="37"/>
      <c r="AE164" s="37"/>
      <c r="AR164" s="239" t="s">
        <v>149</v>
      </c>
      <c r="AT164" s="239" t="s">
        <v>145</v>
      </c>
      <c r="AU164" s="239" t="s">
        <v>85</v>
      </c>
      <c r="AY164" s="16" t="s">
        <v>143</v>
      </c>
      <c r="BE164" s="240">
        <f>IF(N164="základní",J164,0)</f>
        <v>0</v>
      </c>
      <c r="BF164" s="240">
        <f>IF(N164="snížená",J164,0)</f>
        <v>0</v>
      </c>
      <c r="BG164" s="240">
        <f>IF(N164="zákl. přenesená",J164,0)</f>
        <v>0</v>
      </c>
      <c r="BH164" s="240">
        <f>IF(N164="sníž. přenesená",J164,0)</f>
        <v>0</v>
      </c>
      <c r="BI164" s="240">
        <f>IF(N164="nulová",J164,0)</f>
        <v>0</v>
      </c>
      <c r="BJ164" s="16" t="s">
        <v>83</v>
      </c>
      <c r="BK164" s="240">
        <f>ROUND(I164*H164,2)</f>
        <v>0</v>
      </c>
      <c r="BL164" s="16" t="s">
        <v>149</v>
      </c>
      <c r="BM164" s="239" t="s">
        <v>208</v>
      </c>
    </row>
    <row r="165" s="2" customFormat="1">
      <c r="A165" s="37"/>
      <c r="B165" s="38"/>
      <c r="C165" s="39"/>
      <c r="D165" s="241" t="s">
        <v>151</v>
      </c>
      <c r="E165" s="39"/>
      <c r="F165" s="242" t="s">
        <v>209</v>
      </c>
      <c r="G165" s="39"/>
      <c r="H165" s="39"/>
      <c r="I165" s="243"/>
      <c r="J165" s="39"/>
      <c r="K165" s="39"/>
      <c r="L165" s="43"/>
      <c r="M165" s="244"/>
      <c r="N165" s="245"/>
      <c r="O165" s="90"/>
      <c r="P165" s="90"/>
      <c r="Q165" s="90"/>
      <c r="R165" s="90"/>
      <c r="S165" s="90"/>
      <c r="T165" s="91"/>
      <c r="U165" s="37"/>
      <c r="V165" s="37"/>
      <c r="W165" s="37"/>
      <c r="X165" s="37"/>
      <c r="Y165" s="37"/>
      <c r="Z165" s="37"/>
      <c r="AA165" s="37"/>
      <c r="AB165" s="37"/>
      <c r="AC165" s="37"/>
      <c r="AD165" s="37"/>
      <c r="AE165" s="37"/>
      <c r="AT165" s="16" t="s">
        <v>151</v>
      </c>
      <c r="AU165" s="16" t="s">
        <v>85</v>
      </c>
    </row>
    <row r="166" s="13" customFormat="1">
      <c r="A166" s="13"/>
      <c r="B166" s="246"/>
      <c r="C166" s="247"/>
      <c r="D166" s="241" t="s">
        <v>153</v>
      </c>
      <c r="E166" s="248" t="s">
        <v>1</v>
      </c>
      <c r="F166" s="249" t="s">
        <v>204</v>
      </c>
      <c r="G166" s="247"/>
      <c r="H166" s="250">
        <v>199.5</v>
      </c>
      <c r="I166" s="251"/>
      <c r="J166" s="247"/>
      <c r="K166" s="247"/>
      <c r="L166" s="252"/>
      <c r="M166" s="253"/>
      <c r="N166" s="254"/>
      <c r="O166" s="254"/>
      <c r="P166" s="254"/>
      <c r="Q166" s="254"/>
      <c r="R166" s="254"/>
      <c r="S166" s="254"/>
      <c r="T166" s="255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T166" s="256" t="s">
        <v>153</v>
      </c>
      <c r="AU166" s="256" t="s">
        <v>85</v>
      </c>
      <c r="AV166" s="13" t="s">
        <v>85</v>
      </c>
      <c r="AW166" s="13" t="s">
        <v>32</v>
      </c>
      <c r="AX166" s="13" t="s">
        <v>83</v>
      </c>
      <c r="AY166" s="256" t="s">
        <v>143</v>
      </c>
    </row>
    <row r="167" s="2" customFormat="1" ht="16.5" customHeight="1">
      <c r="A167" s="37"/>
      <c r="B167" s="38"/>
      <c r="C167" s="268" t="s">
        <v>210</v>
      </c>
      <c r="D167" s="268" t="s">
        <v>188</v>
      </c>
      <c r="E167" s="269" t="s">
        <v>211</v>
      </c>
      <c r="F167" s="270" t="s">
        <v>212</v>
      </c>
      <c r="G167" s="271" t="s">
        <v>195</v>
      </c>
      <c r="H167" s="272">
        <v>5.9850000000000003</v>
      </c>
      <c r="I167" s="273"/>
      <c r="J167" s="274">
        <f>ROUND(I167*H167,2)</f>
        <v>0</v>
      </c>
      <c r="K167" s="275"/>
      <c r="L167" s="276"/>
      <c r="M167" s="277" t="s">
        <v>1</v>
      </c>
      <c r="N167" s="278" t="s">
        <v>41</v>
      </c>
      <c r="O167" s="90"/>
      <c r="P167" s="237">
        <f>O167*H167</f>
        <v>0</v>
      </c>
      <c r="Q167" s="237">
        <v>0.001</v>
      </c>
      <c r="R167" s="237">
        <f>Q167*H167</f>
        <v>0.0059850000000000007</v>
      </c>
      <c r="S167" s="237">
        <v>0</v>
      </c>
      <c r="T167" s="238">
        <f>S167*H167</f>
        <v>0</v>
      </c>
      <c r="U167" s="37"/>
      <c r="V167" s="37"/>
      <c r="W167" s="37"/>
      <c r="X167" s="37"/>
      <c r="Y167" s="37"/>
      <c r="Z167" s="37"/>
      <c r="AA167" s="37"/>
      <c r="AB167" s="37"/>
      <c r="AC167" s="37"/>
      <c r="AD167" s="37"/>
      <c r="AE167" s="37"/>
      <c r="AR167" s="239" t="s">
        <v>191</v>
      </c>
      <c r="AT167" s="239" t="s">
        <v>188</v>
      </c>
      <c r="AU167" s="239" t="s">
        <v>85</v>
      </c>
      <c r="AY167" s="16" t="s">
        <v>143</v>
      </c>
      <c r="BE167" s="240">
        <f>IF(N167="základní",J167,0)</f>
        <v>0</v>
      </c>
      <c r="BF167" s="240">
        <f>IF(N167="snížená",J167,0)</f>
        <v>0</v>
      </c>
      <c r="BG167" s="240">
        <f>IF(N167="zákl. přenesená",J167,0)</f>
        <v>0</v>
      </c>
      <c r="BH167" s="240">
        <f>IF(N167="sníž. přenesená",J167,0)</f>
        <v>0</v>
      </c>
      <c r="BI167" s="240">
        <f>IF(N167="nulová",J167,0)</f>
        <v>0</v>
      </c>
      <c r="BJ167" s="16" t="s">
        <v>83</v>
      </c>
      <c r="BK167" s="240">
        <f>ROUND(I167*H167,2)</f>
        <v>0</v>
      </c>
      <c r="BL167" s="16" t="s">
        <v>149</v>
      </c>
      <c r="BM167" s="239" t="s">
        <v>213</v>
      </c>
    </row>
    <row r="168" s="2" customFormat="1">
      <c r="A168" s="37"/>
      <c r="B168" s="38"/>
      <c r="C168" s="39"/>
      <c r="D168" s="241" t="s">
        <v>151</v>
      </c>
      <c r="E168" s="39"/>
      <c r="F168" s="242" t="s">
        <v>212</v>
      </c>
      <c r="G168" s="39"/>
      <c r="H168" s="39"/>
      <c r="I168" s="243"/>
      <c r="J168" s="39"/>
      <c r="K168" s="39"/>
      <c r="L168" s="43"/>
      <c r="M168" s="244"/>
      <c r="N168" s="245"/>
      <c r="O168" s="90"/>
      <c r="P168" s="90"/>
      <c r="Q168" s="90"/>
      <c r="R168" s="90"/>
      <c r="S168" s="90"/>
      <c r="T168" s="91"/>
      <c r="U168" s="37"/>
      <c r="V168" s="37"/>
      <c r="W168" s="37"/>
      <c r="X168" s="37"/>
      <c r="Y168" s="37"/>
      <c r="Z168" s="37"/>
      <c r="AA168" s="37"/>
      <c r="AB168" s="37"/>
      <c r="AC168" s="37"/>
      <c r="AD168" s="37"/>
      <c r="AE168" s="37"/>
      <c r="AT168" s="16" t="s">
        <v>151</v>
      </c>
      <c r="AU168" s="16" t="s">
        <v>85</v>
      </c>
    </row>
    <row r="169" s="13" customFormat="1">
      <c r="A169" s="13"/>
      <c r="B169" s="246"/>
      <c r="C169" s="247"/>
      <c r="D169" s="241" t="s">
        <v>153</v>
      </c>
      <c r="E169" s="247"/>
      <c r="F169" s="249" t="s">
        <v>214</v>
      </c>
      <c r="G169" s="247"/>
      <c r="H169" s="250">
        <v>5.9850000000000003</v>
      </c>
      <c r="I169" s="251"/>
      <c r="J169" s="247"/>
      <c r="K169" s="247"/>
      <c r="L169" s="252"/>
      <c r="M169" s="253"/>
      <c r="N169" s="254"/>
      <c r="O169" s="254"/>
      <c r="P169" s="254"/>
      <c r="Q169" s="254"/>
      <c r="R169" s="254"/>
      <c r="S169" s="254"/>
      <c r="T169" s="255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T169" s="256" t="s">
        <v>153</v>
      </c>
      <c r="AU169" s="256" t="s">
        <v>85</v>
      </c>
      <c r="AV169" s="13" t="s">
        <v>85</v>
      </c>
      <c r="AW169" s="13" t="s">
        <v>4</v>
      </c>
      <c r="AX169" s="13" t="s">
        <v>83</v>
      </c>
      <c r="AY169" s="256" t="s">
        <v>143</v>
      </c>
    </row>
    <row r="170" s="2" customFormat="1" ht="24.15" customHeight="1">
      <c r="A170" s="37"/>
      <c r="B170" s="38"/>
      <c r="C170" s="227" t="s">
        <v>215</v>
      </c>
      <c r="D170" s="227" t="s">
        <v>145</v>
      </c>
      <c r="E170" s="228" t="s">
        <v>216</v>
      </c>
      <c r="F170" s="229" t="s">
        <v>217</v>
      </c>
      <c r="G170" s="230" t="s">
        <v>148</v>
      </c>
      <c r="H170" s="231">
        <v>1011.72</v>
      </c>
      <c r="I170" s="232"/>
      <c r="J170" s="233">
        <f>ROUND(I170*H170,2)</f>
        <v>0</v>
      </c>
      <c r="K170" s="234"/>
      <c r="L170" s="43"/>
      <c r="M170" s="235" t="s">
        <v>1</v>
      </c>
      <c r="N170" s="236" t="s">
        <v>41</v>
      </c>
      <c r="O170" s="90"/>
      <c r="P170" s="237">
        <f>O170*H170</f>
        <v>0</v>
      </c>
      <c r="Q170" s="237">
        <v>0</v>
      </c>
      <c r="R170" s="237">
        <f>Q170*H170</f>
        <v>0</v>
      </c>
      <c r="S170" s="237">
        <v>0</v>
      </c>
      <c r="T170" s="238">
        <f>S170*H170</f>
        <v>0</v>
      </c>
      <c r="U170" s="37"/>
      <c r="V170" s="37"/>
      <c r="W170" s="37"/>
      <c r="X170" s="37"/>
      <c r="Y170" s="37"/>
      <c r="Z170" s="37"/>
      <c r="AA170" s="37"/>
      <c r="AB170" s="37"/>
      <c r="AC170" s="37"/>
      <c r="AD170" s="37"/>
      <c r="AE170" s="37"/>
      <c r="AR170" s="239" t="s">
        <v>149</v>
      </c>
      <c r="AT170" s="239" t="s">
        <v>145</v>
      </c>
      <c r="AU170" s="239" t="s">
        <v>85</v>
      </c>
      <c r="AY170" s="16" t="s">
        <v>143</v>
      </c>
      <c r="BE170" s="240">
        <f>IF(N170="základní",J170,0)</f>
        <v>0</v>
      </c>
      <c r="BF170" s="240">
        <f>IF(N170="snížená",J170,0)</f>
        <v>0</v>
      </c>
      <c r="BG170" s="240">
        <f>IF(N170="zákl. přenesená",J170,0)</f>
        <v>0</v>
      </c>
      <c r="BH170" s="240">
        <f>IF(N170="sníž. přenesená",J170,0)</f>
        <v>0</v>
      </c>
      <c r="BI170" s="240">
        <f>IF(N170="nulová",J170,0)</f>
        <v>0</v>
      </c>
      <c r="BJ170" s="16" t="s">
        <v>83</v>
      </c>
      <c r="BK170" s="240">
        <f>ROUND(I170*H170,2)</f>
        <v>0</v>
      </c>
      <c r="BL170" s="16" t="s">
        <v>149</v>
      </c>
      <c r="BM170" s="239" t="s">
        <v>218</v>
      </c>
    </row>
    <row r="171" s="2" customFormat="1">
      <c r="A171" s="37"/>
      <c r="B171" s="38"/>
      <c r="C171" s="39"/>
      <c r="D171" s="241" t="s">
        <v>151</v>
      </c>
      <c r="E171" s="39"/>
      <c r="F171" s="242" t="s">
        <v>219</v>
      </c>
      <c r="G171" s="39"/>
      <c r="H171" s="39"/>
      <c r="I171" s="243"/>
      <c r="J171" s="39"/>
      <c r="K171" s="39"/>
      <c r="L171" s="43"/>
      <c r="M171" s="244"/>
      <c r="N171" s="245"/>
      <c r="O171" s="90"/>
      <c r="P171" s="90"/>
      <c r="Q171" s="90"/>
      <c r="R171" s="90"/>
      <c r="S171" s="90"/>
      <c r="T171" s="91"/>
      <c r="U171" s="37"/>
      <c r="V171" s="37"/>
      <c r="W171" s="37"/>
      <c r="X171" s="37"/>
      <c r="Y171" s="37"/>
      <c r="Z171" s="37"/>
      <c r="AA171" s="37"/>
      <c r="AB171" s="37"/>
      <c r="AC171" s="37"/>
      <c r="AD171" s="37"/>
      <c r="AE171" s="37"/>
      <c r="AT171" s="16" t="s">
        <v>151</v>
      </c>
      <c r="AU171" s="16" t="s">
        <v>85</v>
      </c>
    </row>
    <row r="172" s="13" customFormat="1">
      <c r="A172" s="13"/>
      <c r="B172" s="246"/>
      <c r="C172" s="247"/>
      <c r="D172" s="241" t="s">
        <v>153</v>
      </c>
      <c r="E172" s="248" t="s">
        <v>1</v>
      </c>
      <c r="F172" s="249" t="s">
        <v>220</v>
      </c>
      <c r="G172" s="247"/>
      <c r="H172" s="250">
        <v>1011.72</v>
      </c>
      <c r="I172" s="251"/>
      <c r="J172" s="247"/>
      <c r="K172" s="247"/>
      <c r="L172" s="252"/>
      <c r="M172" s="253"/>
      <c r="N172" s="254"/>
      <c r="O172" s="254"/>
      <c r="P172" s="254"/>
      <c r="Q172" s="254"/>
      <c r="R172" s="254"/>
      <c r="S172" s="254"/>
      <c r="T172" s="255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T172" s="256" t="s">
        <v>153</v>
      </c>
      <c r="AU172" s="256" t="s">
        <v>85</v>
      </c>
      <c r="AV172" s="13" t="s">
        <v>85</v>
      </c>
      <c r="AW172" s="13" t="s">
        <v>32</v>
      </c>
      <c r="AX172" s="13" t="s">
        <v>83</v>
      </c>
      <c r="AY172" s="256" t="s">
        <v>143</v>
      </c>
    </row>
    <row r="173" s="2" customFormat="1" ht="24.15" customHeight="1">
      <c r="A173" s="37"/>
      <c r="B173" s="38"/>
      <c r="C173" s="227" t="s">
        <v>221</v>
      </c>
      <c r="D173" s="227" t="s">
        <v>145</v>
      </c>
      <c r="E173" s="228" t="s">
        <v>222</v>
      </c>
      <c r="F173" s="229" t="s">
        <v>223</v>
      </c>
      <c r="G173" s="230" t="s">
        <v>224</v>
      </c>
      <c r="H173" s="231">
        <v>1</v>
      </c>
      <c r="I173" s="232"/>
      <c r="J173" s="233">
        <f>ROUND(I173*H173,2)</f>
        <v>0</v>
      </c>
      <c r="K173" s="234"/>
      <c r="L173" s="43"/>
      <c r="M173" s="235" t="s">
        <v>1</v>
      </c>
      <c r="N173" s="236" t="s">
        <v>41</v>
      </c>
      <c r="O173" s="90"/>
      <c r="P173" s="237">
        <f>O173*H173</f>
        <v>0</v>
      </c>
      <c r="Q173" s="237">
        <v>0</v>
      </c>
      <c r="R173" s="237">
        <f>Q173*H173</f>
        <v>0</v>
      </c>
      <c r="S173" s="237">
        <v>0</v>
      </c>
      <c r="T173" s="238">
        <f>S173*H173</f>
        <v>0</v>
      </c>
      <c r="U173" s="37"/>
      <c r="V173" s="37"/>
      <c r="W173" s="37"/>
      <c r="X173" s="37"/>
      <c r="Y173" s="37"/>
      <c r="Z173" s="37"/>
      <c r="AA173" s="37"/>
      <c r="AB173" s="37"/>
      <c r="AC173" s="37"/>
      <c r="AD173" s="37"/>
      <c r="AE173" s="37"/>
      <c r="AR173" s="239" t="s">
        <v>149</v>
      </c>
      <c r="AT173" s="239" t="s">
        <v>145</v>
      </c>
      <c r="AU173" s="239" t="s">
        <v>85</v>
      </c>
      <c r="AY173" s="16" t="s">
        <v>143</v>
      </c>
      <c r="BE173" s="240">
        <f>IF(N173="základní",J173,0)</f>
        <v>0</v>
      </c>
      <c r="BF173" s="240">
        <f>IF(N173="snížená",J173,0)</f>
        <v>0</v>
      </c>
      <c r="BG173" s="240">
        <f>IF(N173="zákl. přenesená",J173,0)</f>
        <v>0</v>
      </c>
      <c r="BH173" s="240">
        <f>IF(N173="sníž. přenesená",J173,0)</f>
        <v>0</v>
      </c>
      <c r="BI173" s="240">
        <f>IF(N173="nulová",J173,0)</f>
        <v>0</v>
      </c>
      <c r="BJ173" s="16" t="s">
        <v>83</v>
      </c>
      <c r="BK173" s="240">
        <f>ROUND(I173*H173,2)</f>
        <v>0</v>
      </c>
      <c r="BL173" s="16" t="s">
        <v>149</v>
      </c>
      <c r="BM173" s="239" t="s">
        <v>225</v>
      </c>
    </row>
    <row r="174" s="2" customFormat="1">
      <c r="A174" s="37"/>
      <c r="B174" s="38"/>
      <c r="C174" s="39"/>
      <c r="D174" s="241" t="s">
        <v>151</v>
      </c>
      <c r="E174" s="39"/>
      <c r="F174" s="242" t="s">
        <v>223</v>
      </c>
      <c r="G174" s="39"/>
      <c r="H174" s="39"/>
      <c r="I174" s="243"/>
      <c r="J174" s="39"/>
      <c r="K174" s="39"/>
      <c r="L174" s="43"/>
      <c r="M174" s="244"/>
      <c r="N174" s="245"/>
      <c r="O174" s="90"/>
      <c r="P174" s="90"/>
      <c r="Q174" s="90"/>
      <c r="R174" s="90"/>
      <c r="S174" s="90"/>
      <c r="T174" s="91"/>
      <c r="U174" s="37"/>
      <c r="V174" s="37"/>
      <c r="W174" s="37"/>
      <c r="X174" s="37"/>
      <c r="Y174" s="37"/>
      <c r="Z174" s="37"/>
      <c r="AA174" s="37"/>
      <c r="AB174" s="37"/>
      <c r="AC174" s="37"/>
      <c r="AD174" s="37"/>
      <c r="AE174" s="37"/>
      <c r="AT174" s="16" t="s">
        <v>151</v>
      </c>
      <c r="AU174" s="16" t="s">
        <v>85</v>
      </c>
    </row>
    <row r="175" s="12" customFormat="1" ht="22.8" customHeight="1">
      <c r="A175" s="12"/>
      <c r="B175" s="211"/>
      <c r="C175" s="212"/>
      <c r="D175" s="213" t="s">
        <v>75</v>
      </c>
      <c r="E175" s="225" t="s">
        <v>175</v>
      </c>
      <c r="F175" s="225" t="s">
        <v>226</v>
      </c>
      <c r="G175" s="212"/>
      <c r="H175" s="212"/>
      <c r="I175" s="215"/>
      <c r="J175" s="226">
        <f>BK175</f>
        <v>0</v>
      </c>
      <c r="K175" s="212"/>
      <c r="L175" s="217"/>
      <c r="M175" s="218"/>
      <c r="N175" s="219"/>
      <c r="O175" s="219"/>
      <c r="P175" s="220">
        <f>SUM(P176:P205)</f>
        <v>0</v>
      </c>
      <c r="Q175" s="219"/>
      <c r="R175" s="220">
        <f>SUM(R176:R205)</f>
        <v>836.95316760000003</v>
      </c>
      <c r="S175" s="219"/>
      <c r="T175" s="221">
        <f>SUM(T176:T205)</f>
        <v>0</v>
      </c>
      <c r="U175" s="12"/>
      <c r="V175" s="12"/>
      <c r="W175" s="12"/>
      <c r="X175" s="12"/>
      <c r="Y175" s="12"/>
      <c r="Z175" s="12"/>
      <c r="AA175" s="12"/>
      <c r="AB175" s="12"/>
      <c r="AC175" s="12"/>
      <c r="AD175" s="12"/>
      <c r="AE175" s="12"/>
      <c r="AR175" s="222" t="s">
        <v>83</v>
      </c>
      <c r="AT175" s="223" t="s">
        <v>75</v>
      </c>
      <c r="AU175" s="223" t="s">
        <v>83</v>
      </c>
      <c r="AY175" s="222" t="s">
        <v>143</v>
      </c>
      <c r="BK175" s="224">
        <f>SUM(BK176:BK205)</f>
        <v>0</v>
      </c>
    </row>
    <row r="176" s="2" customFormat="1" ht="16.5" customHeight="1">
      <c r="A176" s="37"/>
      <c r="B176" s="38"/>
      <c r="C176" s="227" t="s">
        <v>227</v>
      </c>
      <c r="D176" s="227" t="s">
        <v>145</v>
      </c>
      <c r="E176" s="228" t="s">
        <v>228</v>
      </c>
      <c r="F176" s="229" t="s">
        <v>229</v>
      </c>
      <c r="G176" s="230" t="s">
        <v>148</v>
      </c>
      <c r="H176" s="231">
        <v>843.10000000000002</v>
      </c>
      <c r="I176" s="232"/>
      <c r="J176" s="233">
        <f>ROUND(I176*H176,2)</f>
        <v>0</v>
      </c>
      <c r="K176" s="234"/>
      <c r="L176" s="43"/>
      <c r="M176" s="235" t="s">
        <v>1</v>
      </c>
      <c r="N176" s="236" t="s">
        <v>41</v>
      </c>
      <c r="O176" s="90"/>
      <c r="P176" s="237">
        <f>O176*H176</f>
        <v>0</v>
      </c>
      <c r="Q176" s="237">
        <v>0.091999999999999998</v>
      </c>
      <c r="R176" s="237">
        <f>Q176*H176</f>
        <v>77.565200000000004</v>
      </c>
      <c r="S176" s="237">
        <v>0</v>
      </c>
      <c r="T176" s="238">
        <f>S176*H176</f>
        <v>0</v>
      </c>
      <c r="U176" s="37"/>
      <c r="V176" s="37"/>
      <c r="W176" s="37"/>
      <c r="X176" s="37"/>
      <c r="Y176" s="37"/>
      <c r="Z176" s="37"/>
      <c r="AA176" s="37"/>
      <c r="AB176" s="37"/>
      <c r="AC176" s="37"/>
      <c r="AD176" s="37"/>
      <c r="AE176" s="37"/>
      <c r="AR176" s="239" t="s">
        <v>149</v>
      </c>
      <c r="AT176" s="239" t="s">
        <v>145</v>
      </c>
      <c r="AU176" s="239" t="s">
        <v>85</v>
      </c>
      <c r="AY176" s="16" t="s">
        <v>143</v>
      </c>
      <c r="BE176" s="240">
        <f>IF(N176="základní",J176,0)</f>
        <v>0</v>
      </c>
      <c r="BF176" s="240">
        <f>IF(N176="snížená",J176,0)</f>
        <v>0</v>
      </c>
      <c r="BG176" s="240">
        <f>IF(N176="zákl. přenesená",J176,0)</f>
        <v>0</v>
      </c>
      <c r="BH176" s="240">
        <f>IF(N176="sníž. přenesená",J176,0)</f>
        <v>0</v>
      </c>
      <c r="BI176" s="240">
        <f>IF(N176="nulová",J176,0)</f>
        <v>0</v>
      </c>
      <c r="BJ176" s="16" t="s">
        <v>83</v>
      </c>
      <c r="BK176" s="240">
        <f>ROUND(I176*H176,2)</f>
        <v>0</v>
      </c>
      <c r="BL176" s="16" t="s">
        <v>149</v>
      </c>
      <c r="BM176" s="239" t="s">
        <v>230</v>
      </c>
    </row>
    <row r="177" s="2" customFormat="1">
      <c r="A177" s="37"/>
      <c r="B177" s="38"/>
      <c r="C177" s="39"/>
      <c r="D177" s="241" t="s">
        <v>151</v>
      </c>
      <c r="E177" s="39"/>
      <c r="F177" s="242" t="s">
        <v>231</v>
      </c>
      <c r="G177" s="39"/>
      <c r="H177" s="39"/>
      <c r="I177" s="243"/>
      <c r="J177" s="39"/>
      <c r="K177" s="39"/>
      <c r="L177" s="43"/>
      <c r="M177" s="244"/>
      <c r="N177" s="245"/>
      <c r="O177" s="90"/>
      <c r="P177" s="90"/>
      <c r="Q177" s="90"/>
      <c r="R177" s="90"/>
      <c r="S177" s="90"/>
      <c r="T177" s="91"/>
      <c r="U177" s="37"/>
      <c r="V177" s="37"/>
      <c r="W177" s="37"/>
      <c r="X177" s="37"/>
      <c r="Y177" s="37"/>
      <c r="Z177" s="37"/>
      <c r="AA177" s="37"/>
      <c r="AB177" s="37"/>
      <c r="AC177" s="37"/>
      <c r="AD177" s="37"/>
      <c r="AE177" s="37"/>
      <c r="AT177" s="16" t="s">
        <v>151</v>
      </c>
      <c r="AU177" s="16" t="s">
        <v>85</v>
      </c>
    </row>
    <row r="178" s="13" customFormat="1">
      <c r="A178" s="13"/>
      <c r="B178" s="246"/>
      <c r="C178" s="247"/>
      <c r="D178" s="241" t="s">
        <v>153</v>
      </c>
      <c r="E178" s="248" t="s">
        <v>1</v>
      </c>
      <c r="F178" s="249" t="s">
        <v>232</v>
      </c>
      <c r="G178" s="247"/>
      <c r="H178" s="250">
        <v>843.10000000000002</v>
      </c>
      <c r="I178" s="251"/>
      <c r="J178" s="247"/>
      <c r="K178" s="247"/>
      <c r="L178" s="252"/>
      <c r="M178" s="253"/>
      <c r="N178" s="254"/>
      <c r="O178" s="254"/>
      <c r="P178" s="254"/>
      <c r="Q178" s="254"/>
      <c r="R178" s="254"/>
      <c r="S178" s="254"/>
      <c r="T178" s="255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T178" s="256" t="s">
        <v>153</v>
      </c>
      <c r="AU178" s="256" t="s">
        <v>85</v>
      </c>
      <c r="AV178" s="13" t="s">
        <v>85</v>
      </c>
      <c r="AW178" s="13" t="s">
        <v>32</v>
      </c>
      <c r="AX178" s="13" t="s">
        <v>83</v>
      </c>
      <c r="AY178" s="256" t="s">
        <v>143</v>
      </c>
    </row>
    <row r="179" s="2" customFormat="1" ht="16.5" customHeight="1">
      <c r="A179" s="37"/>
      <c r="B179" s="38"/>
      <c r="C179" s="227" t="s">
        <v>8</v>
      </c>
      <c r="D179" s="227" t="s">
        <v>145</v>
      </c>
      <c r="E179" s="228" t="s">
        <v>233</v>
      </c>
      <c r="F179" s="229" t="s">
        <v>234</v>
      </c>
      <c r="G179" s="230" t="s">
        <v>148</v>
      </c>
      <c r="H179" s="231">
        <v>1770.51</v>
      </c>
      <c r="I179" s="232"/>
      <c r="J179" s="233">
        <f>ROUND(I179*H179,2)</f>
        <v>0</v>
      </c>
      <c r="K179" s="234"/>
      <c r="L179" s="43"/>
      <c r="M179" s="235" t="s">
        <v>1</v>
      </c>
      <c r="N179" s="236" t="s">
        <v>41</v>
      </c>
      <c r="O179" s="90"/>
      <c r="P179" s="237">
        <f>O179*H179</f>
        <v>0</v>
      </c>
      <c r="Q179" s="237">
        <v>0.34499999999999997</v>
      </c>
      <c r="R179" s="237">
        <f>Q179*H179</f>
        <v>610.82594999999992</v>
      </c>
      <c r="S179" s="237">
        <v>0</v>
      </c>
      <c r="T179" s="238">
        <f>S179*H179</f>
        <v>0</v>
      </c>
      <c r="U179" s="37"/>
      <c r="V179" s="37"/>
      <c r="W179" s="37"/>
      <c r="X179" s="37"/>
      <c r="Y179" s="37"/>
      <c r="Z179" s="37"/>
      <c r="AA179" s="37"/>
      <c r="AB179" s="37"/>
      <c r="AC179" s="37"/>
      <c r="AD179" s="37"/>
      <c r="AE179" s="37"/>
      <c r="AR179" s="239" t="s">
        <v>149</v>
      </c>
      <c r="AT179" s="239" t="s">
        <v>145</v>
      </c>
      <c r="AU179" s="239" t="s">
        <v>85</v>
      </c>
      <c r="AY179" s="16" t="s">
        <v>143</v>
      </c>
      <c r="BE179" s="240">
        <f>IF(N179="základní",J179,0)</f>
        <v>0</v>
      </c>
      <c r="BF179" s="240">
        <f>IF(N179="snížená",J179,0)</f>
        <v>0</v>
      </c>
      <c r="BG179" s="240">
        <f>IF(N179="zákl. přenesená",J179,0)</f>
        <v>0</v>
      </c>
      <c r="BH179" s="240">
        <f>IF(N179="sníž. přenesená",J179,0)</f>
        <v>0</v>
      </c>
      <c r="BI179" s="240">
        <f>IF(N179="nulová",J179,0)</f>
        <v>0</v>
      </c>
      <c r="BJ179" s="16" t="s">
        <v>83</v>
      </c>
      <c r="BK179" s="240">
        <f>ROUND(I179*H179,2)</f>
        <v>0</v>
      </c>
      <c r="BL179" s="16" t="s">
        <v>149</v>
      </c>
      <c r="BM179" s="239" t="s">
        <v>235</v>
      </c>
    </row>
    <row r="180" s="2" customFormat="1">
      <c r="A180" s="37"/>
      <c r="B180" s="38"/>
      <c r="C180" s="39"/>
      <c r="D180" s="241" t="s">
        <v>151</v>
      </c>
      <c r="E180" s="39"/>
      <c r="F180" s="242" t="s">
        <v>236</v>
      </c>
      <c r="G180" s="39"/>
      <c r="H180" s="39"/>
      <c r="I180" s="243"/>
      <c r="J180" s="39"/>
      <c r="K180" s="39"/>
      <c r="L180" s="43"/>
      <c r="M180" s="244"/>
      <c r="N180" s="245"/>
      <c r="O180" s="90"/>
      <c r="P180" s="90"/>
      <c r="Q180" s="90"/>
      <c r="R180" s="90"/>
      <c r="S180" s="90"/>
      <c r="T180" s="91"/>
      <c r="U180" s="37"/>
      <c r="V180" s="37"/>
      <c r="W180" s="37"/>
      <c r="X180" s="37"/>
      <c r="Y180" s="37"/>
      <c r="Z180" s="37"/>
      <c r="AA180" s="37"/>
      <c r="AB180" s="37"/>
      <c r="AC180" s="37"/>
      <c r="AD180" s="37"/>
      <c r="AE180" s="37"/>
      <c r="AT180" s="16" t="s">
        <v>151</v>
      </c>
      <c r="AU180" s="16" t="s">
        <v>85</v>
      </c>
    </row>
    <row r="181" s="13" customFormat="1">
      <c r="A181" s="13"/>
      <c r="B181" s="246"/>
      <c r="C181" s="247"/>
      <c r="D181" s="241" t="s">
        <v>153</v>
      </c>
      <c r="E181" s="248" t="s">
        <v>1</v>
      </c>
      <c r="F181" s="249" t="s">
        <v>232</v>
      </c>
      <c r="G181" s="247"/>
      <c r="H181" s="250">
        <v>843.10000000000002</v>
      </c>
      <c r="I181" s="251"/>
      <c r="J181" s="247"/>
      <c r="K181" s="247"/>
      <c r="L181" s="252"/>
      <c r="M181" s="253"/>
      <c r="N181" s="254"/>
      <c r="O181" s="254"/>
      <c r="P181" s="254"/>
      <c r="Q181" s="254"/>
      <c r="R181" s="254"/>
      <c r="S181" s="254"/>
      <c r="T181" s="255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T181" s="256" t="s">
        <v>153</v>
      </c>
      <c r="AU181" s="256" t="s">
        <v>85</v>
      </c>
      <c r="AV181" s="13" t="s">
        <v>85</v>
      </c>
      <c r="AW181" s="13" t="s">
        <v>32</v>
      </c>
      <c r="AX181" s="13" t="s">
        <v>76</v>
      </c>
      <c r="AY181" s="256" t="s">
        <v>143</v>
      </c>
    </row>
    <row r="182" s="13" customFormat="1">
      <c r="A182" s="13"/>
      <c r="B182" s="246"/>
      <c r="C182" s="247"/>
      <c r="D182" s="241" t="s">
        <v>153</v>
      </c>
      <c r="E182" s="248" t="s">
        <v>1</v>
      </c>
      <c r="F182" s="249" t="s">
        <v>237</v>
      </c>
      <c r="G182" s="247"/>
      <c r="H182" s="250">
        <v>927.40999999999997</v>
      </c>
      <c r="I182" s="251"/>
      <c r="J182" s="247"/>
      <c r="K182" s="247"/>
      <c r="L182" s="252"/>
      <c r="M182" s="253"/>
      <c r="N182" s="254"/>
      <c r="O182" s="254"/>
      <c r="P182" s="254"/>
      <c r="Q182" s="254"/>
      <c r="R182" s="254"/>
      <c r="S182" s="254"/>
      <c r="T182" s="255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T182" s="256" t="s">
        <v>153</v>
      </c>
      <c r="AU182" s="256" t="s">
        <v>85</v>
      </c>
      <c r="AV182" s="13" t="s">
        <v>85</v>
      </c>
      <c r="AW182" s="13" t="s">
        <v>32</v>
      </c>
      <c r="AX182" s="13" t="s">
        <v>76</v>
      </c>
      <c r="AY182" s="256" t="s">
        <v>143</v>
      </c>
    </row>
    <row r="183" s="14" customFormat="1">
      <c r="A183" s="14"/>
      <c r="B183" s="257"/>
      <c r="C183" s="258"/>
      <c r="D183" s="241" t="s">
        <v>153</v>
      </c>
      <c r="E183" s="259" t="s">
        <v>1</v>
      </c>
      <c r="F183" s="260" t="s">
        <v>162</v>
      </c>
      <c r="G183" s="258"/>
      <c r="H183" s="261">
        <v>1770.51</v>
      </c>
      <c r="I183" s="262"/>
      <c r="J183" s="258"/>
      <c r="K183" s="258"/>
      <c r="L183" s="263"/>
      <c r="M183" s="264"/>
      <c r="N183" s="265"/>
      <c r="O183" s="265"/>
      <c r="P183" s="265"/>
      <c r="Q183" s="265"/>
      <c r="R183" s="265"/>
      <c r="S183" s="265"/>
      <c r="T183" s="266"/>
      <c r="U183" s="14"/>
      <c r="V183" s="14"/>
      <c r="W183" s="14"/>
      <c r="X183" s="14"/>
      <c r="Y183" s="14"/>
      <c r="Z183" s="14"/>
      <c r="AA183" s="14"/>
      <c r="AB183" s="14"/>
      <c r="AC183" s="14"/>
      <c r="AD183" s="14"/>
      <c r="AE183" s="14"/>
      <c r="AT183" s="267" t="s">
        <v>153</v>
      </c>
      <c r="AU183" s="267" t="s">
        <v>85</v>
      </c>
      <c r="AV183" s="14" t="s">
        <v>149</v>
      </c>
      <c r="AW183" s="14" t="s">
        <v>32</v>
      </c>
      <c r="AX183" s="14" t="s">
        <v>83</v>
      </c>
      <c r="AY183" s="267" t="s">
        <v>143</v>
      </c>
    </row>
    <row r="184" s="2" customFormat="1" ht="37.8" customHeight="1">
      <c r="A184" s="37"/>
      <c r="B184" s="38"/>
      <c r="C184" s="227" t="s">
        <v>238</v>
      </c>
      <c r="D184" s="227" t="s">
        <v>145</v>
      </c>
      <c r="E184" s="228" t="s">
        <v>239</v>
      </c>
      <c r="F184" s="229" t="s">
        <v>240</v>
      </c>
      <c r="G184" s="230" t="s">
        <v>148</v>
      </c>
      <c r="H184" s="231">
        <v>843.10000000000002</v>
      </c>
      <c r="I184" s="232"/>
      <c r="J184" s="233">
        <f>ROUND(I184*H184,2)</f>
        <v>0</v>
      </c>
      <c r="K184" s="234"/>
      <c r="L184" s="43"/>
      <c r="M184" s="235" t="s">
        <v>1</v>
      </c>
      <c r="N184" s="236" t="s">
        <v>41</v>
      </c>
      <c r="O184" s="90"/>
      <c r="P184" s="237">
        <f>O184*H184</f>
        <v>0</v>
      </c>
      <c r="Q184" s="237">
        <v>0.040000000000000001</v>
      </c>
      <c r="R184" s="237">
        <f>Q184*H184</f>
        <v>33.724000000000004</v>
      </c>
      <c r="S184" s="237">
        <v>0</v>
      </c>
      <c r="T184" s="238">
        <f>S184*H184</f>
        <v>0</v>
      </c>
      <c r="U184" s="37"/>
      <c r="V184" s="37"/>
      <c r="W184" s="37"/>
      <c r="X184" s="37"/>
      <c r="Y184" s="37"/>
      <c r="Z184" s="37"/>
      <c r="AA184" s="37"/>
      <c r="AB184" s="37"/>
      <c r="AC184" s="37"/>
      <c r="AD184" s="37"/>
      <c r="AE184" s="37"/>
      <c r="AR184" s="239" t="s">
        <v>149</v>
      </c>
      <c r="AT184" s="239" t="s">
        <v>145</v>
      </c>
      <c r="AU184" s="239" t="s">
        <v>85</v>
      </c>
      <c r="AY184" s="16" t="s">
        <v>143</v>
      </c>
      <c r="BE184" s="240">
        <f>IF(N184="základní",J184,0)</f>
        <v>0</v>
      </c>
      <c r="BF184" s="240">
        <f>IF(N184="snížená",J184,0)</f>
        <v>0</v>
      </c>
      <c r="BG184" s="240">
        <f>IF(N184="zákl. přenesená",J184,0)</f>
        <v>0</v>
      </c>
      <c r="BH184" s="240">
        <f>IF(N184="sníž. přenesená",J184,0)</f>
        <v>0</v>
      </c>
      <c r="BI184" s="240">
        <f>IF(N184="nulová",J184,0)</f>
        <v>0</v>
      </c>
      <c r="BJ184" s="16" t="s">
        <v>83</v>
      </c>
      <c r="BK184" s="240">
        <f>ROUND(I184*H184,2)</f>
        <v>0</v>
      </c>
      <c r="BL184" s="16" t="s">
        <v>149</v>
      </c>
      <c r="BM184" s="239" t="s">
        <v>241</v>
      </c>
    </row>
    <row r="185" s="2" customFormat="1">
      <c r="A185" s="37"/>
      <c r="B185" s="38"/>
      <c r="C185" s="39"/>
      <c r="D185" s="241" t="s">
        <v>151</v>
      </c>
      <c r="E185" s="39"/>
      <c r="F185" s="242" t="s">
        <v>242</v>
      </c>
      <c r="G185" s="39"/>
      <c r="H185" s="39"/>
      <c r="I185" s="243"/>
      <c r="J185" s="39"/>
      <c r="K185" s="39"/>
      <c r="L185" s="43"/>
      <c r="M185" s="244"/>
      <c r="N185" s="245"/>
      <c r="O185" s="90"/>
      <c r="P185" s="90"/>
      <c r="Q185" s="90"/>
      <c r="R185" s="90"/>
      <c r="S185" s="90"/>
      <c r="T185" s="91"/>
      <c r="U185" s="37"/>
      <c r="V185" s="37"/>
      <c r="W185" s="37"/>
      <c r="X185" s="37"/>
      <c r="Y185" s="37"/>
      <c r="Z185" s="37"/>
      <c r="AA185" s="37"/>
      <c r="AB185" s="37"/>
      <c r="AC185" s="37"/>
      <c r="AD185" s="37"/>
      <c r="AE185" s="37"/>
      <c r="AT185" s="16" t="s">
        <v>151</v>
      </c>
      <c r="AU185" s="16" t="s">
        <v>85</v>
      </c>
    </row>
    <row r="186" s="13" customFormat="1">
      <c r="A186" s="13"/>
      <c r="B186" s="246"/>
      <c r="C186" s="247"/>
      <c r="D186" s="241" t="s">
        <v>153</v>
      </c>
      <c r="E186" s="248" t="s">
        <v>1</v>
      </c>
      <c r="F186" s="249" t="s">
        <v>243</v>
      </c>
      <c r="G186" s="247"/>
      <c r="H186" s="250">
        <v>385.30000000000001</v>
      </c>
      <c r="I186" s="251"/>
      <c r="J186" s="247"/>
      <c r="K186" s="247"/>
      <c r="L186" s="252"/>
      <c r="M186" s="253"/>
      <c r="N186" s="254"/>
      <c r="O186" s="254"/>
      <c r="P186" s="254"/>
      <c r="Q186" s="254"/>
      <c r="R186" s="254"/>
      <c r="S186" s="254"/>
      <c r="T186" s="255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T186" s="256" t="s">
        <v>153</v>
      </c>
      <c r="AU186" s="256" t="s">
        <v>85</v>
      </c>
      <c r="AV186" s="13" t="s">
        <v>85</v>
      </c>
      <c r="AW186" s="13" t="s">
        <v>32</v>
      </c>
      <c r="AX186" s="13" t="s">
        <v>76</v>
      </c>
      <c r="AY186" s="256" t="s">
        <v>143</v>
      </c>
    </row>
    <row r="187" s="13" customFormat="1">
      <c r="A187" s="13"/>
      <c r="B187" s="246"/>
      <c r="C187" s="247"/>
      <c r="D187" s="241" t="s">
        <v>153</v>
      </c>
      <c r="E187" s="248" t="s">
        <v>1</v>
      </c>
      <c r="F187" s="249" t="s">
        <v>186</v>
      </c>
      <c r="G187" s="247"/>
      <c r="H187" s="250">
        <v>433.5</v>
      </c>
      <c r="I187" s="251"/>
      <c r="J187" s="247"/>
      <c r="K187" s="247"/>
      <c r="L187" s="252"/>
      <c r="M187" s="253"/>
      <c r="N187" s="254"/>
      <c r="O187" s="254"/>
      <c r="P187" s="254"/>
      <c r="Q187" s="254"/>
      <c r="R187" s="254"/>
      <c r="S187" s="254"/>
      <c r="T187" s="255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T187" s="256" t="s">
        <v>153</v>
      </c>
      <c r="AU187" s="256" t="s">
        <v>85</v>
      </c>
      <c r="AV187" s="13" t="s">
        <v>85</v>
      </c>
      <c r="AW187" s="13" t="s">
        <v>32</v>
      </c>
      <c r="AX187" s="13" t="s">
        <v>76</v>
      </c>
      <c r="AY187" s="256" t="s">
        <v>143</v>
      </c>
    </row>
    <row r="188" s="13" customFormat="1">
      <c r="A188" s="13"/>
      <c r="B188" s="246"/>
      <c r="C188" s="247"/>
      <c r="D188" s="241" t="s">
        <v>153</v>
      </c>
      <c r="E188" s="248" t="s">
        <v>1</v>
      </c>
      <c r="F188" s="249" t="s">
        <v>244</v>
      </c>
      <c r="G188" s="247"/>
      <c r="H188" s="250">
        <v>24.300000000000001</v>
      </c>
      <c r="I188" s="251"/>
      <c r="J188" s="247"/>
      <c r="K188" s="247"/>
      <c r="L188" s="252"/>
      <c r="M188" s="253"/>
      <c r="N188" s="254"/>
      <c r="O188" s="254"/>
      <c r="P188" s="254"/>
      <c r="Q188" s="254"/>
      <c r="R188" s="254"/>
      <c r="S188" s="254"/>
      <c r="T188" s="255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T188" s="256" t="s">
        <v>153</v>
      </c>
      <c r="AU188" s="256" t="s">
        <v>85</v>
      </c>
      <c r="AV188" s="13" t="s">
        <v>85</v>
      </c>
      <c r="AW188" s="13" t="s">
        <v>32</v>
      </c>
      <c r="AX188" s="13" t="s">
        <v>76</v>
      </c>
      <c r="AY188" s="256" t="s">
        <v>143</v>
      </c>
    </row>
    <row r="189" s="14" customFormat="1">
      <c r="A189" s="14"/>
      <c r="B189" s="257"/>
      <c r="C189" s="258"/>
      <c r="D189" s="241" t="s">
        <v>153</v>
      </c>
      <c r="E189" s="259" t="s">
        <v>1</v>
      </c>
      <c r="F189" s="260" t="s">
        <v>162</v>
      </c>
      <c r="G189" s="258"/>
      <c r="H189" s="261">
        <v>843.10000000000002</v>
      </c>
      <c r="I189" s="262"/>
      <c r="J189" s="258"/>
      <c r="K189" s="258"/>
      <c r="L189" s="263"/>
      <c r="M189" s="264"/>
      <c r="N189" s="265"/>
      <c r="O189" s="265"/>
      <c r="P189" s="265"/>
      <c r="Q189" s="265"/>
      <c r="R189" s="265"/>
      <c r="S189" s="265"/>
      <c r="T189" s="266"/>
      <c r="U189" s="14"/>
      <c r="V189" s="14"/>
      <c r="W189" s="14"/>
      <c r="X189" s="14"/>
      <c r="Y189" s="14"/>
      <c r="Z189" s="14"/>
      <c r="AA189" s="14"/>
      <c r="AB189" s="14"/>
      <c r="AC189" s="14"/>
      <c r="AD189" s="14"/>
      <c r="AE189" s="14"/>
      <c r="AT189" s="267" t="s">
        <v>153</v>
      </c>
      <c r="AU189" s="267" t="s">
        <v>85</v>
      </c>
      <c r="AV189" s="14" t="s">
        <v>149</v>
      </c>
      <c r="AW189" s="14" t="s">
        <v>32</v>
      </c>
      <c r="AX189" s="14" t="s">
        <v>83</v>
      </c>
      <c r="AY189" s="267" t="s">
        <v>143</v>
      </c>
    </row>
    <row r="190" s="2" customFormat="1" ht="21.75" customHeight="1">
      <c r="A190" s="37"/>
      <c r="B190" s="38"/>
      <c r="C190" s="268" t="s">
        <v>245</v>
      </c>
      <c r="D190" s="268" t="s">
        <v>188</v>
      </c>
      <c r="E190" s="269" t="s">
        <v>246</v>
      </c>
      <c r="F190" s="270" t="s">
        <v>247</v>
      </c>
      <c r="G190" s="271" t="s">
        <v>148</v>
      </c>
      <c r="H190" s="272">
        <v>868.39300000000003</v>
      </c>
      <c r="I190" s="273"/>
      <c r="J190" s="274">
        <f>ROUND(I190*H190,2)</f>
        <v>0</v>
      </c>
      <c r="K190" s="275"/>
      <c r="L190" s="276"/>
      <c r="M190" s="277" t="s">
        <v>1</v>
      </c>
      <c r="N190" s="278" t="s">
        <v>41</v>
      </c>
      <c r="O190" s="90"/>
      <c r="P190" s="237">
        <f>O190*H190</f>
        <v>0</v>
      </c>
      <c r="Q190" s="237">
        <v>0.0126</v>
      </c>
      <c r="R190" s="237">
        <f>Q190*H190</f>
        <v>10.941751800000001</v>
      </c>
      <c r="S190" s="237">
        <v>0</v>
      </c>
      <c r="T190" s="238">
        <f>S190*H190</f>
        <v>0</v>
      </c>
      <c r="U190" s="37"/>
      <c r="V190" s="37"/>
      <c r="W190" s="37"/>
      <c r="X190" s="37"/>
      <c r="Y190" s="37"/>
      <c r="Z190" s="37"/>
      <c r="AA190" s="37"/>
      <c r="AB190" s="37"/>
      <c r="AC190" s="37"/>
      <c r="AD190" s="37"/>
      <c r="AE190" s="37"/>
      <c r="AR190" s="239" t="s">
        <v>191</v>
      </c>
      <c r="AT190" s="239" t="s">
        <v>188</v>
      </c>
      <c r="AU190" s="239" t="s">
        <v>85</v>
      </c>
      <c r="AY190" s="16" t="s">
        <v>143</v>
      </c>
      <c r="BE190" s="240">
        <f>IF(N190="základní",J190,0)</f>
        <v>0</v>
      </c>
      <c r="BF190" s="240">
        <f>IF(N190="snížená",J190,0)</f>
        <v>0</v>
      </c>
      <c r="BG190" s="240">
        <f>IF(N190="zákl. přenesená",J190,0)</f>
        <v>0</v>
      </c>
      <c r="BH190" s="240">
        <f>IF(N190="sníž. přenesená",J190,0)</f>
        <v>0</v>
      </c>
      <c r="BI190" s="240">
        <f>IF(N190="nulová",J190,0)</f>
        <v>0</v>
      </c>
      <c r="BJ190" s="16" t="s">
        <v>83</v>
      </c>
      <c r="BK190" s="240">
        <f>ROUND(I190*H190,2)</f>
        <v>0</v>
      </c>
      <c r="BL190" s="16" t="s">
        <v>149</v>
      </c>
      <c r="BM190" s="239" t="s">
        <v>248</v>
      </c>
    </row>
    <row r="191" s="2" customFormat="1">
      <c r="A191" s="37"/>
      <c r="B191" s="38"/>
      <c r="C191" s="39"/>
      <c r="D191" s="241" t="s">
        <v>151</v>
      </c>
      <c r="E191" s="39"/>
      <c r="F191" s="242" t="s">
        <v>249</v>
      </c>
      <c r="G191" s="39"/>
      <c r="H191" s="39"/>
      <c r="I191" s="243"/>
      <c r="J191" s="39"/>
      <c r="K191" s="39"/>
      <c r="L191" s="43"/>
      <c r="M191" s="244"/>
      <c r="N191" s="245"/>
      <c r="O191" s="90"/>
      <c r="P191" s="90"/>
      <c r="Q191" s="90"/>
      <c r="R191" s="90"/>
      <c r="S191" s="90"/>
      <c r="T191" s="91"/>
      <c r="U191" s="37"/>
      <c r="V191" s="37"/>
      <c r="W191" s="37"/>
      <c r="X191" s="37"/>
      <c r="Y191" s="37"/>
      <c r="Z191" s="37"/>
      <c r="AA191" s="37"/>
      <c r="AB191" s="37"/>
      <c r="AC191" s="37"/>
      <c r="AD191" s="37"/>
      <c r="AE191" s="37"/>
      <c r="AT191" s="16" t="s">
        <v>151</v>
      </c>
      <c r="AU191" s="16" t="s">
        <v>85</v>
      </c>
    </row>
    <row r="192" s="13" customFormat="1">
      <c r="A192" s="13"/>
      <c r="B192" s="246"/>
      <c r="C192" s="247"/>
      <c r="D192" s="241" t="s">
        <v>153</v>
      </c>
      <c r="E192" s="247"/>
      <c r="F192" s="249" t="s">
        <v>250</v>
      </c>
      <c r="G192" s="247"/>
      <c r="H192" s="250">
        <v>868.39300000000003</v>
      </c>
      <c r="I192" s="251"/>
      <c r="J192" s="247"/>
      <c r="K192" s="247"/>
      <c r="L192" s="252"/>
      <c r="M192" s="253"/>
      <c r="N192" s="254"/>
      <c r="O192" s="254"/>
      <c r="P192" s="254"/>
      <c r="Q192" s="254"/>
      <c r="R192" s="254"/>
      <c r="S192" s="254"/>
      <c r="T192" s="255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T192" s="256" t="s">
        <v>153</v>
      </c>
      <c r="AU192" s="256" t="s">
        <v>85</v>
      </c>
      <c r="AV192" s="13" t="s">
        <v>85</v>
      </c>
      <c r="AW192" s="13" t="s">
        <v>4</v>
      </c>
      <c r="AX192" s="13" t="s">
        <v>83</v>
      </c>
      <c r="AY192" s="256" t="s">
        <v>143</v>
      </c>
    </row>
    <row r="193" s="2" customFormat="1" ht="24.15" customHeight="1">
      <c r="A193" s="37"/>
      <c r="B193" s="38"/>
      <c r="C193" s="227" t="s">
        <v>251</v>
      </c>
      <c r="D193" s="227" t="s">
        <v>145</v>
      </c>
      <c r="E193" s="228" t="s">
        <v>252</v>
      </c>
      <c r="F193" s="229" t="s">
        <v>253</v>
      </c>
      <c r="G193" s="230" t="s">
        <v>148</v>
      </c>
      <c r="H193" s="231">
        <v>431.88999999999999</v>
      </c>
      <c r="I193" s="232"/>
      <c r="J193" s="233">
        <f>ROUND(I193*H193,2)</f>
        <v>0</v>
      </c>
      <c r="K193" s="234"/>
      <c r="L193" s="43"/>
      <c r="M193" s="235" t="s">
        <v>1</v>
      </c>
      <c r="N193" s="236" t="s">
        <v>41</v>
      </c>
      <c r="O193" s="90"/>
      <c r="P193" s="237">
        <f>O193*H193</f>
        <v>0</v>
      </c>
      <c r="Q193" s="237">
        <v>0.089219999999999994</v>
      </c>
      <c r="R193" s="237">
        <f>Q193*H193</f>
        <v>38.533225799999997</v>
      </c>
      <c r="S193" s="237">
        <v>0</v>
      </c>
      <c r="T193" s="238">
        <f>S193*H193</f>
        <v>0</v>
      </c>
      <c r="U193" s="37"/>
      <c r="V193" s="37"/>
      <c r="W193" s="37"/>
      <c r="X193" s="37"/>
      <c r="Y193" s="37"/>
      <c r="Z193" s="37"/>
      <c r="AA193" s="37"/>
      <c r="AB193" s="37"/>
      <c r="AC193" s="37"/>
      <c r="AD193" s="37"/>
      <c r="AE193" s="37"/>
      <c r="AR193" s="239" t="s">
        <v>149</v>
      </c>
      <c r="AT193" s="239" t="s">
        <v>145</v>
      </c>
      <c r="AU193" s="239" t="s">
        <v>85</v>
      </c>
      <c r="AY193" s="16" t="s">
        <v>143</v>
      </c>
      <c r="BE193" s="240">
        <f>IF(N193="základní",J193,0)</f>
        <v>0</v>
      </c>
      <c r="BF193" s="240">
        <f>IF(N193="snížená",J193,0)</f>
        <v>0</v>
      </c>
      <c r="BG193" s="240">
        <f>IF(N193="zákl. přenesená",J193,0)</f>
        <v>0</v>
      </c>
      <c r="BH193" s="240">
        <f>IF(N193="sníž. přenesená",J193,0)</f>
        <v>0</v>
      </c>
      <c r="BI193" s="240">
        <f>IF(N193="nulová",J193,0)</f>
        <v>0</v>
      </c>
      <c r="BJ193" s="16" t="s">
        <v>83</v>
      </c>
      <c r="BK193" s="240">
        <f>ROUND(I193*H193,2)</f>
        <v>0</v>
      </c>
      <c r="BL193" s="16" t="s">
        <v>149</v>
      </c>
      <c r="BM193" s="239" t="s">
        <v>254</v>
      </c>
    </row>
    <row r="194" s="2" customFormat="1">
      <c r="A194" s="37"/>
      <c r="B194" s="38"/>
      <c r="C194" s="39"/>
      <c r="D194" s="241" t="s">
        <v>151</v>
      </c>
      <c r="E194" s="39"/>
      <c r="F194" s="242" t="s">
        <v>255</v>
      </c>
      <c r="G194" s="39"/>
      <c r="H194" s="39"/>
      <c r="I194" s="243"/>
      <c r="J194" s="39"/>
      <c r="K194" s="39"/>
      <c r="L194" s="43"/>
      <c r="M194" s="244"/>
      <c r="N194" s="245"/>
      <c r="O194" s="90"/>
      <c r="P194" s="90"/>
      <c r="Q194" s="90"/>
      <c r="R194" s="90"/>
      <c r="S194" s="90"/>
      <c r="T194" s="91"/>
      <c r="U194" s="37"/>
      <c r="V194" s="37"/>
      <c r="W194" s="37"/>
      <c r="X194" s="37"/>
      <c r="Y194" s="37"/>
      <c r="Z194" s="37"/>
      <c r="AA194" s="37"/>
      <c r="AB194" s="37"/>
      <c r="AC194" s="37"/>
      <c r="AD194" s="37"/>
      <c r="AE194" s="37"/>
      <c r="AT194" s="16" t="s">
        <v>151</v>
      </c>
      <c r="AU194" s="16" t="s">
        <v>85</v>
      </c>
    </row>
    <row r="195" s="2" customFormat="1" ht="24.15" customHeight="1">
      <c r="A195" s="37"/>
      <c r="B195" s="38"/>
      <c r="C195" s="268" t="s">
        <v>256</v>
      </c>
      <c r="D195" s="268" t="s">
        <v>188</v>
      </c>
      <c r="E195" s="269" t="s">
        <v>257</v>
      </c>
      <c r="F195" s="270" t="s">
        <v>258</v>
      </c>
      <c r="G195" s="271" t="s">
        <v>148</v>
      </c>
      <c r="H195" s="272">
        <v>409.60000000000002</v>
      </c>
      <c r="I195" s="273"/>
      <c r="J195" s="274">
        <f>ROUND(I195*H195,2)</f>
        <v>0</v>
      </c>
      <c r="K195" s="275"/>
      <c r="L195" s="276"/>
      <c r="M195" s="277" t="s">
        <v>1</v>
      </c>
      <c r="N195" s="278" t="s">
        <v>41</v>
      </c>
      <c r="O195" s="90"/>
      <c r="P195" s="237">
        <f>O195*H195</f>
        <v>0</v>
      </c>
      <c r="Q195" s="237">
        <v>0.14999999999999999</v>
      </c>
      <c r="R195" s="237">
        <f>Q195*H195</f>
        <v>61.439999999999998</v>
      </c>
      <c r="S195" s="237">
        <v>0</v>
      </c>
      <c r="T195" s="238">
        <f>S195*H195</f>
        <v>0</v>
      </c>
      <c r="U195" s="37"/>
      <c r="V195" s="37"/>
      <c r="W195" s="37"/>
      <c r="X195" s="37"/>
      <c r="Y195" s="37"/>
      <c r="Z195" s="37"/>
      <c r="AA195" s="37"/>
      <c r="AB195" s="37"/>
      <c r="AC195" s="37"/>
      <c r="AD195" s="37"/>
      <c r="AE195" s="37"/>
      <c r="AR195" s="239" t="s">
        <v>191</v>
      </c>
      <c r="AT195" s="239" t="s">
        <v>188</v>
      </c>
      <c r="AU195" s="239" t="s">
        <v>85</v>
      </c>
      <c r="AY195" s="16" t="s">
        <v>143</v>
      </c>
      <c r="BE195" s="240">
        <f>IF(N195="základní",J195,0)</f>
        <v>0</v>
      </c>
      <c r="BF195" s="240">
        <f>IF(N195="snížená",J195,0)</f>
        <v>0</v>
      </c>
      <c r="BG195" s="240">
        <f>IF(N195="zákl. přenesená",J195,0)</f>
        <v>0</v>
      </c>
      <c r="BH195" s="240">
        <f>IF(N195="sníž. přenesená",J195,0)</f>
        <v>0</v>
      </c>
      <c r="BI195" s="240">
        <f>IF(N195="nulová",J195,0)</f>
        <v>0</v>
      </c>
      <c r="BJ195" s="16" t="s">
        <v>83</v>
      </c>
      <c r="BK195" s="240">
        <f>ROUND(I195*H195,2)</f>
        <v>0</v>
      </c>
      <c r="BL195" s="16" t="s">
        <v>149</v>
      </c>
      <c r="BM195" s="239" t="s">
        <v>259</v>
      </c>
    </row>
    <row r="196" s="2" customFormat="1">
      <c r="A196" s="37"/>
      <c r="B196" s="38"/>
      <c r="C196" s="39"/>
      <c r="D196" s="241" t="s">
        <v>151</v>
      </c>
      <c r="E196" s="39"/>
      <c r="F196" s="242" t="s">
        <v>258</v>
      </c>
      <c r="G196" s="39"/>
      <c r="H196" s="39"/>
      <c r="I196" s="243"/>
      <c r="J196" s="39"/>
      <c r="K196" s="39"/>
      <c r="L196" s="43"/>
      <c r="M196" s="244"/>
      <c r="N196" s="245"/>
      <c r="O196" s="90"/>
      <c r="P196" s="90"/>
      <c r="Q196" s="90"/>
      <c r="R196" s="90"/>
      <c r="S196" s="90"/>
      <c r="T196" s="91"/>
      <c r="U196" s="37"/>
      <c r="V196" s="37"/>
      <c r="W196" s="37"/>
      <c r="X196" s="37"/>
      <c r="Y196" s="37"/>
      <c r="Z196" s="37"/>
      <c r="AA196" s="37"/>
      <c r="AB196" s="37"/>
      <c r="AC196" s="37"/>
      <c r="AD196" s="37"/>
      <c r="AE196" s="37"/>
      <c r="AT196" s="16" t="s">
        <v>151</v>
      </c>
      <c r="AU196" s="16" t="s">
        <v>85</v>
      </c>
    </row>
    <row r="197" s="13" customFormat="1">
      <c r="A197" s="13"/>
      <c r="B197" s="246"/>
      <c r="C197" s="247"/>
      <c r="D197" s="241" t="s">
        <v>153</v>
      </c>
      <c r="E197" s="248" t="s">
        <v>1</v>
      </c>
      <c r="F197" s="249" t="s">
        <v>260</v>
      </c>
      <c r="G197" s="247"/>
      <c r="H197" s="250">
        <v>385.30000000000001</v>
      </c>
      <c r="I197" s="251"/>
      <c r="J197" s="247"/>
      <c r="K197" s="247"/>
      <c r="L197" s="252"/>
      <c r="M197" s="253"/>
      <c r="N197" s="254"/>
      <c r="O197" s="254"/>
      <c r="P197" s="254"/>
      <c r="Q197" s="254"/>
      <c r="R197" s="254"/>
      <c r="S197" s="254"/>
      <c r="T197" s="255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T197" s="256" t="s">
        <v>153</v>
      </c>
      <c r="AU197" s="256" t="s">
        <v>85</v>
      </c>
      <c r="AV197" s="13" t="s">
        <v>85</v>
      </c>
      <c r="AW197" s="13" t="s">
        <v>32</v>
      </c>
      <c r="AX197" s="13" t="s">
        <v>76</v>
      </c>
      <c r="AY197" s="256" t="s">
        <v>143</v>
      </c>
    </row>
    <row r="198" s="13" customFormat="1">
      <c r="A198" s="13"/>
      <c r="B198" s="246"/>
      <c r="C198" s="247"/>
      <c r="D198" s="241" t="s">
        <v>153</v>
      </c>
      <c r="E198" s="248" t="s">
        <v>1</v>
      </c>
      <c r="F198" s="249" t="s">
        <v>244</v>
      </c>
      <c r="G198" s="247"/>
      <c r="H198" s="250">
        <v>24.300000000000001</v>
      </c>
      <c r="I198" s="251"/>
      <c r="J198" s="247"/>
      <c r="K198" s="247"/>
      <c r="L198" s="252"/>
      <c r="M198" s="253"/>
      <c r="N198" s="254"/>
      <c r="O198" s="254"/>
      <c r="P198" s="254"/>
      <c r="Q198" s="254"/>
      <c r="R198" s="254"/>
      <c r="S198" s="254"/>
      <c r="T198" s="255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T198" s="256" t="s">
        <v>153</v>
      </c>
      <c r="AU198" s="256" t="s">
        <v>85</v>
      </c>
      <c r="AV198" s="13" t="s">
        <v>85</v>
      </c>
      <c r="AW198" s="13" t="s">
        <v>32</v>
      </c>
      <c r="AX198" s="13" t="s">
        <v>76</v>
      </c>
      <c r="AY198" s="256" t="s">
        <v>143</v>
      </c>
    </row>
    <row r="199" s="14" customFormat="1">
      <c r="A199" s="14"/>
      <c r="B199" s="257"/>
      <c r="C199" s="258"/>
      <c r="D199" s="241" t="s">
        <v>153</v>
      </c>
      <c r="E199" s="259" t="s">
        <v>1</v>
      </c>
      <c r="F199" s="260" t="s">
        <v>162</v>
      </c>
      <c r="G199" s="258"/>
      <c r="H199" s="261">
        <v>409.60000000000002</v>
      </c>
      <c r="I199" s="262"/>
      <c r="J199" s="258"/>
      <c r="K199" s="258"/>
      <c r="L199" s="263"/>
      <c r="M199" s="264"/>
      <c r="N199" s="265"/>
      <c r="O199" s="265"/>
      <c r="P199" s="265"/>
      <c r="Q199" s="265"/>
      <c r="R199" s="265"/>
      <c r="S199" s="265"/>
      <c r="T199" s="266"/>
      <c r="U199" s="14"/>
      <c r="V199" s="14"/>
      <c r="W199" s="14"/>
      <c r="X199" s="14"/>
      <c r="Y199" s="14"/>
      <c r="Z199" s="14"/>
      <c r="AA199" s="14"/>
      <c r="AB199" s="14"/>
      <c r="AC199" s="14"/>
      <c r="AD199" s="14"/>
      <c r="AE199" s="14"/>
      <c r="AT199" s="267" t="s">
        <v>153</v>
      </c>
      <c r="AU199" s="267" t="s">
        <v>85</v>
      </c>
      <c r="AV199" s="14" t="s">
        <v>149</v>
      </c>
      <c r="AW199" s="14" t="s">
        <v>32</v>
      </c>
      <c r="AX199" s="14" t="s">
        <v>83</v>
      </c>
      <c r="AY199" s="267" t="s">
        <v>143</v>
      </c>
    </row>
    <row r="200" s="2" customFormat="1" ht="21.75" customHeight="1">
      <c r="A200" s="37"/>
      <c r="B200" s="38"/>
      <c r="C200" s="268" t="s">
        <v>261</v>
      </c>
      <c r="D200" s="268" t="s">
        <v>188</v>
      </c>
      <c r="E200" s="269" t="s">
        <v>262</v>
      </c>
      <c r="F200" s="270" t="s">
        <v>263</v>
      </c>
      <c r="G200" s="271" t="s">
        <v>148</v>
      </c>
      <c r="H200" s="272">
        <v>22.289999999999999</v>
      </c>
      <c r="I200" s="273"/>
      <c r="J200" s="274">
        <f>ROUND(I200*H200,2)</f>
        <v>0</v>
      </c>
      <c r="K200" s="275"/>
      <c r="L200" s="276"/>
      <c r="M200" s="277" t="s">
        <v>1</v>
      </c>
      <c r="N200" s="278" t="s">
        <v>41</v>
      </c>
      <c r="O200" s="90"/>
      <c r="P200" s="237">
        <f>O200*H200</f>
        <v>0</v>
      </c>
      <c r="Q200" s="237">
        <v>0.17599999999999999</v>
      </c>
      <c r="R200" s="237">
        <f>Q200*H200</f>
        <v>3.9230399999999994</v>
      </c>
      <c r="S200" s="237">
        <v>0</v>
      </c>
      <c r="T200" s="238">
        <f>S200*H200</f>
        <v>0</v>
      </c>
      <c r="U200" s="37"/>
      <c r="V200" s="37"/>
      <c r="W200" s="37"/>
      <c r="X200" s="37"/>
      <c r="Y200" s="37"/>
      <c r="Z200" s="37"/>
      <c r="AA200" s="37"/>
      <c r="AB200" s="37"/>
      <c r="AC200" s="37"/>
      <c r="AD200" s="37"/>
      <c r="AE200" s="37"/>
      <c r="AR200" s="239" t="s">
        <v>191</v>
      </c>
      <c r="AT200" s="239" t="s">
        <v>188</v>
      </c>
      <c r="AU200" s="239" t="s">
        <v>85</v>
      </c>
      <c r="AY200" s="16" t="s">
        <v>143</v>
      </c>
      <c r="BE200" s="240">
        <f>IF(N200="základní",J200,0)</f>
        <v>0</v>
      </c>
      <c r="BF200" s="240">
        <f>IF(N200="snížená",J200,0)</f>
        <v>0</v>
      </c>
      <c r="BG200" s="240">
        <f>IF(N200="zákl. přenesená",J200,0)</f>
        <v>0</v>
      </c>
      <c r="BH200" s="240">
        <f>IF(N200="sníž. přenesená",J200,0)</f>
        <v>0</v>
      </c>
      <c r="BI200" s="240">
        <f>IF(N200="nulová",J200,0)</f>
        <v>0</v>
      </c>
      <c r="BJ200" s="16" t="s">
        <v>83</v>
      </c>
      <c r="BK200" s="240">
        <f>ROUND(I200*H200,2)</f>
        <v>0</v>
      </c>
      <c r="BL200" s="16" t="s">
        <v>149</v>
      </c>
      <c r="BM200" s="239" t="s">
        <v>264</v>
      </c>
    </row>
    <row r="201" s="2" customFormat="1">
      <c r="A201" s="37"/>
      <c r="B201" s="38"/>
      <c r="C201" s="39"/>
      <c r="D201" s="241" t="s">
        <v>151</v>
      </c>
      <c r="E201" s="39"/>
      <c r="F201" s="242" t="s">
        <v>265</v>
      </c>
      <c r="G201" s="39"/>
      <c r="H201" s="39"/>
      <c r="I201" s="243"/>
      <c r="J201" s="39"/>
      <c r="K201" s="39"/>
      <c r="L201" s="43"/>
      <c r="M201" s="244"/>
      <c r="N201" s="245"/>
      <c r="O201" s="90"/>
      <c r="P201" s="90"/>
      <c r="Q201" s="90"/>
      <c r="R201" s="90"/>
      <c r="S201" s="90"/>
      <c r="T201" s="91"/>
      <c r="U201" s="37"/>
      <c r="V201" s="37"/>
      <c r="W201" s="37"/>
      <c r="X201" s="37"/>
      <c r="Y201" s="37"/>
      <c r="Z201" s="37"/>
      <c r="AA201" s="37"/>
      <c r="AB201" s="37"/>
      <c r="AC201" s="37"/>
      <c r="AD201" s="37"/>
      <c r="AE201" s="37"/>
      <c r="AT201" s="16" t="s">
        <v>151</v>
      </c>
      <c r="AU201" s="16" t="s">
        <v>85</v>
      </c>
    </row>
    <row r="202" s="13" customFormat="1">
      <c r="A202" s="13"/>
      <c r="B202" s="246"/>
      <c r="C202" s="247"/>
      <c r="D202" s="241" t="s">
        <v>153</v>
      </c>
      <c r="E202" s="248" t="s">
        <v>1</v>
      </c>
      <c r="F202" s="249" t="s">
        <v>266</v>
      </c>
      <c r="G202" s="247"/>
      <c r="H202" s="250">
        <v>15.300000000000001</v>
      </c>
      <c r="I202" s="251"/>
      <c r="J202" s="247"/>
      <c r="K202" s="247"/>
      <c r="L202" s="252"/>
      <c r="M202" s="253"/>
      <c r="N202" s="254"/>
      <c r="O202" s="254"/>
      <c r="P202" s="254"/>
      <c r="Q202" s="254"/>
      <c r="R202" s="254"/>
      <c r="S202" s="254"/>
      <c r="T202" s="255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T202" s="256" t="s">
        <v>153</v>
      </c>
      <c r="AU202" s="256" t="s">
        <v>85</v>
      </c>
      <c r="AV202" s="13" t="s">
        <v>85</v>
      </c>
      <c r="AW202" s="13" t="s">
        <v>32</v>
      </c>
      <c r="AX202" s="13" t="s">
        <v>76</v>
      </c>
      <c r="AY202" s="256" t="s">
        <v>143</v>
      </c>
    </row>
    <row r="203" s="13" customFormat="1">
      <c r="A203" s="13"/>
      <c r="B203" s="246"/>
      <c r="C203" s="247"/>
      <c r="D203" s="241" t="s">
        <v>153</v>
      </c>
      <c r="E203" s="248" t="s">
        <v>1</v>
      </c>
      <c r="F203" s="249" t="s">
        <v>267</v>
      </c>
      <c r="G203" s="247"/>
      <c r="H203" s="250">
        <v>3.6000000000000001</v>
      </c>
      <c r="I203" s="251"/>
      <c r="J203" s="247"/>
      <c r="K203" s="247"/>
      <c r="L203" s="252"/>
      <c r="M203" s="253"/>
      <c r="N203" s="254"/>
      <c r="O203" s="254"/>
      <c r="P203" s="254"/>
      <c r="Q203" s="254"/>
      <c r="R203" s="254"/>
      <c r="S203" s="254"/>
      <c r="T203" s="255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T203" s="256" t="s">
        <v>153</v>
      </c>
      <c r="AU203" s="256" t="s">
        <v>85</v>
      </c>
      <c r="AV203" s="13" t="s">
        <v>85</v>
      </c>
      <c r="AW203" s="13" t="s">
        <v>32</v>
      </c>
      <c r="AX203" s="13" t="s">
        <v>76</v>
      </c>
      <c r="AY203" s="256" t="s">
        <v>143</v>
      </c>
    </row>
    <row r="204" s="13" customFormat="1">
      <c r="A204" s="13"/>
      <c r="B204" s="246"/>
      <c r="C204" s="247"/>
      <c r="D204" s="241" t="s">
        <v>153</v>
      </c>
      <c r="E204" s="248" t="s">
        <v>1</v>
      </c>
      <c r="F204" s="249" t="s">
        <v>268</v>
      </c>
      <c r="G204" s="247"/>
      <c r="H204" s="250">
        <v>3.3900000000000001</v>
      </c>
      <c r="I204" s="251"/>
      <c r="J204" s="247"/>
      <c r="K204" s="247"/>
      <c r="L204" s="252"/>
      <c r="M204" s="253"/>
      <c r="N204" s="254"/>
      <c r="O204" s="254"/>
      <c r="P204" s="254"/>
      <c r="Q204" s="254"/>
      <c r="R204" s="254"/>
      <c r="S204" s="254"/>
      <c r="T204" s="255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T204" s="256" t="s">
        <v>153</v>
      </c>
      <c r="AU204" s="256" t="s">
        <v>85</v>
      </c>
      <c r="AV204" s="13" t="s">
        <v>85</v>
      </c>
      <c r="AW204" s="13" t="s">
        <v>32</v>
      </c>
      <c r="AX204" s="13" t="s">
        <v>76</v>
      </c>
      <c r="AY204" s="256" t="s">
        <v>143</v>
      </c>
    </row>
    <row r="205" s="14" customFormat="1">
      <c r="A205" s="14"/>
      <c r="B205" s="257"/>
      <c r="C205" s="258"/>
      <c r="D205" s="241" t="s">
        <v>153</v>
      </c>
      <c r="E205" s="259" t="s">
        <v>1</v>
      </c>
      <c r="F205" s="260" t="s">
        <v>162</v>
      </c>
      <c r="G205" s="258"/>
      <c r="H205" s="261">
        <v>22.289999999999999</v>
      </c>
      <c r="I205" s="262"/>
      <c r="J205" s="258"/>
      <c r="K205" s="258"/>
      <c r="L205" s="263"/>
      <c r="M205" s="264"/>
      <c r="N205" s="265"/>
      <c r="O205" s="265"/>
      <c r="P205" s="265"/>
      <c r="Q205" s="265"/>
      <c r="R205" s="265"/>
      <c r="S205" s="265"/>
      <c r="T205" s="266"/>
      <c r="U205" s="14"/>
      <c r="V205" s="14"/>
      <c r="W205" s="14"/>
      <c r="X205" s="14"/>
      <c r="Y205" s="14"/>
      <c r="Z205" s="14"/>
      <c r="AA205" s="14"/>
      <c r="AB205" s="14"/>
      <c r="AC205" s="14"/>
      <c r="AD205" s="14"/>
      <c r="AE205" s="14"/>
      <c r="AT205" s="267" t="s">
        <v>153</v>
      </c>
      <c r="AU205" s="267" t="s">
        <v>85</v>
      </c>
      <c r="AV205" s="14" t="s">
        <v>149</v>
      </c>
      <c r="AW205" s="14" t="s">
        <v>32</v>
      </c>
      <c r="AX205" s="14" t="s">
        <v>83</v>
      </c>
      <c r="AY205" s="267" t="s">
        <v>143</v>
      </c>
    </row>
    <row r="206" s="12" customFormat="1" ht="22.8" customHeight="1">
      <c r="A206" s="12"/>
      <c r="B206" s="211"/>
      <c r="C206" s="212"/>
      <c r="D206" s="213" t="s">
        <v>75</v>
      </c>
      <c r="E206" s="225" t="s">
        <v>199</v>
      </c>
      <c r="F206" s="225" t="s">
        <v>269</v>
      </c>
      <c r="G206" s="212"/>
      <c r="H206" s="212"/>
      <c r="I206" s="215"/>
      <c r="J206" s="226">
        <f>BK206</f>
        <v>0</v>
      </c>
      <c r="K206" s="212"/>
      <c r="L206" s="217"/>
      <c r="M206" s="218"/>
      <c r="N206" s="219"/>
      <c r="O206" s="219"/>
      <c r="P206" s="220">
        <f>SUM(P207:P235)</f>
        <v>0</v>
      </c>
      <c r="Q206" s="219"/>
      <c r="R206" s="220">
        <f>SUM(R207:R235)</f>
        <v>55.146480000000004</v>
      </c>
      <c r="S206" s="219"/>
      <c r="T206" s="221">
        <f>SUM(T207:T235)</f>
        <v>0</v>
      </c>
      <c r="U206" s="12"/>
      <c r="V206" s="12"/>
      <c r="W206" s="12"/>
      <c r="X206" s="12"/>
      <c r="Y206" s="12"/>
      <c r="Z206" s="12"/>
      <c r="AA206" s="12"/>
      <c r="AB206" s="12"/>
      <c r="AC206" s="12"/>
      <c r="AD206" s="12"/>
      <c r="AE206" s="12"/>
      <c r="AR206" s="222" t="s">
        <v>83</v>
      </c>
      <c r="AT206" s="223" t="s">
        <v>75</v>
      </c>
      <c r="AU206" s="223" t="s">
        <v>83</v>
      </c>
      <c r="AY206" s="222" t="s">
        <v>143</v>
      </c>
      <c r="BK206" s="224">
        <f>SUM(BK207:BK235)</f>
        <v>0</v>
      </c>
    </row>
    <row r="207" s="2" customFormat="1" ht="24.15" customHeight="1">
      <c r="A207" s="37"/>
      <c r="B207" s="38"/>
      <c r="C207" s="227" t="s">
        <v>7</v>
      </c>
      <c r="D207" s="227" t="s">
        <v>145</v>
      </c>
      <c r="E207" s="228" t="s">
        <v>270</v>
      </c>
      <c r="F207" s="229" t="s">
        <v>271</v>
      </c>
      <c r="G207" s="230" t="s">
        <v>272</v>
      </c>
      <c r="H207" s="231">
        <v>5</v>
      </c>
      <c r="I207" s="232"/>
      <c r="J207" s="233">
        <f>ROUND(I207*H207,2)</f>
        <v>0</v>
      </c>
      <c r="K207" s="234"/>
      <c r="L207" s="43"/>
      <c r="M207" s="235" t="s">
        <v>1</v>
      </c>
      <c r="N207" s="236" t="s">
        <v>41</v>
      </c>
      <c r="O207" s="90"/>
      <c r="P207" s="237">
        <f>O207*H207</f>
        <v>0</v>
      </c>
      <c r="Q207" s="237">
        <v>0.00069999999999999999</v>
      </c>
      <c r="R207" s="237">
        <f>Q207*H207</f>
        <v>0.0035000000000000001</v>
      </c>
      <c r="S207" s="237">
        <v>0</v>
      </c>
      <c r="T207" s="238">
        <f>S207*H207</f>
        <v>0</v>
      </c>
      <c r="U207" s="37"/>
      <c r="V207" s="37"/>
      <c r="W207" s="37"/>
      <c r="X207" s="37"/>
      <c r="Y207" s="37"/>
      <c r="Z207" s="37"/>
      <c r="AA207" s="37"/>
      <c r="AB207" s="37"/>
      <c r="AC207" s="37"/>
      <c r="AD207" s="37"/>
      <c r="AE207" s="37"/>
      <c r="AR207" s="239" t="s">
        <v>149</v>
      </c>
      <c r="AT207" s="239" t="s">
        <v>145</v>
      </c>
      <c r="AU207" s="239" t="s">
        <v>85</v>
      </c>
      <c r="AY207" s="16" t="s">
        <v>143</v>
      </c>
      <c r="BE207" s="240">
        <f>IF(N207="základní",J207,0)</f>
        <v>0</v>
      </c>
      <c r="BF207" s="240">
        <f>IF(N207="snížená",J207,0)</f>
        <v>0</v>
      </c>
      <c r="BG207" s="240">
        <f>IF(N207="zákl. přenesená",J207,0)</f>
        <v>0</v>
      </c>
      <c r="BH207" s="240">
        <f>IF(N207="sníž. přenesená",J207,0)</f>
        <v>0</v>
      </c>
      <c r="BI207" s="240">
        <f>IF(N207="nulová",J207,0)</f>
        <v>0</v>
      </c>
      <c r="BJ207" s="16" t="s">
        <v>83</v>
      </c>
      <c r="BK207" s="240">
        <f>ROUND(I207*H207,2)</f>
        <v>0</v>
      </c>
      <c r="BL207" s="16" t="s">
        <v>149</v>
      </c>
      <c r="BM207" s="239" t="s">
        <v>273</v>
      </c>
    </row>
    <row r="208" s="2" customFormat="1">
      <c r="A208" s="37"/>
      <c r="B208" s="38"/>
      <c r="C208" s="39"/>
      <c r="D208" s="241" t="s">
        <v>151</v>
      </c>
      <c r="E208" s="39"/>
      <c r="F208" s="242" t="s">
        <v>274</v>
      </c>
      <c r="G208" s="39"/>
      <c r="H208" s="39"/>
      <c r="I208" s="243"/>
      <c r="J208" s="39"/>
      <c r="K208" s="39"/>
      <c r="L208" s="43"/>
      <c r="M208" s="244"/>
      <c r="N208" s="245"/>
      <c r="O208" s="90"/>
      <c r="P208" s="90"/>
      <c r="Q208" s="90"/>
      <c r="R208" s="90"/>
      <c r="S208" s="90"/>
      <c r="T208" s="91"/>
      <c r="U208" s="37"/>
      <c r="V208" s="37"/>
      <c r="W208" s="37"/>
      <c r="X208" s="37"/>
      <c r="Y208" s="37"/>
      <c r="Z208" s="37"/>
      <c r="AA208" s="37"/>
      <c r="AB208" s="37"/>
      <c r="AC208" s="37"/>
      <c r="AD208" s="37"/>
      <c r="AE208" s="37"/>
      <c r="AT208" s="16" t="s">
        <v>151</v>
      </c>
      <c r="AU208" s="16" t="s">
        <v>85</v>
      </c>
    </row>
    <row r="209" s="13" customFormat="1">
      <c r="A209" s="13"/>
      <c r="B209" s="246"/>
      <c r="C209" s="247"/>
      <c r="D209" s="241" t="s">
        <v>153</v>
      </c>
      <c r="E209" s="248" t="s">
        <v>1</v>
      </c>
      <c r="F209" s="249" t="s">
        <v>275</v>
      </c>
      <c r="G209" s="247"/>
      <c r="H209" s="250">
        <v>1</v>
      </c>
      <c r="I209" s="251"/>
      <c r="J209" s="247"/>
      <c r="K209" s="247"/>
      <c r="L209" s="252"/>
      <c r="M209" s="253"/>
      <c r="N209" s="254"/>
      <c r="O209" s="254"/>
      <c r="P209" s="254"/>
      <c r="Q209" s="254"/>
      <c r="R209" s="254"/>
      <c r="S209" s="254"/>
      <c r="T209" s="255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T209" s="256" t="s">
        <v>153</v>
      </c>
      <c r="AU209" s="256" t="s">
        <v>85</v>
      </c>
      <c r="AV209" s="13" t="s">
        <v>85</v>
      </c>
      <c r="AW209" s="13" t="s">
        <v>32</v>
      </c>
      <c r="AX209" s="13" t="s">
        <v>76</v>
      </c>
      <c r="AY209" s="256" t="s">
        <v>143</v>
      </c>
    </row>
    <row r="210" s="13" customFormat="1">
      <c r="A210" s="13"/>
      <c r="B210" s="246"/>
      <c r="C210" s="247"/>
      <c r="D210" s="241" t="s">
        <v>153</v>
      </c>
      <c r="E210" s="248" t="s">
        <v>1</v>
      </c>
      <c r="F210" s="249" t="s">
        <v>276</v>
      </c>
      <c r="G210" s="247"/>
      <c r="H210" s="250">
        <v>1</v>
      </c>
      <c r="I210" s="251"/>
      <c r="J210" s="247"/>
      <c r="K210" s="247"/>
      <c r="L210" s="252"/>
      <c r="M210" s="253"/>
      <c r="N210" s="254"/>
      <c r="O210" s="254"/>
      <c r="P210" s="254"/>
      <c r="Q210" s="254"/>
      <c r="R210" s="254"/>
      <c r="S210" s="254"/>
      <c r="T210" s="255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T210" s="256" t="s">
        <v>153</v>
      </c>
      <c r="AU210" s="256" t="s">
        <v>85</v>
      </c>
      <c r="AV210" s="13" t="s">
        <v>85</v>
      </c>
      <c r="AW210" s="13" t="s">
        <v>32</v>
      </c>
      <c r="AX210" s="13" t="s">
        <v>76</v>
      </c>
      <c r="AY210" s="256" t="s">
        <v>143</v>
      </c>
    </row>
    <row r="211" s="13" customFormat="1">
      <c r="A211" s="13"/>
      <c r="B211" s="246"/>
      <c r="C211" s="247"/>
      <c r="D211" s="241" t="s">
        <v>153</v>
      </c>
      <c r="E211" s="248" t="s">
        <v>1</v>
      </c>
      <c r="F211" s="249" t="s">
        <v>277</v>
      </c>
      <c r="G211" s="247"/>
      <c r="H211" s="250">
        <v>2</v>
      </c>
      <c r="I211" s="251"/>
      <c r="J211" s="247"/>
      <c r="K211" s="247"/>
      <c r="L211" s="252"/>
      <c r="M211" s="253"/>
      <c r="N211" s="254"/>
      <c r="O211" s="254"/>
      <c r="P211" s="254"/>
      <c r="Q211" s="254"/>
      <c r="R211" s="254"/>
      <c r="S211" s="254"/>
      <c r="T211" s="255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T211" s="256" t="s">
        <v>153</v>
      </c>
      <c r="AU211" s="256" t="s">
        <v>85</v>
      </c>
      <c r="AV211" s="13" t="s">
        <v>85</v>
      </c>
      <c r="AW211" s="13" t="s">
        <v>32</v>
      </c>
      <c r="AX211" s="13" t="s">
        <v>76</v>
      </c>
      <c r="AY211" s="256" t="s">
        <v>143</v>
      </c>
    </row>
    <row r="212" s="13" customFormat="1">
      <c r="A212" s="13"/>
      <c r="B212" s="246"/>
      <c r="C212" s="247"/>
      <c r="D212" s="241" t="s">
        <v>153</v>
      </c>
      <c r="E212" s="248" t="s">
        <v>1</v>
      </c>
      <c r="F212" s="249" t="s">
        <v>278</v>
      </c>
      <c r="G212" s="247"/>
      <c r="H212" s="250">
        <v>1</v>
      </c>
      <c r="I212" s="251"/>
      <c r="J212" s="247"/>
      <c r="K212" s="247"/>
      <c r="L212" s="252"/>
      <c r="M212" s="253"/>
      <c r="N212" s="254"/>
      <c r="O212" s="254"/>
      <c r="P212" s="254"/>
      <c r="Q212" s="254"/>
      <c r="R212" s="254"/>
      <c r="S212" s="254"/>
      <c r="T212" s="255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T212" s="256" t="s">
        <v>153</v>
      </c>
      <c r="AU212" s="256" t="s">
        <v>85</v>
      </c>
      <c r="AV212" s="13" t="s">
        <v>85</v>
      </c>
      <c r="AW212" s="13" t="s">
        <v>32</v>
      </c>
      <c r="AX212" s="13" t="s">
        <v>76</v>
      </c>
      <c r="AY212" s="256" t="s">
        <v>143</v>
      </c>
    </row>
    <row r="213" s="14" customFormat="1">
      <c r="A213" s="14"/>
      <c r="B213" s="257"/>
      <c r="C213" s="258"/>
      <c r="D213" s="241" t="s">
        <v>153</v>
      </c>
      <c r="E213" s="259" t="s">
        <v>1</v>
      </c>
      <c r="F213" s="260" t="s">
        <v>162</v>
      </c>
      <c r="G213" s="258"/>
      <c r="H213" s="261">
        <v>5</v>
      </c>
      <c r="I213" s="262"/>
      <c r="J213" s="258"/>
      <c r="K213" s="258"/>
      <c r="L213" s="263"/>
      <c r="M213" s="264"/>
      <c r="N213" s="265"/>
      <c r="O213" s="265"/>
      <c r="P213" s="265"/>
      <c r="Q213" s="265"/>
      <c r="R213" s="265"/>
      <c r="S213" s="265"/>
      <c r="T213" s="266"/>
      <c r="U213" s="14"/>
      <c r="V213" s="14"/>
      <c r="W213" s="14"/>
      <c r="X213" s="14"/>
      <c r="Y213" s="14"/>
      <c r="Z213" s="14"/>
      <c r="AA213" s="14"/>
      <c r="AB213" s="14"/>
      <c r="AC213" s="14"/>
      <c r="AD213" s="14"/>
      <c r="AE213" s="14"/>
      <c r="AT213" s="267" t="s">
        <v>153</v>
      </c>
      <c r="AU213" s="267" t="s">
        <v>85</v>
      </c>
      <c r="AV213" s="14" t="s">
        <v>149</v>
      </c>
      <c r="AW213" s="14" t="s">
        <v>32</v>
      </c>
      <c r="AX213" s="14" t="s">
        <v>83</v>
      </c>
      <c r="AY213" s="267" t="s">
        <v>143</v>
      </c>
    </row>
    <row r="214" s="2" customFormat="1" ht="33" customHeight="1">
      <c r="A214" s="37"/>
      <c r="B214" s="38"/>
      <c r="C214" s="227" t="s">
        <v>279</v>
      </c>
      <c r="D214" s="227" t="s">
        <v>145</v>
      </c>
      <c r="E214" s="228" t="s">
        <v>280</v>
      </c>
      <c r="F214" s="229" t="s">
        <v>281</v>
      </c>
      <c r="G214" s="230" t="s">
        <v>282</v>
      </c>
      <c r="H214" s="231">
        <v>64.5</v>
      </c>
      <c r="I214" s="232"/>
      <c r="J214" s="233">
        <f>ROUND(I214*H214,2)</f>
        <v>0</v>
      </c>
      <c r="K214" s="234"/>
      <c r="L214" s="43"/>
      <c r="M214" s="235" t="s">
        <v>1</v>
      </c>
      <c r="N214" s="236" t="s">
        <v>41</v>
      </c>
      <c r="O214" s="90"/>
      <c r="P214" s="237">
        <f>O214*H214</f>
        <v>0</v>
      </c>
      <c r="Q214" s="237">
        <v>0.15540000000000001</v>
      </c>
      <c r="R214" s="237">
        <f>Q214*H214</f>
        <v>10.023300000000001</v>
      </c>
      <c r="S214" s="237">
        <v>0</v>
      </c>
      <c r="T214" s="238">
        <f>S214*H214</f>
        <v>0</v>
      </c>
      <c r="U214" s="37"/>
      <c r="V214" s="37"/>
      <c r="W214" s="37"/>
      <c r="X214" s="37"/>
      <c r="Y214" s="37"/>
      <c r="Z214" s="37"/>
      <c r="AA214" s="37"/>
      <c r="AB214" s="37"/>
      <c r="AC214" s="37"/>
      <c r="AD214" s="37"/>
      <c r="AE214" s="37"/>
      <c r="AR214" s="239" t="s">
        <v>149</v>
      </c>
      <c r="AT214" s="239" t="s">
        <v>145</v>
      </c>
      <c r="AU214" s="239" t="s">
        <v>85</v>
      </c>
      <c r="AY214" s="16" t="s">
        <v>143</v>
      </c>
      <c r="BE214" s="240">
        <f>IF(N214="základní",J214,0)</f>
        <v>0</v>
      </c>
      <c r="BF214" s="240">
        <f>IF(N214="snížená",J214,0)</f>
        <v>0</v>
      </c>
      <c r="BG214" s="240">
        <f>IF(N214="zákl. přenesená",J214,0)</f>
        <v>0</v>
      </c>
      <c r="BH214" s="240">
        <f>IF(N214="sníž. přenesená",J214,0)</f>
        <v>0</v>
      </c>
      <c r="BI214" s="240">
        <f>IF(N214="nulová",J214,0)</f>
        <v>0</v>
      </c>
      <c r="BJ214" s="16" t="s">
        <v>83</v>
      </c>
      <c r="BK214" s="240">
        <f>ROUND(I214*H214,2)</f>
        <v>0</v>
      </c>
      <c r="BL214" s="16" t="s">
        <v>149</v>
      </c>
      <c r="BM214" s="239" t="s">
        <v>283</v>
      </c>
    </row>
    <row r="215" s="2" customFormat="1">
      <c r="A215" s="37"/>
      <c r="B215" s="38"/>
      <c r="C215" s="39"/>
      <c r="D215" s="241" t="s">
        <v>151</v>
      </c>
      <c r="E215" s="39"/>
      <c r="F215" s="242" t="s">
        <v>284</v>
      </c>
      <c r="G215" s="39"/>
      <c r="H215" s="39"/>
      <c r="I215" s="243"/>
      <c r="J215" s="39"/>
      <c r="K215" s="39"/>
      <c r="L215" s="43"/>
      <c r="M215" s="244"/>
      <c r="N215" s="245"/>
      <c r="O215" s="90"/>
      <c r="P215" s="90"/>
      <c r="Q215" s="90"/>
      <c r="R215" s="90"/>
      <c r="S215" s="90"/>
      <c r="T215" s="91"/>
      <c r="U215" s="37"/>
      <c r="V215" s="37"/>
      <c r="W215" s="37"/>
      <c r="X215" s="37"/>
      <c r="Y215" s="37"/>
      <c r="Z215" s="37"/>
      <c r="AA215" s="37"/>
      <c r="AB215" s="37"/>
      <c r="AC215" s="37"/>
      <c r="AD215" s="37"/>
      <c r="AE215" s="37"/>
      <c r="AT215" s="16" t="s">
        <v>151</v>
      </c>
      <c r="AU215" s="16" t="s">
        <v>85</v>
      </c>
    </row>
    <row r="216" s="2" customFormat="1" ht="16.5" customHeight="1">
      <c r="A216" s="37"/>
      <c r="B216" s="38"/>
      <c r="C216" s="268" t="s">
        <v>285</v>
      </c>
      <c r="D216" s="268" t="s">
        <v>188</v>
      </c>
      <c r="E216" s="269" t="s">
        <v>286</v>
      </c>
      <c r="F216" s="270" t="s">
        <v>287</v>
      </c>
      <c r="G216" s="271" t="s">
        <v>282</v>
      </c>
      <c r="H216" s="272">
        <v>53.799999999999997</v>
      </c>
      <c r="I216" s="273"/>
      <c r="J216" s="274">
        <f>ROUND(I216*H216,2)</f>
        <v>0</v>
      </c>
      <c r="K216" s="275"/>
      <c r="L216" s="276"/>
      <c r="M216" s="277" t="s">
        <v>1</v>
      </c>
      <c r="N216" s="278" t="s">
        <v>41</v>
      </c>
      <c r="O216" s="90"/>
      <c r="P216" s="237">
        <f>O216*H216</f>
        <v>0</v>
      </c>
      <c r="Q216" s="237">
        <v>0.080000000000000002</v>
      </c>
      <c r="R216" s="237">
        <f>Q216*H216</f>
        <v>4.3040000000000003</v>
      </c>
      <c r="S216" s="237">
        <v>0</v>
      </c>
      <c r="T216" s="238">
        <f>S216*H216</f>
        <v>0</v>
      </c>
      <c r="U216" s="37"/>
      <c r="V216" s="37"/>
      <c r="W216" s="37"/>
      <c r="X216" s="37"/>
      <c r="Y216" s="37"/>
      <c r="Z216" s="37"/>
      <c r="AA216" s="37"/>
      <c r="AB216" s="37"/>
      <c r="AC216" s="37"/>
      <c r="AD216" s="37"/>
      <c r="AE216" s="37"/>
      <c r="AR216" s="239" t="s">
        <v>191</v>
      </c>
      <c r="AT216" s="239" t="s">
        <v>188</v>
      </c>
      <c r="AU216" s="239" t="s">
        <v>85</v>
      </c>
      <c r="AY216" s="16" t="s">
        <v>143</v>
      </c>
      <c r="BE216" s="240">
        <f>IF(N216="základní",J216,0)</f>
        <v>0</v>
      </c>
      <c r="BF216" s="240">
        <f>IF(N216="snížená",J216,0)</f>
        <v>0</v>
      </c>
      <c r="BG216" s="240">
        <f>IF(N216="zákl. přenesená",J216,0)</f>
        <v>0</v>
      </c>
      <c r="BH216" s="240">
        <f>IF(N216="sníž. přenesená",J216,0)</f>
        <v>0</v>
      </c>
      <c r="BI216" s="240">
        <f>IF(N216="nulová",J216,0)</f>
        <v>0</v>
      </c>
      <c r="BJ216" s="16" t="s">
        <v>83</v>
      </c>
      <c r="BK216" s="240">
        <f>ROUND(I216*H216,2)</f>
        <v>0</v>
      </c>
      <c r="BL216" s="16" t="s">
        <v>149</v>
      </c>
      <c r="BM216" s="239" t="s">
        <v>288</v>
      </c>
    </row>
    <row r="217" s="2" customFormat="1">
      <c r="A217" s="37"/>
      <c r="B217" s="38"/>
      <c r="C217" s="39"/>
      <c r="D217" s="241" t="s">
        <v>151</v>
      </c>
      <c r="E217" s="39"/>
      <c r="F217" s="242" t="s">
        <v>287</v>
      </c>
      <c r="G217" s="39"/>
      <c r="H217" s="39"/>
      <c r="I217" s="243"/>
      <c r="J217" s="39"/>
      <c r="K217" s="39"/>
      <c r="L217" s="43"/>
      <c r="M217" s="244"/>
      <c r="N217" s="245"/>
      <c r="O217" s="90"/>
      <c r="P217" s="90"/>
      <c r="Q217" s="90"/>
      <c r="R217" s="90"/>
      <c r="S217" s="90"/>
      <c r="T217" s="91"/>
      <c r="U217" s="37"/>
      <c r="V217" s="37"/>
      <c r="W217" s="37"/>
      <c r="X217" s="37"/>
      <c r="Y217" s="37"/>
      <c r="Z217" s="37"/>
      <c r="AA217" s="37"/>
      <c r="AB217" s="37"/>
      <c r="AC217" s="37"/>
      <c r="AD217" s="37"/>
      <c r="AE217" s="37"/>
      <c r="AT217" s="16" t="s">
        <v>151</v>
      </c>
      <c r="AU217" s="16" t="s">
        <v>85</v>
      </c>
    </row>
    <row r="218" s="13" customFormat="1">
      <c r="A218" s="13"/>
      <c r="B218" s="246"/>
      <c r="C218" s="247"/>
      <c r="D218" s="241" t="s">
        <v>153</v>
      </c>
      <c r="E218" s="248" t="s">
        <v>1</v>
      </c>
      <c r="F218" s="249" t="s">
        <v>289</v>
      </c>
      <c r="G218" s="247"/>
      <c r="H218" s="250">
        <v>53.799999999999997</v>
      </c>
      <c r="I218" s="251"/>
      <c r="J218" s="247"/>
      <c r="K218" s="247"/>
      <c r="L218" s="252"/>
      <c r="M218" s="253"/>
      <c r="N218" s="254"/>
      <c r="O218" s="254"/>
      <c r="P218" s="254"/>
      <c r="Q218" s="254"/>
      <c r="R218" s="254"/>
      <c r="S218" s="254"/>
      <c r="T218" s="255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T218" s="256" t="s">
        <v>153</v>
      </c>
      <c r="AU218" s="256" t="s">
        <v>85</v>
      </c>
      <c r="AV218" s="13" t="s">
        <v>85</v>
      </c>
      <c r="AW218" s="13" t="s">
        <v>32</v>
      </c>
      <c r="AX218" s="13" t="s">
        <v>83</v>
      </c>
      <c r="AY218" s="256" t="s">
        <v>143</v>
      </c>
    </row>
    <row r="219" s="2" customFormat="1" ht="24.15" customHeight="1">
      <c r="A219" s="37"/>
      <c r="B219" s="38"/>
      <c r="C219" s="268" t="s">
        <v>290</v>
      </c>
      <c r="D219" s="268" t="s">
        <v>188</v>
      </c>
      <c r="E219" s="269" t="s">
        <v>291</v>
      </c>
      <c r="F219" s="270" t="s">
        <v>292</v>
      </c>
      <c r="G219" s="271" t="s">
        <v>282</v>
      </c>
      <c r="H219" s="272">
        <v>10.699999999999999</v>
      </c>
      <c r="I219" s="273"/>
      <c r="J219" s="274">
        <f>ROUND(I219*H219,2)</f>
        <v>0</v>
      </c>
      <c r="K219" s="275"/>
      <c r="L219" s="276"/>
      <c r="M219" s="277" t="s">
        <v>1</v>
      </c>
      <c r="N219" s="278" t="s">
        <v>41</v>
      </c>
      <c r="O219" s="90"/>
      <c r="P219" s="237">
        <f>O219*H219</f>
        <v>0</v>
      </c>
      <c r="Q219" s="237">
        <v>0.048300000000000003</v>
      </c>
      <c r="R219" s="237">
        <f>Q219*H219</f>
        <v>0.51680999999999999</v>
      </c>
      <c r="S219" s="237">
        <v>0</v>
      </c>
      <c r="T219" s="238">
        <f>S219*H219</f>
        <v>0</v>
      </c>
      <c r="U219" s="37"/>
      <c r="V219" s="37"/>
      <c r="W219" s="37"/>
      <c r="X219" s="37"/>
      <c r="Y219" s="37"/>
      <c r="Z219" s="37"/>
      <c r="AA219" s="37"/>
      <c r="AB219" s="37"/>
      <c r="AC219" s="37"/>
      <c r="AD219" s="37"/>
      <c r="AE219" s="37"/>
      <c r="AR219" s="239" t="s">
        <v>191</v>
      </c>
      <c r="AT219" s="239" t="s">
        <v>188</v>
      </c>
      <c r="AU219" s="239" t="s">
        <v>85</v>
      </c>
      <c r="AY219" s="16" t="s">
        <v>143</v>
      </c>
      <c r="BE219" s="240">
        <f>IF(N219="základní",J219,0)</f>
        <v>0</v>
      </c>
      <c r="BF219" s="240">
        <f>IF(N219="snížená",J219,0)</f>
        <v>0</v>
      </c>
      <c r="BG219" s="240">
        <f>IF(N219="zákl. přenesená",J219,0)</f>
        <v>0</v>
      </c>
      <c r="BH219" s="240">
        <f>IF(N219="sníž. přenesená",J219,0)</f>
        <v>0</v>
      </c>
      <c r="BI219" s="240">
        <f>IF(N219="nulová",J219,0)</f>
        <v>0</v>
      </c>
      <c r="BJ219" s="16" t="s">
        <v>83</v>
      </c>
      <c r="BK219" s="240">
        <f>ROUND(I219*H219,2)</f>
        <v>0</v>
      </c>
      <c r="BL219" s="16" t="s">
        <v>149</v>
      </c>
      <c r="BM219" s="239" t="s">
        <v>293</v>
      </c>
    </row>
    <row r="220" s="2" customFormat="1">
      <c r="A220" s="37"/>
      <c r="B220" s="38"/>
      <c r="C220" s="39"/>
      <c r="D220" s="241" t="s">
        <v>151</v>
      </c>
      <c r="E220" s="39"/>
      <c r="F220" s="242" t="s">
        <v>292</v>
      </c>
      <c r="G220" s="39"/>
      <c r="H220" s="39"/>
      <c r="I220" s="243"/>
      <c r="J220" s="39"/>
      <c r="K220" s="39"/>
      <c r="L220" s="43"/>
      <c r="M220" s="244"/>
      <c r="N220" s="245"/>
      <c r="O220" s="90"/>
      <c r="P220" s="90"/>
      <c r="Q220" s="90"/>
      <c r="R220" s="90"/>
      <c r="S220" s="90"/>
      <c r="T220" s="91"/>
      <c r="U220" s="37"/>
      <c r="V220" s="37"/>
      <c r="W220" s="37"/>
      <c r="X220" s="37"/>
      <c r="Y220" s="37"/>
      <c r="Z220" s="37"/>
      <c r="AA220" s="37"/>
      <c r="AB220" s="37"/>
      <c r="AC220" s="37"/>
      <c r="AD220" s="37"/>
      <c r="AE220" s="37"/>
      <c r="AT220" s="16" t="s">
        <v>151</v>
      </c>
      <c r="AU220" s="16" t="s">
        <v>85</v>
      </c>
    </row>
    <row r="221" s="13" customFormat="1">
      <c r="A221" s="13"/>
      <c r="B221" s="246"/>
      <c r="C221" s="247"/>
      <c r="D221" s="241" t="s">
        <v>153</v>
      </c>
      <c r="E221" s="248" t="s">
        <v>1</v>
      </c>
      <c r="F221" s="249" t="s">
        <v>294</v>
      </c>
      <c r="G221" s="247"/>
      <c r="H221" s="250">
        <v>10.699999999999999</v>
      </c>
      <c r="I221" s="251"/>
      <c r="J221" s="247"/>
      <c r="K221" s="247"/>
      <c r="L221" s="252"/>
      <c r="M221" s="253"/>
      <c r="N221" s="254"/>
      <c r="O221" s="254"/>
      <c r="P221" s="254"/>
      <c r="Q221" s="254"/>
      <c r="R221" s="254"/>
      <c r="S221" s="254"/>
      <c r="T221" s="255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T221" s="256" t="s">
        <v>153</v>
      </c>
      <c r="AU221" s="256" t="s">
        <v>85</v>
      </c>
      <c r="AV221" s="13" t="s">
        <v>85</v>
      </c>
      <c r="AW221" s="13" t="s">
        <v>32</v>
      </c>
      <c r="AX221" s="13" t="s">
        <v>83</v>
      </c>
      <c r="AY221" s="256" t="s">
        <v>143</v>
      </c>
    </row>
    <row r="222" s="2" customFormat="1" ht="33" customHeight="1">
      <c r="A222" s="37"/>
      <c r="B222" s="38"/>
      <c r="C222" s="227" t="s">
        <v>295</v>
      </c>
      <c r="D222" s="227" t="s">
        <v>145</v>
      </c>
      <c r="E222" s="228" t="s">
        <v>296</v>
      </c>
      <c r="F222" s="229" t="s">
        <v>297</v>
      </c>
      <c r="G222" s="230" t="s">
        <v>282</v>
      </c>
      <c r="H222" s="231">
        <v>121.90000000000001</v>
      </c>
      <c r="I222" s="232"/>
      <c r="J222" s="233">
        <f>ROUND(I222*H222,2)</f>
        <v>0</v>
      </c>
      <c r="K222" s="234"/>
      <c r="L222" s="43"/>
      <c r="M222" s="235" t="s">
        <v>1</v>
      </c>
      <c r="N222" s="236" t="s">
        <v>41</v>
      </c>
      <c r="O222" s="90"/>
      <c r="P222" s="237">
        <f>O222*H222</f>
        <v>0</v>
      </c>
      <c r="Q222" s="237">
        <v>0.1295</v>
      </c>
      <c r="R222" s="237">
        <f>Q222*H222</f>
        <v>15.786050000000001</v>
      </c>
      <c r="S222" s="237">
        <v>0</v>
      </c>
      <c r="T222" s="238">
        <f>S222*H222</f>
        <v>0</v>
      </c>
      <c r="U222" s="37"/>
      <c r="V222" s="37"/>
      <c r="W222" s="37"/>
      <c r="X222" s="37"/>
      <c r="Y222" s="37"/>
      <c r="Z222" s="37"/>
      <c r="AA222" s="37"/>
      <c r="AB222" s="37"/>
      <c r="AC222" s="37"/>
      <c r="AD222" s="37"/>
      <c r="AE222" s="37"/>
      <c r="AR222" s="239" t="s">
        <v>149</v>
      </c>
      <c r="AT222" s="239" t="s">
        <v>145</v>
      </c>
      <c r="AU222" s="239" t="s">
        <v>85</v>
      </c>
      <c r="AY222" s="16" t="s">
        <v>143</v>
      </c>
      <c r="BE222" s="240">
        <f>IF(N222="základní",J222,0)</f>
        <v>0</v>
      </c>
      <c r="BF222" s="240">
        <f>IF(N222="snížená",J222,0)</f>
        <v>0</v>
      </c>
      <c r="BG222" s="240">
        <f>IF(N222="zákl. přenesená",J222,0)</f>
        <v>0</v>
      </c>
      <c r="BH222" s="240">
        <f>IF(N222="sníž. přenesená",J222,0)</f>
        <v>0</v>
      </c>
      <c r="BI222" s="240">
        <f>IF(N222="nulová",J222,0)</f>
        <v>0</v>
      </c>
      <c r="BJ222" s="16" t="s">
        <v>83</v>
      </c>
      <c r="BK222" s="240">
        <f>ROUND(I222*H222,2)</f>
        <v>0</v>
      </c>
      <c r="BL222" s="16" t="s">
        <v>149</v>
      </c>
      <c r="BM222" s="239" t="s">
        <v>298</v>
      </c>
    </row>
    <row r="223" s="2" customFormat="1">
      <c r="A223" s="37"/>
      <c r="B223" s="38"/>
      <c r="C223" s="39"/>
      <c r="D223" s="241" t="s">
        <v>151</v>
      </c>
      <c r="E223" s="39"/>
      <c r="F223" s="242" t="s">
        <v>299</v>
      </c>
      <c r="G223" s="39"/>
      <c r="H223" s="39"/>
      <c r="I223" s="243"/>
      <c r="J223" s="39"/>
      <c r="K223" s="39"/>
      <c r="L223" s="43"/>
      <c r="M223" s="244"/>
      <c r="N223" s="245"/>
      <c r="O223" s="90"/>
      <c r="P223" s="90"/>
      <c r="Q223" s="90"/>
      <c r="R223" s="90"/>
      <c r="S223" s="90"/>
      <c r="T223" s="91"/>
      <c r="U223" s="37"/>
      <c r="V223" s="37"/>
      <c r="W223" s="37"/>
      <c r="X223" s="37"/>
      <c r="Y223" s="37"/>
      <c r="Z223" s="37"/>
      <c r="AA223" s="37"/>
      <c r="AB223" s="37"/>
      <c r="AC223" s="37"/>
      <c r="AD223" s="37"/>
      <c r="AE223" s="37"/>
      <c r="AT223" s="16" t="s">
        <v>151</v>
      </c>
      <c r="AU223" s="16" t="s">
        <v>85</v>
      </c>
    </row>
    <row r="224" s="2" customFormat="1" ht="16.5" customHeight="1">
      <c r="A224" s="37"/>
      <c r="B224" s="38"/>
      <c r="C224" s="268" t="s">
        <v>300</v>
      </c>
      <c r="D224" s="268" t="s">
        <v>188</v>
      </c>
      <c r="E224" s="269" t="s">
        <v>301</v>
      </c>
      <c r="F224" s="270" t="s">
        <v>302</v>
      </c>
      <c r="G224" s="271" t="s">
        <v>282</v>
      </c>
      <c r="H224" s="272">
        <v>121.90000000000001</v>
      </c>
      <c r="I224" s="273"/>
      <c r="J224" s="274">
        <f>ROUND(I224*H224,2)</f>
        <v>0</v>
      </c>
      <c r="K224" s="275"/>
      <c r="L224" s="276"/>
      <c r="M224" s="277" t="s">
        <v>1</v>
      </c>
      <c r="N224" s="278" t="s">
        <v>41</v>
      </c>
      <c r="O224" s="90"/>
      <c r="P224" s="237">
        <f>O224*H224</f>
        <v>0</v>
      </c>
      <c r="Q224" s="237">
        <v>0.045999999999999999</v>
      </c>
      <c r="R224" s="237">
        <f>Q224*H224</f>
        <v>5.6074000000000002</v>
      </c>
      <c r="S224" s="237">
        <v>0</v>
      </c>
      <c r="T224" s="238">
        <f>S224*H224</f>
        <v>0</v>
      </c>
      <c r="U224" s="37"/>
      <c r="V224" s="37"/>
      <c r="W224" s="37"/>
      <c r="X224" s="37"/>
      <c r="Y224" s="37"/>
      <c r="Z224" s="37"/>
      <c r="AA224" s="37"/>
      <c r="AB224" s="37"/>
      <c r="AC224" s="37"/>
      <c r="AD224" s="37"/>
      <c r="AE224" s="37"/>
      <c r="AR224" s="239" t="s">
        <v>191</v>
      </c>
      <c r="AT224" s="239" t="s">
        <v>188</v>
      </c>
      <c r="AU224" s="239" t="s">
        <v>85</v>
      </c>
      <c r="AY224" s="16" t="s">
        <v>143</v>
      </c>
      <c r="BE224" s="240">
        <f>IF(N224="základní",J224,0)</f>
        <v>0</v>
      </c>
      <c r="BF224" s="240">
        <f>IF(N224="snížená",J224,0)</f>
        <v>0</v>
      </c>
      <c r="BG224" s="240">
        <f>IF(N224="zákl. přenesená",J224,0)</f>
        <v>0</v>
      </c>
      <c r="BH224" s="240">
        <f>IF(N224="sníž. přenesená",J224,0)</f>
        <v>0</v>
      </c>
      <c r="BI224" s="240">
        <f>IF(N224="nulová",J224,0)</f>
        <v>0</v>
      </c>
      <c r="BJ224" s="16" t="s">
        <v>83</v>
      </c>
      <c r="BK224" s="240">
        <f>ROUND(I224*H224,2)</f>
        <v>0</v>
      </c>
      <c r="BL224" s="16" t="s">
        <v>149</v>
      </c>
      <c r="BM224" s="239" t="s">
        <v>303</v>
      </c>
    </row>
    <row r="225" s="2" customFormat="1">
      <c r="A225" s="37"/>
      <c r="B225" s="38"/>
      <c r="C225" s="39"/>
      <c r="D225" s="241" t="s">
        <v>151</v>
      </c>
      <c r="E225" s="39"/>
      <c r="F225" s="242" t="s">
        <v>302</v>
      </c>
      <c r="G225" s="39"/>
      <c r="H225" s="39"/>
      <c r="I225" s="243"/>
      <c r="J225" s="39"/>
      <c r="K225" s="39"/>
      <c r="L225" s="43"/>
      <c r="M225" s="244"/>
      <c r="N225" s="245"/>
      <c r="O225" s="90"/>
      <c r="P225" s="90"/>
      <c r="Q225" s="90"/>
      <c r="R225" s="90"/>
      <c r="S225" s="90"/>
      <c r="T225" s="91"/>
      <c r="U225" s="37"/>
      <c r="V225" s="37"/>
      <c r="W225" s="37"/>
      <c r="X225" s="37"/>
      <c r="Y225" s="37"/>
      <c r="Z225" s="37"/>
      <c r="AA225" s="37"/>
      <c r="AB225" s="37"/>
      <c r="AC225" s="37"/>
      <c r="AD225" s="37"/>
      <c r="AE225" s="37"/>
      <c r="AT225" s="16" t="s">
        <v>151</v>
      </c>
      <c r="AU225" s="16" t="s">
        <v>85</v>
      </c>
    </row>
    <row r="226" s="13" customFormat="1">
      <c r="A226" s="13"/>
      <c r="B226" s="246"/>
      <c r="C226" s="247"/>
      <c r="D226" s="241" t="s">
        <v>153</v>
      </c>
      <c r="E226" s="248" t="s">
        <v>1</v>
      </c>
      <c r="F226" s="249" t="s">
        <v>304</v>
      </c>
      <c r="G226" s="247"/>
      <c r="H226" s="250">
        <v>121.90000000000001</v>
      </c>
      <c r="I226" s="251"/>
      <c r="J226" s="247"/>
      <c r="K226" s="247"/>
      <c r="L226" s="252"/>
      <c r="M226" s="253"/>
      <c r="N226" s="254"/>
      <c r="O226" s="254"/>
      <c r="P226" s="254"/>
      <c r="Q226" s="254"/>
      <c r="R226" s="254"/>
      <c r="S226" s="254"/>
      <c r="T226" s="255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T226" s="256" t="s">
        <v>153</v>
      </c>
      <c r="AU226" s="256" t="s">
        <v>85</v>
      </c>
      <c r="AV226" s="13" t="s">
        <v>85</v>
      </c>
      <c r="AW226" s="13" t="s">
        <v>32</v>
      </c>
      <c r="AX226" s="13" t="s">
        <v>83</v>
      </c>
      <c r="AY226" s="256" t="s">
        <v>143</v>
      </c>
    </row>
    <row r="227" s="2" customFormat="1" ht="24.15" customHeight="1">
      <c r="A227" s="37"/>
      <c r="B227" s="38"/>
      <c r="C227" s="227" t="s">
        <v>305</v>
      </c>
      <c r="D227" s="227" t="s">
        <v>145</v>
      </c>
      <c r="E227" s="228" t="s">
        <v>306</v>
      </c>
      <c r="F227" s="229" t="s">
        <v>307</v>
      </c>
      <c r="G227" s="230" t="s">
        <v>272</v>
      </c>
      <c r="H227" s="231">
        <v>2</v>
      </c>
      <c r="I227" s="232"/>
      <c r="J227" s="233">
        <f>ROUND(I227*H227,2)</f>
        <v>0</v>
      </c>
      <c r="K227" s="234"/>
      <c r="L227" s="43"/>
      <c r="M227" s="235" t="s">
        <v>1</v>
      </c>
      <c r="N227" s="236" t="s">
        <v>41</v>
      </c>
      <c r="O227" s="90"/>
      <c r="P227" s="237">
        <f>O227*H227</f>
        <v>0</v>
      </c>
      <c r="Q227" s="237">
        <v>5.8003900000000002</v>
      </c>
      <c r="R227" s="237">
        <f>Q227*H227</f>
        <v>11.60078</v>
      </c>
      <c r="S227" s="237">
        <v>0</v>
      </c>
      <c r="T227" s="238">
        <f>S227*H227</f>
        <v>0</v>
      </c>
      <c r="U227" s="37"/>
      <c r="V227" s="37"/>
      <c r="W227" s="37"/>
      <c r="X227" s="37"/>
      <c r="Y227" s="37"/>
      <c r="Z227" s="37"/>
      <c r="AA227" s="37"/>
      <c r="AB227" s="37"/>
      <c r="AC227" s="37"/>
      <c r="AD227" s="37"/>
      <c r="AE227" s="37"/>
      <c r="AR227" s="239" t="s">
        <v>149</v>
      </c>
      <c r="AT227" s="239" t="s">
        <v>145</v>
      </c>
      <c r="AU227" s="239" t="s">
        <v>85</v>
      </c>
      <c r="AY227" s="16" t="s">
        <v>143</v>
      </c>
      <c r="BE227" s="240">
        <f>IF(N227="základní",J227,0)</f>
        <v>0</v>
      </c>
      <c r="BF227" s="240">
        <f>IF(N227="snížená",J227,0)</f>
        <v>0</v>
      </c>
      <c r="BG227" s="240">
        <f>IF(N227="zákl. přenesená",J227,0)</f>
        <v>0</v>
      </c>
      <c r="BH227" s="240">
        <f>IF(N227="sníž. přenesená",J227,0)</f>
        <v>0</v>
      </c>
      <c r="BI227" s="240">
        <f>IF(N227="nulová",J227,0)</f>
        <v>0</v>
      </c>
      <c r="BJ227" s="16" t="s">
        <v>83</v>
      </c>
      <c r="BK227" s="240">
        <f>ROUND(I227*H227,2)</f>
        <v>0</v>
      </c>
      <c r="BL227" s="16" t="s">
        <v>149</v>
      </c>
      <c r="BM227" s="239" t="s">
        <v>308</v>
      </c>
    </row>
    <row r="228" s="2" customFormat="1">
      <c r="A228" s="37"/>
      <c r="B228" s="38"/>
      <c r="C228" s="39"/>
      <c r="D228" s="241" t="s">
        <v>151</v>
      </c>
      <c r="E228" s="39"/>
      <c r="F228" s="242" t="s">
        <v>309</v>
      </c>
      <c r="G228" s="39"/>
      <c r="H228" s="39"/>
      <c r="I228" s="243"/>
      <c r="J228" s="39"/>
      <c r="K228" s="39"/>
      <c r="L228" s="43"/>
      <c r="M228" s="244"/>
      <c r="N228" s="245"/>
      <c r="O228" s="90"/>
      <c r="P228" s="90"/>
      <c r="Q228" s="90"/>
      <c r="R228" s="90"/>
      <c r="S228" s="90"/>
      <c r="T228" s="91"/>
      <c r="U228" s="37"/>
      <c r="V228" s="37"/>
      <c r="W228" s="37"/>
      <c r="X228" s="37"/>
      <c r="Y228" s="37"/>
      <c r="Z228" s="37"/>
      <c r="AA228" s="37"/>
      <c r="AB228" s="37"/>
      <c r="AC228" s="37"/>
      <c r="AD228" s="37"/>
      <c r="AE228" s="37"/>
      <c r="AT228" s="16" t="s">
        <v>151</v>
      </c>
      <c r="AU228" s="16" t="s">
        <v>85</v>
      </c>
    </row>
    <row r="229" s="2" customFormat="1" ht="24.15" customHeight="1">
      <c r="A229" s="37"/>
      <c r="B229" s="38"/>
      <c r="C229" s="227" t="s">
        <v>310</v>
      </c>
      <c r="D229" s="227" t="s">
        <v>145</v>
      </c>
      <c r="E229" s="228" t="s">
        <v>311</v>
      </c>
      <c r="F229" s="229" t="s">
        <v>312</v>
      </c>
      <c r="G229" s="230" t="s">
        <v>282</v>
      </c>
      <c r="H229" s="231">
        <v>8</v>
      </c>
      <c r="I229" s="232"/>
      <c r="J229" s="233">
        <f>ROUND(I229*H229,2)</f>
        <v>0</v>
      </c>
      <c r="K229" s="234"/>
      <c r="L229" s="43"/>
      <c r="M229" s="235" t="s">
        <v>1</v>
      </c>
      <c r="N229" s="236" t="s">
        <v>41</v>
      </c>
      <c r="O229" s="90"/>
      <c r="P229" s="237">
        <f>O229*H229</f>
        <v>0</v>
      </c>
      <c r="Q229" s="237">
        <v>0.61348000000000003</v>
      </c>
      <c r="R229" s="237">
        <f>Q229*H229</f>
        <v>4.9078400000000002</v>
      </c>
      <c r="S229" s="237">
        <v>0</v>
      </c>
      <c r="T229" s="238">
        <f>S229*H229</f>
        <v>0</v>
      </c>
      <c r="U229" s="37"/>
      <c r="V229" s="37"/>
      <c r="W229" s="37"/>
      <c r="X229" s="37"/>
      <c r="Y229" s="37"/>
      <c r="Z229" s="37"/>
      <c r="AA229" s="37"/>
      <c r="AB229" s="37"/>
      <c r="AC229" s="37"/>
      <c r="AD229" s="37"/>
      <c r="AE229" s="37"/>
      <c r="AR229" s="239" t="s">
        <v>149</v>
      </c>
      <c r="AT229" s="239" t="s">
        <v>145</v>
      </c>
      <c r="AU229" s="239" t="s">
        <v>85</v>
      </c>
      <c r="AY229" s="16" t="s">
        <v>143</v>
      </c>
      <c r="BE229" s="240">
        <f>IF(N229="základní",J229,0)</f>
        <v>0</v>
      </c>
      <c r="BF229" s="240">
        <f>IF(N229="snížená",J229,0)</f>
        <v>0</v>
      </c>
      <c r="BG229" s="240">
        <f>IF(N229="zákl. přenesená",J229,0)</f>
        <v>0</v>
      </c>
      <c r="BH229" s="240">
        <f>IF(N229="sníž. přenesená",J229,0)</f>
        <v>0</v>
      </c>
      <c r="BI229" s="240">
        <f>IF(N229="nulová",J229,0)</f>
        <v>0</v>
      </c>
      <c r="BJ229" s="16" t="s">
        <v>83</v>
      </c>
      <c r="BK229" s="240">
        <f>ROUND(I229*H229,2)</f>
        <v>0</v>
      </c>
      <c r="BL229" s="16" t="s">
        <v>149</v>
      </c>
      <c r="BM229" s="239" t="s">
        <v>313</v>
      </c>
    </row>
    <row r="230" s="2" customFormat="1">
      <c r="A230" s="37"/>
      <c r="B230" s="38"/>
      <c r="C230" s="39"/>
      <c r="D230" s="241" t="s">
        <v>151</v>
      </c>
      <c r="E230" s="39"/>
      <c r="F230" s="242" t="s">
        <v>314</v>
      </c>
      <c r="G230" s="39"/>
      <c r="H230" s="39"/>
      <c r="I230" s="243"/>
      <c r="J230" s="39"/>
      <c r="K230" s="39"/>
      <c r="L230" s="43"/>
      <c r="M230" s="244"/>
      <c r="N230" s="245"/>
      <c r="O230" s="90"/>
      <c r="P230" s="90"/>
      <c r="Q230" s="90"/>
      <c r="R230" s="90"/>
      <c r="S230" s="90"/>
      <c r="T230" s="91"/>
      <c r="U230" s="37"/>
      <c r="V230" s="37"/>
      <c r="W230" s="37"/>
      <c r="X230" s="37"/>
      <c r="Y230" s="37"/>
      <c r="Z230" s="37"/>
      <c r="AA230" s="37"/>
      <c r="AB230" s="37"/>
      <c r="AC230" s="37"/>
      <c r="AD230" s="37"/>
      <c r="AE230" s="37"/>
      <c r="AT230" s="16" t="s">
        <v>151</v>
      </c>
      <c r="AU230" s="16" t="s">
        <v>85</v>
      </c>
    </row>
    <row r="231" s="2" customFormat="1" ht="16.5" customHeight="1">
      <c r="A231" s="37"/>
      <c r="B231" s="38"/>
      <c r="C231" s="268" t="s">
        <v>315</v>
      </c>
      <c r="D231" s="268" t="s">
        <v>188</v>
      </c>
      <c r="E231" s="269" t="s">
        <v>316</v>
      </c>
      <c r="F231" s="270" t="s">
        <v>317</v>
      </c>
      <c r="G231" s="271" t="s">
        <v>282</v>
      </c>
      <c r="H231" s="272">
        <v>8</v>
      </c>
      <c r="I231" s="273"/>
      <c r="J231" s="274">
        <f>ROUND(I231*H231,2)</f>
        <v>0</v>
      </c>
      <c r="K231" s="275"/>
      <c r="L231" s="276"/>
      <c r="M231" s="277" t="s">
        <v>1</v>
      </c>
      <c r="N231" s="278" t="s">
        <v>41</v>
      </c>
      <c r="O231" s="90"/>
      <c r="P231" s="237">
        <f>O231*H231</f>
        <v>0</v>
      </c>
      <c r="Q231" s="237">
        <v>0.29959999999999998</v>
      </c>
      <c r="R231" s="237">
        <f>Q231*H231</f>
        <v>2.3967999999999998</v>
      </c>
      <c r="S231" s="237">
        <v>0</v>
      </c>
      <c r="T231" s="238">
        <f>S231*H231</f>
        <v>0</v>
      </c>
      <c r="U231" s="37"/>
      <c r="V231" s="37"/>
      <c r="W231" s="37"/>
      <c r="X231" s="37"/>
      <c r="Y231" s="37"/>
      <c r="Z231" s="37"/>
      <c r="AA231" s="37"/>
      <c r="AB231" s="37"/>
      <c r="AC231" s="37"/>
      <c r="AD231" s="37"/>
      <c r="AE231" s="37"/>
      <c r="AR231" s="239" t="s">
        <v>191</v>
      </c>
      <c r="AT231" s="239" t="s">
        <v>188</v>
      </c>
      <c r="AU231" s="239" t="s">
        <v>85</v>
      </c>
      <c r="AY231" s="16" t="s">
        <v>143</v>
      </c>
      <c r="BE231" s="240">
        <f>IF(N231="základní",J231,0)</f>
        <v>0</v>
      </c>
      <c r="BF231" s="240">
        <f>IF(N231="snížená",J231,0)</f>
        <v>0</v>
      </c>
      <c r="BG231" s="240">
        <f>IF(N231="zákl. přenesená",J231,0)</f>
        <v>0</v>
      </c>
      <c r="BH231" s="240">
        <f>IF(N231="sníž. přenesená",J231,0)</f>
        <v>0</v>
      </c>
      <c r="BI231" s="240">
        <f>IF(N231="nulová",J231,0)</f>
        <v>0</v>
      </c>
      <c r="BJ231" s="16" t="s">
        <v>83</v>
      </c>
      <c r="BK231" s="240">
        <f>ROUND(I231*H231,2)</f>
        <v>0</v>
      </c>
      <c r="BL231" s="16" t="s">
        <v>149</v>
      </c>
      <c r="BM231" s="239" t="s">
        <v>318</v>
      </c>
    </row>
    <row r="232" s="2" customFormat="1">
      <c r="A232" s="37"/>
      <c r="B232" s="38"/>
      <c r="C232" s="39"/>
      <c r="D232" s="241" t="s">
        <v>151</v>
      </c>
      <c r="E232" s="39"/>
      <c r="F232" s="242" t="s">
        <v>317</v>
      </c>
      <c r="G232" s="39"/>
      <c r="H232" s="39"/>
      <c r="I232" s="243"/>
      <c r="J232" s="39"/>
      <c r="K232" s="39"/>
      <c r="L232" s="43"/>
      <c r="M232" s="244"/>
      <c r="N232" s="245"/>
      <c r="O232" s="90"/>
      <c r="P232" s="90"/>
      <c r="Q232" s="90"/>
      <c r="R232" s="90"/>
      <c r="S232" s="90"/>
      <c r="T232" s="91"/>
      <c r="U232" s="37"/>
      <c r="V232" s="37"/>
      <c r="W232" s="37"/>
      <c r="X232" s="37"/>
      <c r="Y232" s="37"/>
      <c r="Z232" s="37"/>
      <c r="AA232" s="37"/>
      <c r="AB232" s="37"/>
      <c r="AC232" s="37"/>
      <c r="AD232" s="37"/>
      <c r="AE232" s="37"/>
      <c r="AT232" s="16" t="s">
        <v>151</v>
      </c>
      <c r="AU232" s="16" t="s">
        <v>85</v>
      </c>
    </row>
    <row r="233" s="2" customFormat="1" ht="21.75" customHeight="1">
      <c r="A233" s="37"/>
      <c r="B233" s="38"/>
      <c r="C233" s="227" t="s">
        <v>319</v>
      </c>
      <c r="D233" s="227" t="s">
        <v>145</v>
      </c>
      <c r="E233" s="228" t="s">
        <v>320</v>
      </c>
      <c r="F233" s="229" t="s">
        <v>321</v>
      </c>
      <c r="G233" s="230" t="s">
        <v>282</v>
      </c>
      <c r="H233" s="231">
        <v>10.699999999999999</v>
      </c>
      <c r="I233" s="232"/>
      <c r="J233" s="233">
        <f>ROUND(I233*H233,2)</f>
        <v>0</v>
      </c>
      <c r="K233" s="234"/>
      <c r="L233" s="43"/>
      <c r="M233" s="235" t="s">
        <v>1</v>
      </c>
      <c r="N233" s="236" t="s">
        <v>41</v>
      </c>
      <c r="O233" s="90"/>
      <c r="P233" s="237">
        <f>O233*H233</f>
        <v>0</v>
      </c>
      <c r="Q233" s="237">
        <v>0</v>
      </c>
      <c r="R233" s="237">
        <f>Q233*H233</f>
        <v>0</v>
      </c>
      <c r="S233" s="237">
        <v>0</v>
      </c>
      <c r="T233" s="238">
        <f>S233*H233</f>
        <v>0</v>
      </c>
      <c r="U233" s="37"/>
      <c r="V233" s="37"/>
      <c r="W233" s="37"/>
      <c r="X233" s="37"/>
      <c r="Y233" s="37"/>
      <c r="Z233" s="37"/>
      <c r="AA233" s="37"/>
      <c r="AB233" s="37"/>
      <c r="AC233" s="37"/>
      <c r="AD233" s="37"/>
      <c r="AE233" s="37"/>
      <c r="AR233" s="239" t="s">
        <v>149</v>
      </c>
      <c r="AT233" s="239" t="s">
        <v>145</v>
      </c>
      <c r="AU233" s="239" t="s">
        <v>85</v>
      </c>
      <c r="AY233" s="16" t="s">
        <v>143</v>
      </c>
      <c r="BE233" s="240">
        <f>IF(N233="základní",J233,0)</f>
        <v>0</v>
      </c>
      <c r="BF233" s="240">
        <f>IF(N233="snížená",J233,0)</f>
        <v>0</v>
      </c>
      <c r="BG233" s="240">
        <f>IF(N233="zákl. přenesená",J233,0)</f>
        <v>0</v>
      </c>
      <c r="BH233" s="240">
        <f>IF(N233="sníž. přenesená",J233,0)</f>
        <v>0</v>
      </c>
      <c r="BI233" s="240">
        <f>IF(N233="nulová",J233,0)</f>
        <v>0</v>
      </c>
      <c r="BJ233" s="16" t="s">
        <v>83</v>
      </c>
      <c r="BK233" s="240">
        <f>ROUND(I233*H233,2)</f>
        <v>0</v>
      </c>
      <c r="BL233" s="16" t="s">
        <v>149</v>
      </c>
      <c r="BM233" s="239" t="s">
        <v>322</v>
      </c>
    </row>
    <row r="234" s="2" customFormat="1">
      <c r="A234" s="37"/>
      <c r="B234" s="38"/>
      <c r="C234" s="39"/>
      <c r="D234" s="241" t="s">
        <v>151</v>
      </c>
      <c r="E234" s="39"/>
      <c r="F234" s="242" t="s">
        <v>323</v>
      </c>
      <c r="G234" s="39"/>
      <c r="H234" s="39"/>
      <c r="I234" s="243"/>
      <c r="J234" s="39"/>
      <c r="K234" s="39"/>
      <c r="L234" s="43"/>
      <c r="M234" s="244"/>
      <c r="N234" s="245"/>
      <c r="O234" s="90"/>
      <c r="P234" s="90"/>
      <c r="Q234" s="90"/>
      <c r="R234" s="90"/>
      <c r="S234" s="90"/>
      <c r="T234" s="91"/>
      <c r="U234" s="37"/>
      <c r="V234" s="37"/>
      <c r="W234" s="37"/>
      <c r="X234" s="37"/>
      <c r="Y234" s="37"/>
      <c r="Z234" s="37"/>
      <c r="AA234" s="37"/>
      <c r="AB234" s="37"/>
      <c r="AC234" s="37"/>
      <c r="AD234" s="37"/>
      <c r="AE234" s="37"/>
      <c r="AT234" s="16" t="s">
        <v>151</v>
      </c>
      <c r="AU234" s="16" t="s">
        <v>85</v>
      </c>
    </row>
    <row r="235" s="13" customFormat="1">
      <c r="A235" s="13"/>
      <c r="B235" s="246"/>
      <c r="C235" s="247"/>
      <c r="D235" s="241" t="s">
        <v>153</v>
      </c>
      <c r="E235" s="248" t="s">
        <v>1</v>
      </c>
      <c r="F235" s="249" t="s">
        <v>294</v>
      </c>
      <c r="G235" s="247"/>
      <c r="H235" s="250">
        <v>10.699999999999999</v>
      </c>
      <c r="I235" s="251"/>
      <c r="J235" s="247"/>
      <c r="K235" s="247"/>
      <c r="L235" s="252"/>
      <c r="M235" s="253"/>
      <c r="N235" s="254"/>
      <c r="O235" s="254"/>
      <c r="P235" s="254"/>
      <c r="Q235" s="254"/>
      <c r="R235" s="254"/>
      <c r="S235" s="254"/>
      <c r="T235" s="255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T235" s="256" t="s">
        <v>153</v>
      </c>
      <c r="AU235" s="256" t="s">
        <v>85</v>
      </c>
      <c r="AV235" s="13" t="s">
        <v>85</v>
      </c>
      <c r="AW235" s="13" t="s">
        <v>32</v>
      </c>
      <c r="AX235" s="13" t="s">
        <v>83</v>
      </c>
      <c r="AY235" s="256" t="s">
        <v>143</v>
      </c>
    </row>
    <row r="236" s="12" customFormat="1" ht="22.8" customHeight="1">
      <c r="A236" s="12"/>
      <c r="B236" s="211"/>
      <c r="C236" s="212"/>
      <c r="D236" s="213" t="s">
        <v>75</v>
      </c>
      <c r="E236" s="225" t="s">
        <v>324</v>
      </c>
      <c r="F236" s="225" t="s">
        <v>325</v>
      </c>
      <c r="G236" s="212"/>
      <c r="H236" s="212"/>
      <c r="I236" s="215"/>
      <c r="J236" s="226">
        <f>BK236</f>
        <v>0</v>
      </c>
      <c r="K236" s="212"/>
      <c r="L236" s="217"/>
      <c r="M236" s="218"/>
      <c r="N236" s="219"/>
      <c r="O236" s="219"/>
      <c r="P236" s="220">
        <f>SUM(P237:P247)</f>
        <v>0</v>
      </c>
      <c r="Q236" s="219"/>
      <c r="R236" s="220">
        <f>SUM(R237:R247)</f>
        <v>0</v>
      </c>
      <c r="S236" s="219"/>
      <c r="T236" s="221">
        <f>SUM(T237:T247)</f>
        <v>0</v>
      </c>
      <c r="U236" s="12"/>
      <c r="V236" s="12"/>
      <c r="W236" s="12"/>
      <c r="X236" s="12"/>
      <c r="Y236" s="12"/>
      <c r="Z236" s="12"/>
      <c r="AA236" s="12"/>
      <c r="AB236" s="12"/>
      <c r="AC236" s="12"/>
      <c r="AD236" s="12"/>
      <c r="AE236" s="12"/>
      <c r="AR236" s="222" t="s">
        <v>83</v>
      </c>
      <c r="AT236" s="223" t="s">
        <v>75</v>
      </c>
      <c r="AU236" s="223" t="s">
        <v>83</v>
      </c>
      <c r="AY236" s="222" t="s">
        <v>143</v>
      </c>
      <c r="BK236" s="224">
        <f>SUM(BK237:BK247)</f>
        <v>0</v>
      </c>
    </row>
    <row r="237" s="2" customFormat="1" ht="21.75" customHeight="1">
      <c r="A237" s="37"/>
      <c r="B237" s="38"/>
      <c r="C237" s="227" t="s">
        <v>326</v>
      </c>
      <c r="D237" s="227" t="s">
        <v>145</v>
      </c>
      <c r="E237" s="228" t="s">
        <v>327</v>
      </c>
      <c r="F237" s="229" t="s">
        <v>328</v>
      </c>
      <c r="G237" s="230" t="s">
        <v>329</v>
      </c>
      <c r="H237" s="231">
        <v>1.1770000000000001</v>
      </c>
      <c r="I237" s="232"/>
      <c r="J237" s="233">
        <f>ROUND(I237*H237,2)</f>
        <v>0</v>
      </c>
      <c r="K237" s="234"/>
      <c r="L237" s="43"/>
      <c r="M237" s="235" t="s">
        <v>1</v>
      </c>
      <c r="N237" s="236" t="s">
        <v>41</v>
      </c>
      <c r="O237" s="90"/>
      <c r="P237" s="237">
        <f>O237*H237</f>
        <v>0</v>
      </c>
      <c r="Q237" s="237">
        <v>0</v>
      </c>
      <c r="R237" s="237">
        <f>Q237*H237</f>
        <v>0</v>
      </c>
      <c r="S237" s="237">
        <v>0</v>
      </c>
      <c r="T237" s="238">
        <f>S237*H237</f>
        <v>0</v>
      </c>
      <c r="U237" s="37"/>
      <c r="V237" s="37"/>
      <c r="W237" s="37"/>
      <c r="X237" s="37"/>
      <c r="Y237" s="37"/>
      <c r="Z237" s="37"/>
      <c r="AA237" s="37"/>
      <c r="AB237" s="37"/>
      <c r="AC237" s="37"/>
      <c r="AD237" s="37"/>
      <c r="AE237" s="37"/>
      <c r="AR237" s="239" t="s">
        <v>149</v>
      </c>
      <c r="AT237" s="239" t="s">
        <v>145</v>
      </c>
      <c r="AU237" s="239" t="s">
        <v>85</v>
      </c>
      <c r="AY237" s="16" t="s">
        <v>143</v>
      </c>
      <c r="BE237" s="240">
        <f>IF(N237="základní",J237,0)</f>
        <v>0</v>
      </c>
      <c r="BF237" s="240">
        <f>IF(N237="snížená",J237,0)</f>
        <v>0</v>
      </c>
      <c r="BG237" s="240">
        <f>IF(N237="zákl. přenesená",J237,0)</f>
        <v>0</v>
      </c>
      <c r="BH237" s="240">
        <f>IF(N237="sníž. přenesená",J237,0)</f>
        <v>0</v>
      </c>
      <c r="BI237" s="240">
        <f>IF(N237="nulová",J237,0)</f>
        <v>0</v>
      </c>
      <c r="BJ237" s="16" t="s">
        <v>83</v>
      </c>
      <c r="BK237" s="240">
        <f>ROUND(I237*H237,2)</f>
        <v>0</v>
      </c>
      <c r="BL237" s="16" t="s">
        <v>149</v>
      </c>
      <c r="BM237" s="239" t="s">
        <v>330</v>
      </c>
    </row>
    <row r="238" s="2" customFormat="1">
      <c r="A238" s="37"/>
      <c r="B238" s="38"/>
      <c r="C238" s="39"/>
      <c r="D238" s="241" t="s">
        <v>151</v>
      </c>
      <c r="E238" s="39"/>
      <c r="F238" s="242" t="s">
        <v>331</v>
      </c>
      <c r="G238" s="39"/>
      <c r="H238" s="39"/>
      <c r="I238" s="243"/>
      <c r="J238" s="39"/>
      <c r="K238" s="39"/>
      <c r="L238" s="43"/>
      <c r="M238" s="244"/>
      <c r="N238" s="245"/>
      <c r="O238" s="90"/>
      <c r="P238" s="90"/>
      <c r="Q238" s="90"/>
      <c r="R238" s="90"/>
      <c r="S238" s="90"/>
      <c r="T238" s="91"/>
      <c r="U238" s="37"/>
      <c r="V238" s="37"/>
      <c r="W238" s="37"/>
      <c r="X238" s="37"/>
      <c r="Y238" s="37"/>
      <c r="Z238" s="37"/>
      <c r="AA238" s="37"/>
      <c r="AB238" s="37"/>
      <c r="AC238" s="37"/>
      <c r="AD238" s="37"/>
      <c r="AE238" s="37"/>
      <c r="AT238" s="16" t="s">
        <v>151</v>
      </c>
      <c r="AU238" s="16" t="s">
        <v>85</v>
      </c>
    </row>
    <row r="239" s="2" customFormat="1" ht="24.15" customHeight="1">
      <c r="A239" s="37"/>
      <c r="B239" s="38"/>
      <c r="C239" s="227" t="s">
        <v>332</v>
      </c>
      <c r="D239" s="227" t="s">
        <v>145</v>
      </c>
      <c r="E239" s="228" t="s">
        <v>333</v>
      </c>
      <c r="F239" s="229" t="s">
        <v>334</v>
      </c>
      <c r="G239" s="230" t="s">
        <v>329</v>
      </c>
      <c r="H239" s="231">
        <v>18.832000000000001</v>
      </c>
      <c r="I239" s="232"/>
      <c r="J239" s="233">
        <f>ROUND(I239*H239,2)</f>
        <v>0</v>
      </c>
      <c r="K239" s="234"/>
      <c r="L239" s="43"/>
      <c r="M239" s="235" t="s">
        <v>1</v>
      </c>
      <c r="N239" s="236" t="s">
        <v>41</v>
      </c>
      <c r="O239" s="90"/>
      <c r="P239" s="237">
        <f>O239*H239</f>
        <v>0</v>
      </c>
      <c r="Q239" s="237">
        <v>0</v>
      </c>
      <c r="R239" s="237">
        <f>Q239*H239</f>
        <v>0</v>
      </c>
      <c r="S239" s="237">
        <v>0</v>
      </c>
      <c r="T239" s="238">
        <f>S239*H239</f>
        <v>0</v>
      </c>
      <c r="U239" s="37"/>
      <c r="V239" s="37"/>
      <c r="W239" s="37"/>
      <c r="X239" s="37"/>
      <c r="Y239" s="37"/>
      <c r="Z239" s="37"/>
      <c r="AA239" s="37"/>
      <c r="AB239" s="37"/>
      <c r="AC239" s="37"/>
      <c r="AD239" s="37"/>
      <c r="AE239" s="37"/>
      <c r="AR239" s="239" t="s">
        <v>149</v>
      </c>
      <c r="AT239" s="239" t="s">
        <v>145</v>
      </c>
      <c r="AU239" s="239" t="s">
        <v>85</v>
      </c>
      <c r="AY239" s="16" t="s">
        <v>143</v>
      </c>
      <c r="BE239" s="240">
        <f>IF(N239="základní",J239,0)</f>
        <v>0</v>
      </c>
      <c r="BF239" s="240">
        <f>IF(N239="snížená",J239,0)</f>
        <v>0</v>
      </c>
      <c r="BG239" s="240">
        <f>IF(N239="zákl. přenesená",J239,0)</f>
        <v>0</v>
      </c>
      <c r="BH239" s="240">
        <f>IF(N239="sníž. přenesená",J239,0)</f>
        <v>0</v>
      </c>
      <c r="BI239" s="240">
        <f>IF(N239="nulová",J239,0)</f>
        <v>0</v>
      </c>
      <c r="BJ239" s="16" t="s">
        <v>83</v>
      </c>
      <c r="BK239" s="240">
        <f>ROUND(I239*H239,2)</f>
        <v>0</v>
      </c>
      <c r="BL239" s="16" t="s">
        <v>149</v>
      </c>
      <c r="BM239" s="239" t="s">
        <v>335</v>
      </c>
    </row>
    <row r="240" s="2" customFormat="1">
      <c r="A240" s="37"/>
      <c r="B240" s="38"/>
      <c r="C240" s="39"/>
      <c r="D240" s="241" t="s">
        <v>151</v>
      </c>
      <c r="E240" s="39"/>
      <c r="F240" s="242" t="s">
        <v>336</v>
      </c>
      <c r="G240" s="39"/>
      <c r="H240" s="39"/>
      <c r="I240" s="243"/>
      <c r="J240" s="39"/>
      <c r="K240" s="39"/>
      <c r="L240" s="43"/>
      <c r="M240" s="244"/>
      <c r="N240" s="245"/>
      <c r="O240" s="90"/>
      <c r="P240" s="90"/>
      <c r="Q240" s="90"/>
      <c r="R240" s="90"/>
      <c r="S240" s="90"/>
      <c r="T240" s="91"/>
      <c r="U240" s="37"/>
      <c r="V240" s="37"/>
      <c r="W240" s="37"/>
      <c r="X240" s="37"/>
      <c r="Y240" s="37"/>
      <c r="Z240" s="37"/>
      <c r="AA240" s="37"/>
      <c r="AB240" s="37"/>
      <c r="AC240" s="37"/>
      <c r="AD240" s="37"/>
      <c r="AE240" s="37"/>
      <c r="AT240" s="16" t="s">
        <v>151</v>
      </c>
      <c r="AU240" s="16" t="s">
        <v>85</v>
      </c>
    </row>
    <row r="241" s="13" customFormat="1">
      <c r="A241" s="13"/>
      <c r="B241" s="246"/>
      <c r="C241" s="247"/>
      <c r="D241" s="241" t="s">
        <v>153</v>
      </c>
      <c r="E241" s="247"/>
      <c r="F241" s="249" t="s">
        <v>337</v>
      </c>
      <c r="G241" s="247"/>
      <c r="H241" s="250">
        <v>18.832000000000001</v>
      </c>
      <c r="I241" s="251"/>
      <c r="J241" s="247"/>
      <c r="K241" s="247"/>
      <c r="L241" s="252"/>
      <c r="M241" s="253"/>
      <c r="N241" s="254"/>
      <c r="O241" s="254"/>
      <c r="P241" s="254"/>
      <c r="Q241" s="254"/>
      <c r="R241" s="254"/>
      <c r="S241" s="254"/>
      <c r="T241" s="255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T241" s="256" t="s">
        <v>153</v>
      </c>
      <c r="AU241" s="256" t="s">
        <v>85</v>
      </c>
      <c r="AV241" s="13" t="s">
        <v>85</v>
      </c>
      <c r="AW241" s="13" t="s">
        <v>4</v>
      </c>
      <c r="AX241" s="13" t="s">
        <v>83</v>
      </c>
      <c r="AY241" s="256" t="s">
        <v>143</v>
      </c>
    </row>
    <row r="242" s="2" customFormat="1" ht="44.25" customHeight="1">
      <c r="A242" s="37"/>
      <c r="B242" s="38"/>
      <c r="C242" s="227" t="s">
        <v>338</v>
      </c>
      <c r="D242" s="227" t="s">
        <v>145</v>
      </c>
      <c r="E242" s="228" t="s">
        <v>339</v>
      </c>
      <c r="F242" s="229" t="s">
        <v>340</v>
      </c>
      <c r="G242" s="230" t="s">
        <v>329</v>
      </c>
      <c r="H242" s="231">
        <v>843.69100000000003</v>
      </c>
      <c r="I242" s="232"/>
      <c r="J242" s="233">
        <f>ROUND(I242*H242,2)</f>
        <v>0</v>
      </c>
      <c r="K242" s="234"/>
      <c r="L242" s="43"/>
      <c r="M242" s="235" t="s">
        <v>1</v>
      </c>
      <c r="N242" s="236" t="s">
        <v>41</v>
      </c>
      <c r="O242" s="90"/>
      <c r="P242" s="237">
        <f>O242*H242</f>
        <v>0</v>
      </c>
      <c r="Q242" s="237">
        <v>0</v>
      </c>
      <c r="R242" s="237">
        <f>Q242*H242</f>
        <v>0</v>
      </c>
      <c r="S242" s="237">
        <v>0</v>
      </c>
      <c r="T242" s="238">
        <f>S242*H242</f>
        <v>0</v>
      </c>
      <c r="U242" s="37"/>
      <c r="V242" s="37"/>
      <c r="W242" s="37"/>
      <c r="X242" s="37"/>
      <c r="Y242" s="37"/>
      <c r="Z242" s="37"/>
      <c r="AA242" s="37"/>
      <c r="AB242" s="37"/>
      <c r="AC242" s="37"/>
      <c r="AD242" s="37"/>
      <c r="AE242" s="37"/>
      <c r="AR242" s="239" t="s">
        <v>149</v>
      </c>
      <c r="AT242" s="239" t="s">
        <v>145</v>
      </c>
      <c r="AU242" s="239" t="s">
        <v>85</v>
      </c>
      <c r="AY242" s="16" t="s">
        <v>143</v>
      </c>
      <c r="BE242" s="240">
        <f>IF(N242="základní",J242,0)</f>
        <v>0</v>
      </c>
      <c r="BF242" s="240">
        <f>IF(N242="snížená",J242,0)</f>
        <v>0</v>
      </c>
      <c r="BG242" s="240">
        <f>IF(N242="zákl. přenesená",J242,0)</f>
        <v>0</v>
      </c>
      <c r="BH242" s="240">
        <f>IF(N242="sníž. přenesená",J242,0)</f>
        <v>0</v>
      </c>
      <c r="BI242" s="240">
        <f>IF(N242="nulová",J242,0)</f>
        <v>0</v>
      </c>
      <c r="BJ242" s="16" t="s">
        <v>83</v>
      </c>
      <c r="BK242" s="240">
        <f>ROUND(I242*H242,2)</f>
        <v>0</v>
      </c>
      <c r="BL242" s="16" t="s">
        <v>149</v>
      </c>
      <c r="BM242" s="239" t="s">
        <v>341</v>
      </c>
    </row>
    <row r="243" s="2" customFormat="1">
      <c r="A243" s="37"/>
      <c r="B243" s="38"/>
      <c r="C243" s="39"/>
      <c r="D243" s="241" t="s">
        <v>151</v>
      </c>
      <c r="E243" s="39"/>
      <c r="F243" s="242" t="s">
        <v>340</v>
      </c>
      <c r="G243" s="39"/>
      <c r="H243" s="39"/>
      <c r="I243" s="243"/>
      <c r="J243" s="39"/>
      <c r="K243" s="39"/>
      <c r="L243" s="43"/>
      <c r="M243" s="244"/>
      <c r="N243" s="245"/>
      <c r="O243" s="90"/>
      <c r="P243" s="90"/>
      <c r="Q243" s="90"/>
      <c r="R243" s="90"/>
      <c r="S243" s="90"/>
      <c r="T243" s="91"/>
      <c r="U243" s="37"/>
      <c r="V243" s="37"/>
      <c r="W243" s="37"/>
      <c r="X243" s="37"/>
      <c r="Y243" s="37"/>
      <c r="Z243" s="37"/>
      <c r="AA243" s="37"/>
      <c r="AB243" s="37"/>
      <c r="AC243" s="37"/>
      <c r="AD243" s="37"/>
      <c r="AE243" s="37"/>
      <c r="AT243" s="16" t="s">
        <v>151</v>
      </c>
      <c r="AU243" s="16" t="s">
        <v>85</v>
      </c>
    </row>
    <row r="244" s="13" customFormat="1">
      <c r="A244" s="13"/>
      <c r="B244" s="246"/>
      <c r="C244" s="247"/>
      <c r="D244" s="241" t="s">
        <v>153</v>
      </c>
      <c r="E244" s="248" t="s">
        <v>1</v>
      </c>
      <c r="F244" s="249" t="s">
        <v>342</v>
      </c>
      <c r="G244" s="247"/>
      <c r="H244" s="250">
        <v>843.69100000000003</v>
      </c>
      <c r="I244" s="251"/>
      <c r="J244" s="247"/>
      <c r="K244" s="247"/>
      <c r="L244" s="252"/>
      <c r="M244" s="253"/>
      <c r="N244" s="254"/>
      <c r="O244" s="254"/>
      <c r="P244" s="254"/>
      <c r="Q244" s="254"/>
      <c r="R244" s="254"/>
      <c r="S244" s="254"/>
      <c r="T244" s="255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T244" s="256" t="s">
        <v>153</v>
      </c>
      <c r="AU244" s="256" t="s">
        <v>85</v>
      </c>
      <c r="AV244" s="13" t="s">
        <v>85</v>
      </c>
      <c r="AW244" s="13" t="s">
        <v>32</v>
      </c>
      <c r="AX244" s="13" t="s">
        <v>83</v>
      </c>
      <c r="AY244" s="256" t="s">
        <v>143</v>
      </c>
    </row>
    <row r="245" s="2" customFormat="1" ht="44.25" customHeight="1">
      <c r="A245" s="37"/>
      <c r="B245" s="38"/>
      <c r="C245" s="227" t="s">
        <v>343</v>
      </c>
      <c r="D245" s="227" t="s">
        <v>145</v>
      </c>
      <c r="E245" s="228" t="s">
        <v>344</v>
      </c>
      <c r="F245" s="229" t="s">
        <v>345</v>
      </c>
      <c r="G245" s="230" t="s">
        <v>329</v>
      </c>
      <c r="H245" s="231">
        <v>1.1770000000000001</v>
      </c>
      <c r="I245" s="232"/>
      <c r="J245" s="233">
        <f>ROUND(I245*H245,2)</f>
        <v>0</v>
      </c>
      <c r="K245" s="234"/>
      <c r="L245" s="43"/>
      <c r="M245" s="235" t="s">
        <v>1</v>
      </c>
      <c r="N245" s="236" t="s">
        <v>41</v>
      </c>
      <c r="O245" s="90"/>
      <c r="P245" s="237">
        <f>O245*H245</f>
        <v>0</v>
      </c>
      <c r="Q245" s="237">
        <v>0</v>
      </c>
      <c r="R245" s="237">
        <f>Q245*H245</f>
        <v>0</v>
      </c>
      <c r="S245" s="237">
        <v>0</v>
      </c>
      <c r="T245" s="238">
        <f>S245*H245</f>
        <v>0</v>
      </c>
      <c r="U245" s="37"/>
      <c r="V245" s="37"/>
      <c r="W245" s="37"/>
      <c r="X245" s="37"/>
      <c r="Y245" s="37"/>
      <c r="Z245" s="37"/>
      <c r="AA245" s="37"/>
      <c r="AB245" s="37"/>
      <c r="AC245" s="37"/>
      <c r="AD245" s="37"/>
      <c r="AE245" s="37"/>
      <c r="AR245" s="239" t="s">
        <v>149</v>
      </c>
      <c r="AT245" s="239" t="s">
        <v>145</v>
      </c>
      <c r="AU245" s="239" t="s">
        <v>85</v>
      </c>
      <c r="AY245" s="16" t="s">
        <v>143</v>
      </c>
      <c r="BE245" s="240">
        <f>IF(N245="základní",J245,0)</f>
        <v>0</v>
      </c>
      <c r="BF245" s="240">
        <f>IF(N245="snížená",J245,0)</f>
        <v>0</v>
      </c>
      <c r="BG245" s="240">
        <f>IF(N245="zákl. přenesená",J245,0)</f>
        <v>0</v>
      </c>
      <c r="BH245" s="240">
        <f>IF(N245="sníž. přenesená",J245,0)</f>
        <v>0</v>
      </c>
      <c r="BI245" s="240">
        <f>IF(N245="nulová",J245,0)</f>
        <v>0</v>
      </c>
      <c r="BJ245" s="16" t="s">
        <v>83</v>
      </c>
      <c r="BK245" s="240">
        <f>ROUND(I245*H245,2)</f>
        <v>0</v>
      </c>
      <c r="BL245" s="16" t="s">
        <v>149</v>
      </c>
      <c r="BM245" s="239" t="s">
        <v>346</v>
      </c>
    </row>
    <row r="246" s="2" customFormat="1">
      <c r="A246" s="37"/>
      <c r="B246" s="38"/>
      <c r="C246" s="39"/>
      <c r="D246" s="241" t="s">
        <v>151</v>
      </c>
      <c r="E246" s="39"/>
      <c r="F246" s="242" t="s">
        <v>345</v>
      </c>
      <c r="G246" s="39"/>
      <c r="H246" s="39"/>
      <c r="I246" s="243"/>
      <c r="J246" s="39"/>
      <c r="K246" s="39"/>
      <c r="L246" s="43"/>
      <c r="M246" s="244"/>
      <c r="N246" s="245"/>
      <c r="O246" s="90"/>
      <c r="P246" s="90"/>
      <c r="Q246" s="90"/>
      <c r="R246" s="90"/>
      <c r="S246" s="90"/>
      <c r="T246" s="91"/>
      <c r="U246" s="37"/>
      <c r="V246" s="37"/>
      <c r="W246" s="37"/>
      <c r="X246" s="37"/>
      <c r="Y246" s="37"/>
      <c r="Z246" s="37"/>
      <c r="AA246" s="37"/>
      <c r="AB246" s="37"/>
      <c r="AC246" s="37"/>
      <c r="AD246" s="37"/>
      <c r="AE246" s="37"/>
      <c r="AT246" s="16" t="s">
        <v>151</v>
      </c>
      <c r="AU246" s="16" t="s">
        <v>85</v>
      </c>
    </row>
    <row r="247" s="13" customFormat="1">
      <c r="A247" s="13"/>
      <c r="B247" s="246"/>
      <c r="C247" s="247"/>
      <c r="D247" s="241" t="s">
        <v>153</v>
      </c>
      <c r="E247" s="248" t="s">
        <v>1</v>
      </c>
      <c r="F247" s="249" t="s">
        <v>347</v>
      </c>
      <c r="G247" s="247"/>
      <c r="H247" s="250">
        <v>1.1770000000000001</v>
      </c>
      <c r="I247" s="251"/>
      <c r="J247" s="247"/>
      <c r="K247" s="247"/>
      <c r="L247" s="252"/>
      <c r="M247" s="253"/>
      <c r="N247" s="254"/>
      <c r="O247" s="254"/>
      <c r="P247" s="254"/>
      <c r="Q247" s="254"/>
      <c r="R247" s="254"/>
      <c r="S247" s="254"/>
      <c r="T247" s="255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T247" s="256" t="s">
        <v>153</v>
      </c>
      <c r="AU247" s="256" t="s">
        <v>85</v>
      </c>
      <c r="AV247" s="13" t="s">
        <v>85</v>
      </c>
      <c r="AW247" s="13" t="s">
        <v>32</v>
      </c>
      <c r="AX247" s="13" t="s">
        <v>83</v>
      </c>
      <c r="AY247" s="256" t="s">
        <v>143</v>
      </c>
    </row>
    <row r="248" s="12" customFormat="1" ht="22.8" customHeight="1">
      <c r="A248" s="12"/>
      <c r="B248" s="211"/>
      <c r="C248" s="212"/>
      <c r="D248" s="213" t="s">
        <v>75</v>
      </c>
      <c r="E248" s="225" t="s">
        <v>348</v>
      </c>
      <c r="F248" s="225" t="s">
        <v>349</v>
      </c>
      <c r="G248" s="212"/>
      <c r="H248" s="212"/>
      <c r="I248" s="215"/>
      <c r="J248" s="226">
        <f>BK248</f>
        <v>0</v>
      </c>
      <c r="K248" s="212"/>
      <c r="L248" s="217"/>
      <c r="M248" s="218"/>
      <c r="N248" s="219"/>
      <c r="O248" s="219"/>
      <c r="P248" s="220">
        <f>SUM(P249:P250)</f>
        <v>0</v>
      </c>
      <c r="Q248" s="219"/>
      <c r="R248" s="220">
        <f>SUM(R249:R250)</f>
        <v>0</v>
      </c>
      <c r="S248" s="219"/>
      <c r="T248" s="221">
        <f>SUM(T249:T250)</f>
        <v>0</v>
      </c>
      <c r="U248" s="12"/>
      <c r="V248" s="12"/>
      <c r="W248" s="12"/>
      <c r="X248" s="12"/>
      <c r="Y248" s="12"/>
      <c r="Z248" s="12"/>
      <c r="AA248" s="12"/>
      <c r="AB248" s="12"/>
      <c r="AC248" s="12"/>
      <c r="AD248" s="12"/>
      <c r="AE248" s="12"/>
      <c r="AR248" s="222" t="s">
        <v>83</v>
      </c>
      <c r="AT248" s="223" t="s">
        <v>75</v>
      </c>
      <c r="AU248" s="223" t="s">
        <v>83</v>
      </c>
      <c r="AY248" s="222" t="s">
        <v>143</v>
      </c>
      <c r="BK248" s="224">
        <f>SUM(BK249:BK250)</f>
        <v>0</v>
      </c>
    </row>
    <row r="249" s="2" customFormat="1" ht="24.15" customHeight="1">
      <c r="A249" s="37"/>
      <c r="B249" s="38"/>
      <c r="C249" s="227" t="s">
        <v>350</v>
      </c>
      <c r="D249" s="227" t="s">
        <v>145</v>
      </c>
      <c r="E249" s="228" t="s">
        <v>351</v>
      </c>
      <c r="F249" s="229" t="s">
        <v>352</v>
      </c>
      <c r="G249" s="230" t="s">
        <v>329</v>
      </c>
      <c r="H249" s="231">
        <v>897.59400000000005</v>
      </c>
      <c r="I249" s="232"/>
      <c r="J249" s="233">
        <f>ROUND(I249*H249,2)</f>
        <v>0</v>
      </c>
      <c r="K249" s="234"/>
      <c r="L249" s="43"/>
      <c r="M249" s="235" t="s">
        <v>1</v>
      </c>
      <c r="N249" s="236" t="s">
        <v>41</v>
      </c>
      <c r="O249" s="90"/>
      <c r="P249" s="237">
        <f>O249*H249</f>
        <v>0</v>
      </c>
      <c r="Q249" s="237">
        <v>0</v>
      </c>
      <c r="R249" s="237">
        <f>Q249*H249</f>
        <v>0</v>
      </c>
      <c r="S249" s="237">
        <v>0</v>
      </c>
      <c r="T249" s="238">
        <f>S249*H249</f>
        <v>0</v>
      </c>
      <c r="U249" s="37"/>
      <c r="V249" s="37"/>
      <c r="W249" s="37"/>
      <c r="X249" s="37"/>
      <c r="Y249" s="37"/>
      <c r="Z249" s="37"/>
      <c r="AA249" s="37"/>
      <c r="AB249" s="37"/>
      <c r="AC249" s="37"/>
      <c r="AD249" s="37"/>
      <c r="AE249" s="37"/>
      <c r="AR249" s="239" t="s">
        <v>149</v>
      </c>
      <c r="AT249" s="239" t="s">
        <v>145</v>
      </c>
      <c r="AU249" s="239" t="s">
        <v>85</v>
      </c>
      <c r="AY249" s="16" t="s">
        <v>143</v>
      </c>
      <c r="BE249" s="240">
        <f>IF(N249="základní",J249,0)</f>
        <v>0</v>
      </c>
      <c r="BF249" s="240">
        <f>IF(N249="snížená",J249,0)</f>
        <v>0</v>
      </c>
      <c r="BG249" s="240">
        <f>IF(N249="zákl. přenesená",J249,0)</f>
        <v>0</v>
      </c>
      <c r="BH249" s="240">
        <f>IF(N249="sníž. přenesená",J249,0)</f>
        <v>0</v>
      </c>
      <c r="BI249" s="240">
        <f>IF(N249="nulová",J249,0)</f>
        <v>0</v>
      </c>
      <c r="BJ249" s="16" t="s">
        <v>83</v>
      </c>
      <c r="BK249" s="240">
        <f>ROUND(I249*H249,2)</f>
        <v>0</v>
      </c>
      <c r="BL249" s="16" t="s">
        <v>149</v>
      </c>
      <c r="BM249" s="239" t="s">
        <v>353</v>
      </c>
    </row>
    <row r="250" s="2" customFormat="1">
      <c r="A250" s="37"/>
      <c r="B250" s="38"/>
      <c r="C250" s="39"/>
      <c r="D250" s="241" t="s">
        <v>151</v>
      </c>
      <c r="E250" s="39"/>
      <c r="F250" s="242" t="s">
        <v>354</v>
      </c>
      <c r="G250" s="39"/>
      <c r="H250" s="39"/>
      <c r="I250" s="243"/>
      <c r="J250" s="39"/>
      <c r="K250" s="39"/>
      <c r="L250" s="43"/>
      <c r="M250" s="279"/>
      <c r="N250" s="280"/>
      <c r="O250" s="281"/>
      <c r="P250" s="281"/>
      <c r="Q250" s="281"/>
      <c r="R250" s="281"/>
      <c r="S250" s="281"/>
      <c r="T250" s="282"/>
      <c r="U250" s="37"/>
      <c r="V250" s="37"/>
      <c r="W250" s="37"/>
      <c r="X250" s="37"/>
      <c r="Y250" s="37"/>
      <c r="Z250" s="37"/>
      <c r="AA250" s="37"/>
      <c r="AB250" s="37"/>
      <c r="AC250" s="37"/>
      <c r="AD250" s="37"/>
      <c r="AE250" s="37"/>
      <c r="AT250" s="16" t="s">
        <v>151</v>
      </c>
      <c r="AU250" s="16" t="s">
        <v>85</v>
      </c>
    </row>
    <row r="251" s="2" customFormat="1" ht="6.96" customHeight="1">
      <c r="A251" s="37"/>
      <c r="B251" s="65"/>
      <c r="C251" s="66"/>
      <c r="D251" s="66"/>
      <c r="E251" s="66"/>
      <c r="F251" s="66"/>
      <c r="G251" s="66"/>
      <c r="H251" s="66"/>
      <c r="I251" s="66"/>
      <c r="J251" s="66"/>
      <c r="K251" s="66"/>
      <c r="L251" s="43"/>
      <c r="M251" s="37"/>
      <c r="O251" s="37"/>
      <c r="P251" s="37"/>
      <c r="Q251" s="37"/>
      <c r="R251" s="37"/>
      <c r="S251" s="37"/>
      <c r="T251" s="37"/>
      <c r="U251" s="37"/>
      <c r="V251" s="37"/>
      <c r="W251" s="37"/>
      <c r="X251" s="37"/>
      <c r="Y251" s="37"/>
      <c r="Z251" s="37"/>
      <c r="AA251" s="37"/>
      <c r="AB251" s="37"/>
      <c r="AC251" s="37"/>
      <c r="AD251" s="37"/>
      <c r="AE251" s="37"/>
    </row>
  </sheetData>
  <sheetProtection sheet="1" autoFilter="0" formatColumns="0" formatRows="0" objects="1" scenarios="1" spinCount="100000" saltValue="7xmEekLZhCzQfR/Wg7JuiHC9W4wI54TbGId5hkRAEPqRcadZmCfMCv88/ea1eHiiq1DZpvCzt7BM455b3nHlOg==" hashValue="ryeq8N9hYqxLdOeeIHKUdaTSNs/eNVn4iMiJdwQOi5CObaiY5BMc6EIwDzweASecMNmJ28Bp165YBL0bGD9cAg==" algorithmName="SHA-512" password="CC35"/>
  <autoFilter ref="C125:K250"/>
  <mergeCells count="12">
    <mergeCell ref="E7:H7"/>
    <mergeCell ref="E9:H9"/>
    <mergeCell ref="E11:H11"/>
    <mergeCell ref="E20:H20"/>
    <mergeCell ref="E29:H29"/>
    <mergeCell ref="E85:H85"/>
    <mergeCell ref="E87:H87"/>
    <mergeCell ref="E89:H89"/>
    <mergeCell ref="E114:H114"/>
    <mergeCell ref="E116:H116"/>
    <mergeCell ref="E118:H118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6" t="s">
        <v>93</v>
      </c>
      <c r="AZ2" s="145" t="s">
        <v>107</v>
      </c>
      <c r="BA2" s="145" t="s">
        <v>107</v>
      </c>
      <c r="BB2" s="145" t="s">
        <v>1</v>
      </c>
      <c r="BC2" s="145" t="s">
        <v>355</v>
      </c>
      <c r="BD2" s="145" t="s">
        <v>85</v>
      </c>
    </row>
    <row r="3" s="1" customFormat="1" ht="6.96" customHeight="1">
      <c r="B3" s="146"/>
      <c r="C3" s="147"/>
      <c r="D3" s="147"/>
      <c r="E3" s="147"/>
      <c r="F3" s="147"/>
      <c r="G3" s="147"/>
      <c r="H3" s="147"/>
      <c r="I3" s="147"/>
      <c r="J3" s="147"/>
      <c r="K3" s="147"/>
      <c r="L3" s="19"/>
      <c r="AT3" s="16" t="s">
        <v>85</v>
      </c>
      <c r="AZ3" s="145" t="s">
        <v>109</v>
      </c>
      <c r="BA3" s="145" t="s">
        <v>110</v>
      </c>
      <c r="BB3" s="145" t="s">
        <v>1</v>
      </c>
      <c r="BC3" s="145" t="s">
        <v>356</v>
      </c>
      <c r="BD3" s="145" t="s">
        <v>85</v>
      </c>
    </row>
    <row r="4" s="1" customFormat="1" ht="24.96" customHeight="1">
      <c r="B4" s="19"/>
      <c r="D4" s="148" t="s">
        <v>112</v>
      </c>
      <c r="L4" s="19"/>
      <c r="M4" s="149" t="s">
        <v>10</v>
      </c>
      <c r="AT4" s="16" t="s">
        <v>4</v>
      </c>
    </row>
    <row r="5" s="1" customFormat="1" ht="6.96" customHeight="1">
      <c r="B5" s="19"/>
      <c r="L5" s="19"/>
    </row>
    <row r="6" s="1" customFormat="1" ht="12" customHeight="1">
      <c r="B6" s="19"/>
      <c r="D6" s="150" t="s">
        <v>16</v>
      </c>
      <c r="L6" s="19"/>
    </row>
    <row r="7" s="1" customFormat="1" ht="16.5" customHeight="1">
      <c r="B7" s="19"/>
      <c r="E7" s="151" t="str">
        <f>'Rekapitulace stavby'!K6</f>
        <v>Kyjov - Parkoviště ul. Brandlova a Nětčická</v>
      </c>
      <c r="F7" s="150"/>
      <c r="G7" s="150"/>
      <c r="H7" s="150"/>
      <c r="L7" s="19"/>
    </row>
    <row r="8" s="1" customFormat="1" ht="12" customHeight="1">
      <c r="B8" s="19"/>
      <c r="D8" s="150" t="s">
        <v>113</v>
      </c>
      <c r="L8" s="19"/>
    </row>
    <row r="9" s="2" customFormat="1" ht="16.5" customHeight="1">
      <c r="A9" s="37"/>
      <c r="B9" s="43"/>
      <c r="C9" s="37"/>
      <c r="D9" s="37"/>
      <c r="E9" s="151" t="s">
        <v>114</v>
      </c>
      <c r="F9" s="37"/>
      <c r="G9" s="37"/>
      <c r="H9" s="37"/>
      <c r="I9" s="37"/>
      <c r="J9" s="37"/>
      <c r="K9" s="37"/>
      <c r="L9" s="62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</row>
    <row r="10" s="2" customFormat="1" ht="12" customHeight="1">
      <c r="A10" s="37"/>
      <c r="B10" s="43"/>
      <c r="C10" s="37"/>
      <c r="D10" s="150" t="s">
        <v>115</v>
      </c>
      <c r="E10" s="37"/>
      <c r="F10" s="37"/>
      <c r="G10" s="37"/>
      <c r="H10" s="37"/>
      <c r="I10" s="37"/>
      <c r="J10" s="37"/>
      <c r="K10" s="37"/>
      <c r="L10" s="62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</row>
    <row r="11" s="2" customFormat="1" ht="16.5" customHeight="1">
      <c r="A11" s="37"/>
      <c r="B11" s="43"/>
      <c r="C11" s="37"/>
      <c r="D11" s="37"/>
      <c r="E11" s="152" t="s">
        <v>357</v>
      </c>
      <c r="F11" s="37"/>
      <c r="G11" s="37"/>
      <c r="H11" s="37"/>
      <c r="I11" s="37"/>
      <c r="J11" s="37"/>
      <c r="K11" s="37"/>
      <c r="L11" s="62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s="2" customFormat="1">
      <c r="A12" s="37"/>
      <c r="B12" s="43"/>
      <c r="C12" s="37"/>
      <c r="D12" s="37"/>
      <c r="E12" s="37"/>
      <c r="F12" s="37"/>
      <c r="G12" s="37"/>
      <c r="H12" s="37"/>
      <c r="I12" s="37"/>
      <c r="J12" s="37"/>
      <c r="K12" s="37"/>
      <c r="L12" s="62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s="2" customFormat="1" ht="12" customHeight="1">
      <c r="A13" s="37"/>
      <c r="B13" s="43"/>
      <c r="C13" s="37"/>
      <c r="D13" s="150" t="s">
        <v>18</v>
      </c>
      <c r="E13" s="37"/>
      <c r="F13" s="140" t="s">
        <v>1</v>
      </c>
      <c r="G13" s="37"/>
      <c r="H13" s="37"/>
      <c r="I13" s="150" t="s">
        <v>19</v>
      </c>
      <c r="J13" s="140" t="s">
        <v>1</v>
      </c>
      <c r="K13" s="37"/>
      <c r="L13" s="62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s="2" customFormat="1" ht="12" customHeight="1">
      <c r="A14" s="37"/>
      <c r="B14" s="43"/>
      <c r="C14" s="37"/>
      <c r="D14" s="150" t="s">
        <v>20</v>
      </c>
      <c r="E14" s="37"/>
      <c r="F14" s="140" t="s">
        <v>21</v>
      </c>
      <c r="G14" s="37"/>
      <c r="H14" s="37"/>
      <c r="I14" s="150" t="s">
        <v>22</v>
      </c>
      <c r="J14" s="153" t="str">
        <f>'Rekapitulace stavby'!AN8</f>
        <v>16. 4. 2024</v>
      </c>
      <c r="K14" s="37"/>
      <c r="L14" s="62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s="2" customFormat="1" ht="10.8" customHeight="1">
      <c r="A15" s="37"/>
      <c r="B15" s="43"/>
      <c r="C15" s="37"/>
      <c r="D15" s="37"/>
      <c r="E15" s="37"/>
      <c r="F15" s="37"/>
      <c r="G15" s="37"/>
      <c r="H15" s="37"/>
      <c r="I15" s="37"/>
      <c r="J15" s="37"/>
      <c r="K15" s="37"/>
      <c r="L15" s="62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s="2" customFormat="1" ht="12" customHeight="1">
      <c r="A16" s="37"/>
      <c r="B16" s="43"/>
      <c r="C16" s="37"/>
      <c r="D16" s="150" t="s">
        <v>24</v>
      </c>
      <c r="E16" s="37"/>
      <c r="F16" s="37"/>
      <c r="G16" s="37"/>
      <c r="H16" s="37"/>
      <c r="I16" s="150" t="s">
        <v>25</v>
      </c>
      <c r="J16" s="140" t="s">
        <v>1</v>
      </c>
      <c r="K16" s="37"/>
      <c r="L16" s="62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s="2" customFormat="1" ht="18" customHeight="1">
      <c r="A17" s="37"/>
      <c r="B17" s="43"/>
      <c r="C17" s="37"/>
      <c r="D17" s="37"/>
      <c r="E17" s="140" t="s">
        <v>26</v>
      </c>
      <c r="F17" s="37"/>
      <c r="G17" s="37"/>
      <c r="H17" s="37"/>
      <c r="I17" s="150" t="s">
        <v>27</v>
      </c>
      <c r="J17" s="140" t="s">
        <v>1</v>
      </c>
      <c r="K17" s="37"/>
      <c r="L17" s="62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s="2" customFormat="1" ht="6.96" customHeight="1">
      <c r="A18" s="37"/>
      <c r="B18" s="43"/>
      <c r="C18" s="37"/>
      <c r="D18" s="37"/>
      <c r="E18" s="37"/>
      <c r="F18" s="37"/>
      <c r="G18" s="37"/>
      <c r="H18" s="37"/>
      <c r="I18" s="37"/>
      <c r="J18" s="37"/>
      <c r="K18" s="37"/>
      <c r="L18" s="62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s="2" customFormat="1" ht="12" customHeight="1">
      <c r="A19" s="37"/>
      <c r="B19" s="43"/>
      <c r="C19" s="37"/>
      <c r="D19" s="150" t="s">
        <v>28</v>
      </c>
      <c r="E19" s="37"/>
      <c r="F19" s="37"/>
      <c r="G19" s="37"/>
      <c r="H19" s="37"/>
      <c r="I19" s="150" t="s">
        <v>25</v>
      </c>
      <c r="J19" s="32" t="str">
        <f>'Rekapitulace stavby'!AN13</f>
        <v>Vyplň údaj</v>
      </c>
      <c r="K19" s="37"/>
      <c r="L19" s="62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s="2" customFormat="1" ht="18" customHeight="1">
      <c r="A20" s="37"/>
      <c r="B20" s="43"/>
      <c r="C20" s="37"/>
      <c r="D20" s="37"/>
      <c r="E20" s="32" t="str">
        <f>'Rekapitulace stavby'!E14</f>
        <v>Vyplň údaj</v>
      </c>
      <c r="F20" s="140"/>
      <c r="G20" s="140"/>
      <c r="H20" s="140"/>
      <c r="I20" s="150" t="s">
        <v>27</v>
      </c>
      <c r="J20" s="32" t="str">
        <f>'Rekapitulace stavby'!AN14</f>
        <v>Vyplň údaj</v>
      </c>
      <c r="K20" s="37"/>
      <c r="L20" s="62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s="2" customFormat="1" ht="6.96" customHeight="1">
      <c r="A21" s="37"/>
      <c r="B21" s="43"/>
      <c r="C21" s="37"/>
      <c r="D21" s="37"/>
      <c r="E21" s="37"/>
      <c r="F21" s="37"/>
      <c r="G21" s="37"/>
      <c r="H21" s="37"/>
      <c r="I21" s="37"/>
      <c r="J21" s="37"/>
      <c r="K21" s="37"/>
      <c r="L21" s="62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s="2" customFormat="1" ht="12" customHeight="1">
      <c r="A22" s="37"/>
      <c r="B22" s="43"/>
      <c r="C22" s="37"/>
      <c r="D22" s="150" t="s">
        <v>30</v>
      </c>
      <c r="E22" s="37"/>
      <c r="F22" s="37"/>
      <c r="G22" s="37"/>
      <c r="H22" s="37"/>
      <c r="I22" s="150" t="s">
        <v>25</v>
      </c>
      <c r="J22" s="140" t="s">
        <v>1</v>
      </c>
      <c r="K22" s="37"/>
      <c r="L22" s="62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s="2" customFormat="1" ht="18" customHeight="1">
      <c r="A23" s="37"/>
      <c r="B23" s="43"/>
      <c r="C23" s="37"/>
      <c r="D23" s="37"/>
      <c r="E23" s="140" t="s">
        <v>31</v>
      </c>
      <c r="F23" s="37"/>
      <c r="G23" s="37"/>
      <c r="H23" s="37"/>
      <c r="I23" s="150" t="s">
        <v>27</v>
      </c>
      <c r="J23" s="140" t="s">
        <v>1</v>
      </c>
      <c r="K23" s="37"/>
      <c r="L23" s="62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s="2" customFormat="1" ht="6.96" customHeight="1">
      <c r="A24" s="37"/>
      <c r="B24" s="43"/>
      <c r="C24" s="37"/>
      <c r="D24" s="37"/>
      <c r="E24" s="37"/>
      <c r="F24" s="37"/>
      <c r="G24" s="37"/>
      <c r="H24" s="37"/>
      <c r="I24" s="37"/>
      <c r="J24" s="37"/>
      <c r="K24" s="37"/>
      <c r="L24" s="62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s="2" customFormat="1" ht="12" customHeight="1">
      <c r="A25" s="37"/>
      <c r="B25" s="43"/>
      <c r="C25" s="37"/>
      <c r="D25" s="150" t="s">
        <v>33</v>
      </c>
      <c r="E25" s="37"/>
      <c r="F25" s="37"/>
      <c r="G25" s="37"/>
      <c r="H25" s="37"/>
      <c r="I25" s="150" t="s">
        <v>25</v>
      </c>
      <c r="J25" s="140" t="str">
        <f>IF('Rekapitulace stavby'!AN19="","",'Rekapitulace stavby'!AN19)</f>
        <v/>
      </c>
      <c r="K25" s="37"/>
      <c r="L25" s="62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</row>
    <row r="26" s="2" customFormat="1" ht="18" customHeight="1">
      <c r="A26" s="37"/>
      <c r="B26" s="43"/>
      <c r="C26" s="37"/>
      <c r="D26" s="37"/>
      <c r="E26" s="140" t="str">
        <f>IF('Rekapitulace stavby'!E20="","",'Rekapitulace stavby'!E20)</f>
        <v xml:space="preserve"> </v>
      </c>
      <c r="F26" s="37"/>
      <c r="G26" s="37"/>
      <c r="H26" s="37"/>
      <c r="I26" s="150" t="s">
        <v>27</v>
      </c>
      <c r="J26" s="140" t="str">
        <f>IF('Rekapitulace stavby'!AN20="","",'Rekapitulace stavby'!AN20)</f>
        <v/>
      </c>
      <c r="K26" s="37"/>
      <c r="L26" s="62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s="2" customFormat="1" ht="6.96" customHeight="1">
      <c r="A27" s="37"/>
      <c r="B27" s="43"/>
      <c r="C27" s="37"/>
      <c r="D27" s="37"/>
      <c r="E27" s="37"/>
      <c r="F27" s="37"/>
      <c r="G27" s="37"/>
      <c r="H27" s="37"/>
      <c r="I27" s="37"/>
      <c r="J27" s="37"/>
      <c r="K27" s="37"/>
      <c r="L27" s="62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</row>
    <row r="28" s="2" customFormat="1" ht="12" customHeight="1">
      <c r="A28" s="37"/>
      <c r="B28" s="43"/>
      <c r="C28" s="37"/>
      <c r="D28" s="150" t="s">
        <v>35</v>
      </c>
      <c r="E28" s="37"/>
      <c r="F28" s="37"/>
      <c r="G28" s="37"/>
      <c r="H28" s="37"/>
      <c r="I28" s="37"/>
      <c r="J28" s="37"/>
      <c r="K28" s="37"/>
      <c r="L28" s="62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s="8" customFormat="1" ht="16.5" customHeight="1">
      <c r="A29" s="154"/>
      <c r="B29" s="155"/>
      <c r="C29" s="154"/>
      <c r="D29" s="154"/>
      <c r="E29" s="156" t="s">
        <v>1</v>
      </c>
      <c r="F29" s="156"/>
      <c r="G29" s="156"/>
      <c r="H29" s="156"/>
      <c r="I29" s="154"/>
      <c r="J29" s="154"/>
      <c r="K29" s="154"/>
      <c r="L29" s="157"/>
      <c r="S29" s="154"/>
      <c r="T29" s="154"/>
      <c r="U29" s="154"/>
      <c r="V29" s="154"/>
      <c r="W29" s="154"/>
      <c r="X29" s="154"/>
      <c r="Y29" s="154"/>
      <c r="Z29" s="154"/>
      <c r="AA29" s="154"/>
      <c r="AB29" s="154"/>
      <c r="AC29" s="154"/>
      <c r="AD29" s="154"/>
      <c r="AE29" s="154"/>
    </row>
    <row r="30" s="2" customFormat="1" ht="6.96" customHeight="1">
      <c r="A30" s="37"/>
      <c r="B30" s="43"/>
      <c r="C30" s="37"/>
      <c r="D30" s="37"/>
      <c r="E30" s="37"/>
      <c r="F30" s="37"/>
      <c r="G30" s="37"/>
      <c r="H30" s="37"/>
      <c r="I30" s="37"/>
      <c r="J30" s="37"/>
      <c r="K30" s="37"/>
      <c r="L30" s="62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s="2" customFormat="1" ht="6.96" customHeight="1">
      <c r="A31" s="37"/>
      <c r="B31" s="43"/>
      <c r="C31" s="37"/>
      <c r="D31" s="158"/>
      <c r="E31" s="158"/>
      <c r="F31" s="158"/>
      <c r="G31" s="158"/>
      <c r="H31" s="158"/>
      <c r="I31" s="158"/>
      <c r="J31" s="158"/>
      <c r="K31" s="158"/>
      <c r="L31" s="62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</row>
    <row r="32" s="2" customFormat="1" ht="25.44" customHeight="1">
      <c r="A32" s="37"/>
      <c r="B32" s="43"/>
      <c r="C32" s="37"/>
      <c r="D32" s="159" t="s">
        <v>36</v>
      </c>
      <c r="E32" s="37"/>
      <c r="F32" s="37"/>
      <c r="G32" s="37"/>
      <c r="H32" s="37"/>
      <c r="I32" s="37"/>
      <c r="J32" s="160">
        <f>ROUND(J127, 2)</f>
        <v>0</v>
      </c>
      <c r="K32" s="37"/>
      <c r="L32" s="62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s="2" customFormat="1" ht="6.96" customHeight="1">
      <c r="A33" s="37"/>
      <c r="B33" s="43"/>
      <c r="C33" s="37"/>
      <c r="D33" s="158"/>
      <c r="E33" s="158"/>
      <c r="F33" s="158"/>
      <c r="G33" s="158"/>
      <c r="H33" s="158"/>
      <c r="I33" s="158"/>
      <c r="J33" s="158"/>
      <c r="K33" s="158"/>
      <c r="L33" s="62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s="2" customFormat="1" ht="14.4" customHeight="1">
      <c r="A34" s="37"/>
      <c r="B34" s="43"/>
      <c r="C34" s="37"/>
      <c r="D34" s="37"/>
      <c r="E34" s="37"/>
      <c r="F34" s="161" t="s">
        <v>38</v>
      </c>
      <c r="G34" s="37"/>
      <c r="H34" s="37"/>
      <c r="I34" s="161" t="s">
        <v>37</v>
      </c>
      <c r="J34" s="161" t="s">
        <v>39</v>
      </c>
      <c r="K34" s="37"/>
      <c r="L34" s="62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s="2" customFormat="1" ht="14.4" customHeight="1">
      <c r="A35" s="37"/>
      <c r="B35" s="43"/>
      <c r="C35" s="37"/>
      <c r="D35" s="162" t="s">
        <v>40</v>
      </c>
      <c r="E35" s="150" t="s">
        <v>41</v>
      </c>
      <c r="F35" s="163">
        <f>ROUND((SUM(BE127:BE245)),  2)</f>
        <v>0</v>
      </c>
      <c r="G35" s="37"/>
      <c r="H35" s="37"/>
      <c r="I35" s="164">
        <v>0.20999999999999999</v>
      </c>
      <c r="J35" s="163">
        <f>ROUND(((SUM(BE127:BE245))*I35),  2)</f>
        <v>0</v>
      </c>
      <c r="K35" s="37"/>
      <c r="L35" s="62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s="2" customFormat="1" ht="14.4" customHeight="1">
      <c r="A36" s="37"/>
      <c r="B36" s="43"/>
      <c r="C36" s="37"/>
      <c r="D36" s="37"/>
      <c r="E36" s="150" t="s">
        <v>42</v>
      </c>
      <c r="F36" s="163">
        <f>ROUND((SUM(BF127:BF245)),  2)</f>
        <v>0</v>
      </c>
      <c r="G36" s="37"/>
      <c r="H36" s="37"/>
      <c r="I36" s="164">
        <v>0.14999999999999999</v>
      </c>
      <c r="J36" s="163">
        <f>ROUND(((SUM(BF127:BF245))*I36),  2)</f>
        <v>0</v>
      </c>
      <c r="K36" s="37"/>
      <c r="L36" s="62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hidden="1" s="2" customFormat="1" ht="14.4" customHeight="1">
      <c r="A37" s="37"/>
      <c r="B37" s="43"/>
      <c r="C37" s="37"/>
      <c r="D37" s="37"/>
      <c r="E37" s="150" t="s">
        <v>43</v>
      </c>
      <c r="F37" s="163">
        <f>ROUND((SUM(BG127:BG245)),  2)</f>
        <v>0</v>
      </c>
      <c r="G37" s="37"/>
      <c r="H37" s="37"/>
      <c r="I37" s="164">
        <v>0.20999999999999999</v>
      </c>
      <c r="J37" s="163">
        <f>0</f>
        <v>0</v>
      </c>
      <c r="K37" s="37"/>
      <c r="L37" s="62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hidden="1" s="2" customFormat="1" ht="14.4" customHeight="1">
      <c r="A38" s="37"/>
      <c r="B38" s="43"/>
      <c r="C38" s="37"/>
      <c r="D38" s="37"/>
      <c r="E38" s="150" t="s">
        <v>44</v>
      </c>
      <c r="F38" s="163">
        <f>ROUND((SUM(BH127:BH245)),  2)</f>
        <v>0</v>
      </c>
      <c r="G38" s="37"/>
      <c r="H38" s="37"/>
      <c r="I38" s="164">
        <v>0.14999999999999999</v>
      </c>
      <c r="J38" s="163">
        <f>0</f>
        <v>0</v>
      </c>
      <c r="K38" s="37"/>
      <c r="L38" s="62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hidden="1" s="2" customFormat="1" ht="14.4" customHeight="1">
      <c r="A39" s="37"/>
      <c r="B39" s="43"/>
      <c r="C39" s="37"/>
      <c r="D39" s="37"/>
      <c r="E39" s="150" t="s">
        <v>45</v>
      </c>
      <c r="F39" s="163">
        <f>ROUND((SUM(BI127:BI245)),  2)</f>
        <v>0</v>
      </c>
      <c r="G39" s="37"/>
      <c r="H39" s="37"/>
      <c r="I39" s="164">
        <v>0</v>
      </c>
      <c r="J39" s="163">
        <f>0</f>
        <v>0</v>
      </c>
      <c r="K39" s="37"/>
      <c r="L39" s="62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</row>
    <row r="40" s="2" customFormat="1" ht="6.96" customHeight="1">
      <c r="A40" s="37"/>
      <c r="B40" s="43"/>
      <c r="C40" s="37"/>
      <c r="D40" s="37"/>
      <c r="E40" s="37"/>
      <c r="F40" s="37"/>
      <c r="G40" s="37"/>
      <c r="H40" s="37"/>
      <c r="I40" s="37"/>
      <c r="J40" s="37"/>
      <c r="K40" s="37"/>
      <c r="L40" s="62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</row>
    <row r="41" s="2" customFormat="1" ht="25.44" customHeight="1">
      <c r="A41" s="37"/>
      <c r="B41" s="43"/>
      <c r="C41" s="165"/>
      <c r="D41" s="166" t="s">
        <v>46</v>
      </c>
      <c r="E41" s="167"/>
      <c r="F41" s="167"/>
      <c r="G41" s="168" t="s">
        <v>47</v>
      </c>
      <c r="H41" s="169" t="s">
        <v>48</v>
      </c>
      <c r="I41" s="167"/>
      <c r="J41" s="170">
        <f>SUM(J32:J39)</f>
        <v>0</v>
      </c>
      <c r="K41" s="171"/>
      <c r="L41" s="62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</row>
    <row r="42" s="2" customFormat="1" ht="14.4" customHeight="1">
      <c r="A42" s="37"/>
      <c r="B42" s="43"/>
      <c r="C42" s="37"/>
      <c r="D42" s="37"/>
      <c r="E42" s="37"/>
      <c r="F42" s="37"/>
      <c r="G42" s="37"/>
      <c r="H42" s="37"/>
      <c r="I42" s="37"/>
      <c r="J42" s="37"/>
      <c r="K42" s="37"/>
      <c r="L42" s="62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</row>
    <row r="43" s="1" customFormat="1" ht="14.4" customHeight="1">
      <c r="B43" s="19"/>
      <c r="L43" s="19"/>
    </row>
    <row r="44" s="1" customFormat="1" ht="14.4" customHeight="1">
      <c r="B44" s="19"/>
      <c r="L44" s="19"/>
    </row>
    <row r="45" s="1" customFormat="1" ht="14.4" customHeight="1">
      <c r="B45" s="19"/>
      <c r="L45" s="19"/>
    </row>
    <row r="46" s="1" customFormat="1" ht="14.4" customHeight="1">
      <c r="B46" s="19"/>
      <c r="L46" s="19"/>
    </row>
    <row r="47" s="1" customFormat="1" ht="14.4" customHeight="1">
      <c r="B47" s="19"/>
      <c r="L47" s="19"/>
    </row>
    <row r="48" s="1" customFormat="1" ht="14.4" customHeight="1">
      <c r="B48" s="19"/>
      <c r="L48" s="19"/>
    </row>
    <row r="49" s="1" customFormat="1" ht="14.4" customHeight="1">
      <c r="B49" s="19"/>
      <c r="L49" s="19"/>
    </row>
    <row r="50" s="2" customFormat="1" ht="14.4" customHeight="1">
      <c r="B50" s="62"/>
      <c r="D50" s="172" t="s">
        <v>49</v>
      </c>
      <c r="E50" s="173"/>
      <c r="F50" s="173"/>
      <c r="G50" s="172" t="s">
        <v>50</v>
      </c>
      <c r="H50" s="173"/>
      <c r="I50" s="173"/>
      <c r="J50" s="173"/>
      <c r="K50" s="173"/>
      <c r="L50" s="62"/>
    </row>
    <row r="51">
      <c r="B51" s="19"/>
      <c r="L51" s="19"/>
    </row>
    <row r="52">
      <c r="B52" s="19"/>
      <c r="L52" s="19"/>
    </row>
    <row r="53">
      <c r="B53" s="19"/>
      <c r="L53" s="19"/>
    </row>
    <row r="54">
      <c r="B54" s="19"/>
      <c r="L54" s="19"/>
    </row>
    <row r="55">
      <c r="B55" s="19"/>
      <c r="L55" s="19"/>
    </row>
    <row r="56">
      <c r="B56" s="19"/>
      <c r="L56" s="19"/>
    </row>
    <row r="57">
      <c r="B57" s="19"/>
      <c r="L57" s="19"/>
    </row>
    <row r="58">
      <c r="B58" s="19"/>
      <c r="L58" s="19"/>
    </row>
    <row r="59">
      <c r="B59" s="19"/>
      <c r="L59" s="19"/>
    </row>
    <row r="60">
      <c r="B60" s="19"/>
      <c r="L60" s="19"/>
    </row>
    <row r="61" s="2" customFormat="1">
      <c r="A61" s="37"/>
      <c r="B61" s="43"/>
      <c r="C61" s="37"/>
      <c r="D61" s="174" t="s">
        <v>51</v>
      </c>
      <c r="E61" s="175"/>
      <c r="F61" s="176" t="s">
        <v>52</v>
      </c>
      <c r="G61" s="174" t="s">
        <v>51</v>
      </c>
      <c r="H61" s="175"/>
      <c r="I61" s="175"/>
      <c r="J61" s="177" t="s">
        <v>52</v>
      </c>
      <c r="K61" s="175"/>
      <c r="L61" s="62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</row>
    <row r="62">
      <c r="B62" s="19"/>
      <c r="L62" s="19"/>
    </row>
    <row r="63">
      <c r="B63" s="19"/>
      <c r="L63" s="19"/>
    </row>
    <row r="64">
      <c r="B64" s="19"/>
      <c r="L64" s="19"/>
    </row>
    <row r="65" s="2" customFormat="1">
      <c r="A65" s="37"/>
      <c r="B65" s="43"/>
      <c r="C65" s="37"/>
      <c r="D65" s="172" t="s">
        <v>53</v>
      </c>
      <c r="E65" s="178"/>
      <c r="F65" s="178"/>
      <c r="G65" s="172" t="s">
        <v>54</v>
      </c>
      <c r="H65" s="178"/>
      <c r="I65" s="178"/>
      <c r="J65" s="178"/>
      <c r="K65" s="178"/>
      <c r="L65" s="62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</row>
    <row r="66">
      <c r="B66" s="19"/>
      <c r="L66" s="19"/>
    </row>
    <row r="67">
      <c r="B67" s="19"/>
      <c r="L67" s="19"/>
    </row>
    <row r="68">
      <c r="B68" s="19"/>
      <c r="L68" s="19"/>
    </row>
    <row r="69">
      <c r="B69" s="19"/>
      <c r="L69" s="19"/>
    </row>
    <row r="70">
      <c r="B70" s="19"/>
      <c r="L70" s="19"/>
    </row>
    <row r="71">
      <c r="B71" s="19"/>
      <c r="L71" s="19"/>
    </row>
    <row r="72">
      <c r="B72" s="19"/>
      <c r="L72" s="19"/>
    </row>
    <row r="73">
      <c r="B73" s="19"/>
      <c r="L73" s="19"/>
    </row>
    <row r="74">
      <c r="B74" s="19"/>
      <c r="L74" s="19"/>
    </row>
    <row r="75">
      <c r="B75" s="19"/>
      <c r="L75" s="19"/>
    </row>
    <row r="76" s="2" customFormat="1">
      <c r="A76" s="37"/>
      <c r="B76" s="43"/>
      <c r="C76" s="37"/>
      <c r="D76" s="174" t="s">
        <v>51</v>
      </c>
      <c r="E76" s="175"/>
      <c r="F76" s="176" t="s">
        <v>52</v>
      </c>
      <c r="G76" s="174" t="s">
        <v>51</v>
      </c>
      <c r="H76" s="175"/>
      <c r="I76" s="175"/>
      <c r="J76" s="177" t="s">
        <v>52</v>
      </c>
      <c r="K76" s="175"/>
      <c r="L76" s="62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</row>
    <row r="77" s="2" customFormat="1" ht="14.4" customHeight="1">
      <c r="A77" s="37"/>
      <c r="B77" s="179"/>
      <c r="C77" s="180"/>
      <c r="D77" s="180"/>
      <c r="E77" s="180"/>
      <c r="F77" s="180"/>
      <c r="G77" s="180"/>
      <c r="H77" s="180"/>
      <c r="I77" s="180"/>
      <c r="J77" s="180"/>
      <c r="K77" s="180"/>
      <c r="L77" s="62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</row>
    <row r="81" s="2" customFormat="1" ht="6.96" customHeight="1">
      <c r="A81" s="37"/>
      <c r="B81" s="181"/>
      <c r="C81" s="182"/>
      <c r="D81" s="182"/>
      <c r="E81" s="182"/>
      <c r="F81" s="182"/>
      <c r="G81" s="182"/>
      <c r="H81" s="182"/>
      <c r="I81" s="182"/>
      <c r="J81" s="182"/>
      <c r="K81" s="182"/>
      <c r="L81" s="62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</row>
    <row r="82" s="2" customFormat="1" ht="24.96" customHeight="1">
      <c r="A82" s="37"/>
      <c r="B82" s="38"/>
      <c r="C82" s="22" t="s">
        <v>117</v>
      </c>
      <c r="D82" s="39"/>
      <c r="E82" s="39"/>
      <c r="F82" s="39"/>
      <c r="G82" s="39"/>
      <c r="H82" s="39"/>
      <c r="I82" s="39"/>
      <c r="J82" s="39"/>
      <c r="K82" s="39"/>
      <c r="L82" s="62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</row>
    <row r="83" s="2" customFormat="1" ht="6.96" customHeight="1">
      <c r="A83" s="37"/>
      <c r="B83" s="38"/>
      <c r="C83" s="39"/>
      <c r="D83" s="39"/>
      <c r="E83" s="39"/>
      <c r="F83" s="39"/>
      <c r="G83" s="39"/>
      <c r="H83" s="39"/>
      <c r="I83" s="39"/>
      <c r="J83" s="39"/>
      <c r="K83" s="39"/>
      <c r="L83" s="62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</row>
    <row r="84" s="2" customFormat="1" ht="12" customHeight="1">
      <c r="A84" s="37"/>
      <c r="B84" s="38"/>
      <c r="C84" s="31" t="s">
        <v>16</v>
      </c>
      <c r="D84" s="39"/>
      <c r="E84" s="39"/>
      <c r="F84" s="39"/>
      <c r="G84" s="39"/>
      <c r="H84" s="39"/>
      <c r="I84" s="39"/>
      <c r="J84" s="39"/>
      <c r="K84" s="39"/>
      <c r="L84" s="62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</row>
    <row r="85" s="2" customFormat="1" ht="16.5" customHeight="1">
      <c r="A85" s="37"/>
      <c r="B85" s="38"/>
      <c r="C85" s="39"/>
      <c r="D85" s="39"/>
      <c r="E85" s="183" t="str">
        <f>E7</f>
        <v>Kyjov - Parkoviště ul. Brandlova a Nětčická</v>
      </c>
      <c r="F85" s="31"/>
      <c r="G85" s="31"/>
      <c r="H85" s="31"/>
      <c r="I85" s="39"/>
      <c r="J85" s="39"/>
      <c r="K85" s="39"/>
      <c r="L85" s="62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</row>
    <row r="86" s="1" customFormat="1" ht="12" customHeight="1">
      <c r="B86" s="20"/>
      <c r="C86" s="31" t="s">
        <v>113</v>
      </c>
      <c r="D86" s="21"/>
      <c r="E86" s="21"/>
      <c r="F86" s="21"/>
      <c r="G86" s="21"/>
      <c r="H86" s="21"/>
      <c r="I86" s="21"/>
      <c r="J86" s="21"/>
      <c r="K86" s="21"/>
      <c r="L86" s="19"/>
    </row>
    <row r="87" s="2" customFormat="1" ht="16.5" customHeight="1">
      <c r="A87" s="37"/>
      <c r="B87" s="38"/>
      <c r="C87" s="39"/>
      <c r="D87" s="39"/>
      <c r="E87" s="183" t="s">
        <v>114</v>
      </c>
      <c r="F87" s="39"/>
      <c r="G87" s="39"/>
      <c r="H87" s="39"/>
      <c r="I87" s="39"/>
      <c r="J87" s="39"/>
      <c r="K87" s="39"/>
      <c r="L87" s="62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</row>
    <row r="88" s="2" customFormat="1" ht="12" customHeight="1">
      <c r="A88" s="37"/>
      <c r="B88" s="38"/>
      <c r="C88" s="31" t="s">
        <v>115</v>
      </c>
      <c r="D88" s="39"/>
      <c r="E88" s="39"/>
      <c r="F88" s="39"/>
      <c r="G88" s="39"/>
      <c r="H88" s="39"/>
      <c r="I88" s="39"/>
      <c r="J88" s="39"/>
      <c r="K88" s="39"/>
      <c r="L88" s="62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</row>
    <row r="89" s="2" customFormat="1" ht="16.5" customHeight="1">
      <c r="A89" s="37"/>
      <c r="B89" s="38"/>
      <c r="C89" s="39"/>
      <c r="D89" s="39"/>
      <c r="E89" s="75" t="str">
        <f>E11</f>
        <v>01.2 - Změna povrchů</v>
      </c>
      <c r="F89" s="39"/>
      <c r="G89" s="39"/>
      <c r="H89" s="39"/>
      <c r="I89" s="39"/>
      <c r="J89" s="39"/>
      <c r="K89" s="39"/>
      <c r="L89" s="62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</row>
    <row r="90" s="2" customFormat="1" ht="6.96" customHeight="1">
      <c r="A90" s="37"/>
      <c r="B90" s="38"/>
      <c r="C90" s="39"/>
      <c r="D90" s="39"/>
      <c r="E90" s="39"/>
      <c r="F90" s="39"/>
      <c r="G90" s="39"/>
      <c r="H90" s="39"/>
      <c r="I90" s="39"/>
      <c r="J90" s="39"/>
      <c r="K90" s="39"/>
      <c r="L90" s="62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</row>
    <row r="91" s="2" customFormat="1" ht="12" customHeight="1">
      <c r="A91" s="37"/>
      <c r="B91" s="38"/>
      <c r="C91" s="31" t="s">
        <v>20</v>
      </c>
      <c r="D91" s="39"/>
      <c r="E91" s="39"/>
      <c r="F91" s="26" t="str">
        <f>F14</f>
        <v>Kyjov</v>
      </c>
      <c r="G91" s="39"/>
      <c r="H91" s="39"/>
      <c r="I91" s="31" t="s">
        <v>22</v>
      </c>
      <c r="J91" s="78" t="str">
        <f>IF(J14="","",J14)</f>
        <v>16. 4. 2024</v>
      </c>
      <c r="K91" s="39"/>
      <c r="L91" s="62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</row>
    <row r="92" s="2" customFormat="1" ht="6.96" customHeight="1">
      <c r="A92" s="37"/>
      <c r="B92" s="38"/>
      <c r="C92" s="39"/>
      <c r="D92" s="39"/>
      <c r="E92" s="39"/>
      <c r="F92" s="39"/>
      <c r="G92" s="39"/>
      <c r="H92" s="39"/>
      <c r="I92" s="39"/>
      <c r="J92" s="39"/>
      <c r="K92" s="39"/>
      <c r="L92" s="62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</row>
    <row r="93" s="2" customFormat="1" ht="15.15" customHeight="1">
      <c r="A93" s="37"/>
      <c r="B93" s="38"/>
      <c r="C93" s="31" t="s">
        <v>24</v>
      </c>
      <c r="D93" s="39"/>
      <c r="E93" s="39"/>
      <c r="F93" s="26" t="str">
        <f>E17</f>
        <v>město Kyjov</v>
      </c>
      <c r="G93" s="39"/>
      <c r="H93" s="39"/>
      <c r="I93" s="31" t="s">
        <v>30</v>
      </c>
      <c r="J93" s="35" t="str">
        <f>E23</f>
        <v>Projekce DS s.r.o.</v>
      </c>
      <c r="K93" s="39"/>
      <c r="L93" s="62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</row>
    <row r="94" s="2" customFormat="1" ht="15.15" customHeight="1">
      <c r="A94" s="37"/>
      <c r="B94" s="38"/>
      <c r="C94" s="31" t="s">
        <v>28</v>
      </c>
      <c r="D94" s="39"/>
      <c r="E94" s="39"/>
      <c r="F94" s="26" t="str">
        <f>IF(E20="","",E20)</f>
        <v>Vyplň údaj</v>
      </c>
      <c r="G94" s="39"/>
      <c r="H94" s="39"/>
      <c r="I94" s="31" t="s">
        <v>33</v>
      </c>
      <c r="J94" s="35" t="str">
        <f>E26</f>
        <v xml:space="preserve"> </v>
      </c>
      <c r="K94" s="39"/>
      <c r="L94" s="62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</row>
    <row r="95" s="2" customFormat="1" ht="10.32" customHeight="1">
      <c r="A95" s="37"/>
      <c r="B95" s="38"/>
      <c r="C95" s="39"/>
      <c r="D95" s="39"/>
      <c r="E95" s="39"/>
      <c r="F95" s="39"/>
      <c r="G95" s="39"/>
      <c r="H95" s="39"/>
      <c r="I95" s="39"/>
      <c r="J95" s="39"/>
      <c r="K95" s="39"/>
      <c r="L95" s="62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</row>
    <row r="96" s="2" customFormat="1" ht="29.28" customHeight="1">
      <c r="A96" s="37"/>
      <c r="B96" s="38"/>
      <c r="C96" s="184" t="s">
        <v>118</v>
      </c>
      <c r="D96" s="185"/>
      <c r="E96" s="185"/>
      <c r="F96" s="185"/>
      <c r="G96" s="185"/>
      <c r="H96" s="185"/>
      <c r="I96" s="185"/>
      <c r="J96" s="186" t="s">
        <v>119</v>
      </c>
      <c r="K96" s="185"/>
      <c r="L96" s="62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</row>
    <row r="97" s="2" customFormat="1" ht="10.32" customHeight="1">
      <c r="A97" s="37"/>
      <c r="B97" s="38"/>
      <c r="C97" s="39"/>
      <c r="D97" s="39"/>
      <c r="E97" s="39"/>
      <c r="F97" s="39"/>
      <c r="G97" s="39"/>
      <c r="H97" s="39"/>
      <c r="I97" s="39"/>
      <c r="J97" s="39"/>
      <c r="K97" s="39"/>
      <c r="L97" s="62"/>
      <c r="S97" s="37"/>
      <c r="T97" s="37"/>
      <c r="U97" s="37"/>
      <c r="V97" s="37"/>
      <c r="W97" s="37"/>
      <c r="X97" s="37"/>
      <c r="Y97" s="37"/>
      <c r="Z97" s="37"/>
      <c r="AA97" s="37"/>
      <c r="AB97" s="37"/>
      <c r="AC97" s="37"/>
      <c r="AD97" s="37"/>
      <c r="AE97" s="37"/>
    </row>
    <row r="98" s="2" customFormat="1" ht="22.8" customHeight="1">
      <c r="A98" s="37"/>
      <c r="B98" s="38"/>
      <c r="C98" s="187" t="s">
        <v>120</v>
      </c>
      <c r="D98" s="39"/>
      <c r="E98" s="39"/>
      <c r="F98" s="39"/>
      <c r="G98" s="39"/>
      <c r="H98" s="39"/>
      <c r="I98" s="39"/>
      <c r="J98" s="109">
        <f>J127</f>
        <v>0</v>
      </c>
      <c r="K98" s="39"/>
      <c r="L98" s="62"/>
      <c r="S98" s="37"/>
      <c r="T98" s="37"/>
      <c r="U98" s="37"/>
      <c r="V98" s="37"/>
      <c r="W98" s="37"/>
      <c r="X98" s="37"/>
      <c r="Y98" s="37"/>
      <c r="Z98" s="37"/>
      <c r="AA98" s="37"/>
      <c r="AB98" s="37"/>
      <c r="AC98" s="37"/>
      <c r="AD98" s="37"/>
      <c r="AE98" s="37"/>
      <c r="AU98" s="16" t="s">
        <v>121</v>
      </c>
    </row>
    <row r="99" s="9" customFormat="1" ht="24.96" customHeight="1">
      <c r="A99" s="9"/>
      <c r="B99" s="188"/>
      <c r="C99" s="189"/>
      <c r="D99" s="190" t="s">
        <v>122</v>
      </c>
      <c r="E99" s="191"/>
      <c r="F99" s="191"/>
      <c r="G99" s="191"/>
      <c r="H99" s="191"/>
      <c r="I99" s="191"/>
      <c r="J99" s="192">
        <f>J128</f>
        <v>0</v>
      </c>
      <c r="K99" s="189"/>
      <c r="L99" s="193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10" customFormat="1" ht="19.92" customHeight="1">
      <c r="A100" s="10"/>
      <c r="B100" s="194"/>
      <c r="C100" s="132"/>
      <c r="D100" s="195" t="s">
        <v>123</v>
      </c>
      <c r="E100" s="196"/>
      <c r="F100" s="196"/>
      <c r="G100" s="196"/>
      <c r="H100" s="196"/>
      <c r="I100" s="196"/>
      <c r="J100" s="197">
        <f>J129</f>
        <v>0</v>
      </c>
      <c r="K100" s="132"/>
      <c r="L100" s="198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94"/>
      <c r="C101" s="132"/>
      <c r="D101" s="195" t="s">
        <v>358</v>
      </c>
      <c r="E101" s="196"/>
      <c r="F101" s="196"/>
      <c r="G101" s="196"/>
      <c r="H101" s="196"/>
      <c r="I101" s="196"/>
      <c r="J101" s="197">
        <f>J176</f>
        <v>0</v>
      </c>
      <c r="K101" s="132"/>
      <c r="L101" s="198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194"/>
      <c r="C102" s="132"/>
      <c r="D102" s="195" t="s">
        <v>124</v>
      </c>
      <c r="E102" s="196"/>
      <c r="F102" s="196"/>
      <c r="G102" s="196"/>
      <c r="H102" s="196"/>
      <c r="I102" s="196"/>
      <c r="J102" s="197">
        <f>J186</f>
        <v>0</v>
      </c>
      <c r="K102" s="132"/>
      <c r="L102" s="198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194"/>
      <c r="C103" s="132"/>
      <c r="D103" s="195" t="s">
        <v>125</v>
      </c>
      <c r="E103" s="196"/>
      <c r="F103" s="196"/>
      <c r="G103" s="196"/>
      <c r="H103" s="196"/>
      <c r="I103" s="196"/>
      <c r="J103" s="197">
        <f>J211</f>
        <v>0</v>
      </c>
      <c r="K103" s="132"/>
      <c r="L103" s="198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194"/>
      <c r="C104" s="132"/>
      <c r="D104" s="195" t="s">
        <v>126</v>
      </c>
      <c r="E104" s="196"/>
      <c r="F104" s="196"/>
      <c r="G104" s="196"/>
      <c r="H104" s="196"/>
      <c r="I104" s="196"/>
      <c r="J104" s="197">
        <f>J231</f>
        <v>0</v>
      </c>
      <c r="K104" s="132"/>
      <c r="L104" s="198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10" customFormat="1" ht="19.92" customHeight="1">
      <c r="A105" s="10"/>
      <c r="B105" s="194"/>
      <c r="C105" s="132"/>
      <c r="D105" s="195" t="s">
        <v>127</v>
      </c>
      <c r="E105" s="196"/>
      <c r="F105" s="196"/>
      <c r="G105" s="196"/>
      <c r="H105" s="196"/>
      <c r="I105" s="196"/>
      <c r="J105" s="197">
        <f>J243</f>
        <v>0</v>
      </c>
      <c r="K105" s="132"/>
      <c r="L105" s="198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2" customFormat="1" ht="21.84" customHeight="1">
      <c r="A106" s="37"/>
      <c r="B106" s="38"/>
      <c r="C106" s="39"/>
      <c r="D106" s="39"/>
      <c r="E106" s="39"/>
      <c r="F106" s="39"/>
      <c r="G106" s="39"/>
      <c r="H106" s="39"/>
      <c r="I106" s="39"/>
      <c r="J106" s="39"/>
      <c r="K106" s="39"/>
      <c r="L106" s="62"/>
      <c r="S106" s="37"/>
      <c r="T106" s="37"/>
      <c r="U106" s="37"/>
      <c r="V106" s="37"/>
      <c r="W106" s="37"/>
      <c r="X106" s="37"/>
      <c r="Y106" s="37"/>
      <c r="Z106" s="37"/>
      <c r="AA106" s="37"/>
      <c r="AB106" s="37"/>
      <c r="AC106" s="37"/>
      <c r="AD106" s="37"/>
      <c r="AE106" s="37"/>
    </row>
    <row r="107" s="2" customFormat="1" ht="6.96" customHeight="1">
      <c r="A107" s="37"/>
      <c r="B107" s="65"/>
      <c r="C107" s="66"/>
      <c r="D107" s="66"/>
      <c r="E107" s="66"/>
      <c r="F107" s="66"/>
      <c r="G107" s="66"/>
      <c r="H107" s="66"/>
      <c r="I107" s="66"/>
      <c r="J107" s="66"/>
      <c r="K107" s="66"/>
      <c r="L107" s="62"/>
      <c r="S107" s="37"/>
      <c r="T107" s="37"/>
      <c r="U107" s="37"/>
      <c r="V107" s="37"/>
      <c r="W107" s="37"/>
      <c r="X107" s="37"/>
      <c r="Y107" s="37"/>
      <c r="Z107" s="37"/>
      <c r="AA107" s="37"/>
      <c r="AB107" s="37"/>
      <c r="AC107" s="37"/>
      <c r="AD107" s="37"/>
      <c r="AE107" s="37"/>
    </row>
    <row r="111" s="2" customFormat="1" ht="6.96" customHeight="1">
      <c r="A111" s="37"/>
      <c r="B111" s="67"/>
      <c r="C111" s="68"/>
      <c r="D111" s="68"/>
      <c r="E111" s="68"/>
      <c r="F111" s="68"/>
      <c r="G111" s="68"/>
      <c r="H111" s="68"/>
      <c r="I111" s="68"/>
      <c r="J111" s="68"/>
      <c r="K111" s="68"/>
      <c r="L111" s="62"/>
      <c r="S111" s="37"/>
      <c r="T111" s="37"/>
      <c r="U111" s="37"/>
      <c r="V111" s="37"/>
      <c r="W111" s="37"/>
      <c r="X111" s="37"/>
      <c r="Y111" s="37"/>
      <c r="Z111" s="37"/>
      <c r="AA111" s="37"/>
      <c r="AB111" s="37"/>
      <c r="AC111" s="37"/>
      <c r="AD111" s="37"/>
      <c r="AE111" s="37"/>
    </row>
    <row r="112" s="2" customFormat="1" ht="24.96" customHeight="1">
      <c r="A112" s="37"/>
      <c r="B112" s="38"/>
      <c r="C112" s="22" t="s">
        <v>128</v>
      </c>
      <c r="D112" s="39"/>
      <c r="E112" s="39"/>
      <c r="F112" s="39"/>
      <c r="G112" s="39"/>
      <c r="H112" s="39"/>
      <c r="I112" s="39"/>
      <c r="J112" s="39"/>
      <c r="K112" s="39"/>
      <c r="L112" s="62"/>
      <c r="S112" s="37"/>
      <c r="T112" s="37"/>
      <c r="U112" s="37"/>
      <c r="V112" s="37"/>
      <c r="W112" s="37"/>
      <c r="X112" s="37"/>
      <c r="Y112" s="37"/>
      <c r="Z112" s="37"/>
      <c r="AA112" s="37"/>
      <c r="AB112" s="37"/>
      <c r="AC112" s="37"/>
      <c r="AD112" s="37"/>
      <c r="AE112" s="37"/>
    </row>
    <row r="113" s="2" customFormat="1" ht="6.96" customHeight="1">
      <c r="A113" s="37"/>
      <c r="B113" s="38"/>
      <c r="C113" s="39"/>
      <c r="D113" s="39"/>
      <c r="E113" s="39"/>
      <c r="F113" s="39"/>
      <c r="G113" s="39"/>
      <c r="H113" s="39"/>
      <c r="I113" s="39"/>
      <c r="J113" s="39"/>
      <c r="K113" s="39"/>
      <c r="L113" s="62"/>
      <c r="S113" s="37"/>
      <c r="T113" s="37"/>
      <c r="U113" s="37"/>
      <c r="V113" s="37"/>
      <c r="W113" s="37"/>
      <c r="X113" s="37"/>
      <c r="Y113" s="37"/>
      <c r="Z113" s="37"/>
      <c r="AA113" s="37"/>
      <c r="AB113" s="37"/>
      <c r="AC113" s="37"/>
      <c r="AD113" s="37"/>
      <c r="AE113" s="37"/>
    </row>
    <row r="114" s="2" customFormat="1" ht="12" customHeight="1">
      <c r="A114" s="37"/>
      <c r="B114" s="38"/>
      <c r="C114" s="31" t="s">
        <v>16</v>
      </c>
      <c r="D114" s="39"/>
      <c r="E114" s="39"/>
      <c r="F114" s="39"/>
      <c r="G114" s="39"/>
      <c r="H114" s="39"/>
      <c r="I114" s="39"/>
      <c r="J114" s="39"/>
      <c r="K114" s="39"/>
      <c r="L114" s="62"/>
      <c r="S114" s="37"/>
      <c r="T114" s="37"/>
      <c r="U114" s="37"/>
      <c r="V114" s="37"/>
      <c r="W114" s="37"/>
      <c r="X114" s="37"/>
      <c r="Y114" s="37"/>
      <c r="Z114" s="37"/>
      <c r="AA114" s="37"/>
      <c r="AB114" s="37"/>
      <c r="AC114" s="37"/>
      <c r="AD114" s="37"/>
      <c r="AE114" s="37"/>
    </row>
    <row r="115" s="2" customFormat="1" ht="16.5" customHeight="1">
      <c r="A115" s="37"/>
      <c r="B115" s="38"/>
      <c r="C115" s="39"/>
      <c r="D115" s="39"/>
      <c r="E115" s="183" t="str">
        <f>E7</f>
        <v>Kyjov - Parkoviště ul. Brandlova a Nětčická</v>
      </c>
      <c r="F115" s="31"/>
      <c r="G115" s="31"/>
      <c r="H115" s="31"/>
      <c r="I115" s="39"/>
      <c r="J115" s="39"/>
      <c r="K115" s="39"/>
      <c r="L115" s="62"/>
      <c r="S115" s="37"/>
      <c r="T115" s="37"/>
      <c r="U115" s="37"/>
      <c r="V115" s="37"/>
      <c r="W115" s="37"/>
      <c r="X115" s="37"/>
      <c r="Y115" s="37"/>
      <c r="Z115" s="37"/>
      <c r="AA115" s="37"/>
      <c r="AB115" s="37"/>
      <c r="AC115" s="37"/>
      <c r="AD115" s="37"/>
      <c r="AE115" s="37"/>
    </row>
    <row r="116" s="1" customFormat="1" ht="12" customHeight="1">
      <c r="B116" s="20"/>
      <c r="C116" s="31" t="s">
        <v>113</v>
      </c>
      <c r="D116" s="21"/>
      <c r="E116" s="21"/>
      <c r="F116" s="21"/>
      <c r="G116" s="21"/>
      <c r="H116" s="21"/>
      <c r="I116" s="21"/>
      <c r="J116" s="21"/>
      <c r="K116" s="21"/>
      <c r="L116" s="19"/>
    </row>
    <row r="117" s="2" customFormat="1" ht="16.5" customHeight="1">
      <c r="A117" s="37"/>
      <c r="B117" s="38"/>
      <c r="C117" s="39"/>
      <c r="D117" s="39"/>
      <c r="E117" s="183" t="s">
        <v>114</v>
      </c>
      <c r="F117" s="39"/>
      <c r="G117" s="39"/>
      <c r="H117" s="39"/>
      <c r="I117" s="39"/>
      <c r="J117" s="39"/>
      <c r="K117" s="39"/>
      <c r="L117" s="62"/>
      <c r="S117" s="37"/>
      <c r="T117" s="37"/>
      <c r="U117" s="37"/>
      <c r="V117" s="37"/>
      <c r="W117" s="37"/>
      <c r="X117" s="37"/>
      <c r="Y117" s="37"/>
      <c r="Z117" s="37"/>
      <c r="AA117" s="37"/>
      <c r="AB117" s="37"/>
      <c r="AC117" s="37"/>
      <c r="AD117" s="37"/>
      <c r="AE117" s="37"/>
    </row>
    <row r="118" s="2" customFormat="1" ht="12" customHeight="1">
      <c r="A118" s="37"/>
      <c r="B118" s="38"/>
      <c r="C118" s="31" t="s">
        <v>115</v>
      </c>
      <c r="D118" s="39"/>
      <c r="E118" s="39"/>
      <c r="F118" s="39"/>
      <c r="G118" s="39"/>
      <c r="H118" s="39"/>
      <c r="I118" s="39"/>
      <c r="J118" s="39"/>
      <c r="K118" s="39"/>
      <c r="L118" s="62"/>
      <c r="S118" s="37"/>
      <c r="T118" s="37"/>
      <c r="U118" s="37"/>
      <c r="V118" s="37"/>
      <c r="W118" s="37"/>
      <c r="X118" s="37"/>
      <c r="Y118" s="37"/>
      <c r="Z118" s="37"/>
      <c r="AA118" s="37"/>
      <c r="AB118" s="37"/>
      <c r="AC118" s="37"/>
      <c r="AD118" s="37"/>
      <c r="AE118" s="37"/>
    </row>
    <row r="119" s="2" customFormat="1" ht="16.5" customHeight="1">
      <c r="A119" s="37"/>
      <c r="B119" s="38"/>
      <c r="C119" s="39"/>
      <c r="D119" s="39"/>
      <c r="E119" s="75" t="str">
        <f>E11</f>
        <v>01.2 - Změna povrchů</v>
      </c>
      <c r="F119" s="39"/>
      <c r="G119" s="39"/>
      <c r="H119" s="39"/>
      <c r="I119" s="39"/>
      <c r="J119" s="39"/>
      <c r="K119" s="39"/>
      <c r="L119" s="62"/>
      <c r="S119" s="37"/>
      <c r="T119" s="37"/>
      <c r="U119" s="37"/>
      <c r="V119" s="37"/>
      <c r="W119" s="37"/>
      <c r="X119" s="37"/>
      <c r="Y119" s="37"/>
      <c r="Z119" s="37"/>
      <c r="AA119" s="37"/>
      <c r="AB119" s="37"/>
      <c r="AC119" s="37"/>
      <c r="AD119" s="37"/>
      <c r="AE119" s="37"/>
    </row>
    <row r="120" s="2" customFormat="1" ht="6.96" customHeight="1">
      <c r="A120" s="37"/>
      <c r="B120" s="38"/>
      <c r="C120" s="39"/>
      <c r="D120" s="39"/>
      <c r="E120" s="39"/>
      <c r="F120" s="39"/>
      <c r="G120" s="39"/>
      <c r="H120" s="39"/>
      <c r="I120" s="39"/>
      <c r="J120" s="39"/>
      <c r="K120" s="39"/>
      <c r="L120" s="62"/>
      <c r="S120" s="37"/>
      <c r="T120" s="37"/>
      <c r="U120" s="37"/>
      <c r="V120" s="37"/>
      <c r="W120" s="37"/>
      <c r="X120" s="37"/>
      <c r="Y120" s="37"/>
      <c r="Z120" s="37"/>
      <c r="AA120" s="37"/>
      <c r="AB120" s="37"/>
      <c r="AC120" s="37"/>
      <c r="AD120" s="37"/>
      <c r="AE120" s="37"/>
    </row>
    <row r="121" s="2" customFormat="1" ht="12" customHeight="1">
      <c r="A121" s="37"/>
      <c r="B121" s="38"/>
      <c r="C121" s="31" t="s">
        <v>20</v>
      </c>
      <c r="D121" s="39"/>
      <c r="E121" s="39"/>
      <c r="F121" s="26" t="str">
        <f>F14</f>
        <v>Kyjov</v>
      </c>
      <c r="G121" s="39"/>
      <c r="H121" s="39"/>
      <c r="I121" s="31" t="s">
        <v>22</v>
      </c>
      <c r="J121" s="78" t="str">
        <f>IF(J14="","",J14)</f>
        <v>16. 4. 2024</v>
      </c>
      <c r="K121" s="39"/>
      <c r="L121" s="62"/>
      <c r="S121" s="37"/>
      <c r="T121" s="37"/>
      <c r="U121" s="37"/>
      <c r="V121" s="37"/>
      <c r="W121" s="37"/>
      <c r="X121" s="37"/>
      <c r="Y121" s="37"/>
      <c r="Z121" s="37"/>
      <c r="AA121" s="37"/>
      <c r="AB121" s="37"/>
      <c r="AC121" s="37"/>
      <c r="AD121" s="37"/>
      <c r="AE121" s="37"/>
    </row>
    <row r="122" s="2" customFormat="1" ht="6.96" customHeight="1">
      <c r="A122" s="37"/>
      <c r="B122" s="38"/>
      <c r="C122" s="39"/>
      <c r="D122" s="39"/>
      <c r="E122" s="39"/>
      <c r="F122" s="39"/>
      <c r="G122" s="39"/>
      <c r="H122" s="39"/>
      <c r="I122" s="39"/>
      <c r="J122" s="39"/>
      <c r="K122" s="39"/>
      <c r="L122" s="62"/>
      <c r="S122" s="37"/>
      <c r="T122" s="37"/>
      <c r="U122" s="37"/>
      <c r="V122" s="37"/>
      <c r="W122" s="37"/>
      <c r="X122" s="37"/>
      <c r="Y122" s="37"/>
      <c r="Z122" s="37"/>
      <c r="AA122" s="37"/>
      <c r="AB122" s="37"/>
      <c r="AC122" s="37"/>
      <c r="AD122" s="37"/>
      <c r="AE122" s="37"/>
    </row>
    <row r="123" s="2" customFormat="1" ht="15.15" customHeight="1">
      <c r="A123" s="37"/>
      <c r="B123" s="38"/>
      <c r="C123" s="31" t="s">
        <v>24</v>
      </c>
      <c r="D123" s="39"/>
      <c r="E123" s="39"/>
      <c r="F123" s="26" t="str">
        <f>E17</f>
        <v>město Kyjov</v>
      </c>
      <c r="G123" s="39"/>
      <c r="H123" s="39"/>
      <c r="I123" s="31" t="s">
        <v>30</v>
      </c>
      <c r="J123" s="35" t="str">
        <f>E23</f>
        <v>Projekce DS s.r.o.</v>
      </c>
      <c r="K123" s="39"/>
      <c r="L123" s="62"/>
      <c r="S123" s="37"/>
      <c r="T123" s="37"/>
      <c r="U123" s="37"/>
      <c r="V123" s="37"/>
      <c r="W123" s="37"/>
      <c r="X123" s="37"/>
      <c r="Y123" s="37"/>
      <c r="Z123" s="37"/>
      <c r="AA123" s="37"/>
      <c r="AB123" s="37"/>
      <c r="AC123" s="37"/>
      <c r="AD123" s="37"/>
      <c r="AE123" s="37"/>
    </row>
    <row r="124" s="2" customFormat="1" ht="15.15" customHeight="1">
      <c r="A124" s="37"/>
      <c r="B124" s="38"/>
      <c r="C124" s="31" t="s">
        <v>28</v>
      </c>
      <c r="D124" s="39"/>
      <c r="E124" s="39"/>
      <c r="F124" s="26" t="str">
        <f>IF(E20="","",E20)</f>
        <v>Vyplň údaj</v>
      </c>
      <c r="G124" s="39"/>
      <c r="H124" s="39"/>
      <c r="I124" s="31" t="s">
        <v>33</v>
      </c>
      <c r="J124" s="35" t="str">
        <f>E26</f>
        <v xml:space="preserve"> </v>
      </c>
      <c r="K124" s="39"/>
      <c r="L124" s="62"/>
      <c r="S124" s="37"/>
      <c r="T124" s="37"/>
      <c r="U124" s="37"/>
      <c r="V124" s="37"/>
      <c r="W124" s="37"/>
      <c r="X124" s="37"/>
      <c r="Y124" s="37"/>
      <c r="Z124" s="37"/>
      <c r="AA124" s="37"/>
      <c r="AB124" s="37"/>
      <c r="AC124" s="37"/>
      <c r="AD124" s="37"/>
      <c r="AE124" s="37"/>
    </row>
    <row r="125" s="2" customFormat="1" ht="10.32" customHeight="1">
      <c r="A125" s="37"/>
      <c r="B125" s="38"/>
      <c r="C125" s="39"/>
      <c r="D125" s="39"/>
      <c r="E125" s="39"/>
      <c r="F125" s="39"/>
      <c r="G125" s="39"/>
      <c r="H125" s="39"/>
      <c r="I125" s="39"/>
      <c r="J125" s="39"/>
      <c r="K125" s="39"/>
      <c r="L125" s="62"/>
      <c r="S125" s="37"/>
      <c r="T125" s="37"/>
      <c r="U125" s="37"/>
      <c r="V125" s="37"/>
      <c r="W125" s="37"/>
      <c r="X125" s="37"/>
      <c r="Y125" s="37"/>
      <c r="Z125" s="37"/>
      <c r="AA125" s="37"/>
      <c r="AB125" s="37"/>
      <c r="AC125" s="37"/>
      <c r="AD125" s="37"/>
      <c r="AE125" s="37"/>
    </row>
    <row r="126" s="11" customFormat="1" ht="29.28" customHeight="1">
      <c r="A126" s="199"/>
      <c r="B126" s="200"/>
      <c r="C126" s="201" t="s">
        <v>129</v>
      </c>
      <c r="D126" s="202" t="s">
        <v>61</v>
      </c>
      <c r="E126" s="202" t="s">
        <v>57</v>
      </c>
      <c r="F126" s="202" t="s">
        <v>58</v>
      </c>
      <c r="G126" s="202" t="s">
        <v>130</v>
      </c>
      <c r="H126" s="202" t="s">
        <v>131</v>
      </c>
      <c r="I126" s="202" t="s">
        <v>132</v>
      </c>
      <c r="J126" s="203" t="s">
        <v>119</v>
      </c>
      <c r="K126" s="204" t="s">
        <v>133</v>
      </c>
      <c r="L126" s="205"/>
      <c r="M126" s="99" t="s">
        <v>1</v>
      </c>
      <c r="N126" s="100" t="s">
        <v>40</v>
      </c>
      <c r="O126" s="100" t="s">
        <v>134</v>
      </c>
      <c r="P126" s="100" t="s">
        <v>135</v>
      </c>
      <c r="Q126" s="100" t="s">
        <v>136</v>
      </c>
      <c r="R126" s="100" t="s">
        <v>137</v>
      </c>
      <c r="S126" s="100" t="s">
        <v>138</v>
      </c>
      <c r="T126" s="101" t="s">
        <v>139</v>
      </c>
      <c r="U126" s="199"/>
      <c r="V126" s="199"/>
      <c r="W126" s="199"/>
      <c r="X126" s="199"/>
      <c r="Y126" s="199"/>
      <c r="Z126" s="199"/>
      <c r="AA126" s="199"/>
      <c r="AB126" s="199"/>
      <c r="AC126" s="199"/>
      <c r="AD126" s="199"/>
      <c r="AE126" s="199"/>
    </row>
    <row r="127" s="2" customFormat="1" ht="22.8" customHeight="1">
      <c r="A127" s="37"/>
      <c r="B127" s="38"/>
      <c r="C127" s="106" t="s">
        <v>140</v>
      </c>
      <c r="D127" s="39"/>
      <c r="E127" s="39"/>
      <c r="F127" s="39"/>
      <c r="G127" s="39"/>
      <c r="H127" s="39"/>
      <c r="I127" s="39"/>
      <c r="J127" s="206">
        <f>BK127</f>
        <v>0</v>
      </c>
      <c r="K127" s="39"/>
      <c r="L127" s="43"/>
      <c r="M127" s="102"/>
      <c r="N127" s="207"/>
      <c r="O127" s="103"/>
      <c r="P127" s="208">
        <f>P128</f>
        <v>0</v>
      </c>
      <c r="Q127" s="103"/>
      <c r="R127" s="208">
        <f>R128</f>
        <v>249.3046813</v>
      </c>
      <c r="S127" s="103"/>
      <c r="T127" s="209">
        <f>T128</f>
        <v>55.109999999999999</v>
      </c>
      <c r="U127" s="37"/>
      <c r="V127" s="37"/>
      <c r="W127" s="37"/>
      <c r="X127" s="37"/>
      <c r="Y127" s="37"/>
      <c r="Z127" s="37"/>
      <c r="AA127" s="37"/>
      <c r="AB127" s="37"/>
      <c r="AC127" s="37"/>
      <c r="AD127" s="37"/>
      <c r="AE127" s="37"/>
      <c r="AT127" s="16" t="s">
        <v>75</v>
      </c>
      <c r="AU127" s="16" t="s">
        <v>121</v>
      </c>
      <c r="BK127" s="210">
        <f>BK128</f>
        <v>0</v>
      </c>
    </row>
    <row r="128" s="12" customFormat="1" ht="25.92" customHeight="1">
      <c r="A128" s="12"/>
      <c r="B128" s="211"/>
      <c r="C128" s="212"/>
      <c r="D128" s="213" t="s">
        <v>75</v>
      </c>
      <c r="E128" s="214" t="s">
        <v>141</v>
      </c>
      <c r="F128" s="214" t="s">
        <v>142</v>
      </c>
      <c r="G128" s="212"/>
      <c r="H128" s="212"/>
      <c r="I128" s="215"/>
      <c r="J128" s="216">
        <f>BK128</f>
        <v>0</v>
      </c>
      <c r="K128" s="212"/>
      <c r="L128" s="217"/>
      <c r="M128" s="218"/>
      <c r="N128" s="219"/>
      <c r="O128" s="219"/>
      <c r="P128" s="220">
        <f>P129+P176+P186+P211+P231+P243</f>
        <v>0</v>
      </c>
      <c r="Q128" s="219"/>
      <c r="R128" s="220">
        <f>R129+R176+R186+R211+R231+R243</f>
        <v>249.3046813</v>
      </c>
      <c r="S128" s="219"/>
      <c r="T128" s="221">
        <f>T129+T176+T186+T211+T231+T243</f>
        <v>55.109999999999999</v>
      </c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R128" s="222" t="s">
        <v>83</v>
      </c>
      <c r="AT128" s="223" t="s">
        <v>75</v>
      </c>
      <c r="AU128" s="223" t="s">
        <v>76</v>
      </c>
      <c r="AY128" s="222" t="s">
        <v>143</v>
      </c>
      <c r="BK128" s="224">
        <f>BK129+BK176+BK186+BK211+BK231+BK243</f>
        <v>0</v>
      </c>
    </row>
    <row r="129" s="12" customFormat="1" ht="22.8" customHeight="1">
      <c r="A129" s="12"/>
      <c r="B129" s="211"/>
      <c r="C129" s="212"/>
      <c r="D129" s="213" t="s">
        <v>75</v>
      </c>
      <c r="E129" s="225" t="s">
        <v>83</v>
      </c>
      <c r="F129" s="225" t="s">
        <v>144</v>
      </c>
      <c r="G129" s="212"/>
      <c r="H129" s="212"/>
      <c r="I129" s="215"/>
      <c r="J129" s="226">
        <f>BK129</f>
        <v>0</v>
      </c>
      <c r="K129" s="212"/>
      <c r="L129" s="217"/>
      <c r="M129" s="218"/>
      <c r="N129" s="219"/>
      <c r="O129" s="219"/>
      <c r="P129" s="220">
        <f>SUM(P130:P175)</f>
        <v>0</v>
      </c>
      <c r="Q129" s="219"/>
      <c r="R129" s="220">
        <f>SUM(R130:R175)</f>
        <v>0.820716</v>
      </c>
      <c r="S129" s="219"/>
      <c r="T129" s="221">
        <f>SUM(T130:T175)</f>
        <v>55.109999999999999</v>
      </c>
      <c r="U129" s="12"/>
      <c r="V129" s="12"/>
      <c r="W129" s="12"/>
      <c r="X129" s="12"/>
      <c r="Y129" s="12"/>
      <c r="Z129" s="12"/>
      <c r="AA129" s="12"/>
      <c r="AB129" s="12"/>
      <c r="AC129" s="12"/>
      <c r="AD129" s="12"/>
      <c r="AE129" s="12"/>
      <c r="AR129" s="222" t="s">
        <v>83</v>
      </c>
      <c r="AT129" s="223" t="s">
        <v>75</v>
      </c>
      <c r="AU129" s="223" t="s">
        <v>83</v>
      </c>
      <c r="AY129" s="222" t="s">
        <v>143</v>
      </c>
      <c r="BK129" s="224">
        <f>SUM(BK130:BK175)</f>
        <v>0</v>
      </c>
    </row>
    <row r="130" s="2" customFormat="1" ht="24.15" customHeight="1">
      <c r="A130" s="37"/>
      <c r="B130" s="38"/>
      <c r="C130" s="227" t="s">
        <v>83</v>
      </c>
      <c r="D130" s="227" t="s">
        <v>145</v>
      </c>
      <c r="E130" s="228" t="s">
        <v>146</v>
      </c>
      <c r="F130" s="229" t="s">
        <v>147</v>
      </c>
      <c r="G130" s="230" t="s">
        <v>148</v>
      </c>
      <c r="H130" s="231">
        <v>250.5</v>
      </c>
      <c r="I130" s="232"/>
      <c r="J130" s="233">
        <f>ROUND(I130*H130,2)</f>
        <v>0</v>
      </c>
      <c r="K130" s="234"/>
      <c r="L130" s="43"/>
      <c r="M130" s="235" t="s">
        <v>1</v>
      </c>
      <c r="N130" s="236" t="s">
        <v>41</v>
      </c>
      <c r="O130" s="90"/>
      <c r="P130" s="237">
        <f>O130*H130</f>
        <v>0</v>
      </c>
      <c r="Q130" s="237">
        <v>0</v>
      </c>
      <c r="R130" s="237">
        <f>Q130*H130</f>
        <v>0</v>
      </c>
      <c r="S130" s="237">
        <v>0.22</v>
      </c>
      <c r="T130" s="238">
        <f>S130*H130</f>
        <v>55.109999999999999</v>
      </c>
      <c r="U130" s="37"/>
      <c r="V130" s="37"/>
      <c r="W130" s="37"/>
      <c r="X130" s="37"/>
      <c r="Y130" s="37"/>
      <c r="Z130" s="37"/>
      <c r="AA130" s="37"/>
      <c r="AB130" s="37"/>
      <c r="AC130" s="37"/>
      <c r="AD130" s="37"/>
      <c r="AE130" s="37"/>
      <c r="AR130" s="239" t="s">
        <v>149</v>
      </c>
      <c r="AT130" s="239" t="s">
        <v>145</v>
      </c>
      <c r="AU130" s="239" t="s">
        <v>85</v>
      </c>
      <c r="AY130" s="16" t="s">
        <v>143</v>
      </c>
      <c r="BE130" s="240">
        <f>IF(N130="základní",J130,0)</f>
        <v>0</v>
      </c>
      <c r="BF130" s="240">
        <f>IF(N130="snížená",J130,0)</f>
        <v>0</v>
      </c>
      <c r="BG130" s="240">
        <f>IF(N130="zákl. přenesená",J130,0)</f>
        <v>0</v>
      </c>
      <c r="BH130" s="240">
        <f>IF(N130="sníž. přenesená",J130,0)</f>
        <v>0</v>
      </c>
      <c r="BI130" s="240">
        <f>IF(N130="nulová",J130,0)</f>
        <v>0</v>
      </c>
      <c r="BJ130" s="16" t="s">
        <v>83</v>
      </c>
      <c r="BK130" s="240">
        <f>ROUND(I130*H130,2)</f>
        <v>0</v>
      </c>
      <c r="BL130" s="16" t="s">
        <v>149</v>
      </c>
      <c r="BM130" s="239" t="s">
        <v>359</v>
      </c>
    </row>
    <row r="131" s="2" customFormat="1">
      <c r="A131" s="37"/>
      <c r="B131" s="38"/>
      <c r="C131" s="39"/>
      <c r="D131" s="241" t="s">
        <v>151</v>
      </c>
      <c r="E131" s="39"/>
      <c r="F131" s="242" t="s">
        <v>152</v>
      </c>
      <c r="G131" s="39"/>
      <c r="H131" s="39"/>
      <c r="I131" s="243"/>
      <c r="J131" s="39"/>
      <c r="K131" s="39"/>
      <c r="L131" s="43"/>
      <c r="M131" s="244"/>
      <c r="N131" s="245"/>
      <c r="O131" s="90"/>
      <c r="P131" s="90"/>
      <c r="Q131" s="90"/>
      <c r="R131" s="90"/>
      <c r="S131" s="90"/>
      <c r="T131" s="91"/>
      <c r="U131" s="37"/>
      <c r="V131" s="37"/>
      <c r="W131" s="37"/>
      <c r="X131" s="37"/>
      <c r="Y131" s="37"/>
      <c r="Z131" s="37"/>
      <c r="AA131" s="37"/>
      <c r="AB131" s="37"/>
      <c r="AC131" s="37"/>
      <c r="AD131" s="37"/>
      <c r="AE131" s="37"/>
      <c r="AT131" s="16" t="s">
        <v>151</v>
      </c>
      <c r="AU131" s="16" t="s">
        <v>85</v>
      </c>
    </row>
    <row r="132" s="13" customFormat="1">
      <c r="A132" s="13"/>
      <c r="B132" s="246"/>
      <c r="C132" s="247"/>
      <c r="D132" s="241" t="s">
        <v>153</v>
      </c>
      <c r="E132" s="248" t="s">
        <v>1</v>
      </c>
      <c r="F132" s="249" t="s">
        <v>360</v>
      </c>
      <c r="G132" s="247"/>
      <c r="H132" s="250">
        <v>4.5</v>
      </c>
      <c r="I132" s="251"/>
      <c r="J132" s="247"/>
      <c r="K132" s="247"/>
      <c r="L132" s="252"/>
      <c r="M132" s="253"/>
      <c r="N132" s="254"/>
      <c r="O132" s="254"/>
      <c r="P132" s="254"/>
      <c r="Q132" s="254"/>
      <c r="R132" s="254"/>
      <c r="S132" s="254"/>
      <c r="T132" s="255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T132" s="256" t="s">
        <v>153</v>
      </c>
      <c r="AU132" s="256" t="s">
        <v>85</v>
      </c>
      <c r="AV132" s="13" t="s">
        <v>85</v>
      </c>
      <c r="AW132" s="13" t="s">
        <v>32</v>
      </c>
      <c r="AX132" s="13" t="s">
        <v>76</v>
      </c>
      <c r="AY132" s="256" t="s">
        <v>143</v>
      </c>
    </row>
    <row r="133" s="13" customFormat="1">
      <c r="A133" s="13"/>
      <c r="B133" s="246"/>
      <c r="C133" s="247"/>
      <c r="D133" s="241" t="s">
        <v>153</v>
      </c>
      <c r="E133" s="248" t="s">
        <v>1</v>
      </c>
      <c r="F133" s="249" t="s">
        <v>361</v>
      </c>
      <c r="G133" s="247"/>
      <c r="H133" s="250">
        <v>246</v>
      </c>
      <c r="I133" s="251"/>
      <c r="J133" s="247"/>
      <c r="K133" s="247"/>
      <c r="L133" s="252"/>
      <c r="M133" s="253"/>
      <c r="N133" s="254"/>
      <c r="O133" s="254"/>
      <c r="P133" s="254"/>
      <c r="Q133" s="254"/>
      <c r="R133" s="254"/>
      <c r="S133" s="254"/>
      <c r="T133" s="255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T133" s="256" t="s">
        <v>153</v>
      </c>
      <c r="AU133" s="256" t="s">
        <v>85</v>
      </c>
      <c r="AV133" s="13" t="s">
        <v>85</v>
      </c>
      <c r="AW133" s="13" t="s">
        <v>32</v>
      </c>
      <c r="AX133" s="13" t="s">
        <v>76</v>
      </c>
      <c r="AY133" s="256" t="s">
        <v>143</v>
      </c>
    </row>
    <row r="134" s="14" customFormat="1">
      <c r="A134" s="14"/>
      <c r="B134" s="257"/>
      <c r="C134" s="258"/>
      <c r="D134" s="241" t="s">
        <v>153</v>
      </c>
      <c r="E134" s="259" t="s">
        <v>1</v>
      </c>
      <c r="F134" s="260" t="s">
        <v>162</v>
      </c>
      <c r="G134" s="258"/>
      <c r="H134" s="261">
        <v>250.5</v>
      </c>
      <c r="I134" s="262"/>
      <c r="J134" s="258"/>
      <c r="K134" s="258"/>
      <c r="L134" s="263"/>
      <c r="M134" s="264"/>
      <c r="N134" s="265"/>
      <c r="O134" s="265"/>
      <c r="P134" s="265"/>
      <c r="Q134" s="265"/>
      <c r="R134" s="265"/>
      <c r="S134" s="265"/>
      <c r="T134" s="266"/>
      <c r="U134" s="14"/>
      <c r="V134" s="14"/>
      <c r="W134" s="14"/>
      <c r="X134" s="14"/>
      <c r="Y134" s="14"/>
      <c r="Z134" s="14"/>
      <c r="AA134" s="14"/>
      <c r="AB134" s="14"/>
      <c r="AC134" s="14"/>
      <c r="AD134" s="14"/>
      <c r="AE134" s="14"/>
      <c r="AT134" s="267" t="s">
        <v>153</v>
      </c>
      <c r="AU134" s="267" t="s">
        <v>85</v>
      </c>
      <c r="AV134" s="14" t="s">
        <v>149</v>
      </c>
      <c r="AW134" s="14" t="s">
        <v>32</v>
      </c>
      <c r="AX134" s="14" t="s">
        <v>83</v>
      </c>
      <c r="AY134" s="267" t="s">
        <v>143</v>
      </c>
    </row>
    <row r="135" s="2" customFormat="1" ht="33" customHeight="1">
      <c r="A135" s="37"/>
      <c r="B135" s="38"/>
      <c r="C135" s="227" t="s">
        <v>85</v>
      </c>
      <c r="D135" s="227" t="s">
        <v>145</v>
      </c>
      <c r="E135" s="228" t="s">
        <v>155</v>
      </c>
      <c r="F135" s="229" t="s">
        <v>156</v>
      </c>
      <c r="G135" s="230" t="s">
        <v>157</v>
      </c>
      <c r="H135" s="231">
        <v>103.65900000000001</v>
      </c>
      <c r="I135" s="232"/>
      <c r="J135" s="233">
        <f>ROUND(I135*H135,2)</f>
        <v>0</v>
      </c>
      <c r="K135" s="234"/>
      <c r="L135" s="43"/>
      <c r="M135" s="235" t="s">
        <v>1</v>
      </c>
      <c r="N135" s="236" t="s">
        <v>41</v>
      </c>
      <c r="O135" s="90"/>
      <c r="P135" s="237">
        <f>O135*H135</f>
        <v>0</v>
      </c>
      <c r="Q135" s="237">
        <v>0</v>
      </c>
      <c r="R135" s="237">
        <f>Q135*H135</f>
        <v>0</v>
      </c>
      <c r="S135" s="237">
        <v>0</v>
      </c>
      <c r="T135" s="238">
        <f>S135*H135</f>
        <v>0</v>
      </c>
      <c r="U135" s="37"/>
      <c r="V135" s="37"/>
      <c r="W135" s="37"/>
      <c r="X135" s="37"/>
      <c r="Y135" s="37"/>
      <c r="Z135" s="37"/>
      <c r="AA135" s="37"/>
      <c r="AB135" s="37"/>
      <c r="AC135" s="37"/>
      <c r="AD135" s="37"/>
      <c r="AE135" s="37"/>
      <c r="AR135" s="239" t="s">
        <v>149</v>
      </c>
      <c r="AT135" s="239" t="s">
        <v>145</v>
      </c>
      <c r="AU135" s="239" t="s">
        <v>85</v>
      </c>
      <c r="AY135" s="16" t="s">
        <v>143</v>
      </c>
      <c r="BE135" s="240">
        <f>IF(N135="základní",J135,0)</f>
        <v>0</v>
      </c>
      <c r="BF135" s="240">
        <f>IF(N135="snížená",J135,0)</f>
        <v>0</v>
      </c>
      <c r="BG135" s="240">
        <f>IF(N135="zákl. přenesená",J135,0)</f>
        <v>0</v>
      </c>
      <c r="BH135" s="240">
        <f>IF(N135="sníž. přenesená",J135,0)</f>
        <v>0</v>
      </c>
      <c r="BI135" s="240">
        <f>IF(N135="nulová",J135,0)</f>
        <v>0</v>
      </c>
      <c r="BJ135" s="16" t="s">
        <v>83</v>
      </c>
      <c r="BK135" s="240">
        <f>ROUND(I135*H135,2)</f>
        <v>0</v>
      </c>
      <c r="BL135" s="16" t="s">
        <v>149</v>
      </c>
      <c r="BM135" s="239" t="s">
        <v>362</v>
      </c>
    </row>
    <row r="136" s="2" customFormat="1">
      <c r="A136" s="37"/>
      <c r="B136" s="38"/>
      <c r="C136" s="39"/>
      <c r="D136" s="241" t="s">
        <v>151</v>
      </c>
      <c r="E136" s="39"/>
      <c r="F136" s="242" t="s">
        <v>159</v>
      </c>
      <c r="G136" s="39"/>
      <c r="H136" s="39"/>
      <c r="I136" s="243"/>
      <c r="J136" s="39"/>
      <c r="K136" s="39"/>
      <c r="L136" s="43"/>
      <c r="M136" s="244"/>
      <c r="N136" s="245"/>
      <c r="O136" s="90"/>
      <c r="P136" s="90"/>
      <c r="Q136" s="90"/>
      <c r="R136" s="90"/>
      <c r="S136" s="90"/>
      <c r="T136" s="91"/>
      <c r="U136" s="37"/>
      <c r="V136" s="37"/>
      <c r="W136" s="37"/>
      <c r="X136" s="37"/>
      <c r="Y136" s="37"/>
      <c r="Z136" s="37"/>
      <c r="AA136" s="37"/>
      <c r="AB136" s="37"/>
      <c r="AC136" s="37"/>
      <c r="AD136" s="37"/>
      <c r="AE136" s="37"/>
      <c r="AT136" s="16" t="s">
        <v>151</v>
      </c>
      <c r="AU136" s="16" t="s">
        <v>85</v>
      </c>
    </row>
    <row r="137" s="13" customFormat="1">
      <c r="A137" s="13"/>
      <c r="B137" s="246"/>
      <c r="C137" s="247"/>
      <c r="D137" s="241" t="s">
        <v>153</v>
      </c>
      <c r="E137" s="248" t="s">
        <v>1</v>
      </c>
      <c r="F137" s="249" t="s">
        <v>363</v>
      </c>
      <c r="G137" s="247"/>
      <c r="H137" s="250">
        <v>91.584000000000003</v>
      </c>
      <c r="I137" s="251"/>
      <c r="J137" s="247"/>
      <c r="K137" s="247"/>
      <c r="L137" s="252"/>
      <c r="M137" s="253"/>
      <c r="N137" s="254"/>
      <c r="O137" s="254"/>
      <c r="P137" s="254"/>
      <c r="Q137" s="254"/>
      <c r="R137" s="254"/>
      <c r="S137" s="254"/>
      <c r="T137" s="255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T137" s="256" t="s">
        <v>153</v>
      </c>
      <c r="AU137" s="256" t="s">
        <v>85</v>
      </c>
      <c r="AV137" s="13" t="s">
        <v>85</v>
      </c>
      <c r="AW137" s="13" t="s">
        <v>32</v>
      </c>
      <c r="AX137" s="13" t="s">
        <v>76</v>
      </c>
      <c r="AY137" s="256" t="s">
        <v>143</v>
      </c>
    </row>
    <row r="138" s="13" customFormat="1">
      <c r="A138" s="13"/>
      <c r="B138" s="246"/>
      <c r="C138" s="247"/>
      <c r="D138" s="241" t="s">
        <v>153</v>
      </c>
      <c r="E138" s="248" t="s">
        <v>1</v>
      </c>
      <c r="F138" s="249" t="s">
        <v>364</v>
      </c>
      <c r="G138" s="247"/>
      <c r="H138" s="250">
        <v>12.074999999999999</v>
      </c>
      <c r="I138" s="251"/>
      <c r="J138" s="247"/>
      <c r="K138" s="247"/>
      <c r="L138" s="252"/>
      <c r="M138" s="253"/>
      <c r="N138" s="254"/>
      <c r="O138" s="254"/>
      <c r="P138" s="254"/>
      <c r="Q138" s="254"/>
      <c r="R138" s="254"/>
      <c r="S138" s="254"/>
      <c r="T138" s="255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T138" s="256" t="s">
        <v>153</v>
      </c>
      <c r="AU138" s="256" t="s">
        <v>85</v>
      </c>
      <c r="AV138" s="13" t="s">
        <v>85</v>
      </c>
      <c r="AW138" s="13" t="s">
        <v>32</v>
      </c>
      <c r="AX138" s="13" t="s">
        <v>76</v>
      </c>
      <c r="AY138" s="256" t="s">
        <v>143</v>
      </c>
    </row>
    <row r="139" s="14" customFormat="1">
      <c r="A139" s="14"/>
      <c r="B139" s="257"/>
      <c r="C139" s="258"/>
      <c r="D139" s="241" t="s">
        <v>153</v>
      </c>
      <c r="E139" s="259" t="s">
        <v>107</v>
      </c>
      <c r="F139" s="260" t="s">
        <v>162</v>
      </c>
      <c r="G139" s="258"/>
      <c r="H139" s="261">
        <v>103.65900000000001</v>
      </c>
      <c r="I139" s="262"/>
      <c r="J139" s="258"/>
      <c r="K139" s="258"/>
      <c r="L139" s="263"/>
      <c r="M139" s="264"/>
      <c r="N139" s="265"/>
      <c r="O139" s="265"/>
      <c r="P139" s="265"/>
      <c r="Q139" s="265"/>
      <c r="R139" s="265"/>
      <c r="S139" s="265"/>
      <c r="T139" s="266"/>
      <c r="U139" s="14"/>
      <c r="V139" s="14"/>
      <c r="W139" s="14"/>
      <c r="X139" s="14"/>
      <c r="Y139" s="14"/>
      <c r="Z139" s="14"/>
      <c r="AA139" s="14"/>
      <c r="AB139" s="14"/>
      <c r="AC139" s="14"/>
      <c r="AD139" s="14"/>
      <c r="AE139" s="14"/>
      <c r="AT139" s="267" t="s">
        <v>153</v>
      </c>
      <c r="AU139" s="267" t="s">
        <v>85</v>
      </c>
      <c r="AV139" s="14" t="s">
        <v>149</v>
      </c>
      <c r="AW139" s="14" t="s">
        <v>32</v>
      </c>
      <c r="AX139" s="14" t="s">
        <v>83</v>
      </c>
      <c r="AY139" s="267" t="s">
        <v>143</v>
      </c>
    </row>
    <row r="140" s="2" customFormat="1" ht="33" customHeight="1">
      <c r="A140" s="37"/>
      <c r="B140" s="38"/>
      <c r="C140" s="227" t="s">
        <v>163</v>
      </c>
      <c r="D140" s="227" t="s">
        <v>145</v>
      </c>
      <c r="E140" s="228" t="s">
        <v>164</v>
      </c>
      <c r="F140" s="229" t="s">
        <v>165</v>
      </c>
      <c r="G140" s="230" t="s">
        <v>157</v>
      </c>
      <c r="H140" s="231">
        <v>89.132999999999996</v>
      </c>
      <c r="I140" s="232"/>
      <c r="J140" s="233">
        <f>ROUND(I140*H140,2)</f>
        <v>0</v>
      </c>
      <c r="K140" s="234"/>
      <c r="L140" s="43"/>
      <c r="M140" s="235" t="s">
        <v>1</v>
      </c>
      <c r="N140" s="236" t="s">
        <v>41</v>
      </c>
      <c r="O140" s="90"/>
      <c r="P140" s="237">
        <f>O140*H140</f>
        <v>0</v>
      </c>
      <c r="Q140" s="237">
        <v>0</v>
      </c>
      <c r="R140" s="237">
        <f>Q140*H140</f>
        <v>0</v>
      </c>
      <c r="S140" s="237">
        <v>0</v>
      </c>
      <c r="T140" s="238">
        <f>S140*H140</f>
        <v>0</v>
      </c>
      <c r="U140" s="37"/>
      <c r="V140" s="37"/>
      <c r="W140" s="37"/>
      <c r="X140" s="37"/>
      <c r="Y140" s="37"/>
      <c r="Z140" s="37"/>
      <c r="AA140" s="37"/>
      <c r="AB140" s="37"/>
      <c r="AC140" s="37"/>
      <c r="AD140" s="37"/>
      <c r="AE140" s="37"/>
      <c r="AR140" s="239" t="s">
        <v>149</v>
      </c>
      <c r="AT140" s="239" t="s">
        <v>145</v>
      </c>
      <c r="AU140" s="239" t="s">
        <v>85</v>
      </c>
      <c r="AY140" s="16" t="s">
        <v>143</v>
      </c>
      <c r="BE140" s="240">
        <f>IF(N140="základní",J140,0)</f>
        <v>0</v>
      </c>
      <c r="BF140" s="240">
        <f>IF(N140="snížená",J140,0)</f>
        <v>0</v>
      </c>
      <c r="BG140" s="240">
        <f>IF(N140="zákl. přenesená",J140,0)</f>
        <v>0</v>
      </c>
      <c r="BH140" s="240">
        <f>IF(N140="sníž. přenesená",J140,0)</f>
        <v>0</v>
      </c>
      <c r="BI140" s="240">
        <f>IF(N140="nulová",J140,0)</f>
        <v>0</v>
      </c>
      <c r="BJ140" s="16" t="s">
        <v>83</v>
      </c>
      <c r="BK140" s="240">
        <f>ROUND(I140*H140,2)</f>
        <v>0</v>
      </c>
      <c r="BL140" s="16" t="s">
        <v>149</v>
      </c>
      <c r="BM140" s="239" t="s">
        <v>365</v>
      </c>
    </row>
    <row r="141" s="2" customFormat="1">
      <c r="A141" s="37"/>
      <c r="B141" s="38"/>
      <c r="C141" s="39"/>
      <c r="D141" s="241" t="s">
        <v>151</v>
      </c>
      <c r="E141" s="39"/>
      <c r="F141" s="242" t="s">
        <v>167</v>
      </c>
      <c r="G141" s="39"/>
      <c r="H141" s="39"/>
      <c r="I141" s="243"/>
      <c r="J141" s="39"/>
      <c r="K141" s="39"/>
      <c r="L141" s="43"/>
      <c r="M141" s="244"/>
      <c r="N141" s="245"/>
      <c r="O141" s="90"/>
      <c r="P141" s="90"/>
      <c r="Q141" s="90"/>
      <c r="R141" s="90"/>
      <c r="S141" s="90"/>
      <c r="T141" s="91"/>
      <c r="U141" s="37"/>
      <c r="V141" s="37"/>
      <c r="W141" s="37"/>
      <c r="X141" s="37"/>
      <c r="Y141" s="37"/>
      <c r="Z141" s="37"/>
      <c r="AA141" s="37"/>
      <c r="AB141" s="37"/>
      <c r="AC141" s="37"/>
      <c r="AD141" s="37"/>
      <c r="AE141" s="37"/>
      <c r="AT141" s="16" t="s">
        <v>151</v>
      </c>
      <c r="AU141" s="16" t="s">
        <v>85</v>
      </c>
    </row>
    <row r="142" s="13" customFormat="1">
      <c r="A142" s="13"/>
      <c r="B142" s="246"/>
      <c r="C142" s="247"/>
      <c r="D142" s="241" t="s">
        <v>153</v>
      </c>
      <c r="E142" s="248" t="s">
        <v>1</v>
      </c>
      <c r="F142" s="249" t="s">
        <v>107</v>
      </c>
      <c r="G142" s="247"/>
      <c r="H142" s="250">
        <v>103.65900000000001</v>
      </c>
      <c r="I142" s="251"/>
      <c r="J142" s="247"/>
      <c r="K142" s="247"/>
      <c r="L142" s="252"/>
      <c r="M142" s="253"/>
      <c r="N142" s="254"/>
      <c r="O142" s="254"/>
      <c r="P142" s="254"/>
      <c r="Q142" s="254"/>
      <c r="R142" s="254"/>
      <c r="S142" s="254"/>
      <c r="T142" s="255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T142" s="256" t="s">
        <v>153</v>
      </c>
      <c r="AU142" s="256" t="s">
        <v>85</v>
      </c>
      <c r="AV142" s="13" t="s">
        <v>85</v>
      </c>
      <c r="AW142" s="13" t="s">
        <v>32</v>
      </c>
      <c r="AX142" s="13" t="s">
        <v>76</v>
      </c>
      <c r="AY142" s="256" t="s">
        <v>143</v>
      </c>
    </row>
    <row r="143" s="13" customFormat="1">
      <c r="A143" s="13"/>
      <c r="B143" s="246"/>
      <c r="C143" s="247"/>
      <c r="D143" s="241" t="s">
        <v>153</v>
      </c>
      <c r="E143" s="248" t="s">
        <v>1</v>
      </c>
      <c r="F143" s="249" t="s">
        <v>168</v>
      </c>
      <c r="G143" s="247"/>
      <c r="H143" s="250">
        <v>-3.766</v>
      </c>
      <c r="I143" s="251"/>
      <c r="J143" s="247"/>
      <c r="K143" s="247"/>
      <c r="L143" s="252"/>
      <c r="M143" s="253"/>
      <c r="N143" s="254"/>
      <c r="O143" s="254"/>
      <c r="P143" s="254"/>
      <c r="Q143" s="254"/>
      <c r="R143" s="254"/>
      <c r="S143" s="254"/>
      <c r="T143" s="255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T143" s="256" t="s">
        <v>153</v>
      </c>
      <c r="AU143" s="256" t="s">
        <v>85</v>
      </c>
      <c r="AV143" s="13" t="s">
        <v>85</v>
      </c>
      <c r="AW143" s="13" t="s">
        <v>32</v>
      </c>
      <c r="AX143" s="13" t="s">
        <v>76</v>
      </c>
      <c r="AY143" s="256" t="s">
        <v>143</v>
      </c>
    </row>
    <row r="144" s="13" customFormat="1">
      <c r="A144" s="13"/>
      <c r="B144" s="246"/>
      <c r="C144" s="247"/>
      <c r="D144" s="241" t="s">
        <v>153</v>
      </c>
      <c r="E144" s="248" t="s">
        <v>1</v>
      </c>
      <c r="F144" s="249" t="s">
        <v>366</v>
      </c>
      <c r="G144" s="247"/>
      <c r="H144" s="250">
        <v>-10.76</v>
      </c>
      <c r="I144" s="251"/>
      <c r="J144" s="247"/>
      <c r="K144" s="247"/>
      <c r="L144" s="252"/>
      <c r="M144" s="253"/>
      <c r="N144" s="254"/>
      <c r="O144" s="254"/>
      <c r="P144" s="254"/>
      <c r="Q144" s="254"/>
      <c r="R144" s="254"/>
      <c r="S144" s="254"/>
      <c r="T144" s="255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T144" s="256" t="s">
        <v>153</v>
      </c>
      <c r="AU144" s="256" t="s">
        <v>85</v>
      </c>
      <c r="AV144" s="13" t="s">
        <v>85</v>
      </c>
      <c r="AW144" s="13" t="s">
        <v>32</v>
      </c>
      <c r="AX144" s="13" t="s">
        <v>76</v>
      </c>
      <c r="AY144" s="256" t="s">
        <v>143</v>
      </c>
    </row>
    <row r="145" s="14" customFormat="1">
      <c r="A145" s="14"/>
      <c r="B145" s="257"/>
      <c r="C145" s="258"/>
      <c r="D145" s="241" t="s">
        <v>153</v>
      </c>
      <c r="E145" s="259" t="s">
        <v>1</v>
      </c>
      <c r="F145" s="260" t="s">
        <v>162</v>
      </c>
      <c r="G145" s="258"/>
      <c r="H145" s="261">
        <v>89.132999999999996</v>
      </c>
      <c r="I145" s="262"/>
      <c r="J145" s="258"/>
      <c r="K145" s="258"/>
      <c r="L145" s="263"/>
      <c r="M145" s="264"/>
      <c r="N145" s="265"/>
      <c r="O145" s="265"/>
      <c r="P145" s="265"/>
      <c r="Q145" s="265"/>
      <c r="R145" s="265"/>
      <c r="S145" s="265"/>
      <c r="T145" s="266"/>
      <c r="U145" s="14"/>
      <c r="V145" s="14"/>
      <c r="W145" s="14"/>
      <c r="X145" s="14"/>
      <c r="Y145" s="14"/>
      <c r="Z145" s="14"/>
      <c r="AA145" s="14"/>
      <c r="AB145" s="14"/>
      <c r="AC145" s="14"/>
      <c r="AD145" s="14"/>
      <c r="AE145" s="14"/>
      <c r="AT145" s="267" t="s">
        <v>153</v>
      </c>
      <c r="AU145" s="267" t="s">
        <v>85</v>
      </c>
      <c r="AV145" s="14" t="s">
        <v>149</v>
      </c>
      <c r="AW145" s="14" t="s">
        <v>32</v>
      </c>
      <c r="AX145" s="14" t="s">
        <v>83</v>
      </c>
      <c r="AY145" s="267" t="s">
        <v>143</v>
      </c>
    </row>
    <row r="146" s="2" customFormat="1" ht="37.8" customHeight="1">
      <c r="A146" s="37"/>
      <c r="B146" s="38"/>
      <c r="C146" s="227" t="s">
        <v>149</v>
      </c>
      <c r="D146" s="227" t="s">
        <v>145</v>
      </c>
      <c r="E146" s="228" t="s">
        <v>170</v>
      </c>
      <c r="F146" s="229" t="s">
        <v>171</v>
      </c>
      <c r="G146" s="230" t="s">
        <v>157</v>
      </c>
      <c r="H146" s="231">
        <v>623.93100000000004</v>
      </c>
      <c r="I146" s="232"/>
      <c r="J146" s="233">
        <f>ROUND(I146*H146,2)</f>
        <v>0</v>
      </c>
      <c r="K146" s="234"/>
      <c r="L146" s="43"/>
      <c r="M146" s="235" t="s">
        <v>1</v>
      </c>
      <c r="N146" s="236" t="s">
        <v>41</v>
      </c>
      <c r="O146" s="90"/>
      <c r="P146" s="237">
        <f>O146*H146</f>
        <v>0</v>
      </c>
      <c r="Q146" s="237">
        <v>0</v>
      </c>
      <c r="R146" s="237">
        <f>Q146*H146</f>
        <v>0</v>
      </c>
      <c r="S146" s="237">
        <v>0</v>
      </c>
      <c r="T146" s="238">
        <f>S146*H146</f>
        <v>0</v>
      </c>
      <c r="U146" s="37"/>
      <c r="V146" s="37"/>
      <c r="W146" s="37"/>
      <c r="X146" s="37"/>
      <c r="Y146" s="37"/>
      <c r="Z146" s="37"/>
      <c r="AA146" s="37"/>
      <c r="AB146" s="37"/>
      <c r="AC146" s="37"/>
      <c r="AD146" s="37"/>
      <c r="AE146" s="37"/>
      <c r="AR146" s="239" t="s">
        <v>149</v>
      </c>
      <c r="AT146" s="239" t="s">
        <v>145</v>
      </c>
      <c r="AU146" s="239" t="s">
        <v>85</v>
      </c>
      <c r="AY146" s="16" t="s">
        <v>143</v>
      </c>
      <c r="BE146" s="240">
        <f>IF(N146="základní",J146,0)</f>
        <v>0</v>
      </c>
      <c r="BF146" s="240">
        <f>IF(N146="snížená",J146,0)</f>
        <v>0</v>
      </c>
      <c r="BG146" s="240">
        <f>IF(N146="zákl. přenesená",J146,0)</f>
        <v>0</v>
      </c>
      <c r="BH146" s="240">
        <f>IF(N146="sníž. přenesená",J146,0)</f>
        <v>0</v>
      </c>
      <c r="BI146" s="240">
        <f>IF(N146="nulová",J146,0)</f>
        <v>0</v>
      </c>
      <c r="BJ146" s="16" t="s">
        <v>83</v>
      </c>
      <c r="BK146" s="240">
        <f>ROUND(I146*H146,2)</f>
        <v>0</v>
      </c>
      <c r="BL146" s="16" t="s">
        <v>149</v>
      </c>
      <c r="BM146" s="239" t="s">
        <v>367</v>
      </c>
    </row>
    <row r="147" s="2" customFormat="1">
      <c r="A147" s="37"/>
      <c r="B147" s="38"/>
      <c r="C147" s="39"/>
      <c r="D147" s="241" t="s">
        <v>151</v>
      </c>
      <c r="E147" s="39"/>
      <c r="F147" s="242" t="s">
        <v>173</v>
      </c>
      <c r="G147" s="39"/>
      <c r="H147" s="39"/>
      <c r="I147" s="243"/>
      <c r="J147" s="39"/>
      <c r="K147" s="39"/>
      <c r="L147" s="43"/>
      <c r="M147" s="244"/>
      <c r="N147" s="245"/>
      <c r="O147" s="90"/>
      <c r="P147" s="90"/>
      <c r="Q147" s="90"/>
      <c r="R147" s="90"/>
      <c r="S147" s="90"/>
      <c r="T147" s="91"/>
      <c r="U147" s="37"/>
      <c r="V147" s="37"/>
      <c r="W147" s="37"/>
      <c r="X147" s="37"/>
      <c r="Y147" s="37"/>
      <c r="Z147" s="37"/>
      <c r="AA147" s="37"/>
      <c r="AB147" s="37"/>
      <c r="AC147" s="37"/>
      <c r="AD147" s="37"/>
      <c r="AE147" s="37"/>
      <c r="AT147" s="16" t="s">
        <v>151</v>
      </c>
      <c r="AU147" s="16" t="s">
        <v>85</v>
      </c>
    </row>
    <row r="148" s="13" customFormat="1">
      <c r="A148" s="13"/>
      <c r="B148" s="246"/>
      <c r="C148" s="247"/>
      <c r="D148" s="241" t="s">
        <v>153</v>
      </c>
      <c r="E148" s="248" t="s">
        <v>1</v>
      </c>
      <c r="F148" s="249" t="s">
        <v>107</v>
      </c>
      <c r="G148" s="247"/>
      <c r="H148" s="250">
        <v>103.65900000000001</v>
      </c>
      <c r="I148" s="251"/>
      <c r="J148" s="247"/>
      <c r="K148" s="247"/>
      <c r="L148" s="252"/>
      <c r="M148" s="253"/>
      <c r="N148" s="254"/>
      <c r="O148" s="254"/>
      <c r="P148" s="254"/>
      <c r="Q148" s="254"/>
      <c r="R148" s="254"/>
      <c r="S148" s="254"/>
      <c r="T148" s="255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T148" s="256" t="s">
        <v>153</v>
      </c>
      <c r="AU148" s="256" t="s">
        <v>85</v>
      </c>
      <c r="AV148" s="13" t="s">
        <v>85</v>
      </c>
      <c r="AW148" s="13" t="s">
        <v>32</v>
      </c>
      <c r="AX148" s="13" t="s">
        <v>76</v>
      </c>
      <c r="AY148" s="256" t="s">
        <v>143</v>
      </c>
    </row>
    <row r="149" s="13" customFormat="1">
      <c r="A149" s="13"/>
      <c r="B149" s="246"/>
      <c r="C149" s="247"/>
      <c r="D149" s="241" t="s">
        <v>153</v>
      </c>
      <c r="E149" s="248" t="s">
        <v>1</v>
      </c>
      <c r="F149" s="249" t="s">
        <v>168</v>
      </c>
      <c r="G149" s="247"/>
      <c r="H149" s="250">
        <v>-3.766</v>
      </c>
      <c r="I149" s="251"/>
      <c r="J149" s="247"/>
      <c r="K149" s="247"/>
      <c r="L149" s="252"/>
      <c r="M149" s="253"/>
      <c r="N149" s="254"/>
      <c r="O149" s="254"/>
      <c r="P149" s="254"/>
      <c r="Q149" s="254"/>
      <c r="R149" s="254"/>
      <c r="S149" s="254"/>
      <c r="T149" s="255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T149" s="256" t="s">
        <v>153</v>
      </c>
      <c r="AU149" s="256" t="s">
        <v>85</v>
      </c>
      <c r="AV149" s="13" t="s">
        <v>85</v>
      </c>
      <c r="AW149" s="13" t="s">
        <v>32</v>
      </c>
      <c r="AX149" s="13" t="s">
        <v>76</v>
      </c>
      <c r="AY149" s="256" t="s">
        <v>143</v>
      </c>
    </row>
    <row r="150" s="13" customFormat="1">
      <c r="A150" s="13"/>
      <c r="B150" s="246"/>
      <c r="C150" s="247"/>
      <c r="D150" s="241" t="s">
        <v>153</v>
      </c>
      <c r="E150" s="248" t="s">
        <v>1</v>
      </c>
      <c r="F150" s="249" t="s">
        <v>366</v>
      </c>
      <c r="G150" s="247"/>
      <c r="H150" s="250">
        <v>-10.76</v>
      </c>
      <c r="I150" s="251"/>
      <c r="J150" s="247"/>
      <c r="K150" s="247"/>
      <c r="L150" s="252"/>
      <c r="M150" s="253"/>
      <c r="N150" s="254"/>
      <c r="O150" s="254"/>
      <c r="P150" s="254"/>
      <c r="Q150" s="254"/>
      <c r="R150" s="254"/>
      <c r="S150" s="254"/>
      <c r="T150" s="255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T150" s="256" t="s">
        <v>153</v>
      </c>
      <c r="AU150" s="256" t="s">
        <v>85</v>
      </c>
      <c r="AV150" s="13" t="s">
        <v>85</v>
      </c>
      <c r="AW150" s="13" t="s">
        <v>32</v>
      </c>
      <c r="AX150" s="13" t="s">
        <v>76</v>
      </c>
      <c r="AY150" s="256" t="s">
        <v>143</v>
      </c>
    </row>
    <row r="151" s="14" customFormat="1">
      <c r="A151" s="14"/>
      <c r="B151" s="257"/>
      <c r="C151" s="258"/>
      <c r="D151" s="241" t="s">
        <v>153</v>
      </c>
      <c r="E151" s="259" t="s">
        <v>1</v>
      </c>
      <c r="F151" s="260" t="s">
        <v>162</v>
      </c>
      <c r="G151" s="258"/>
      <c r="H151" s="261">
        <v>89.132999999999996</v>
      </c>
      <c r="I151" s="262"/>
      <c r="J151" s="258"/>
      <c r="K151" s="258"/>
      <c r="L151" s="263"/>
      <c r="M151" s="264"/>
      <c r="N151" s="265"/>
      <c r="O151" s="265"/>
      <c r="P151" s="265"/>
      <c r="Q151" s="265"/>
      <c r="R151" s="265"/>
      <c r="S151" s="265"/>
      <c r="T151" s="266"/>
      <c r="U151" s="14"/>
      <c r="V151" s="14"/>
      <c r="W151" s="14"/>
      <c r="X151" s="14"/>
      <c r="Y151" s="14"/>
      <c r="Z151" s="14"/>
      <c r="AA151" s="14"/>
      <c r="AB151" s="14"/>
      <c r="AC151" s="14"/>
      <c r="AD151" s="14"/>
      <c r="AE151" s="14"/>
      <c r="AT151" s="267" t="s">
        <v>153</v>
      </c>
      <c r="AU151" s="267" t="s">
        <v>85</v>
      </c>
      <c r="AV151" s="14" t="s">
        <v>149</v>
      </c>
      <c r="AW151" s="14" t="s">
        <v>32</v>
      </c>
      <c r="AX151" s="14" t="s">
        <v>83</v>
      </c>
      <c r="AY151" s="267" t="s">
        <v>143</v>
      </c>
    </row>
    <row r="152" s="13" customFormat="1">
      <c r="A152" s="13"/>
      <c r="B152" s="246"/>
      <c r="C152" s="247"/>
      <c r="D152" s="241" t="s">
        <v>153</v>
      </c>
      <c r="E152" s="247"/>
      <c r="F152" s="249" t="s">
        <v>368</v>
      </c>
      <c r="G152" s="247"/>
      <c r="H152" s="250">
        <v>623.93100000000004</v>
      </c>
      <c r="I152" s="251"/>
      <c r="J152" s="247"/>
      <c r="K152" s="247"/>
      <c r="L152" s="252"/>
      <c r="M152" s="253"/>
      <c r="N152" s="254"/>
      <c r="O152" s="254"/>
      <c r="P152" s="254"/>
      <c r="Q152" s="254"/>
      <c r="R152" s="254"/>
      <c r="S152" s="254"/>
      <c r="T152" s="255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T152" s="256" t="s">
        <v>153</v>
      </c>
      <c r="AU152" s="256" t="s">
        <v>85</v>
      </c>
      <c r="AV152" s="13" t="s">
        <v>85</v>
      </c>
      <c r="AW152" s="13" t="s">
        <v>4</v>
      </c>
      <c r="AX152" s="13" t="s">
        <v>83</v>
      </c>
      <c r="AY152" s="256" t="s">
        <v>143</v>
      </c>
    </row>
    <row r="153" s="2" customFormat="1" ht="24.15" customHeight="1">
      <c r="A153" s="37"/>
      <c r="B153" s="38"/>
      <c r="C153" s="227" t="s">
        <v>175</v>
      </c>
      <c r="D153" s="227" t="s">
        <v>145</v>
      </c>
      <c r="E153" s="228" t="s">
        <v>176</v>
      </c>
      <c r="F153" s="229" t="s">
        <v>177</v>
      </c>
      <c r="G153" s="230" t="s">
        <v>157</v>
      </c>
      <c r="H153" s="231">
        <v>3.766</v>
      </c>
      <c r="I153" s="232"/>
      <c r="J153" s="233">
        <f>ROUND(I153*H153,2)</f>
        <v>0</v>
      </c>
      <c r="K153" s="234"/>
      <c r="L153" s="43"/>
      <c r="M153" s="235" t="s">
        <v>1</v>
      </c>
      <c r="N153" s="236" t="s">
        <v>41</v>
      </c>
      <c r="O153" s="90"/>
      <c r="P153" s="237">
        <f>O153*H153</f>
        <v>0</v>
      </c>
      <c r="Q153" s="237">
        <v>0</v>
      </c>
      <c r="R153" s="237">
        <f>Q153*H153</f>
        <v>0</v>
      </c>
      <c r="S153" s="237">
        <v>0</v>
      </c>
      <c r="T153" s="238">
        <f>S153*H153</f>
        <v>0</v>
      </c>
      <c r="U153" s="37"/>
      <c r="V153" s="37"/>
      <c r="W153" s="37"/>
      <c r="X153" s="37"/>
      <c r="Y153" s="37"/>
      <c r="Z153" s="37"/>
      <c r="AA153" s="37"/>
      <c r="AB153" s="37"/>
      <c r="AC153" s="37"/>
      <c r="AD153" s="37"/>
      <c r="AE153" s="37"/>
      <c r="AR153" s="239" t="s">
        <v>149</v>
      </c>
      <c r="AT153" s="239" t="s">
        <v>145</v>
      </c>
      <c r="AU153" s="239" t="s">
        <v>85</v>
      </c>
      <c r="AY153" s="16" t="s">
        <v>143</v>
      </c>
      <c r="BE153" s="240">
        <f>IF(N153="základní",J153,0)</f>
        <v>0</v>
      </c>
      <c r="BF153" s="240">
        <f>IF(N153="snížená",J153,0)</f>
        <v>0</v>
      </c>
      <c r="BG153" s="240">
        <f>IF(N153="zákl. přenesená",J153,0)</f>
        <v>0</v>
      </c>
      <c r="BH153" s="240">
        <f>IF(N153="sníž. přenesená",J153,0)</f>
        <v>0</v>
      </c>
      <c r="BI153" s="240">
        <f>IF(N153="nulová",J153,0)</f>
        <v>0</v>
      </c>
      <c r="BJ153" s="16" t="s">
        <v>83</v>
      </c>
      <c r="BK153" s="240">
        <f>ROUND(I153*H153,2)</f>
        <v>0</v>
      </c>
      <c r="BL153" s="16" t="s">
        <v>149</v>
      </c>
      <c r="BM153" s="239" t="s">
        <v>369</v>
      </c>
    </row>
    <row r="154" s="2" customFormat="1">
      <c r="A154" s="37"/>
      <c r="B154" s="38"/>
      <c r="C154" s="39"/>
      <c r="D154" s="241" t="s">
        <v>151</v>
      </c>
      <c r="E154" s="39"/>
      <c r="F154" s="242" t="s">
        <v>179</v>
      </c>
      <c r="G154" s="39"/>
      <c r="H154" s="39"/>
      <c r="I154" s="243"/>
      <c r="J154" s="39"/>
      <c r="K154" s="39"/>
      <c r="L154" s="43"/>
      <c r="M154" s="244"/>
      <c r="N154" s="245"/>
      <c r="O154" s="90"/>
      <c r="P154" s="90"/>
      <c r="Q154" s="90"/>
      <c r="R154" s="90"/>
      <c r="S154" s="90"/>
      <c r="T154" s="91"/>
      <c r="U154" s="37"/>
      <c r="V154" s="37"/>
      <c r="W154" s="37"/>
      <c r="X154" s="37"/>
      <c r="Y154" s="37"/>
      <c r="Z154" s="37"/>
      <c r="AA154" s="37"/>
      <c r="AB154" s="37"/>
      <c r="AC154" s="37"/>
      <c r="AD154" s="37"/>
      <c r="AE154" s="37"/>
      <c r="AT154" s="16" t="s">
        <v>151</v>
      </c>
      <c r="AU154" s="16" t="s">
        <v>85</v>
      </c>
    </row>
    <row r="155" s="13" customFormat="1">
      <c r="A155" s="13"/>
      <c r="B155" s="246"/>
      <c r="C155" s="247"/>
      <c r="D155" s="241" t="s">
        <v>153</v>
      </c>
      <c r="E155" s="248" t="s">
        <v>109</v>
      </c>
      <c r="F155" s="249" t="s">
        <v>370</v>
      </c>
      <c r="G155" s="247"/>
      <c r="H155" s="250">
        <v>3.766</v>
      </c>
      <c r="I155" s="251"/>
      <c r="J155" s="247"/>
      <c r="K155" s="247"/>
      <c r="L155" s="252"/>
      <c r="M155" s="253"/>
      <c r="N155" s="254"/>
      <c r="O155" s="254"/>
      <c r="P155" s="254"/>
      <c r="Q155" s="254"/>
      <c r="R155" s="254"/>
      <c r="S155" s="254"/>
      <c r="T155" s="255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T155" s="256" t="s">
        <v>153</v>
      </c>
      <c r="AU155" s="256" t="s">
        <v>85</v>
      </c>
      <c r="AV155" s="13" t="s">
        <v>85</v>
      </c>
      <c r="AW155" s="13" t="s">
        <v>32</v>
      </c>
      <c r="AX155" s="13" t="s">
        <v>83</v>
      </c>
      <c r="AY155" s="256" t="s">
        <v>143</v>
      </c>
    </row>
    <row r="156" s="2" customFormat="1" ht="37.8" customHeight="1">
      <c r="A156" s="37"/>
      <c r="B156" s="38"/>
      <c r="C156" s="227" t="s">
        <v>181</v>
      </c>
      <c r="D156" s="227" t="s">
        <v>145</v>
      </c>
      <c r="E156" s="228" t="s">
        <v>182</v>
      </c>
      <c r="F156" s="229" t="s">
        <v>183</v>
      </c>
      <c r="G156" s="230" t="s">
        <v>148</v>
      </c>
      <c r="H156" s="231">
        <v>64.700000000000003</v>
      </c>
      <c r="I156" s="232"/>
      <c r="J156" s="233">
        <f>ROUND(I156*H156,2)</f>
        <v>0</v>
      </c>
      <c r="K156" s="234"/>
      <c r="L156" s="43"/>
      <c r="M156" s="235" t="s">
        <v>1</v>
      </c>
      <c r="N156" s="236" t="s">
        <v>41</v>
      </c>
      <c r="O156" s="90"/>
      <c r="P156" s="237">
        <f>O156*H156</f>
        <v>0</v>
      </c>
      <c r="Q156" s="237">
        <v>0</v>
      </c>
      <c r="R156" s="237">
        <f>Q156*H156</f>
        <v>0</v>
      </c>
      <c r="S156" s="237">
        <v>0</v>
      </c>
      <c r="T156" s="238">
        <f>S156*H156</f>
        <v>0</v>
      </c>
      <c r="U156" s="37"/>
      <c r="V156" s="37"/>
      <c r="W156" s="37"/>
      <c r="X156" s="37"/>
      <c r="Y156" s="37"/>
      <c r="Z156" s="37"/>
      <c r="AA156" s="37"/>
      <c r="AB156" s="37"/>
      <c r="AC156" s="37"/>
      <c r="AD156" s="37"/>
      <c r="AE156" s="37"/>
      <c r="AR156" s="239" t="s">
        <v>149</v>
      </c>
      <c r="AT156" s="239" t="s">
        <v>145</v>
      </c>
      <c r="AU156" s="239" t="s">
        <v>85</v>
      </c>
      <c r="AY156" s="16" t="s">
        <v>143</v>
      </c>
      <c r="BE156" s="240">
        <f>IF(N156="základní",J156,0)</f>
        <v>0</v>
      </c>
      <c r="BF156" s="240">
        <f>IF(N156="snížená",J156,0)</f>
        <v>0</v>
      </c>
      <c r="BG156" s="240">
        <f>IF(N156="zákl. přenesená",J156,0)</f>
        <v>0</v>
      </c>
      <c r="BH156" s="240">
        <f>IF(N156="sníž. přenesená",J156,0)</f>
        <v>0</v>
      </c>
      <c r="BI156" s="240">
        <f>IF(N156="nulová",J156,0)</f>
        <v>0</v>
      </c>
      <c r="BJ156" s="16" t="s">
        <v>83</v>
      </c>
      <c r="BK156" s="240">
        <f>ROUND(I156*H156,2)</f>
        <v>0</v>
      </c>
      <c r="BL156" s="16" t="s">
        <v>149</v>
      </c>
      <c r="BM156" s="239" t="s">
        <v>371</v>
      </c>
    </row>
    <row r="157" s="2" customFormat="1">
      <c r="A157" s="37"/>
      <c r="B157" s="38"/>
      <c r="C157" s="39"/>
      <c r="D157" s="241" t="s">
        <v>151</v>
      </c>
      <c r="E157" s="39"/>
      <c r="F157" s="242" t="s">
        <v>185</v>
      </c>
      <c r="G157" s="39"/>
      <c r="H157" s="39"/>
      <c r="I157" s="243"/>
      <c r="J157" s="39"/>
      <c r="K157" s="39"/>
      <c r="L157" s="43"/>
      <c r="M157" s="244"/>
      <c r="N157" s="245"/>
      <c r="O157" s="90"/>
      <c r="P157" s="90"/>
      <c r="Q157" s="90"/>
      <c r="R157" s="90"/>
      <c r="S157" s="90"/>
      <c r="T157" s="91"/>
      <c r="U157" s="37"/>
      <c r="V157" s="37"/>
      <c r="W157" s="37"/>
      <c r="X157" s="37"/>
      <c r="Y157" s="37"/>
      <c r="Z157" s="37"/>
      <c r="AA157" s="37"/>
      <c r="AB157" s="37"/>
      <c r="AC157" s="37"/>
      <c r="AD157" s="37"/>
      <c r="AE157" s="37"/>
      <c r="AT157" s="16" t="s">
        <v>151</v>
      </c>
      <c r="AU157" s="16" t="s">
        <v>85</v>
      </c>
    </row>
    <row r="158" s="13" customFormat="1">
      <c r="A158" s="13"/>
      <c r="B158" s="246"/>
      <c r="C158" s="247"/>
      <c r="D158" s="241" t="s">
        <v>153</v>
      </c>
      <c r="E158" s="248" t="s">
        <v>1</v>
      </c>
      <c r="F158" s="249" t="s">
        <v>372</v>
      </c>
      <c r="G158" s="247"/>
      <c r="H158" s="250">
        <v>64.700000000000003</v>
      </c>
      <c r="I158" s="251"/>
      <c r="J158" s="247"/>
      <c r="K158" s="247"/>
      <c r="L158" s="252"/>
      <c r="M158" s="253"/>
      <c r="N158" s="254"/>
      <c r="O158" s="254"/>
      <c r="P158" s="254"/>
      <c r="Q158" s="254"/>
      <c r="R158" s="254"/>
      <c r="S158" s="254"/>
      <c r="T158" s="255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T158" s="256" t="s">
        <v>153</v>
      </c>
      <c r="AU158" s="256" t="s">
        <v>85</v>
      </c>
      <c r="AV158" s="13" t="s">
        <v>85</v>
      </c>
      <c r="AW158" s="13" t="s">
        <v>32</v>
      </c>
      <c r="AX158" s="13" t="s">
        <v>83</v>
      </c>
      <c r="AY158" s="256" t="s">
        <v>143</v>
      </c>
    </row>
    <row r="159" s="2" customFormat="1" ht="16.5" customHeight="1">
      <c r="A159" s="37"/>
      <c r="B159" s="38"/>
      <c r="C159" s="268" t="s">
        <v>187</v>
      </c>
      <c r="D159" s="268" t="s">
        <v>188</v>
      </c>
      <c r="E159" s="269" t="s">
        <v>189</v>
      </c>
      <c r="F159" s="270" t="s">
        <v>190</v>
      </c>
      <c r="G159" s="271" t="s">
        <v>157</v>
      </c>
      <c r="H159" s="272">
        <v>3.8820000000000001</v>
      </c>
      <c r="I159" s="273"/>
      <c r="J159" s="274">
        <f>ROUND(I159*H159,2)</f>
        <v>0</v>
      </c>
      <c r="K159" s="275"/>
      <c r="L159" s="276"/>
      <c r="M159" s="277" t="s">
        <v>1</v>
      </c>
      <c r="N159" s="278" t="s">
        <v>41</v>
      </c>
      <c r="O159" s="90"/>
      <c r="P159" s="237">
        <f>O159*H159</f>
        <v>0</v>
      </c>
      <c r="Q159" s="237">
        <v>0.20999999999999999</v>
      </c>
      <c r="R159" s="237">
        <f>Q159*H159</f>
        <v>0.81521999999999994</v>
      </c>
      <c r="S159" s="237">
        <v>0</v>
      </c>
      <c r="T159" s="238">
        <f>S159*H159</f>
        <v>0</v>
      </c>
      <c r="U159" s="37"/>
      <c r="V159" s="37"/>
      <c r="W159" s="37"/>
      <c r="X159" s="37"/>
      <c r="Y159" s="37"/>
      <c r="Z159" s="37"/>
      <c r="AA159" s="37"/>
      <c r="AB159" s="37"/>
      <c r="AC159" s="37"/>
      <c r="AD159" s="37"/>
      <c r="AE159" s="37"/>
      <c r="AR159" s="239" t="s">
        <v>191</v>
      </c>
      <c r="AT159" s="239" t="s">
        <v>188</v>
      </c>
      <c r="AU159" s="239" t="s">
        <v>85</v>
      </c>
      <c r="AY159" s="16" t="s">
        <v>143</v>
      </c>
      <c r="BE159" s="240">
        <f>IF(N159="základní",J159,0)</f>
        <v>0</v>
      </c>
      <c r="BF159" s="240">
        <f>IF(N159="snížená",J159,0)</f>
        <v>0</v>
      </c>
      <c r="BG159" s="240">
        <f>IF(N159="zákl. přenesená",J159,0)</f>
        <v>0</v>
      </c>
      <c r="BH159" s="240">
        <f>IF(N159="sníž. přenesená",J159,0)</f>
        <v>0</v>
      </c>
      <c r="BI159" s="240">
        <f>IF(N159="nulová",J159,0)</f>
        <v>0</v>
      </c>
      <c r="BJ159" s="16" t="s">
        <v>83</v>
      </c>
      <c r="BK159" s="240">
        <f>ROUND(I159*H159,2)</f>
        <v>0</v>
      </c>
      <c r="BL159" s="16" t="s">
        <v>149</v>
      </c>
      <c r="BM159" s="239" t="s">
        <v>373</v>
      </c>
    </row>
    <row r="160" s="2" customFormat="1">
      <c r="A160" s="37"/>
      <c r="B160" s="38"/>
      <c r="C160" s="39"/>
      <c r="D160" s="241" t="s">
        <v>151</v>
      </c>
      <c r="E160" s="39"/>
      <c r="F160" s="242" t="s">
        <v>190</v>
      </c>
      <c r="G160" s="39"/>
      <c r="H160" s="39"/>
      <c r="I160" s="243"/>
      <c r="J160" s="39"/>
      <c r="K160" s="39"/>
      <c r="L160" s="43"/>
      <c r="M160" s="244"/>
      <c r="N160" s="245"/>
      <c r="O160" s="90"/>
      <c r="P160" s="90"/>
      <c r="Q160" s="90"/>
      <c r="R160" s="90"/>
      <c r="S160" s="90"/>
      <c r="T160" s="91"/>
      <c r="U160" s="37"/>
      <c r="V160" s="37"/>
      <c r="W160" s="37"/>
      <c r="X160" s="37"/>
      <c r="Y160" s="37"/>
      <c r="Z160" s="37"/>
      <c r="AA160" s="37"/>
      <c r="AB160" s="37"/>
      <c r="AC160" s="37"/>
      <c r="AD160" s="37"/>
      <c r="AE160" s="37"/>
      <c r="AT160" s="16" t="s">
        <v>151</v>
      </c>
      <c r="AU160" s="16" t="s">
        <v>85</v>
      </c>
    </row>
    <row r="161" s="2" customFormat="1" ht="16.5" customHeight="1">
      <c r="A161" s="37"/>
      <c r="B161" s="38"/>
      <c r="C161" s="268" t="s">
        <v>191</v>
      </c>
      <c r="D161" s="268" t="s">
        <v>188</v>
      </c>
      <c r="E161" s="269" t="s">
        <v>193</v>
      </c>
      <c r="F161" s="270" t="s">
        <v>194</v>
      </c>
      <c r="G161" s="271" t="s">
        <v>195</v>
      </c>
      <c r="H161" s="272">
        <v>3.8820000000000001</v>
      </c>
      <c r="I161" s="273"/>
      <c r="J161" s="274">
        <f>ROUND(I161*H161,2)</f>
        <v>0</v>
      </c>
      <c r="K161" s="275"/>
      <c r="L161" s="276"/>
      <c r="M161" s="277" t="s">
        <v>1</v>
      </c>
      <c r="N161" s="278" t="s">
        <v>41</v>
      </c>
      <c r="O161" s="90"/>
      <c r="P161" s="237">
        <f>O161*H161</f>
        <v>0</v>
      </c>
      <c r="Q161" s="237">
        <v>0.001</v>
      </c>
      <c r="R161" s="237">
        <f>Q161*H161</f>
        <v>0.003882</v>
      </c>
      <c r="S161" s="237">
        <v>0</v>
      </c>
      <c r="T161" s="238">
        <f>S161*H161</f>
        <v>0</v>
      </c>
      <c r="U161" s="37"/>
      <c r="V161" s="37"/>
      <c r="W161" s="37"/>
      <c r="X161" s="37"/>
      <c r="Y161" s="37"/>
      <c r="Z161" s="37"/>
      <c r="AA161" s="37"/>
      <c r="AB161" s="37"/>
      <c r="AC161" s="37"/>
      <c r="AD161" s="37"/>
      <c r="AE161" s="37"/>
      <c r="AR161" s="239" t="s">
        <v>191</v>
      </c>
      <c r="AT161" s="239" t="s">
        <v>188</v>
      </c>
      <c r="AU161" s="239" t="s">
        <v>85</v>
      </c>
      <c r="AY161" s="16" t="s">
        <v>143</v>
      </c>
      <c r="BE161" s="240">
        <f>IF(N161="základní",J161,0)</f>
        <v>0</v>
      </c>
      <c r="BF161" s="240">
        <f>IF(N161="snížená",J161,0)</f>
        <v>0</v>
      </c>
      <c r="BG161" s="240">
        <f>IF(N161="zákl. přenesená",J161,0)</f>
        <v>0</v>
      </c>
      <c r="BH161" s="240">
        <f>IF(N161="sníž. přenesená",J161,0)</f>
        <v>0</v>
      </c>
      <c r="BI161" s="240">
        <f>IF(N161="nulová",J161,0)</f>
        <v>0</v>
      </c>
      <c r="BJ161" s="16" t="s">
        <v>83</v>
      </c>
      <c r="BK161" s="240">
        <f>ROUND(I161*H161,2)</f>
        <v>0</v>
      </c>
      <c r="BL161" s="16" t="s">
        <v>149</v>
      </c>
      <c r="BM161" s="239" t="s">
        <v>374</v>
      </c>
    </row>
    <row r="162" s="2" customFormat="1">
      <c r="A162" s="37"/>
      <c r="B162" s="38"/>
      <c r="C162" s="39"/>
      <c r="D162" s="241" t="s">
        <v>151</v>
      </c>
      <c r="E162" s="39"/>
      <c r="F162" s="242" t="s">
        <v>197</v>
      </c>
      <c r="G162" s="39"/>
      <c r="H162" s="39"/>
      <c r="I162" s="243"/>
      <c r="J162" s="39"/>
      <c r="K162" s="39"/>
      <c r="L162" s="43"/>
      <c r="M162" s="244"/>
      <c r="N162" s="245"/>
      <c r="O162" s="90"/>
      <c r="P162" s="90"/>
      <c r="Q162" s="90"/>
      <c r="R162" s="90"/>
      <c r="S162" s="90"/>
      <c r="T162" s="91"/>
      <c r="U162" s="37"/>
      <c r="V162" s="37"/>
      <c r="W162" s="37"/>
      <c r="X162" s="37"/>
      <c r="Y162" s="37"/>
      <c r="Z162" s="37"/>
      <c r="AA162" s="37"/>
      <c r="AB162" s="37"/>
      <c r="AC162" s="37"/>
      <c r="AD162" s="37"/>
      <c r="AE162" s="37"/>
      <c r="AT162" s="16" t="s">
        <v>151</v>
      </c>
      <c r="AU162" s="16" t="s">
        <v>85</v>
      </c>
    </row>
    <row r="163" s="13" customFormat="1">
      <c r="A163" s="13"/>
      <c r="B163" s="246"/>
      <c r="C163" s="247"/>
      <c r="D163" s="241" t="s">
        <v>153</v>
      </c>
      <c r="E163" s="247"/>
      <c r="F163" s="249" t="s">
        <v>375</v>
      </c>
      <c r="G163" s="247"/>
      <c r="H163" s="250">
        <v>3.8820000000000001</v>
      </c>
      <c r="I163" s="251"/>
      <c r="J163" s="247"/>
      <c r="K163" s="247"/>
      <c r="L163" s="252"/>
      <c r="M163" s="253"/>
      <c r="N163" s="254"/>
      <c r="O163" s="254"/>
      <c r="P163" s="254"/>
      <c r="Q163" s="254"/>
      <c r="R163" s="254"/>
      <c r="S163" s="254"/>
      <c r="T163" s="255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T163" s="256" t="s">
        <v>153</v>
      </c>
      <c r="AU163" s="256" t="s">
        <v>85</v>
      </c>
      <c r="AV163" s="13" t="s">
        <v>85</v>
      </c>
      <c r="AW163" s="13" t="s">
        <v>4</v>
      </c>
      <c r="AX163" s="13" t="s">
        <v>83</v>
      </c>
      <c r="AY163" s="256" t="s">
        <v>143</v>
      </c>
    </row>
    <row r="164" s="2" customFormat="1" ht="24.15" customHeight="1">
      <c r="A164" s="37"/>
      <c r="B164" s="38"/>
      <c r="C164" s="227" t="s">
        <v>199</v>
      </c>
      <c r="D164" s="227" t="s">
        <v>145</v>
      </c>
      <c r="E164" s="228" t="s">
        <v>200</v>
      </c>
      <c r="F164" s="229" t="s">
        <v>201</v>
      </c>
      <c r="G164" s="230" t="s">
        <v>148</v>
      </c>
      <c r="H164" s="231">
        <v>53.799999999999997</v>
      </c>
      <c r="I164" s="232"/>
      <c r="J164" s="233">
        <f>ROUND(I164*H164,2)</f>
        <v>0</v>
      </c>
      <c r="K164" s="234"/>
      <c r="L164" s="43"/>
      <c r="M164" s="235" t="s">
        <v>1</v>
      </c>
      <c r="N164" s="236" t="s">
        <v>41</v>
      </c>
      <c r="O164" s="90"/>
      <c r="P164" s="237">
        <f>O164*H164</f>
        <v>0</v>
      </c>
      <c r="Q164" s="237">
        <v>0</v>
      </c>
      <c r="R164" s="237">
        <f>Q164*H164</f>
        <v>0</v>
      </c>
      <c r="S164" s="237">
        <v>0</v>
      </c>
      <c r="T164" s="238">
        <f>S164*H164</f>
        <v>0</v>
      </c>
      <c r="U164" s="37"/>
      <c r="V164" s="37"/>
      <c r="W164" s="37"/>
      <c r="X164" s="37"/>
      <c r="Y164" s="37"/>
      <c r="Z164" s="37"/>
      <c r="AA164" s="37"/>
      <c r="AB164" s="37"/>
      <c r="AC164" s="37"/>
      <c r="AD164" s="37"/>
      <c r="AE164" s="37"/>
      <c r="AR164" s="239" t="s">
        <v>149</v>
      </c>
      <c r="AT164" s="239" t="s">
        <v>145</v>
      </c>
      <c r="AU164" s="239" t="s">
        <v>85</v>
      </c>
      <c r="AY164" s="16" t="s">
        <v>143</v>
      </c>
      <c r="BE164" s="240">
        <f>IF(N164="základní",J164,0)</f>
        <v>0</v>
      </c>
      <c r="BF164" s="240">
        <f>IF(N164="snížená",J164,0)</f>
        <v>0</v>
      </c>
      <c r="BG164" s="240">
        <f>IF(N164="zákl. přenesená",J164,0)</f>
        <v>0</v>
      </c>
      <c r="BH164" s="240">
        <f>IF(N164="sníž. přenesená",J164,0)</f>
        <v>0</v>
      </c>
      <c r="BI164" s="240">
        <f>IF(N164="nulová",J164,0)</f>
        <v>0</v>
      </c>
      <c r="BJ164" s="16" t="s">
        <v>83</v>
      </c>
      <c r="BK164" s="240">
        <f>ROUND(I164*H164,2)</f>
        <v>0</v>
      </c>
      <c r="BL164" s="16" t="s">
        <v>149</v>
      </c>
      <c r="BM164" s="239" t="s">
        <v>376</v>
      </c>
    </row>
    <row r="165" s="2" customFormat="1">
      <c r="A165" s="37"/>
      <c r="B165" s="38"/>
      <c r="C165" s="39"/>
      <c r="D165" s="241" t="s">
        <v>151</v>
      </c>
      <c r="E165" s="39"/>
      <c r="F165" s="242" t="s">
        <v>203</v>
      </c>
      <c r="G165" s="39"/>
      <c r="H165" s="39"/>
      <c r="I165" s="243"/>
      <c r="J165" s="39"/>
      <c r="K165" s="39"/>
      <c r="L165" s="43"/>
      <c r="M165" s="244"/>
      <c r="N165" s="245"/>
      <c r="O165" s="90"/>
      <c r="P165" s="90"/>
      <c r="Q165" s="90"/>
      <c r="R165" s="90"/>
      <c r="S165" s="90"/>
      <c r="T165" s="91"/>
      <c r="U165" s="37"/>
      <c r="V165" s="37"/>
      <c r="W165" s="37"/>
      <c r="X165" s="37"/>
      <c r="Y165" s="37"/>
      <c r="Z165" s="37"/>
      <c r="AA165" s="37"/>
      <c r="AB165" s="37"/>
      <c r="AC165" s="37"/>
      <c r="AD165" s="37"/>
      <c r="AE165" s="37"/>
      <c r="AT165" s="16" t="s">
        <v>151</v>
      </c>
      <c r="AU165" s="16" t="s">
        <v>85</v>
      </c>
    </row>
    <row r="166" s="13" customFormat="1">
      <c r="A166" s="13"/>
      <c r="B166" s="246"/>
      <c r="C166" s="247"/>
      <c r="D166" s="241" t="s">
        <v>153</v>
      </c>
      <c r="E166" s="248" t="s">
        <v>1</v>
      </c>
      <c r="F166" s="249" t="s">
        <v>377</v>
      </c>
      <c r="G166" s="247"/>
      <c r="H166" s="250">
        <v>53.799999999999997</v>
      </c>
      <c r="I166" s="251"/>
      <c r="J166" s="247"/>
      <c r="K166" s="247"/>
      <c r="L166" s="252"/>
      <c r="M166" s="253"/>
      <c r="N166" s="254"/>
      <c r="O166" s="254"/>
      <c r="P166" s="254"/>
      <c r="Q166" s="254"/>
      <c r="R166" s="254"/>
      <c r="S166" s="254"/>
      <c r="T166" s="255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T166" s="256" t="s">
        <v>153</v>
      </c>
      <c r="AU166" s="256" t="s">
        <v>85</v>
      </c>
      <c r="AV166" s="13" t="s">
        <v>85</v>
      </c>
      <c r="AW166" s="13" t="s">
        <v>32</v>
      </c>
      <c r="AX166" s="13" t="s">
        <v>83</v>
      </c>
      <c r="AY166" s="256" t="s">
        <v>143</v>
      </c>
    </row>
    <row r="167" s="2" customFormat="1" ht="24.15" customHeight="1">
      <c r="A167" s="37"/>
      <c r="B167" s="38"/>
      <c r="C167" s="227" t="s">
        <v>205</v>
      </c>
      <c r="D167" s="227" t="s">
        <v>145</v>
      </c>
      <c r="E167" s="228" t="s">
        <v>206</v>
      </c>
      <c r="F167" s="229" t="s">
        <v>207</v>
      </c>
      <c r="G167" s="230" t="s">
        <v>148</v>
      </c>
      <c r="H167" s="231">
        <v>53.799999999999997</v>
      </c>
      <c r="I167" s="232"/>
      <c r="J167" s="233">
        <f>ROUND(I167*H167,2)</f>
        <v>0</v>
      </c>
      <c r="K167" s="234"/>
      <c r="L167" s="43"/>
      <c r="M167" s="235" t="s">
        <v>1</v>
      </c>
      <c r="N167" s="236" t="s">
        <v>41</v>
      </c>
      <c r="O167" s="90"/>
      <c r="P167" s="237">
        <f>O167*H167</f>
        <v>0</v>
      </c>
      <c r="Q167" s="237">
        <v>0</v>
      </c>
      <c r="R167" s="237">
        <f>Q167*H167</f>
        <v>0</v>
      </c>
      <c r="S167" s="237">
        <v>0</v>
      </c>
      <c r="T167" s="238">
        <f>S167*H167</f>
        <v>0</v>
      </c>
      <c r="U167" s="37"/>
      <c r="V167" s="37"/>
      <c r="W167" s="37"/>
      <c r="X167" s="37"/>
      <c r="Y167" s="37"/>
      <c r="Z167" s="37"/>
      <c r="AA167" s="37"/>
      <c r="AB167" s="37"/>
      <c r="AC167" s="37"/>
      <c r="AD167" s="37"/>
      <c r="AE167" s="37"/>
      <c r="AR167" s="239" t="s">
        <v>149</v>
      </c>
      <c r="AT167" s="239" t="s">
        <v>145</v>
      </c>
      <c r="AU167" s="239" t="s">
        <v>85</v>
      </c>
      <c r="AY167" s="16" t="s">
        <v>143</v>
      </c>
      <c r="BE167" s="240">
        <f>IF(N167="základní",J167,0)</f>
        <v>0</v>
      </c>
      <c r="BF167" s="240">
        <f>IF(N167="snížená",J167,0)</f>
        <v>0</v>
      </c>
      <c r="BG167" s="240">
        <f>IF(N167="zákl. přenesená",J167,0)</f>
        <v>0</v>
      </c>
      <c r="BH167" s="240">
        <f>IF(N167="sníž. přenesená",J167,0)</f>
        <v>0</v>
      </c>
      <c r="BI167" s="240">
        <f>IF(N167="nulová",J167,0)</f>
        <v>0</v>
      </c>
      <c r="BJ167" s="16" t="s">
        <v>83</v>
      </c>
      <c r="BK167" s="240">
        <f>ROUND(I167*H167,2)</f>
        <v>0</v>
      </c>
      <c r="BL167" s="16" t="s">
        <v>149</v>
      </c>
      <c r="BM167" s="239" t="s">
        <v>378</v>
      </c>
    </row>
    <row r="168" s="2" customFormat="1">
      <c r="A168" s="37"/>
      <c r="B168" s="38"/>
      <c r="C168" s="39"/>
      <c r="D168" s="241" t="s">
        <v>151</v>
      </c>
      <c r="E168" s="39"/>
      <c r="F168" s="242" t="s">
        <v>209</v>
      </c>
      <c r="G168" s="39"/>
      <c r="H168" s="39"/>
      <c r="I168" s="243"/>
      <c r="J168" s="39"/>
      <c r="K168" s="39"/>
      <c r="L168" s="43"/>
      <c r="M168" s="244"/>
      <c r="N168" s="245"/>
      <c r="O168" s="90"/>
      <c r="P168" s="90"/>
      <c r="Q168" s="90"/>
      <c r="R168" s="90"/>
      <c r="S168" s="90"/>
      <c r="T168" s="91"/>
      <c r="U168" s="37"/>
      <c r="V168" s="37"/>
      <c r="W168" s="37"/>
      <c r="X168" s="37"/>
      <c r="Y168" s="37"/>
      <c r="Z168" s="37"/>
      <c r="AA168" s="37"/>
      <c r="AB168" s="37"/>
      <c r="AC168" s="37"/>
      <c r="AD168" s="37"/>
      <c r="AE168" s="37"/>
      <c r="AT168" s="16" t="s">
        <v>151</v>
      </c>
      <c r="AU168" s="16" t="s">
        <v>85</v>
      </c>
    </row>
    <row r="169" s="13" customFormat="1">
      <c r="A169" s="13"/>
      <c r="B169" s="246"/>
      <c r="C169" s="247"/>
      <c r="D169" s="241" t="s">
        <v>153</v>
      </c>
      <c r="E169" s="248" t="s">
        <v>1</v>
      </c>
      <c r="F169" s="249" t="s">
        <v>377</v>
      </c>
      <c r="G169" s="247"/>
      <c r="H169" s="250">
        <v>53.799999999999997</v>
      </c>
      <c r="I169" s="251"/>
      <c r="J169" s="247"/>
      <c r="K169" s="247"/>
      <c r="L169" s="252"/>
      <c r="M169" s="253"/>
      <c r="N169" s="254"/>
      <c r="O169" s="254"/>
      <c r="P169" s="254"/>
      <c r="Q169" s="254"/>
      <c r="R169" s="254"/>
      <c r="S169" s="254"/>
      <c r="T169" s="255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T169" s="256" t="s">
        <v>153</v>
      </c>
      <c r="AU169" s="256" t="s">
        <v>85</v>
      </c>
      <c r="AV169" s="13" t="s">
        <v>85</v>
      </c>
      <c r="AW169" s="13" t="s">
        <v>32</v>
      </c>
      <c r="AX169" s="13" t="s">
        <v>83</v>
      </c>
      <c r="AY169" s="256" t="s">
        <v>143</v>
      </c>
    </row>
    <row r="170" s="2" customFormat="1" ht="16.5" customHeight="1">
      <c r="A170" s="37"/>
      <c r="B170" s="38"/>
      <c r="C170" s="268" t="s">
        <v>210</v>
      </c>
      <c r="D170" s="268" t="s">
        <v>188</v>
      </c>
      <c r="E170" s="269" t="s">
        <v>211</v>
      </c>
      <c r="F170" s="270" t="s">
        <v>212</v>
      </c>
      <c r="G170" s="271" t="s">
        <v>195</v>
      </c>
      <c r="H170" s="272">
        <v>1.6140000000000001</v>
      </c>
      <c r="I170" s="273"/>
      <c r="J170" s="274">
        <f>ROUND(I170*H170,2)</f>
        <v>0</v>
      </c>
      <c r="K170" s="275"/>
      <c r="L170" s="276"/>
      <c r="M170" s="277" t="s">
        <v>1</v>
      </c>
      <c r="N170" s="278" t="s">
        <v>41</v>
      </c>
      <c r="O170" s="90"/>
      <c r="P170" s="237">
        <f>O170*H170</f>
        <v>0</v>
      </c>
      <c r="Q170" s="237">
        <v>0.001</v>
      </c>
      <c r="R170" s="237">
        <f>Q170*H170</f>
        <v>0.0016140000000000002</v>
      </c>
      <c r="S170" s="237">
        <v>0</v>
      </c>
      <c r="T170" s="238">
        <f>S170*H170</f>
        <v>0</v>
      </c>
      <c r="U170" s="37"/>
      <c r="V170" s="37"/>
      <c r="W170" s="37"/>
      <c r="X170" s="37"/>
      <c r="Y170" s="37"/>
      <c r="Z170" s="37"/>
      <c r="AA170" s="37"/>
      <c r="AB170" s="37"/>
      <c r="AC170" s="37"/>
      <c r="AD170" s="37"/>
      <c r="AE170" s="37"/>
      <c r="AR170" s="239" t="s">
        <v>191</v>
      </c>
      <c r="AT170" s="239" t="s">
        <v>188</v>
      </c>
      <c r="AU170" s="239" t="s">
        <v>85</v>
      </c>
      <c r="AY170" s="16" t="s">
        <v>143</v>
      </c>
      <c r="BE170" s="240">
        <f>IF(N170="základní",J170,0)</f>
        <v>0</v>
      </c>
      <c r="BF170" s="240">
        <f>IF(N170="snížená",J170,0)</f>
        <v>0</v>
      </c>
      <c r="BG170" s="240">
        <f>IF(N170="zákl. přenesená",J170,0)</f>
        <v>0</v>
      </c>
      <c r="BH170" s="240">
        <f>IF(N170="sníž. přenesená",J170,0)</f>
        <v>0</v>
      </c>
      <c r="BI170" s="240">
        <f>IF(N170="nulová",J170,0)</f>
        <v>0</v>
      </c>
      <c r="BJ170" s="16" t="s">
        <v>83</v>
      </c>
      <c r="BK170" s="240">
        <f>ROUND(I170*H170,2)</f>
        <v>0</v>
      </c>
      <c r="BL170" s="16" t="s">
        <v>149</v>
      </c>
      <c r="BM170" s="239" t="s">
        <v>379</v>
      </c>
    </row>
    <row r="171" s="2" customFormat="1">
      <c r="A171" s="37"/>
      <c r="B171" s="38"/>
      <c r="C171" s="39"/>
      <c r="D171" s="241" t="s">
        <v>151</v>
      </c>
      <c r="E171" s="39"/>
      <c r="F171" s="242" t="s">
        <v>212</v>
      </c>
      <c r="G171" s="39"/>
      <c r="H171" s="39"/>
      <c r="I171" s="243"/>
      <c r="J171" s="39"/>
      <c r="K171" s="39"/>
      <c r="L171" s="43"/>
      <c r="M171" s="244"/>
      <c r="N171" s="245"/>
      <c r="O171" s="90"/>
      <c r="P171" s="90"/>
      <c r="Q171" s="90"/>
      <c r="R171" s="90"/>
      <c r="S171" s="90"/>
      <c r="T171" s="91"/>
      <c r="U171" s="37"/>
      <c r="V171" s="37"/>
      <c r="W171" s="37"/>
      <c r="X171" s="37"/>
      <c r="Y171" s="37"/>
      <c r="Z171" s="37"/>
      <c r="AA171" s="37"/>
      <c r="AB171" s="37"/>
      <c r="AC171" s="37"/>
      <c r="AD171" s="37"/>
      <c r="AE171" s="37"/>
      <c r="AT171" s="16" t="s">
        <v>151</v>
      </c>
      <c r="AU171" s="16" t="s">
        <v>85</v>
      </c>
    </row>
    <row r="172" s="13" customFormat="1">
      <c r="A172" s="13"/>
      <c r="B172" s="246"/>
      <c r="C172" s="247"/>
      <c r="D172" s="241" t="s">
        <v>153</v>
      </c>
      <c r="E172" s="247"/>
      <c r="F172" s="249" t="s">
        <v>380</v>
      </c>
      <c r="G172" s="247"/>
      <c r="H172" s="250">
        <v>1.6140000000000001</v>
      </c>
      <c r="I172" s="251"/>
      <c r="J172" s="247"/>
      <c r="K172" s="247"/>
      <c r="L172" s="252"/>
      <c r="M172" s="253"/>
      <c r="N172" s="254"/>
      <c r="O172" s="254"/>
      <c r="P172" s="254"/>
      <c r="Q172" s="254"/>
      <c r="R172" s="254"/>
      <c r="S172" s="254"/>
      <c r="T172" s="255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T172" s="256" t="s">
        <v>153</v>
      </c>
      <c r="AU172" s="256" t="s">
        <v>85</v>
      </c>
      <c r="AV172" s="13" t="s">
        <v>85</v>
      </c>
      <c r="AW172" s="13" t="s">
        <v>4</v>
      </c>
      <c r="AX172" s="13" t="s">
        <v>83</v>
      </c>
      <c r="AY172" s="256" t="s">
        <v>143</v>
      </c>
    </row>
    <row r="173" s="2" customFormat="1" ht="24.15" customHeight="1">
      <c r="A173" s="37"/>
      <c r="B173" s="38"/>
      <c r="C173" s="227" t="s">
        <v>215</v>
      </c>
      <c r="D173" s="227" t="s">
        <v>145</v>
      </c>
      <c r="E173" s="228" t="s">
        <v>216</v>
      </c>
      <c r="F173" s="229" t="s">
        <v>217</v>
      </c>
      <c r="G173" s="230" t="s">
        <v>148</v>
      </c>
      <c r="H173" s="231">
        <v>203.52000000000001</v>
      </c>
      <c r="I173" s="232"/>
      <c r="J173" s="233">
        <f>ROUND(I173*H173,2)</f>
        <v>0</v>
      </c>
      <c r="K173" s="234"/>
      <c r="L173" s="43"/>
      <c r="M173" s="235" t="s">
        <v>1</v>
      </c>
      <c r="N173" s="236" t="s">
        <v>41</v>
      </c>
      <c r="O173" s="90"/>
      <c r="P173" s="237">
        <f>O173*H173</f>
        <v>0</v>
      </c>
      <c r="Q173" s="237">
        <v>0</v>
      </c>
      <c r="R173" s="237">
        <f>Q173*H173</f>
        <v>0</v>
      </c>
      <c r="S173" s="237">
        <v>0</v>
      </c>
      <c r="T173" s="238">
        <f>S173*H173</f>
        <v>0</v>
      </c>
      <c r="U173" s="37"/>
      <c r="V173" s="37"/>
      <c r="W173" s="37"/>
      <c r="X173" s="37"/>
      <c r="Y173" s="37"/>
      <c r="Z173" s="37"/>
      <c r="AA173" s="37"/>
      <c r="AB173" s="37"/>
      <c r="AC173" s="37"/>
      <c r="AD173" s="37"/>
      <c r="AE173" s="37"/>
      <c r="AR173" s="239" t="s">
        <v>149</v>
      </c>
      <c r="AT173" s="239" t="s">
        <v>145</v>
      </c>
      <c r="AU173" s="239" t="s">
        <v>85</v>
      </c>
      <c r="AY173" s="16" t="s">
        <v>143</v>
      </c>
      <c r="BE173" s="240">
        <f>IF(N173="základní",J173,0)</f>
        <v>0</v>
      </c>
      <c r="BF173" s="240">
        <f>IF(N173="snížená",J173,0)</f>
        <v>0</v>
      </c>
      <c r="BG173" s="240">
        <f>IF(N173="zákl. přenesená",J173,0)</f>
        <v>0</v>
      </c>
      <c r="BH173" s="240">
        <f>IF(N173="sníž. přenesená",J173,0)</f>
        <v>0</v>
      </c>
      <c r="BI173" s="240">
        <f>IF(N173="nulová",J173,0)</f>
        <v>0</v>
      </c>
      <c r="BJ173" s="16" t="s">
        <v>83</v>
      </c>
      <c r="BK173" s="240">
        <f>ROUND(I173*H173,2)</f>
        <v>0</v>
      </c>
      <c r="BL173" s="16" t="s">
        <v>149</v>
      </c>
      <c r="BM173" s="239" t="s">
        <v>381</v>
      </c>
    </row>
    <row r="174" s="2" customFormat="1">
      <c r="A174" s="37"/>
      <c r="B174" s="38"/>
      <c r="C174" s="39"/>
      <c r="D174" s="241" t="s">
        <v>151</v>
      </c>
      <c r="E174" s="39"/>
      <c r="F174" s="242" t="s">
        <v>219</v>
      </c>
      <c r="G174" s="39"/>
      <c r="H174" s="39"/>
      <c r="I174" s="243"/>
      <c r="J174" s="39"/>
      <c r="K174" s="39"/>
      <c r="L174" s="43"/>
      <c r="M174" s="244"/>
      <c r="N174" s="245"/>
      <c r="O174" s="90"/>
      <c r="P174" s="90"/>
      <c r="Q174" s="90"/>
      <c r="R174" s="90"/>
      <c r="S174" s="90"/>
      <c r="T174" s="91"/>
      <c r="U174" s="37"/>
      <c r="V174" s="37"/>
      <c r="W174" s="37"/>
      <c r="X174" s="37"/>
      <c r="Y174" s="37"/>
      <c r="Z174" s="37"/>
      <c r="AA174" s="37"/>
      <c r="AB174" s="37"/>
      <c r="AC174" s="37"/>
      <c r="AD174" s="37"/>
      <c r="AE174" s="37"/>
      <c r="AT174" s="16" t="s">
        <v>151</v>
      </c>
      <c r="AU174" s="16" t="s">
        <v>85</v>
      </c>
    </row>
    <row r="175" s="13" customFormat="1">
      <c r="A175" s="13"/>
      <c r="B175" s="246"/>
      <c r="C175" s="247"/>
      <c r="D175" s="241" t="s">
        <v>153</v>
      </c>
      <c r="E175" s="248" t="s">
        <v>1</v>
      </c>
      <c r="F175" s="249" t="s">
        <v>382</v>
      </c>
      <c r="G175" s="247"/>
      <c r="H175" s="250">
        <v>203.52000000000001</v>
      </c>
      <c r="I175" s="251"/>
      <c r="J175" s="247"/>
      <c r="K175" s="247"/>
      <c r="L175" s="252"/>
      <c r="M175" s="253"/>
      <c r="N175" s="254"/>
      <c r="O175" s="254"/>
      <c r="P175" s="254"/>
      <c r="Q175" s="254"/>
      <c r="R175" s="254"/>
      <c r="S175" s="254"/>
      <c r="T175" s="255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T175" s="256" t="s">
        <v>153</v>
      </c>
      <c r="AU175" s="256" t="s">
        <v>85</v>
      </c>
      <c r="AV175" s="13" t="s">
        <v>85</v>
      </c>
      <c r="AW175" s="13" t="s">
        <v>32</v>
      </c>
      <c r="AX175" s="13" t="s">
        <v>83</v>
      </c>
      <c r="AY175" s="256" t="s">
        <v>143</v>
      </c>
    </row>
    <row r="176" s="12" customFormat="1" ht="22.8" customHeight="1">
      <c r="A176" s="12"/>
      <c r="B176" s="211"/>
      <c r="C176" s="212"/>
      <c r="D176" s="213" t="s">
        <v>75</v>
      </c>
      <c r="E176" s="225" t="s">
        <v>85</v>
      </c>
      <c r="F176" s="225" t="s">
        <v>383</v>
      </c>
      <c r="G176" s="212"/>
      <c r="H176" s="212"/>
      <c r="I176" s="215"/>
      <c r="J176" s="226">
        <f>BK176</f>
        <v>0</v>
      </c>
      <c r="K176" s="212"/>
      <c r="L176" s="217"/>
      <c r="M176" s="218"/>
      <c r="N176" s="219"/>
      <c r="O176" s="219"/>
      <c r="P176" s="220">
        <f>SUM(P177:P185)</f>
        <v>0</v>
      </c>
      <c r="Q176" s="219"/>
      <c r="R176" s="220">
        <f>SUM(R177:R185)</f>
        <v>22.370288500000001</v>
      </c>
      <c r="S176" s="219"/>
      <c r="T176" s="221">
        <f>SUM(T177:T185)</f>
        <v>0</v>
      </c>
      <c r="U176" s="12"/>
      <c r="V176" s="12"/>
      <c r="W176" s="12"/>
      <c r="X176" s="12"/>
      <c r="Y176" s="12"/>
      <c r="Z176" s="12"/>
      <c r="AA176" s="12"/>
      <c r="AB176" s="12"/>
      <c r="AC176" s="12"/>
      <c r="AD176" s="12"/>
      <c r="AE176" s="12"/>
      <c r="AR176" s="222" t="s">
        <v>83</v>
      </c>
      <c r="AT176" s="223" t="s">
        <v>75</v>
      </c>
      <c r="AU176" s="223" t="s">
        <v>83</v>
      </c>
      <c r="AY176" s="222" t="s">
        <v>143</v>
      </c>
      <c r="BK176" s="224">
        <f>SUM(BK177:BK185)</f>
        <v>0</v>
      </c>
    </row>
    <row r="177" s="2" customFormat="1" ht="16.5" customHeight="1">
      <c r="A177" s="37"/>
      <c r="B177" s="38"/>
      <c r="C177" s="227" t="s">
        <v>221</v>
      </c>
      <c r="D177" s="227" t="s">
        <v>145</v>
      </c>
      <c r="E177" s="228" t="s">
        <v>384</v>
      </c>
      <c r="F177" s="229" t="s">
        <v>385</v>
      </c>
      <c r="G177" s="230" t="s">
        <v>148</v>
      </c>
      <c r="H177" s="231">
        <v>181</v>
      </c>
      <c r="I177" s="232"/>
      <c r="J177" s="233">
        <f>ROUND(I177*H177,2)</f>
        <v>0</v>
      </c>
      <c r="K177" s="234"/>
      <c r="L177" s="43"/>
      <c r="M177" s="235" t="s">
        <v>1</v>
      </c>
      <c r="N177" s="236" t="s">
        <v>41</v>
      </c>
      <c r="O177" s="90"/>
      <c r="P177" s="237">
        <f>O177*H177</f>
        <v>0</v>
      </c>
      <c r="Q177" s="237">
        <v>0.00017000000000000001</v>
      </c>
      <c r="R177" s="237">
        <f>Q177*H177</f>
        <v>0.030770000000000002</v>
      </c>
      <c r="S177" s="237">
        <v>0</v>
      </c>
      <c r="T177" s="238">
        <f>S177*H177</f>
        <v>0</v>
      </c>
      <c r="U177" s="37"/>
      <c r="V177" s="37"/>
      <c r="W177" s="37"/>
      <c r="X177" s="37"/>
      <c r="Y177" s="37"/>
      <c r="Z177" s="37"/>
      <c r="AA177" s="37"/>
      <c r="AB177" s="37"/>
      <c r="AC177" s="37"/>
      <c r="AD177" s="37"/>
      <c r="AE177" s="37"/>
      <c r="AR177" s="239" t="s">
        <v>149</v>
      </c>
      <c r="AT177" s="239" t="s">
        <v>145</v>
      </c>
      <c r="AU177" s="239" t="s">
        <v>85</v>
      </c>
      <c r="AY177" s="16" t="s">
        <v>143</v>
      </c>
      <c r="BE177" s="240">
        <f>IF(N177="základní",J177,0)</f>
        <v>0</v>
      </c>
      <c r="BF177" s="240">
        <f>IF(N177="snížená",J177,0)</f>
        <v>0</v>
      </c>
      <c r="BG177" s="240">
        <f>IF(N177="zákl. přenesená",J177,0)</f>
        <v>0</v>
      </c>
      <c r="BH177" s="240">
        <f>IF(N177="sníž. přenesená",J177,0)</f>
        <v>0</v>
      </c>
      <c r="BI177" s="240">
        <f>IF(N177="nulová",J177,0)</f>
        <v>0</v>
      </c>
      <c r="BJ177" s="16" t="s">
        <v>83</v>
      </c>
      <c r="BK177" s="240">
        <f>ROUND(I177*H177,2)</f>
        <v>0</v>
      </c>
      <c r="BL177" s="16" t="s">
        <v>149</v>
      </c>
      <c r="BM177" s="239" t="s">
        <v>386</v>
      </c>
    </row>
    <row r="178" s="2" customFormat="1">
      <c r="A178" s="37"/>
      <c r="B178" s="38"/>
      <c r="C178" s="39"/>
      <c r="D178" s="241" t="s">
        <v>151</v>
      </c>
      <c r="E178" s="39"/>
      <c r="F178" s="242" t="s">
        <v>387</v>
      </c>
      <c r="G178" s="39"/>
      <c r="H178" s="39"/>
      <c r="I178" s="243"/>
      <c r="J178" s="39"/>
      <c r="K178" s="39"/>
      <c r="L178" s="43"/>
      <c r="M178" s="244"/>
      <c r="N178" s="245"/>
      <c r="O178" s="90"/>
      <c r="P178" s="90"/>
      <c r="Q178" s="90"/>
      <c r="R178" s="90"/>
      <c r="S178" s="90"/>
      <c r="T178" s="91"/>
      <c r="U178" s="37"/>
      <c r="V178" s="37"/>
      <c r="W178" s="37"/>
      <c r="X178" s="37"/>
      <c r="Y178" s="37"/>
      <c r="Z178" s="37"/>
      <c r="AA178" s="37"/>
      <c r="AB178" s="37"/>
      <c r="AC178" s="37"/>
      <c r="AD178" s="37"/>
      <c r="AE178" s="37"/>
      <c r="AT178" s="16" t="s">
        <v>151</v>
      </c>
      <c r="AU178" s="16" t="s">
        <v>85</v>
      </c>
    </row>
    <row r="179" s="13" customFormat="1">
      <c r="A179" s="13"/>
      <c r="B179" s="246"/>
      <c r="C179" s="247"/>
      <c r="D179" s="241" t="s">
        <v>153</v>
      </c>
      <c r="E179" s="248" t="s">
        <v>1</v>
      </c>
      <c r="F179" s="249" t="s">
        <v>388</v>
      </c>
      <c r="G179" s="247"/>
      <c r="H179" s="250">
        <v>181</v>
      </c>
      <c r="I179" s="251"/>
      <c r="J179" s="247"/>
      <c r="K179" s="247"/>
      <c r="L179" s="252"/>
      <c r="M179" s="253"/>
      <c r="N179" s="254"/>
      <c r="O179" s="254"/>
      <c r="P179" s="254"/>
      <c r="Q179" s="254"/>
      <c r="R179" s="254"/>
      <c r="S179" s="254"/>
      <c r="T179" s="255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T179" s="256" t="s">
        <v>153</v>
      </c>
      <c r="AU179" s="256" t="s">
        <v>85</v>
      </c>
      <c r="AV179" s="13" t="s">
        <v>85</v>
      </c>
      <c r="AW179" s="13" t="s">
        <v>32</v>
      </c>
      <c r="AX179" s="13" t="s">
        <v>83</v>
      </c>
      <c r="AY179" s="256" t="s">
        <v>143</v>
      </c>
    </row>
    <row r="180" s="2" customFormat="1" ht="24.15" customHeight="1">
      <c r="A180" s="37"/>
      <c r="B180" s="38"/>
      <c r="C180" s="268" t="s">
        <v>227</v>
      </c>
      <c r="D180" s="268" t="s">
        <v>188</v>
      </c>
      <c r="E180" s="269" t="s">
        <v>389</v>
      </c>
      <c r="F180" s="270" t="s">
        <v>390</v>
      </c>
      <c r="G180" s="271" t="s">
        <v>148</v>
      </c>
      <c r="H180" s="272">
        <v>214.39500000000001</v>
      </c>
      <c r="I180" s="273"/>
      <c r="J180" s="274">
        <f>ROUND(I180*H180,2)</f>
        <v>0</v>
      </c>
      <c r="K180" s="275"/>
      <c r="L180" s="276"/>
      <c r="M180" s="277" t="s">
        <v>1</v>
      </c>
      <c r="N180" s="278" t="s">
        <v>41</v>
      </c>
      <c r="O180" s="90"/>
      <c r="P180" s="237">
        <f>O180*H180</f>
        <v>0</v>
      </c>
      <c r="Q180" s="237">
        <v>0.00029999999999999997</v>
      </c>
      <c r="R180" s="237">
        <f>Q180*H180</f>
        <v>0.064318500000000001</v>
      </c>
      <c r="S180" s="237">
        <v>0</v>
      </c>
      <c r="T180" s="238">
        <f>S180*H180</f>
        <v>0</v>
      </c>
      <c r="U180" s="37"/>
      <c r="V180" s="37"/>
      <c r="W180" s="37"/>
      <c r="X180" s="37"/>
      <c r="Y180" s="37"/>
      <c r="Z180" s="37"/>
      <c r="AA180" s="37"/>
      <c r="AB180" s="37"/>
      <c r="AC180" s="37"/>
      <c r="AD180" s="37"/>
      <c r="AE180" s="37"/>
      <c r="AR180" s="239" t="s">
        <v>191</v>
      </c>
      <c r="AT180" s="239" t="s">
        <v>188</v>
      </c>
      <c r="AU180" s="239" t="s">
        <v>85</v>
      </c>
      <c r="AY180" s="16" t="s">
        <v>143</v>
      </c>
      <c r="BE180" s="240">
        <f>IF(N180="základní",J180,0)</f>
        <v>0</v>
      </c>
      <c r="BF180" s="240">
        <f>IF(N180="snížená",J180,0)</f>
        <v>0</v>
      </c>
      <c r="BG180" s="240">
        <f>IF(N180="zákl. přenesená",J180,0)</f>
        <v>0</v>
      </c>
      <c r="BH180" s="240">
        <f>IF(N180="sníž. přenesená",J180,0)</f>
        <v>0</v>
      </c>
      <c r="BI180" s="240">
        <f>IF(N180="nulová",J180,0)</f>
        <v>0</v>
      </c>
      <c r="BJ180" s="16" t="s">
        <v>83</v>
      </c>
      <c r="BK180" s="240">
        <f>ROUND(I180*H180,2)</f>
        <v>0</v>
      </c>
      <c r="BL180" s="16" t="s">
        <v>149</v>
      </c>
      <c r="BM180" s="239" t="s">
        <v>391</v>
      </c>
    </row>
    <row r="181" s="2" customFormat="1">
      <c r="A181" s="37"/>
      <c r="B181" s="38"/>
      <c r="C181" s="39"/>
      <c r="D181" s="241" t="s">
        <v>151</v>
      </c>
      <c r="E181" s="39"/>
      <c r="F181" s="242" t="s">
        <v>390</v>
      </c>
      <c r="G181" s="39"/>
      <c r="H181" s="39"/>
      <c r="I181" s="243"/>
      <c r="J181" s="39"/>
      <c r="K181" s="39"/>
      <c r="L181" s="43"/>
      <c r="M181" s="244"/>
      <c r="N181" s="245"/>
      <c r="O181" s="90"/>
      <c r="P181" s="90"/>
      <c r="Q181" s="90"/>
      <c r="R181" s="90"/>
      <c r="S181" s="90"/>
      <c r="T181" s="91"/>
      <c r="U181" s="37"/>
      <c r="V181" s="37"/>
      <c r="W181" s="37"/>
      <c r="X181" s="37"/>
      <c r="Y181" s="37"/>
      <c r="Z181" s="37"/>
      <c r="AA181" s="37"/>
      <c r="AB181" s="37"/>
      <c r="AC181" s="37"/>
      <c r="AD181" s="37"/>
      <c r="AE181" s="37"/>
      <c r="AT181" s="16" t="s">
        <v>151</v>
      </c>
      <c r="AU181" s="16" t="s">
        <v>85</v>
      </c>
    </row>
    <row r="182" s="13" customFormat="1">
      <c r="A182" s="13"/>
      <c r="B182" s="246"/>
      <c r="C182" s="247"/>
      <c r="D182" s="241" t="s">
        <v>153</v>
      </c>
      <c r="E182" s="247"/>
      <c r="F182" s="249" t="s">
        <v>392</v>
      </c>
      <c r="G182" s="247"/>
      <c r="H182" s="250">
        <v>214.39500000000001</v>
      </c>
      <c r="I182" s="251"/>
      <c r="J182" s="247"/>
      <c r="K182" s="247"/>
      <c r="L182" s="252"/>
      <c r="M182" s="253"/>
      <c r="N182" s="254"/>
      <c r="O182" s="254"/>
      <c r="P182" s="254"/>
      <c r="Q182" s="254"/>
      <c r="R182" s="254"/>
      <c r="S182" s="254"/>
      <c r="T182" s="255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T182" s="256" t="s">
        <v>153</v>
      </c>
      <c r="AU182" s="256" t="s">
        <v>85</v>
      </c>
      <c r="AV182" s="13" t="s">
        <v>85</v>
      </c>
      <c r="AW182" s="13" t="s">
        <v>4</v>
      </c>
      <c r="AX182" s="13" t="s">
        <v>83</v>
      </c>
      <c r="AY182" s="256" t="s">
        <v>143</v>
      </c>
    </row>
    <row r="183" s="2" customFormat="1" ht="37.8" customHeight="1">
      <c r="A183" s="37"/>
      <c r="B183" s="38"/>
      <c r="C183" s="227" t="s">
        <v>8</v>
      </c>
      <c r="D183" s="227" t="s">
        <v>145</v>
      </c>
      <c r="E183" s="228" t="s">
        <v>393</v>
      </c>
      <c r="F183" s="229" t="s">
        <v>394</v>
      </c>
      <c r="G183" s="230" t="s">
        <v>282</v>
      </c>
      <c r="H183" s="231">
        <v>80</v>
      </c>
      <c r="I183" s="232"/>
      <c r="J183" s="233">
        <f>ROUND(I183*H183,2)</f>
        <v>0</v>
      </c>
      <c r="K183" s="234"/>
      <c r="L183" s="43"/>
      <c r="M183" s="235" t="s">
        <v>1</v>
      </c>
      <c r="N183" s="236" t="s">
        <v>41</v>
      </c>
      <c r="O183" s="90"/>
      <c r="P183" s="237">
        <f>O183*H183</f>
        <v>0</v>
      </c>
      <c r="Q183" s="237">
        <v>0.27844000000000002</v>
      </c>
      <c r="R183" s="237">
        <f>Q183*H183</f>
        <v>22.275200000000002</v>
      </c>
      <c r="S183" s="237">
        <v>0</v>
      </c>
      <c r="T183" s="238">
        <f>S183*H183</f>
        <v>0</v>
      </c>
      <c r="U183" s="37"/>
      <c r="V183" s="37"/>
      <c r="W183" s="37"/>
      <c r="X183" s="37"/>
      <c r="Y183" s="37"/>
      <c r="Z183" s="37"/>
      <c r="AA183" s="37"/>
      <c r="AB183" s="37"/>
      <c r="AC183" s="37"/>
      <c r="AD183" s="37"/>
      <c r="AE183" s="37"/>
      <c r="AR183" s="239" t="s">
        <v>149</v>
      </c>
      <c r="AT183" s="239" t="s">
        <v>145</v>
      </c>
      <c r="AU183" s="239" t="s">
        <v>85</v>
      </c>
      <c r="AY183" s="16" t="s">
        <v>143</v>
      </c>
      <c r="BE183" s="240">
        <f>IF(N183="základní",J183,0)</f>
        <v>0</v>
      </c>
      <c r="BF183" s="240">
        <f>IF(N183="snížená",J183,0)</f>
        <v>0</v>
      </c>
      <c r="BG183" s="240">
        <f>IF(N183="zákl. přenesená",J183,0)</f>
        <v>0</v>
      </c>
      <c r="BH183" s="240">
        <f>IF(N183="sníž. přenesená",J183,0)</f>
        <v>0</v>
      </c>
      <c r="BI183" s="240">
        <f>IF(N183="nulová",J183,0)</f>
        <v>0</v>
      </c>
      <c r="BJ183" s="16" t="s">
        <v>83</v>
      </c>
      <c r="BK183" s="240">
        <f>ROUND(I183*H183,2)</f>
        <v>0</v>
      </c>
      <c r="BL183" s="16" t="s">
        <v>149</v>
      </c>
      <c r="BM183" s="239" t="s">
        <v>395</v>
      </c>
    </row>
    <row r="184" s="2" customFormat="1">
      <c r="A184" s="37"/>
      <c r="B184" s="38"/>
      <c r="C184" s="39"/>
      <c r="D184" s="241" t="s">
        <v>151</v>
      </c>
      <c r="E184" s="39"/>
      <c r="F184" s="242" t="s">
        <v>396</v>
      </c>
      <c r="G184" s="39"/>
      <c r="H184" s="39"/>
      <c r="I184" s="243"/>
      <c r="J184" s="39"/>
      <c r="K184" s="39"/>
      <c r="L184" s="43"/>
      <c r="M184" s="244"/>
      <c r="N184" s="245"/>
      <c r="O184" s="90"/>
      <c r="P184" s="90"/>
      <c r="Q184" s="90"/>
      <c r="R184" s="90"/>
      <c r="S184" s="90"/>
      <c r="T184" s="91"/>
      <c r="U184" s="37"/>
      <c r="V184" s="37"/>
      <c r="W184" s="37"/>
      <c r="X184" s="37"/>
      <c r="Y184" s="37"/>
      <c r="Z184" s="37"/>
      <c r="AA184" s="37"/>
      <c r="AB184" s="37"/>
      <c r="AC184" s="37"/>
      <c r="AD184" s="37"/>
      <c r="AE184" s="37"/>
      <c r="AT184" s="16" t="s">
        <v>151</v>
      </c>
      <c r="AU184" s="16" t="s">
        <v>85</v>
      </c>
    </row>
    <row r="185" s="13" customFormat="1">
      <c r="A185" s="13"/>
      <c r="B185" s="246"/>
      <c r="C185" s="247"/>
      <c r="D185" s="241" t="s">
        <v>153</v>
      </c>
      <c r="E185" s="248" t="s">
        <v>1</v>
      </c>
      <c r="F185" s="249" t="s">
        <v>397</v>
      </c>
      <c r="G185" s="247"/>
      <c r="H185" s="250">
        <v>80</v>
      </c>
      <c r="I185" s="251"/>
      <c r="J185" s="247"/>
      <c r="K185" s="247"/>
      <c r="L185" s="252"/>
      <c r="M185" s="253"/>
      <c r="N185" s="254"/>
      <c r="O185" s="254"/>
      <c r="P185" s="254"/>
      <c r="Q185" s="254"/>
      <c r="R185" s="254"/>
      <c r="S185" s="254"/>
      <c r="T185" s="255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T185" s="256" t="s">
        <v>153</v>
      </c>
      <c r="AU185" s="256" t="s">
        <v>85</v>
      </c>
      <c r="AV185" s="13" t="s">
        <v>85</v>
      </c>
      <c r="AW185" s="13" t="s">
        <v>32</v>
      </c>
      <c r="AX185" s="13" t="s">
        <v>83</v>
      </c>
      <c r="AY185" s="256" t="s">
        <v>143</v>
      </c>
    </row>
    <row r="186" s="12" customFormat="1" ht="22.8" customHeight="1">
      <c r="A186" s="12"/>
      <c r="B186" s="211"/>
      <c r="C186" s="212"/>
      <c r="D186" s="213" t="s">
        <v>75</v>
      </c>
      <c r="E186" s="225" t="s">
        <v>175</v>
      </c>
      <c r="F186" s="225" t="s">
        <v>226</v>
      </c>
      <c r="G186" s="212"/>
      <c r="H186" s="212"/>
      <c r="I186" s="215"/>
      <c r="J186" s="226">
        <f>BK186</f>
        <v>0</v>
      </c>
      <c r="K186" s="212"/>
      <c r="L186" s="217"/>
      <c r="M186" s="218"/>
      <c r="N186" s="219"/>
      <c r="O186" s="219"/>
      <c r="P186" s="220">
        <f>SUM(P187:P210)</f>
        <v>0</v>
      </c>
      <c r="Q186" s="219"/>
      <c r="R186" s="220">
        <f>SUM(R187:R210)</f>
        <v>173.10964680000001</v>
      </c>
      <c r="S186" s="219"/>
      <c r="T186" s="221">
        <f>SUM(T187:T210)</f>
        <v>0</v>
      </c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R186" s="222" t="s">
        <v>83</v>
      </c>
      <c r="AT186" s="223" t="s">
        <v>75</v>
      </c>
      <c r="AU186" s="223" t="s">
        <v>83</v>
      </c>
      <c r="AY186" s="222" t="s">
        <v>143</v>
      </c>
      <c r="BK186" s="224">
        <f>SUM(BK187:BK210)</f>
        <v>0</v>
      </c>
    </row>
    <row r="187" s="2" customFormat="1" ht="16.5" customHeight="1">
      <c r="A187" s="37"/>
      <c r="B187" s="38"/>
      <c r="C187" s="227" t="s">
        <v>238</v>
      </c>
      <c r="D187" s="227" t="s">
        <v>145</v>
      </c>
      <c r="E187" s="228" t="s">
        <v>228</v>
      </c>
      <c r="F187" s="229" t="s">
        <v>229</v>
      </c>
      <c r="G187" s="230" t="s">
        <v>148</v>
      </c>
      <c r="H187" s="231">
        <v>175.59999999999999</v>
      </c>
      <c r="I187" s="232"/>
      <c r="J187" s="233">
        <f>ROUND(I187*H187,2)</f>
        <v>0</v>
      </c>
      <c r="K187" s="234"/>
      <c r="L187" s="43"/>
      <c r="M187" s="235" t="s">
        <v>1</v>
      </c>
      <c r="N187" s="236" t="s">
        <v>41</v>
      </c>
      <c r="O187" s="90"/>
      <c r="P187" s="237">
        <f>O187*H187</f>
        <v>0</v>
      </c>
      <c r="Q187" s="237">
        <v>0.091999999999999998</v>
      </c>
      <c r="R187" s="237">
        <f>Q187*H187</f>
        <v>16.155200000000001</v>
      </c>
      <c r="S187" s="237">
        <v>0</v>
      </c>
      <c r="T187" s="238">
        <f>S187*H187</f>
        <v>0</v>
      </c>
      <c r="U187" s="37"/>
      <c r="V187" s="37"/>
      <c r="W187" s="37"/>
      <c r="X187" s="37"/>
      <c r="Y187" s="37"/>
      <c r="Z187" s="37"/>
      <c r="AA187" s="37"/>
      <c r="AB187" s="37"/>
      <c r="AC187" s="37"/>
      <c r="AD187" s="37"/>
      <c r="AE187" s="37"/>
      <c r="AR187" s="239" t="s">
        <v>149</v>
      </c>
      <c r="AT187" s="239" t="s">
        <v>145</v>
      </c>
      <c r="AU187" s="239" t="s">
        <v>85</v>
      </c>
      <c r="AY187" s="16" t="s">
        <v>143</v>
      </c>
      <c r="BE187" s="240">
        <f>IF(N187="základní",J187,0)</f>
        <v>0</v>
      </c>
      <c r="BF187" s="240">
        <f>IF(N187="snížená",J187,0)</f>
        <v>0</v>
      </c>
      <c r="BG187" s="240">
        <f>IF(N187="zákl. přenesená",J187,0)</f>
        <v>0</v>
      </c>
      <c r="BH187" s="240">
        <f>IF(N187="sníž. přenesená",J187,0)</f>
        <v>0</v>
      </c>
      <c r="BI187" s="240">
        <f>IF(N187="nulová",J187,0)</f>
        <v>0</v>
      </c>
      <c r="BJ187" s="16" t="s">
        <v>83</v>
      </c>
      <c r="BK187" s="240">
        <f>ROUND(I187*H187,2)</f>
        <v>0</v>
      </c>
      <c r="BL187" s="16" t="s">
        <v>149</v>
      </c>
      <c r="BM187" s="239" t="s">
        <v>398</v>
      </c>
    </row>
    <row r="188" s="2" customFormat="1">
      <c r="A188" s="37"/>
      <c r="B188" s="38"/>
      <c r="C188" s="39"/>
      <c r="D188" s="241" t="s">
        <v>151</v>
      </c>
      <c r="E188" s="39"/>
      <c r="F188" s="242" t="s">
        <v>231</v>
      </c>
      <c r="G188" s="39"/>
      <c r="H188" s="39"/>
      <c r="I188" s="243"/>
      <c r="J188" s="39"/>
      <c r="K188" s="39"/>
      <c r="L188" s="43"/>
      <c r="M188" s="244"/>
      <c r="N188" s="245"/>
      <c r="O188" s="90"/>
      <c r="P188" s="90"/>
      <c r="Q188" s="90"/>
      <c r="R188" s="90"/>
      <c r="S188" s="90"/>
      <c r="T188" s="91"/>
      <c r="U188" s="37"/>
      <c r="V188" s="37"/>
      <c r="W188" s="37"/>
      <c r="X188" s="37"/>
      <c r="Y188" s="37"/>
      <c r="Z188" s="37"/>
      <c r="AA188" s="37"/>
      <c r="AB188" s="37"/>
      <c r="AC188" s="37"/>
      <c r="AD188" s="37"/>
      <c r="AE188" s="37"/>
      <c r="AT188" s="16" t="s">
        <v>151</v>
      </c>
      <c r="AU188" s="16" t="s">
        <v>85</v>
      </c>
    </row>
    <row r="189" s="13" customFormat="1">
      <c r="A189" s="13"/>
      <c r="B189" s="246"/>
      <c r="C189" s="247"/>
      <c r="D189" s="241" t="s">
        <v>153</v>
      </c>
      <c r="E189" s="248" t="s">
        <v>1</v>
      </c>
      <c r="F189" s="249" t="s">
        <v>399</v>
      </c>
      <c r="G189" s="247"/>
      <c r="H189" s="250">
        <v>175.59999999999999</v>
      </c>
      <c r="I189" s="251"/>
      <c r="J189" s="247"/>
      <c r="K189" s="247"/>
      <c r="L189" s="252"/>
      <c r="M189" s="253"/>
      <c r="N189" s="254"/>
      <c r="O189" s="254"/>
      <c r="P189" s="254"/>
      <c r="Q189" s="254"/>
      <c r="R189" s="254"/>
      <c r="S189" s="254"/>
      <c r="T189" s="255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T189" s="256" t="s">
        <v>153</v>
      </c>
      <c r="AU189" s="256" t="s">
        <v>85</v>
      </c>
      <c r="AV189" s="13" t="s">
        <v>85</v>
      </c>
      <c r="AW189" s="13" t="s">
        <v>32</v>
      </c>
      <c r="AX189" s="13" t="s">
        <v>83</v>
      </c>
      <c r="AY189" s="256" t="s">
        <v>143</v>
      </c>
    </row>
    <row r="190" s="2" customFormat="1" ht="16.5" customHeight="1">
      <c r="A190" s="37"/>
      <c r="B190" s="38"/>
      <c r="C190" s="227" t="s">
        <v>245</v>
      </c>
      <c r="D190" s="227" t="s">
        <v>145</v>
      </c>
      <c r="E190" s="228" t="s">
        <v>233</v>
      </c>
      <c r="F190" s="229" t="s">
        <v>234</v>
      </c>
      <c r="G190" s="230" t="s">
        <v>148</v>
      </c>
      <c r="H190" s="231">
        <v>356.16000000000003</v>
      </c>
      <c r="I190" s="232"/>
      <c r="J190" s="233">
        <f>ROUND(I190*H190,2)</f>
        <v>0</v>
      </c>
      <c r="K190" s="234"/>
      <c r="L190" s="43"/>
      <c r="M190" s="235" t="s">
        <v>1</v>
      </c>
      <c r="N190" s="236" t="s">
        <v>41</v>
      </c>
      <c r="O190" s="90"/>
      <c r="P190" s="237">
        <f>O190*H190</f>
        <v>0</v>
      </c>
      <c r="Q190" s="237">
        <v>0.34499999999999997</v>
      </c>
      <c r="R190" s="237">
        <f>Q190*H190</f>
        <v>122.87519999999999</v>
      </c>
      <c r="S190" s="237">
        <v>0</v>
      </c>
      <c r="T190" s="238">
        <f>S190*H190</f>
        <v>0</v>
      </c>
      <c r="U190" s="37"/>
      <c r="V190" s="37"/>
      <c r="W190" s="37"/>
      <c r="X190" s="37"/>
      <c r="Y190" s="37"/>
      <c r="Z190" s="37"/>
      <c r="AA190" s="37"/>
      <c r="AB190" s="37"/>
      <c r="AC190" s="37"/>
      <c r="AD190" s="37"/>
      <c r="AE190" s="37"/>
      <c r="AR190" s="239" t="s">
        <v>149</v>
      </c>
      <c r="AT190" s="239" t="s">
        <v>145</v>
      </c>
      <c r="AU190" s="239" t="s">
        <v>85</v>
      </c>
      <c r="AY190" s="16" t="s">
        <v>143</v>
      </c>
      <c r="BE190" s="240">
        <f>IF(N190="základní",J190,0)</f>
        <v>0</v>
      </c>
      <c r="BF190" s="240">
        <f>IF(N190="snížená",J190,0)</f>
        <v>0</v>
      </c>
      <c r="BG190" s="240">
        <f>IF(N190="zákl. přenesená",J190,0)</f>
        <v>0</v>
      </c>
      <c r="BH190" s="240">
        <f>IF(N190="sníž. přenesená",J190,0)</f>
        <v>0</v>
      </c>
      <c r="BI190" s="240">
        <f>IF(N190="nulová",J190,0)</f>
        <v>0</v>
      </c>
      <c r="BJ190" s="16" t="s">
        <v>83</v>
      </c>
      <c r="BK190" s="240">
        <f>ROUND(I190*H190,2)</f>
        <v>0</v>
      </c>
      <c r="BL190" s="16" t="s">
        <v>149</v>
      </c>
      <c r="BM190" s="239" t="s">
        <v>400</v>
      </c>
    </row>
    <row r="191" s="2" customFormat="1">
      <c r="A191" s="37"/>
      <c r="B191" s="38"/>
      <c r="C191" s="39"/>
      <c r="D191" s="241" t="s">
        <v>151</v>
      </c>
      <c r="E191" s="39"/>
      <c r="F191" s="242" t="s">
        <v>236</v>
      </c>
      <c r="G191" s="39"/>
      <c r="H191" s="39"/>
      <c r="I191" s="243"/>
      <c r="J191" s="39"/>
      <c r="K191" s="39"/>
      <c r="L191" s="43"/>
      <c r="M191" s="244"/>
      <c r="N191" s="245"/>
      <c r="O191" s="90"/>
      <c r="P191" s="90"/>
      <c r="Q191" s="90"/>
      <c r="R191" s="90"/>
      <c r="S191" s="90"/>
      <c r="T191" s="91"/>
      <c r="U191" s="37"/>
      <c r="V191" s="37"/>
      <c r="W191" s="37"/>
      <c r="X191" s="37"/>
      <c r="Y191" s="37"/>
      <c r="Z191" s="37"/>
      <c r="AA191" s="37"/>
      <c r="AB191" s="37"/>
      <c r="AC191" s="37"/>
      <c r="AD191" s="37"/>
      <c r="AE191" s="37"/>
      <c r="AT191" s="16" t="s">
        <v>151</v>
      </c>
      <c r="AU191" s="16" t="s">
        <v>85</v>
      </c>
    </row>
    <row r="192" s="13" customFormat="1">
      <c r="A192" s="13"/>
      <c r="B192" s="246"/>
      <c r="C192" s="247"/>
      <c r="D192" s="241" t="s">
        <v>153</v>
      </c>
      <c r="E192" s="248" t="s">
        <v>1</v>
      </c>
      <c r="F192" s="249" t="s">
        <v>401</v>
      </c>
      <c r="G192" s="247"/>
      <c r="H192" s="250">
        <v>169.59999999999999</v>
      </c>
      <c r="I192" s="251"/>
      <c r="J192" s="247"/>
      <c r="K192" s="247"/>
      <c r="L192" s="252"/>
      <c r="M192" s="253"/>
      <c r="N192" s="254"/>
      <c r="O192" s="254"/>
      <c r="P192" s="254"/>
      <c r="Q192" s="254"/>
      <c r="R192" s="254"/>
      <c r="S192" s="254"/>
      <c r="T192" s="255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T192" s="256" t="s">
        <v>153</v>
      </c>
      <c r="AU192" s="256" t="s">
        <v>85</v>
      </c>
      <c r="AV192" s="13" t="s">
        <v>85</v>
      </c>
      <c r="AW192" s="13" t="s">
        <v>32</v>
      </c>
      <c r="AX192" s="13" t="s">
        <v>76</v>
      </c>
      <c r="AY192" s="256" t="s">
        <v>143</v>
      </c>
    </row>
    <row r="193" s="13" customFormat="1">
      <c r="A193" s="13"/>
      <c r="B193" s="246"/>
      <c r="C193" s="247"/>
      <c r="D193" s="241" t="s">
        <v>153</v>
      </c>
      <c r="E193" s="248" t="s">
        <v>1</v>
      </c>
      <c r="F193" s="249" t="s">
        <v>402</v>
      </c>
      <c r="G193" s="247"/>
      <c r="H193" s="250">
        <v>186.56</v>
      </c>
      <c r="I193" s="251"/>
      <c r="J193" s="247"/>
      <c r="K193" s="247"/>
      <c r="L193" s="252"/>
      <c r="M193" s="253"/>
      <c r="N193" s="254"/>
      <c r="O193" s="254"/>
      <c r="P193" s="254"/>
      <c r="Q193" s="254"/>
      <c r="R193" s="254"/>
      <c r="S193" s="254"/>
      <c r="T193" s="255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T193" s="256" t="s">
        <v>153</v>
      </c>
      <c r="AU193" s="256" t="s">
        <v>85</v>
      </c>
      <c r="AV193" s="13" t="s">
        <v>85</v>
      </c>
      <c r="AW193" s="13" t="s">
        <v>32</v>
      </c>
      <c r="AX193" s="13" t="s">
        <v>76</v>
      </c>
      <c r="AY193" s="256" t="s">
        <v>143</v>
      </c>
    </row>
    <row r="194" s="14" customFormat="1">
      <c r="A194" s="14"/>
      <c r="B194" s="257"/>
      <c r="C194" s="258"/>
      <c r="D194" s="241" t="s">
        <v>153</v>
      </c>
      <c r="E194" s="259" t="s">
        <v>1</v>
      </c>
      <c r="F194" s="260" t="s">
        <v>162</v>
      </c>
      <c r="G194" s="258"/>
      <c r="H194" s="261">
        <v>356.16000000000003</v>
      </c>
      <c r="I194" s="262"/>
      <c r="J194" s="258"/>
      <c r="K194" s="258"/>
      <c r="L194" s="263"/>
      <c r="M194" s="264"/>
      <c r="N194" s="265"/>
      <c r="O194" s="265"/>
      <c r="P194" s="265"/>
      <c r="Q194" s="265"/>
      <c r="R194" s="265"/>
      <c r="S194" s="265"/>
      <c r="T194" s="266"/>
      <c r="U194" s="14"/>
      <c r="V194" s="14"/>
      <c r="W194" s="14"/>
      <c r="X194" s="14"/>
      <c r="Y194" s="14"/>
      <c r="Z194" s="14"/>
      <c r="AA194" s="14"/>
      <c r="AB194" s="14"/>
      <c r="AC194" s="14"/>
      <c r="AD194" s="14"/>
      <c r="AE194" s="14"/>
      <c r="AT194" s="267" t="s">
        <v>153</v>
      </c>
      <c r="AU194" s="267" t="s">
        <v>85</v>
      </c>
      <c r="AV194" s="14" t="s">
        <v>149</v>
      </c>
      <c r="AW194" s="14" t="s">
        <v>32</v>
      </c>
      <c r="AX194" s="14" t="s">
        <v>83</v>
      </c>
      <c r="AY194" s="267" t="s">
        <v>143</v>
      </c>
    </row>
    <row r="195" s="2" customFormat="1" ht="37.8" customHeight="1">
      <c r="A195" s="37"/>
      <c r="B195" s="38"/>
      <c r="C195" s="227" t="s">
        <v>251</v>
      </c>
      <c r="D195" s="227" t="s">
        <v>145</v>
      </c>
      <c r="E195" s="228" t="s">
        <v>239</v>
      </c>
      <c r="F195" s="229" t="s">
        <v>240</v>
      </c>
      <c r="G195" s="230" t="s">
        <v>148</v>
      </c>
      <c r="H195" s="231">
        <v>169.59999999999999</v>
      </c>
      <c r="I195" s="232"/>
      <c r="J195" s="233">
        <f>ROUND(I195*H195,2)</f>
        <v>0</v>
      </c>
      <c r="K195" s="234"/>
      <c r="L195" s="43"/>
      <c r="M195" s="235" t="s">
        <v>1</v>
      </c>
      <c r="N195" s="236" t="s">
        <v>41</v>
      </c>
      <c r="O195" s="90"/>
      <c r="P195" s="237">
        <f>O195*H195</f>
        <v>0</v>
      </c>
      <c r="Q195" s="237">
        <v>0.040000000000000001</v>
      </c>
      <c r="R195" s="237">
        <f>Q195*H195</f>
        <v>6.7839999999999998</v>
      </c>
      <c r="S195" s="237">
        <v>0</v>
      </c>
      <c r="T195" s="238">
        <f>S195*H195</f>
        <v>0</v>
      </c>
      <c r="U195" s="37"/>
      <c r="V195" s="37"/>
      <c r="W195" s="37"/>
      <c r="X195" s="37"/>
      <c r="Y195" s="37"/>
      <c r="Z195" s="37"/>
      <c r="AA195" s="37"/>
      <c r="AB195" s="37"/>
      <c r="AC195" s="37"/>
      <c r="AD195" s="37"/>
      <c r="AE195" s="37"/>
      <c r="AR195" s="239" t="s">
        <v>149</v>
      </c>
      <c r="AT195" s="239" t="s">
        <v>145</v>
      </c>
      <c r="AU195" s="239" t="s">
        <v>85</v>
      </c>
      <c r="AY195" s="16" t="s">
        <v>143</v>
      </c>
      <c r="BE195" s="240">
        <f>IF(N195="základní",J195,0)</f>
        <v>0</v>
      </c>
      <c r="BF195" s="240">
        <f>IF(N195="snížená",J195,0)</f>
        <v>0</v>
      </c>
      <c r="BG195" s="240">
        <f>IF(N195="zákl. přenesená",J195,0)</f>
        <v>0</v>
      </c>
      <c r="BH195" s="240">
        <f>IF(N195="sníž. přenesená",J195,0)</f>
        <v>0</v>
      </c>
      <c r="BI195" s="240">
        <f>IF(N195="nulová",J195,0)</f>
        <v>0</v>
      </c>
      <c r="BJ195" s="16" t="s">
        <v>83</v>
      </c>
      <c r="BK195" s="240">
        <f>ROUND(I195*H195,2)</f>
        <v>0</v>
      </c>
      <c r="BL195" s="16" t="s">
        <v>149</v>
      </c>
      <c r="BM195" s="239" t="s">
        <v>403</v>
      </c>
    </row>
    <row r="196" s="2" customFormat="1">
      <c r="A196" s="37"/>
      <c r="B196" s="38"/>
      <c r="C196" s="39"/>
      <c r="D196" s="241" t="s">
        <v>151</v>
      </c>
      <c r="E196" s="39"/>
      <c r="F196" s="242" t="s">
        <v>242</v>
      </c>
      <c r="G196" s="39"/>
      <c r="H196" s="39"/>
      <c r="I196" s="243"/>
      <c r="J196" s="39"/>
      <c r="K196" s="39"/>
      <c r="L196" s="43"/>
      <c r="M196" s="244"/>
      <c r="N196" s="245"/>
      <c r="O196" s="90"/>
      <c r="P196" s="90"/>
      <c r="Q196" s="90"/>
      <c r="R196" s="90"/>
      <c r="S196" s="90"/>
      <c r="T196" s="91"/>
      <c r="U196" s="37"/>
      <c r="V196" s="37"/>
      <c r="W196" s="37"/>
      <c r="X196" s="37"/>
      <c r="Y196" s="37"/>
      <c r="Z196" s="37"/>
      <c r="AA196" s="37"/>
      <c r="AB196" s="37"/>
      <c r="AC196" s="37"/>
      <c r="AD196" s="37"/>
      <c r="AE196" s="37"/>
      <c r="AT196" s="16" t="s">
        <v>151</v>
      </c>
      <c r="AU196" s="16" t="s">
        <v>85</v>
      </c>
    </row>
    <row r="197" s="13" customFormat="1">
      <c r="A197" s="13"/>
      <c r="B197" s="246"/>
      <c r="C197" s="247"/>
      <c r="D197" s="241" t="s">
        <v>153</v>
      </c>
      <c r="E197" s="248" t="s">
        <v>1</v>
      </c>
      <c r="F197" s="249" t="s">
        <v>404</v>
      </c>
      <c r="G197" s="247"/>
      <c r="H197" s="250">
        <v>83.299999999999997</v>
      </c>
      <c r="I197" s="251"/>
      <c r="J197" s="247"/>
      <c r="K197" s="247"/>
      <c r="L197" s="252"/>
      <c r="M197" s="253"/>
      <c r="N197" s="254"/>
      <c r="O197" s="254"/>
      <c r="P197" s="254"/>
      <c r="Q197" s="254"/>
      <c r="R197" s="254"/>
      <c r="S197" s="254"/>
      <c r="T197" s="255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T197" s="256" t="s">
        <v>153</v>
      </c>
      <c r="AU197" s="256" t="s">
        <v>85</v>
      </c>
      <c r="AV197" s="13" t="s">
        <v>85</v>
      </c>
      <c r="AW197" s="13" t="s">
        <v>32</v>
      </c>
      <c r="AX197" s="13" t="s">
        <v>76</v>
      </c>
      <c r="AY197" s="256" t="s">
        <v>143</v>
      </c>
    </row>
    <row r="198" s="13" customFormat="1">
      <c r="A198" s="13"/>
      <c r="B198" s="246"/>
      <c r="C198" s="247"/>
      <c r="D198" s="241" t="s">
        <v>153</v>
      </c>
      <c r="E198" s="248" t="s">
        <v>1</v>
      </c>
      <c r="F198" s="249" t="s">
        <v>372</v>
      </c>
      <c r="G198" s="247"/>
      <c r="H198" s="250">
        <v>64.700000000000003</v>
      </c>
      <c r="I198" s="251"/>
      <c r="J198" s="247"/>
      <c r="K198" s="247"/>
      <c r="L198" s="252"/>
      <c r="M198" s="253"/>
      <c r="N198" s="254"/>
      <c r="O198" s="254"/>
      <c r="P198" s="254"/>
      <c r="Q198" s="254"/>
      <c r="R198" s="254"/>
      <c r="S198" s="254"/>
      <c r="T198" s="255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T198" s="256" t="s">
        <v>153</v>
      </c>
      <c r="AU198" s="256" t="s">
        <v>85</v>
      </c>
      <c r="AV198" s="13" t="s">
        <v>85</v>
      </c>
      <c r="AW198" s="13" t="s">
        <v>32</v>
      </c>
      <c r="AX198" s="13" t="s">
        <v>76</v>
      </c>
      <c r="AY198" s="256" t="s">
        <v>143</v>
      </c>
    </row>
    <row r="199" s="13" customFormat="1">
      <c r="A199" s="13"/>
      <c r="B199" s="246"/>
      <c r="C199" s="247"/>
      <c r="D199" s="241" t="s">
        <v>153</v>
      </c>
      <c r="E199" s="248" t="s">
        <v>1</v>
      </c>
      <c r="F199" s="249" t="s">
        <v>405</v>
      </c>
      <c r="G199" s="247"/>
      <c r="H199" s="250">
        <v>21.600000000000001</v>
      </c>
      <c r="I199" s="251"/>
      <c r="J199" s="247"/>
      <c r="K199" s="247"/>
      <c r="L199" s="252"/>
      <c r="M199" s="253"/>
      <c r="N199" s="254"/>
      <c r="O199" s="254"/>
      <c r="P199" s="254"/>
      <c r="Q199" s="254"/>
      <c r="R199" s="254"/>
      <c r="S199" s="254"/>
      <c r="T199" s="255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T199" s="256" t="s">
        <v>153</v>
      </c>
      <c r="AU199" s="256" t="s">
        <v>85</v>
      </c>
      <c r="AV199" s="13" t="s">
        <v>85</v>
      </c>
      <c r="AW199" s="13" t="s">
        <v>32</v>
      </c>
      <c r="AX199" s="13" t="s">
        <v>76</v>
      </c>
      <c r="AY199" s="256" t="s">
        <v>143</v>
      </c>
    </row>
    <row r="200" s="14" customFormat="1">
      <c r="A200" s="14"/>
      <c r="B200" s="257"/>
      <c r="C200" s="258"/>
      <c r="D200" s="241" t="s">
        <v>153</v>
      </c>
      <c r="E200" s="259" t="s">
        <v>1</v>
      </c>
      <c r="F200" s="260" t="s">
        <v>162</v>
      </c>
      <c r="G200" s="258"/>
      <c r="H200" s="261">
        <v>169.59999999999999</v>
      </c>
      <c r="I200" s="262"/>
      <c r="J200" s="258"/>
      <c r="K200" s="258"/>
      <c r="L200" s="263"/>
      <c r="M200" s="264"/>
      <c r="N200" s="265"/>
      <c r="O200" s="265"/>
      <c r="P200" s="265"/>
      <c r="Q200" s="265"/>
      <c r="R200" s="265"/>
      <c r="S200" s="265"/>
      <c r="T200" s="266"/>
      <c r="U200" s="14"/>
      <c r="V200" s="14"/>
      <c r="W200" s="14"/>
      <c r="X200" s="14"/>
      <c r="Y200" s="14"/>
      <c r="Z200" s="14"/>
      <c r="AA200" s="14"/>
      <c r="AB200" s="14"/>
      <c r="AC200" s="14"/>
      <c r="AD200" s="14"/>
      <c r="AE200" s="14"/>
      <c r="AT200" s="267" t="s">
        <v>153</v>
      </c>
      <c r="AU200" s="267" t="s">
        <v>85</v>
      </c>
      <c r="AV200" s="14" t="s">
        <v>149</v>
      </c>
      <c r="AW200" s="14" t="s">
        <v>32</v>
      </c>
      <c r="AX200" s="14" t="s">
        <v>83</v>
      </c>
      <c r="AY200" s="267" t="s">
        <v>143</v>
      </c>
    </row>
    <row r="201" s="2" customFormat="1" ht="21.75" customHeight="1">
      <c r="A201" s="37"/>
      <c r="B201" s="38"/>
      <c r="C201" s="268" t="s">
        <v>256</v>
      </c>
      <c r="D201" s="268" t="s">
        <v>188</v>
      </c>
      <c r="E201" s="269" t="s">
        <v>246</v>
      </c>
      <c r="F201" s="270" t="s">
        <v>247</v>
      </c>
      <c r="G201" s="271" t="s">
        <v>148</v>
      </c>
      <c r="H201" s="272">
        <v>174.68799999999999</v>
      </c>
      <c r="I201" s="273"/>
      <c r="J201" s="274">
        <f>ROUND(I201*H201,2)</f>
        <v>0</v>
      </c>
      <c r="K201" s="275"/>
      <c r="L201" s="276"/>
      <c r="M201" s="277" t="s">
        <v>1</v>
      </c>
      <c r="N201" s="278" t="s">
        <v>41</v>
      </c>
      <c r="O201" s="90"/>
      <c r="P201" s="237">
        <f>O201*H201</f>
        <v>0</v>
      </c>
      <c r="Q201" s="237">
        <v>0.0126</v>
      </c>
      <c r="R201" s="237">
        <f>Q201*H201</f>
        <v>2.2010687999999998</v>
      </c>
      <c r="S201" s="237">
        <v>0</v>
      </c>
      <c r="T201" s="238">
        <f>S201*H201</f>
        <v>0</v>
      </c>
      <c r="U201" s="37"/>
      <c r="V201" s="37"/>
      <c r="W201" s="37"/>
      <c r="X201" s="37"/>
      <c r="Y201" s="37"/>
      <c r="Z201" s="37"/>
      <c r="AA201" s="37"/>
      <c r="AB201" s="37"/>
      <c r="AC201" s="37"/>
      <c r="AD201" s="37"/>
      <c r="AE201" s="37"/>
      <c r="AR201" s="239" t="s">
        <v>191</v>
      </c>
      <c r="AT201" s="239" t="s">
        <v>188</v>
      </c>
      <c r="AU201" s="239" t="s">
        <v>85</v>
      </c>
      <c r="AY201" s="16" t="s">
        <v>143</v>
      </c>
      <c r="BE201" s="240">
        <f>IF(N201="základní",J201,0)</f>
        <v>0</v>
      </c>
      <c r="BF201" s="240">
        <f>IF(N201="snížená",J201,0)</f>
        <v>0</v>
      </c>
      <c r="BG201" s="240">
        <f>IF(N201="zákl. přenesená",J201,0)</f>
        <v>0</v>
      </c>
      <c r="BH201" s="240">
        <f>IF(N201="sníž. přenesená",J201,0)</f>
        <v>0</v>
      </c>
      <c r="BI201" s="240">
        <f>IF(N201="nulová",J201,0)</f>
        <v>0</v>
      </c>
      <c r="BJ201" s="16" t="s">
        <v>83</v>
      </c>
      <c r="BK201" s="240">
        <f>ROUND(I201*H201,2)</f>
        <v>0</v>
      </c>
      <c r="BL201" s="16" t="s">
        <v>149</v>
      </c>
      <c r="BM201" s="239" t="s">
        <v>406</v>
      </c>
    </row>
    <row r="202" s="2" customFormat="1">
      <c r="A202" s="37"/>
      <c r="B202" s="38"/>
      <c r="C202" s="39"/>
      <c r="D202" s="241" t="s">
        <v>151</v>
      </c>
      <c r="E202" s="39"/>
      <c r="F202" s="242" t="s">
        <v>249</v>
      </c>
      <c r="G202" s="39"/>
      <c r="H202" s="39"/>
      <c r="I202" s="243"/>
      <c r="J202" s="39"/>
      <c r="K202" s="39"/>
      <c r="L202" s="43"/>
      <c r="M202" s="244"/>
      <c r="N202" s="245"/>
      <c r="O202" s="90"/>
      <c r="P202" s="90"/>
      <c r="Q202" s="90"/>
      <c r="R202" s="90"/>
      <c r="S202" s="90"/>
      <c r="T202" s="91"/>
      <c r="U202" s="37"/>
      <c r="V202" s="37"/>
      <c r="W202" s="37"/>
      <c r="X202" s="37"/>
      <c r="Y202" s="37"/>
      <c r="Z202" s="37"/>
      <c r="AA202" s="37"/>
      <c r="AB202" s="37"/>
      <c r="AC202" s="37"/>
      <c r="AD202" s="37"/>
      <c r="AE202" s="37"/>
      <c r="AT202" s="16" t="s">
        <v>151</v>
      </c>
      <c r="AU202" s="16" t="s">
        <v>85</v>
      </c>
    </row>
    <row r="203" s="13" customFormat="1">
      <c r="A203" s="13"/>
      <c r="B203" s="246"/>
      <c r="C203" s="247"/>
      <c r="D203" s="241" t="s">
        <v>153</v>
      </c>
      <c r="E203" s="247"/>
      <c r="F203" s="249" t="s">
        <v>407</v>
      </c>
      <c r="G203" s="247"/>
      <c r="H203" s="250">
        <v>174.68799999999999</v>
      </c>
      <c r="I203" s="251"/>
      <c r="J203" s="247"/>
      <c r="K203" s="247"/>
      <c r="L203" s="252"/>
      <c r="M203" s="253"/>
      <c r="N203" s="254"/>
      <c r="O203" s="254"/>
      <c r="P203" s="254"/>
      <c r="Q203" s="254"/>
      <c r="R203" s="254"/>
      <c r="S203" s="254"/>
      <c r="T203" s="255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T203" s="256" t="s">
        <v>153</v>
      </c>
      <c r="AU203" s="256" t="s">
        <v>85</v>
      </c>
      <c r="AV203" s="13" t="s">
        <v>85</v>
      </c>
      <c r="AW203" s="13" t="s">
        <v>4</v>
      </c>
      <c r="AX203" s="13" t="s">
        <v>83</v>
      </c>
      <c r="AY203" s="256" t="s">
        <v>143</v>
      </c>
    </row>
    <row r="204" s="2" customFormat="1" ht="24.15" customHeight="1">
      <c r="A204" s="37"/>
      <c r="B204" s="38"/>
      <c r="C204" s="227" t="s">
        <v>261</v>
      </c>
      <c r="D204" s="227" t="s">
        <v>145</v>
      </c>
      <c r="E204" s="228" t="s">
        <v>252</v>
      </c>
      <c r="F204" s="229" t="s">
        <v>253</v>
      </c>
      <c r="G204" s="230" t="s">
        <v>148</v>
      </c>
      <c r="H204" s="231">
        <v>104.90000000000001</v>
      </c>
      <c r="I204" s="232"/>
      <c r="J204" s="233">
        <f>ROUND(I204*H204,2)</f>
        <v>0</v>
      </c>
      <c r="K204" s="234"/>
      <c r="L204" s="43"/>
      <c r="M204" s="235" t="s">
        <v>1</v>
      </c>
      <c r="N204" s="236" t="s">
        <v>41</v>
      </c>
      <c r="O204" s="90"/>
      <c r="P204" s="237">
        <f>O204*H204</f>
        <v>0</v>
      </c>
      <c r="Q204" s="237">
        <v>0.089219999999999994</v>
      </c>
      <c r="R204" s="237">
        <f>Q204*H204</f>
        <v>9.359178</v>
      </c>
      <c r="S204" s="237">
        <v>0</v>
      </c>
      <c r="T204" s="238">
        <f>S204*H204</f>
        <v>0</v>
      </c>
      <c r="U204" s="37"/>
      <c r="V204" s="37"/>
      <c r="W204" s="37"/>
      <c r="X204" s="37"/>
      <c r="Y204" s="37"/>
      <c r="Z204" s="37"/>
      <c r="AA204" s="37"/>
      <c r="AB204" s="37"/>
      <c r="AC204" s="37"/>
      <c r="AD204" s="37"/>
      <c r="AE204" s="37"/>
      <c r="AR204" s="239" t="s">
        <v>149</v>
      </c>
      <c r="AT204" s="239" t="s">
        <v>145</v>
      </c>
      <c r="AU204" s="239" t="s">
        <v>85</v>
      </c>
      <c r="AY204" s="16" t="s">
        <v>143</v>
      </c>
      <c r="BE204" s="240">
        <f>IF(N204="základní",J204,0)</f>
        <v>0</v>
      </c>
      <c r="BF204" s="240">
        <f>IF(N204="snížená",J204,0)</f>
        <v>0</v>
      </c>
      <c r="BG204" s="240">
        <f>IF(N204="zákl. přenesená",J204,0)</f>
        <v>0</v>
      </c>
      <c r="BH204" s="240">
        <f>IF(N204="sníž. přenesená",J204,0)</f>
        <v>0</v>
      </c>
      <c r="BI204" s="240">
        <f>IF(N204="nulová",J204,0)</f>
        <v>0</v>
      </c>
      <c r="BJ204" s="16" t="s">
        <v>83</v>
      </c>
      <c r="BK204" s="240">
        <f>ROUND(I204*H204,2)</f>
        <v>0</v>
      </c>
      <c r="BL204" s="16" t="s">
        <v>149</v>
      </c>
      <c r="BM204" s="239" t="s">
        <v>408</v>
      </c>
    </row>
    <row r="205" s="2" customFormat="1">
      <c r="A205" s="37"/>
      <c r="B205" s="38"/>
      <c r="C205" s="39"/>
      <c r="D205" s="241" t="s">
        <v>151</v>
      </c>
      <c r="E205" s="39"/>
      <c r="F205" s="242" t="s">
        <v>255</v>
      </c>
      <c r="G205" s="39"/>
      <c r="H205" s="39"/>
      <c r="I205" s="243"/>
      <c r="J205" s="39"/>
      <c r="K205" s="39"/>
      <c r="L205" s="43"/>
      <c r="M205" s="244"/>
      <c r="N205" s="245"/>
      <c r="O205" s="90"/>
      <c r="P205" s="90"/>
      <c r="Q205" s="90"/>
      <c r="R205" s="90"/>
      <c r="S205" s="90"/>
      <c r="T205" s="91"/>
      <c r="U205" s="37"/>
      <c r="V205" s="37"/>
      <c r="W205" s="37"/>
      <c r="X205" s="37"/>
      <c r="Y205" s="37"/>
      <c r="Z205" s="37"/>
      <c r="AA205" s="37"/>
      <c r="AB205" s="37"/>
      <c r="AC205" s="37"/>
      <c r="AD205" s="37"/>
      <c r="AE205" s="37"/>
      <c r="AT205" s="16" t="s">
        <v>151</v>
      </c>
      <c r="AU205" s="16" t="s">
        <v>85</v>
      </c>
    </row>
    <row r="206" s="2" customFormat="1" ht="24.15" customHeight="1">
      <c r="A206" s="37"/>
      <c r="B206" s="38"/>
      <c r="C206" s="268" t="s">
        <v>7</v>
      </c>
      <c r="D206" s="268" t="s">
        <v>188</v>
      </c>
      <c r="E206" s="269" t="s">
        <v>257</v>
      </c>
      <c r="F206" s="270" t="s">
        <v>258</v>
      </c>
      <c r="G206" s="271" t="s">
        <v>148</v>
      </c>
      <c r="H206" s="272">
        <v>104.90000000000001</v>
      </c>
      <c r="I206" s="273"/>
      <c r="J206" s="274">
        <f>ROUND(I206*H206,2)</f>
        <v>0</v>
      </c>
      <c r="K206" s="275"/>
      <c r="L206" s="276"/>
      <c r="M206" s="277" t="s">
        <v>1</v>
      </c>
      <c r="N206" s="278" t="s">
        <v>41</v>
      </c>
      <c r="O206" s="90"/>
      <c r="P206" s="237">
        <f>O206*H206</f>
        <v>0</v>
      </c>
      <c r="Q206" s="237">
        <v>0.14999999999999999</v>
      </c>
      <c r="R206" s="237">
        <f>Q206*H206</f>
        <v>15.734999999999999</v>
      </c>
      <c r="S206" s="237">
        <v>0</v>
      </c>
      <c r="T206" s="238">
        <f>S206*H206</f>
        <v>0</v>
      </c>
      <c r="U206" s="37"/>
      <c r="V206" s="37"/>
      <c r="W206" s="37"/>
      <c r="X206" s="37"/>
      <c r="Y206" s="37"/>
      <c r="Z206" s="37"/>
      <c r="AA206" s="37"/>
      <c r="AB206" s="37"/>
      <c r="AC206" s="37"/>
      <c r="AD206" s="37"/>
      <c r="AE206" s="37"/>
      <c r="AR206" s="239" t="s">
        <v>191</v>
      </c>
      <c r="AT206" s="239" t="s">
        <v>188</v>
      </c>
      <c r="AU206" s="239" t="s">
        <v>85</v>
      </c>
      <c r="AY206" s="16" t="s">
        <v>143</v>
      </c>
      <c r="BE206" s="240">
        <f>IF(N206="základní",J206,0)</f>
        <v>0</v>
      </c>
      <c r="BF206" s="240">
        <f>IF(N206="snížená",J206,0)</f>
        <v>0</v>
      </c>
      <c r="BG206" s="240">
        <f>IF(N206="zákl. přenesená",J206,0)</f>
        <v>0</v>
      </c>
      <c r="BH206" s="240">
        <f>IF(N206="sníž. přenesená",J206,0)</f>
        <v>0</v>
      </c>
      <c r="BI206" s="240">
        <f>IF(N206="nulová",J206,0)</f>
        <v>0</v>
      </c>
      <c r="BJ206" s="16" t="s">
        <v>83</v>
      </c>
      <c r="BK206" s="240">
        <f>ROUND(I206*H206,2)</f>
        <v>0</v>
      </c>
      <c r="BL206" s="16" t="s">
        <v>149</v>
      </c>
      <c r="BM206" s="239" t="s">
        <v>409</v>
      </c>
    </row>
    <row r="207" s="2" customFormat="1">
      <c r="A207" s="37"/>
      <c r="B207" s="38"/>
      <c r="C207" s="39"/>
      <c r="D207" s="241" t="s">
        <v>151</v>
      </c>
      <c r="E207" s="39"/>
      <c r="F207" s="242" t="s">
        <v>258</v>
      </c>
      <c r="G207" s="39"/>
      <c r="H207" s="39"/>
      <c r="I207" s="243"/>
      <c r="J207" s="39"/>
      <c r="K207" s="39"/>
      <c r="L207" s="43"/>
      <c r="M207" s="244"/>
      <c r="N207" s="245"/>
      <c r="O207" s="90"/>
      <c r="P207" s="90"/>
      <c r="Q207" s="90"/>
      <c r="R207" s="90"/>
      <c r="S207" s="90"/>
      <c r="T207" s="91"/>
      <c r="U207" s="37"/>
      <c r="V207" s="37"/>
      <c r="W207" s="37"/>
      <c r="X207" s="37"/>
      <c r="Y207" s="37"/>
      <c r="Z207" s="37"/>
      <c r="AA207" s="37"/>
      <c r="AB207" s="37"/>
      <c r="AC207" s="37"/>
      <c r="AD207" s="37"/>
      <c r="AE207" s="37"/>
      <c r="AT207" s="16" t="s">
        <v>151</v>
      </c>
      <c r="AU207" s="16" t="s">
        <v>85</v>
      </c>
    </row>
    <row r="208" s="13" customFormat="1">
      <c r="A208" s="13"/>
      <c r="B208" s="246"/>
      <c r="C208" s="247"/>
      <c r="D208" s="241" t="s">
        <v>153</v>
      </c>
      <c r="E208" s="248" t="s">
        <v>1</v>
      </c>
      <c r="F208" s="249" t="s">
        <v>410</v>
      </c>
      <c r="G208" s="247"/>
      <c r="H208" s="250">
        <v>83.299999999999997</v>
      </c>
      <c r="I208" s="251"/>
      <c r="J208" s="247"/>
      <c r="K208" s="247"/>
      <c r="L208" s="252"/>
      <c r="M208" s="253"/>
      <c r="N208" s="254"/>
      <c r="O208" s="254"/>
      <c r="P208" s="254"/>
      <c r="Q208" s="254"/>
      <c r="R208" s="254"/>
      <c r="S208" s="254"/>
      <c r="T208" s="255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T208" s="256" t="s">
        <v>153</v>
      </c>
      <c r="AU208" s="256" t="s">
        <v>85</v>
      </c>
      <c r="AV208" s="13" t="s">
        <v>85</v>
      </c>
      <c r="AW208" s="13" t="s">
        <v>32</v>
      </c>
      <c r="AX208" s="13" t="s">
        <v>76</v>
      </c>
      <c r="AY208" s="256" t="s">
        <v>143</v>
      </c>
    </row>
    <row r="209" s="13" customFormat="1">
      <c r="A209" s="13"/>
      <c r="B209" s="246"/>
      <c r="C209" s="247"/>
      <c r="D209" s="241" t="s">
        <v>153</v>
      </c>
      <c r="E209" s="248" t="s">
        <v>1</v>
      </c>
      <c r="F209" s="249" t="s">
        <v>405</v>
      </c>
      <c r="G209" s="247"/>
      <c r="H209" s="250">
        <v>21.600000000000001</v>
      </c>
      <c r="I209" s="251"/>
      <c r="J209" s="247"/>
      <c r="K209" s="247"/>
      <c r="L209" s="252"/>
      <c r="M209" s="253"/>
      <c r="N209" s="254"/>
      <c r="O209" s="254"/>
      <c r="P209" s="254"/>
      <c r="Q209" s="254"/>
      <c r="R209" s="254"/>
      <c r="S209" s="254"/>
      <c r="T209" s="255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T209" s="256" t="s">
        <v>153</v>
      </c>
      <c r="AU209" s="256" t="s">
        <v>85</v>
      </c>
      <c r="AV209" s="13" t="s">
        <v>85</v>
      </c>
      <c r="AW209" s="13" t="s">
        <v>32</v>
      </c>
      <c r="AX209" s="13" t="s">
        <v>76</v>
      </c>
      <c r="AY209" s="256" t="s">
        <v>143</v>
      </c>
    </row>
    <row r="210" s="14" customFormat="1">
      <c r="A210" s="14"/>
      <c r="B210" s="257"/>
      <c r="C210" s="258"/>
      <c r="D210" s="241" t="s">
        <v>153</v>
      </c>
      <c r="E210" s="259" t="s">
        <v>1</v>
      </c>
      <c r="F210" s="260" t="s">
        <v>162</v>
      </c>
      <c r="G210" s="258"/>
      <c r="H210" s="261">
        <v>104.90000000000001</v>
      </c>
      <c r="I210" s="262"/>
      <c r="J210" s="258"/>
      <c r="K210" s="258"/>
      <c r="L210" s="263"/>
      <c r="M210" s="264"/>
      <c r="N210" s="265"/>
      <c r="O210" s="265"/>
      <c r="P210" s="265"/>
      <c r="Q210" s="265"/>
      <c r="R210" s="265"/>
      <c r="S210" s="265"/>
      <c r="T210" s="266"/>
      <c r="U210" s="14"/>
      <c r="V210" s="14"/>
      <c r="W210" s="14"/>
      <c r="X210" s="14"/>
      <c r="Y210" s="14"/>
      <c r="Z210" s="14"/>
      <c r="AA210" s="14"/>
      <c r="AB210" s="14"/>
      <c r="AC210" s="14"/>
      <c r="AD210" s="14"/>
      <c r="AE210" s="14"/>
      <c r="AT210" s="267" t="s">
        <v>153</v>
      </c>
      <c r="AU210" s="267" t="s">
        <v>85</v>
      </c>
      <c r="AV210" s="14" t="s">
        <v>149</v>
      </c>
      <c r="AW210" s="14" t="s">
        <v>32</v>
      </c>
      <c r="AX210" s="14" t="s">
        <v>83</v>
      </c>
      <c r="AY210" s="267" t="s">
        <v>143</v>
      </c>
    </row>
    <row r="211" s="12" customFormat="1" ht="22.8" customHeight="1">
      <c r="A211" s="12"/>
      <c r="B211" s="211"/>
      <c r="C211" s="212"/>
      <c r="D211" s="213" t="s">
        <v>75</v>
      </c>
      <c r="E211" s="225" t="s">
        <v>199</v>
      </c>
      <c r="F211" s="225" t="s">
        <v>269</v>
      </c>
      <c r="G211" s="212"/>
      <c r="H211" s="212"/>
      <c r="I211" s="215"/>
      <c r="J211" s="226">
        <f>BK211</f>
        <v>0</v>
      </c>
      <c r="K211" s="212"/>
      <c r="L211" s="217"/>
      <c r="M211" s="218"/>
      <c r="N211" s="219"/>
      <c r="O211" s="219"/>
      <c r="P211" s="220">
        <f>SUM(P212:P230)</f>
        <v>0</v>
      </c>
      <c r="Q211" s="219"/>
      <c r="R211" s="220">
        <f>SUM(R212:R230)</f>
        <v>53.00403</v>
      </c>
      <c r="S211" s="219"/>
      <c r="T211" s="221">
        <f>SUM(T212:T230)</f>
        <v>0</v>
      </c>
      <c r="U211" s="12"/>
      <c r="V211" s="12"/>
      <c r="W211" s="12"/>
      <c r="X211" s="12"/>
      <c r="Y211" s="12"/>
      <c r="Z211" s="12"/>
      <c r="AA211" s="12"/>
      <c r="AB211" s="12"/>
      <c r="AC211" s="12"/>
      <c r="AD211" s="12"/>
      <c r="AE211" s="12"/>
      <c r="AR211" s="222" t="s">
        <v>83</v>
      </c>
      <c r="AT211" s="223" t="s">
        <v>75</v>
      </c>
      <c r="AU211" s="223" t="s">
        <v>83</v>
      </c>
      <c r="AY211" s="222" t="s">
        <v>143</v>
      </c>
      <c r="BK211" s="224">
        <f>SUM(BK212:BK230)</f>
        <v>0</v>
      </c>
    </row>
    <row r="212" s="2" customFormat="1" ht="33" customHeight="1">
      <c r="A212" s="37"/>
      <c r="B212" s="38"/>
      <c r="C212" s="227" t="s">
        <v>279</v>
      </c>
      <c r="D212" s="227" t="s">
        <v>145</v>
      </c>
      <c r="E212" s="228" t="s">
        <v>280</v>
      </c>
      <c r="F212" s="229" t="s">
        <v>281</v>
      </c>
      <c r="G212" s="230" t="s">
        <v>282</v>
      </c>
      <c r="H212" s="231">
        <v>214</v>
      </c>
      <c r="I212" s="232"/>
      <c r="J212" s="233">
        <f>ROUND(I212*H212,2)</f>
        <v>0</v>
      </c>
      <c r="K212" s="234"/>
      <c r="L212" s="43"/>
      <c r="M212" s="235" t="s">
        <v>1</v>
      </c>
      <c r="N212" s="236" t="s">
        <v>41</v>
      </c>
      <c r="O212" s="90"/>
      <c r="P212" s="237">
        <f>O212*H212</f>
        <v>0</v>
      </c>
      <c r="Q212" s="237">
        <v>0.15540000000000001</v>
      </c>
      <c r="R212" s="237">
        <f>Q212*H212</f>
        <v>33.255600000000001</v>
      </c>
      <c r="S212" s="237">
        <v>0</v>
      </c>
      <c r="T212" s="238">
        <f>S212*H212</f>
        <v>0</v>
      </c>
      <c r="U212" s="37"/>
      <c r="V212" s="37"/>
      <c r="W212" s="37"/>
      <c r="X212" s="37"/>
      <c r="Y212" s="37"/>
      <c r="Z212" s="37"/>
      <c r="AA212" s="37"/>
      <c r="AB212" s="37"/>
      <c r="AC212" s="37"/>
      <c r="AD212" s="37"/>
      <c r="AE212" s="37"/>
      <c r="AR212" s="239" t="s">
        <v>149</v>
      </c>
      <c r="AT212" s="239" t="s">
        <v>145</v>
      </c>
      <c r="AU212" s="239" t="s">
        <v>85</v>
      </c>
      <c r="AY212" s="16" t="s">
        <v>143</v>
      </c>
      <c r="BE212" s="240">
        <f>IF(N212="základní",J212,0)</f>
        <v>0</v>
      </c>
      <c r="BF212" s="240">
        <f>IF(N212="snížená",J212,0)</f>
        <v>0</v>
      </c>
      <c r="BG212" s="240">
        <f>IF(N212="zákl. přenesená",J212,0)</f>
        <v>0</v>
      </c>
      <c r="BH212" s="240">
        <f>IF(N212="sníž. přenesená",J212,0)</f>
        <v>0</v>
      </c>
      <c r="BI212" s="240">
        <f>IF(N212="nulová",J212,0)</f>
        <v>0</v>
      </c>
      <c r="BJ212" s="16" t="s">
        <v>83</v>
      </c>
      <c r="BK212" s="240">
        <f>ROUND(I212*H212,2)</f>
        <v>0</v>
      </c>
      <c r="BL212" s="16" t="s">
        <v>149</v>
      </c>
      <c r="BM212" s="239" t="s">
        <v>411</v>
      </c>
    </row>
    <row r="213" s="2" customFormat="1">
      <c r="A213" s="37"/>
      <c r="B213" s="38"/>
      <c r="C213" s="39"/>
      <c r="D213" s="241" t="s">
        <v>151</v>
      </c>
      <c r="E213" s="39"/>
      <c r="F213" s="242" t="s">
        <v>284</v>
      </c>
      <c r="G213" s="39"/>
      <c r="H213" s="39"/>
      <c r="I213" s="243"/>
      <c r="J213" s="39"/>
      <c r="K213" s="39"/>
      <c r="L213" s="43"/>
      <c r="M213" s="244"/>
      <c r="N213" s="245"/>
      <c r="O213" s="90"/>
      <c r="P213" s="90"/>
      <c r="Q213" s="90"/>
      <c r="R213" s="90"/>
      <c r="S213" s="90"/>
      <c r="T213" s="91"/>
      <c r="U213" s="37"/>
      <c r="V213" s="37"/>
      <c r="W213" s="37"/>
      <c r="X213" s="37"/>
      <c r="Y213" s="37"/>
      <c r="Z213" s="37"/>
      <c r="AA213" s="37"/>
      <c r="AB213" s="37"/>
      <c r="AC213" s="37"/>
      <c r="AD213" s="37"/>
      <c r="AE213" s="37"/>
      <c r="AT213" s="16" t="s">
        <v>151</v>
      </c>
      <c r="AU213" s="16" t="s">
        <v>85</v>
      </c>
    </row>
    <row r="214" s="2" customFormat="1" ht="16.5" customHeight="1">
      <c r="A214" s="37"/>
      <c r="B214" s="38"/>
      <c r="C214" s="268" t="s">
        <v>285</v>
      </c>
      <c r="D214" s="268" t="s">
        <v>188</v>
      </c>
      <c r="E214" s="269" t="s">
        <v>286</v>
      </c>
      <c r="F214" s="270" t="s">
        <v>287</v>
      </c>
      <c r="G214" s="271" t="s">
        <v>282</v>
      </c>
      <c r="H214" s="272">
        <v>199.5</v>
      </c>
      <c r="I214" s="273"/>
      <c r="J214" s="274">
        <f>ROUND(I214*H214,2)</f>
        <v>0</v>
      </c>
      <c r="K214" s="275"/>
      <c r="L214" s="276"/>
      <c r="M214" s="277" t="s">
        <v>1</v>
      </c>
      <c r="N214" s="278" t="s">
        <v>41</v>
      </c>
      <c r="O214" s="90"/>
      <c r="P214" s="237">
        <f>O214*H214</f>
        <v>0</v>
      </c>
      <c r="Q214" s="237">
        <v>0.080000000000000002</v>
      </c>
      <c r="R214" s="237">
        <f>Q214*H214</f>
        <v>15.960000000000001</v>
      </c>
      <c r="S214" s="237">
        <v>0</v>
      </c>
      <c r="T214" s="238">
        <f>S214*H214</f>
        <v>0</v>
      </c>
      <c r="U214" s="37"/>
      <c r="V214" s="37"/>
      <c r="W214" s="37"/>
      <c r="X214" s="37"/>
      <c r="Y214" s="37"/>
      <c r="Z214" s="37"/>
      <c r="AA214" s="37"/>
      <c r="AB214" s="37"/>
      <c r="AC214" s="37"/>
      <c r="AD214" s="37"/>
      <c r="AE214" s="37"/>
      <c r="AR214" s="239" t="s">
        <v>191</v>
      </c>
      <c r="AT214" s="239" t="s">
        <v>188</v>
      </c>
      <c r="AU214" s="239" t="s">
        <v>85</v>
      </c>
      <c r="AY214" s="16" t="s">
        <v>143</v>
      </c>
      <c r="BE214" s="240">
        <f>IF(N214="základní",J214,0)</f>
        <v>0</v>
      </c>
      <c r="BF214" s="240">
        <f>IF(N214="snížená",J214,0)</f>
        <v>0</v>
      </c>
      <c r="BG214" s="240">
        <f>IF(N214="zákl. přenesená",J214,0)</f>
        <v>0</v>
      </c>
      <c r="BH214" s="240">
        <f>IF(N214="sníž. přenesená",J214,0)</f>
        <v>0</v>
      </c>
      <c r="BI214" s="240">
        <f>IF(N214="nulová",J214,0)</f>
        <v>0</v>
      </c>
      <c r="BJ214" s="16" t="s">
        <v>83</v>
      </c>
      <c r="BK214" s="240">
        <f>ROUND(I214*H214,2)</f>
        <v>0</v>
      </c>
      <c r="BL214" s="16" t="s">
        <v>149</v>
      </c>
      <c r="BM214" s="239" t="s">
        <v>412</v>
      </c>
    </row>
    <row r="215" s="2" customFormat="1">
      <c r="A215" s="37"/>
      <c r="B215" s="38"/>
      <c r="C215" s="39"/>
      <c r="D215" s="241" t="s">
        <v>151</v>
      </c>
      <c r="E215" s="39"/>
      <c r="F215" s="242" t="s">
        <v>287</v>
      </c>
      <c r="G215" s="39"/>
      <c r="H215" s="39"/>
      <c r="I215" s="243"/>
      <c r="J215" s="39"/>
      <c r="K215" s="39"/>
      <c r="L215" s="43"/>
      <c r="M215" s="244"/>
      <c r="N215" s="245"/>
      <c r="O215" s="90"/>
      <c r="P215" s="90"/>
      <c r="Q215" s="90"/>
      <c r="R215" s="90"/>
      <c r="S215" s="90"/>
      <c r="T215" s="91"/>
      <c r="U215" s="37"/>
      <c r="V215" s="37"/>
      <c r="W215" s="37"/>
      <c r="X215" s="37"/>
      <c r="Y215" s="37"/>
      <c r="Z215" s="37"/>
      <c r="AA215" s="37"/>
      <c r="AB215" s="37"/>
      <c r="AC215" s="37"/>
      <c r="AD215" s="37"/>
      <c r="AE215" s="37"/>
      <c r="AT215" s="16" t="s">
        <v>151</v>
      </c>
      <c r="AU215" s="16" t="s">
        <v>85</v>
      </c>
    </row>
    <row r="216" s="13" customFormat="1">
      <c r="A216" s="13"/>
      <c r="B216" s="246"/>
      <c r="C216" s="247"/>
      <c r="D216" s="241" t="s">
        <v>153</v>
      </c>
      <c r="E216" s="248" t="s">
        <v>1</v>
      </c>
      <c r="F216" s="249" t="s">
        <v>413</v>
      </c>
      <c r="G216" s="247"/>
      <c r="H216" s="250">
        <v>199.5</v>
      </c>
      <c r="I216" s="251"/>
      <c r="J216" s="247"/>
      <c r="K216" s="247"/>
      <c r="L216" s="252"/>
      <c r="M216" s="253"/>
      <c r="N216" s="254"/>
      <c r="O216" s="254"/>
      <c r="P216" s="254"/>
      <c r="Q216" s="254"/>
      <c r="R216" s="254"/>
      <c r="S216" s="254"/>
      <c r="T216" s="255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T216" s="256" t="s">
        <v>153</v>
      </c>
      <c r="AU216" s="256" t="s">
        <v>85</v>
      </c>
      <c r="AV216" s="13" t="s">
        <v>85</v>
      </c>
      <c r="AW216" s="13" t="s">
        <v>32</v>
      </c>
      <c r="AX216" s="13" t="s">
        <v>83</v>
      </c>
      <c r="AY216" s="256" t="s">
        <v>143</v>
      </c>
    </row>
    <row r="217" s="2" customFormat="1" ht="24.15" customHeight="1">
      <c r="A217" s="37"/>
      <c r="B217" s="38"/>
      <c r="C217" s="268" t="s">
        <v>290</v>
      </c>
      <c r="D217" s="268" t="s">
        <v>188</v>
      </c>
      <c r="E217" s="269" t="s">
        <v>291</v>
      </c>
      <c r="F217" s="270" t="s">
        <v>292</v>
      </c>
      <c r="G217" s="271" t="s">
        <v>282</v>
      </c>
      <c r="H217" s="272">
        <v>10.5</v>
      </c>
      <c r="I217" s="273"/>
      <c r="J217" s="274">
        <f>ROUND(I217*H217,2)</f>
        <v>0</v>
      </c>
      <c r="K217" s="275"/>
      <c r="L217" s="276"/>
      <c r="M217" s="277" t="s">
        <v>1</v>
      </c>
      <c r="N217" s="278" t="s">
        <v>41</v>
      </c>
      <c r="O217" s="90"/>
      <c r="P217" s="237">
        <f>O217*H217</f>
        <v>0</v>
      </c>
      <c r="Q217" s="237">
        <v>0.048300000000000003</v>
      </c>
      <c r="R217" s="237">
        <f>Q217*H217</f>
        <v>0.50714999999999999</v>
      </c>
      <c r="S217" s="237">
        <v>0</v>
      </c>
      <c r="T217" s="238">
        <f>S217*H217</f>
        <v>0</v>
      </c>
      <c r="U217" s="37"/>
      <c r="V217" s="37"/>
      <c r="W217" s="37"/>
      <c r="X217" s="37"/>
      <c r="Y217" s="37"/>
      <c r="Z217" s="37"/>
      <c r="AA217" s="37"/>
      <c r="AB217" s="37"/>
      <c r="AC217" s="37"/>
      <c r="AD217" s="37"/>
      <c r="AE217" s="37"/>
      <c r="AR217" s="239" t="s">
        <v>191</v>
      </c>
      <c r="AT217" s="239" t="s">
        <v>188</v>
      </c>
      <c r="AU217" s="239" t="s">
        <v>85</v>
      </c>
      <c r="AY217" s="16" t="s">
        <v>143</v>
      </c>
      <c r="BE217" s="240">
        <f>IF(N217="základní",J217,0)</f>
        <v>0</v>
      </c>
      <c r="BF217" s="240">
        <f>IF(N217="snížená",J217,0)</f>
        <v>0</v>
      </c>
      <c r="BG217" s="240">
        <f>IF(N217="zákl. přenesená",J217,0)</f>
        <v>0</v>
      </c>
      <c r="BH217" s="240">
        <f>IF(N217="sníž. přenesená",J217,0)</f>
        <v>0</v>
      </c>
      <c r="BI217" s="240">
        <f>IF(N217="nulová",J217,0)</f>
        <v>0</v>
      </c>
      <c r="BJ217" s="16" t="s">
        <v>83</v>
      </c>
      <c r="BK217" s="240">
        <f>ROUND(I217*H217,2)</f>
        <v>0</v>
      </c>
      <c r="BL217" s="16" t="s">
        <v>149</v>
      </c>
      <c r="BM217" s="239" t="s">
        <v>414</v>
      </c>
    </row>
    <row r="218" s="2" customFormat="1">
      <c r="A218" s="37"/>
      <c r="B218" s="38"/>
      <c r="C218" s="39"/>
      <c r="D218" s="241" t="s">
        <v>151</v>
      </c>
      <c r="E218" s="39"/>
      <c r="F218" s="242" t="s">
        <v>292</v>
      </c>
      <c r="G218" s="39"/>
      <c r="H218" s="39"/>
      <c r="I218" s="243"/>
      <c r="J218" s="39"/>
      <c r="K218" s="39"/>
      <c r="L218" s="43"/>
      <c r="M218" s="244"/>
      <c r="N218" s="245"/>
      <c r="O218" s="90"/>
      <c r="P218" s="90"/>
      <c r="Q218" s="90"/>
      <c r="R218" s="90"/>
      <c r="S218" s="90"/>
      <c r="T218" s="91"/>
      <c r="U218" s="37"/>
      <c r="V218" s="37"/>
      <c r="W218" s="37"/>
      <c r="X218" s="37"/>
      <c r="Y218" s="37"/>
      <c r="Z218" s="37"/>
      <c r="AA218" s="37"/>
      <c r="AB218" s="37"/>
      <c r="AC218" s="37"/>
      <c r="AD218" s="37"/>
      <c r="AE218" s="37"/>
      <c r="AT218" s="16" t="s">
        <v>151</v>
      </c>
      <c r="AU218" s="16" t="s">
        <v>85</v>
      </c>
    </row>
    <row r="219" s="13" customFormat="1">
      <c r="A219" s="13"/>
      <c r="B219" s="246"/>
      <c r="C219" s="247"/>
      <c r="D219" s="241" t="s">
        <v>153</v>
      </c>
      <c r="E219" s="248" t="s">
        <v>1</v>
      </c>
      <c r="F219" s="249" t="s">
        <v>415</v>
      </c>
      <c r="G219" s="247"/>
      <c r="H219" s="250">
        <v>10.5</v>
      </c>
      <c r="I219" s="251"/>
      <c r="J219" s="247"/>
      <c r="K219" s="247"/>
      <c r="L219" s="252"/>
      <c r="M219" s="253"/>
      <c r="N219" s="254"/>
      <c r="O219" s="254"/>
      <c r="P219" s="254"/>
      <c r="Q219" s="254"/>
      <c r="R219" s="254"/>
      <c r="S219" s="254"/>
      <c r="T219" s="255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T219" s="256" t="s">
        <v>153</v>
      </c>
      <c r="AU219" s="256" t="s">
        <v>85</v>
      </c>
      <c r="AV219" s="13" t="s">
        <v>85</v>
      </c>
      <c r="AW219" s="13" t="s">
        <v>32</v>
      </c>
      <c r="AX219" s="13" t="s">
        <v>83</v>
      </c>
      <c r="AY219" s="256" t="s">
        <v>143</v>
      </c>
    </row>
    <row r="220" s="2" customFormat="1" ht="24.15" customHeight="1">
      <c r="A220" s="37"/>
      <c r="B220" s="38"/>
      <c r="C220" s="268" t="s">
        <v>295</v>
      </c>
      <c r="D220" s="268" t="s">
        <v>188</v>
      </c>
      <c r="E220" s="269" t="s">
        <v>416</v>
      </c>
      <c r="F220" s="270" t="s">
        <v>417</v>
      </c>
      <c r="G220" s="271" t="s">
        <v>282</v>
      </c>
      <c r="H220" s="272">
        <v>4</v>
      </c>
      <c r="I220" s="273"/>
      <c r="J220" s="274">
        <f>ROUND(I220*H220,2)</f>
        <v>0</v>
      </c>
      <c r="K220" s="275"/>
      <c r="L220" s="276"/>
      <c r="M220" s="277" t="s">
        <v>1</v>
      </c>
      <c r="N220" s="278" t="s">
        <v>41</v>
      </c>
      <c r="O220" s="90"/>
      <c r="P220" s="237">
        <f>O220*H220</f>
        <v>0</v>
      </c>
      <c r="Q220" s="237">
        <v>0.065670000000000006</v>
      </c>
      <c r="R220" s="237">
        <f>Q220*H220</f>
        <v>0.26268000000000002</v>
      </c>
      <c r="S220" s="237">
        <v>0</v>
      </c>
      <c r="T220" s="238">
        <f>S220*H220</f>
        <v>0</v>
      </c>
      <c r="U220" s="37"/>
      <c r="V220" s="37"/>
      <c r="W220" s="37"/>
      <c r="X220" s="37"/>
      <c r="Y220" s="37"/>
      <c r="Z220" s="37"/>
      <c r="AA220" s="37"/>
      <c r="AB220" s="37"/>
      <c r="AC220" s="37"/>
      <c r="AD220" s="37"/>
      <c r="AE220" s="37"/>
      <c r="AR220" s="239" t="s">
        <v>191</v>
      </c>
      <c r="AT220" s="239" t="s">
        <v>188</v>
      </c>
      <c r="AU220" s="239" t="s">
        <v>85</v>
      </c>
      <c r="AY220" s="16" t="s">
        <v>143</v>
      </c>
      <c r="BE220" s="240">
        <f>IF(N220="základní",J220,0)</f>
        <v>0</v>
      </c>
      <c r="BF220" s="240">
        <f>IF(N220="snížená",J220,0)</f>
        <v>0</v>
      </c>
      <c r="BG220" s="240">
        <f>IF(N220="zákl. přenesená",J220,0)</f>
        <v>0</v>
      </c>
      <c r="BH220" s="240">
        <f>IF(N220="sníž. přenesená",J220,0)</f>
        <v>0</v>
      </c>
      <c r="BI220" s="240">
        <f>IF(N220="nulová",J220,0)</f>
        <v>0</v>
      </c>
      <c r="BJ220" s="16" t="s">
        <v>83</v>
      </c>
      <c r="BK220" s="240">
        <f>ROUND(I220*H220,2)</f>
        <v>0</v>
      </c>
      <c r="BL220" s="16" t="s">
        <v>149</v>
      </c>
      <c r="BM220" s="239" t="s">
        <v>418</v>
      </c>
    </row>
    <row r="221" s="2" customFormat="1">
      <c r="A221" s="37"/>
      <c r="B221" s="38"/>
      <c r="C221" s="39"/>
      <c r="D221" s="241" t="s">
        <v>151</v>
      </c>
      <c r="E221" s="39"/>
      <c r="F221" s="242" t="s">
        <v>417</v>
      </c>
      <c r="G221" s="39"/>
      <c r="H221" s="39"/>
      <c r="I221" s="243"/>
      <c r="J221" s="39"/>
      <c r="K221" s="39"/>
      <c r="L221" s="43"/>
      <c r="M221" s="244"/>
      <c r="N221" s="245"/>
      <c r="O221" s="90"/>
      <c r="P221" s="90"/>
      <c r="Q221" s="90"/>
      <c r="R221" s="90"/>
      <c r="S221" s="90"/>
      <c r="T221" s="91"/>
      <c r="U221" s="37"/>
      <c r="V221" s="37"/>
      <c r="W221" s="37"/>
      <c r="X221" s="37"/>
      <c r="Y221" s="37"/>
      <c r="Z221" s="37"/>
      <c r="AA221" s="37"/>
      <c r="AB221" s="37"/>
      <c r="AC221" s="37"/>
      <c r="AD221" s="37"/>
      <c r="AE221" s="37"/>
      <c r="AT221" s="16" t="s">
        <v>151</v>
      </c>
      <c r="AU221" s="16" t="s">
        <v>85</v>
      </c>
    </row>
    <row r="222" s="13" customFormat="1">
      <c r="A222" s="13"/>
      <c r="B222" s="246"/>
      <c r="C222" s="247"/>
      <c r="D222" s="241" t="s">
        <v>153</v>
      </c>
      <c r="E222" s="248" t="s">
        <v>1</v>
      </c>
      <c r="F222" s="249" t="s">
        <v>419</v>
      </c>
      <c r="G222" s="247"/>
      <c r="H222" s="250">
        <v>4</v>
      </c>
      <c r="I222" s="251"/>
      <c r="J222" s="247"/>
      <c r="K222" s="247"/>
      <c r="L222" s="252"/>
      <c r="M222" s="253"/>
      <c r="N222" s="254"/>
      <c r="O222" s="254"/>
      <c r="P222" s="254"/>
      <c r="Q222" s="254"/>
      <c r="R222" s="254"/>
      <c r="S222" s="254"/>
      <c r="T222" s="255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T222" s="256" t="s">
        <v>153</v>
      </c>
      <c r="AU222" s="256" t="s">
        <v>85</v>
      </c>
      <c r="AV222" s="13" t="s">
        <v>85</v>
      </c>
      <c r="AW222" s="13" t="s">
        <v>32</v>
      </c>
      <c r="AX222" s="13" t="s">
        <v>83</v>
      </c>
      <c r="AY222" s="256" t="s">
        <v>143</v>
      </c>
    </row>
    <row r="223" s="2" customFormat="1" ht="33" customHeight="1">
      <c r="A223" s="37"/>
      <c r="B223" s="38"/>
      <c r="C223" s="227" t="s">
        <v>300</v>
      </c>
      <c r="D223" s="227" t="s">
        <v>145</v>
      </c>
      <c r="E223" s="228" t="s">
        <v>296</v>
      </c>
      <c r="F223" s="229" t="s">
        <v>297</v>
      </c>
      <c r="G223" s="230" t="s">
        <v>282</v>
      </c>
      <c r="H223" s="231">
        <v>17.199999999999999</v>
      </c>
      <c r="I223" s="232"/>
      <c r="J223" s="233">
        <f>ROUND(I223*H223,2)</f>
        <v>0</v>
      </c>
      <c r="K223" s="234"/>
      <c r="L223" s="43"/>
      <c r="M223" s="235" t="s">
        <v>1</v>
      </c>
      <c r="N223" s="236" t="s">
        <v>41</v>
      </c>
      <c r="O223" s="90"/>
      <c r="P223" s="237">
        <f>O223*H223</f>
        <v>0</v>
      </c>
      <c r="Q223" s="237">
        <v>0.1295</v>
      </c>
      <c r="R223" s="237">
        <f>Q223*H223</f>
        <v>2.2273999999999998</v>
      </c>
      <c r="S223" s="237">
        <v>0</v>
      </c>
      <c r="T223" s="238">
        <f>S223*H223</f>
        <v>0</v>
      </c>
      <c r="U223" s="37"/>
      <c r="V223" s="37"/>
      <c r="W223" s="37"/>
      <c r="X223" s="37"/>
      <c r="Y223" s="37"/>
      <c r="Z223" s="37"/>
      <c r="AA223" s="37"/>
      <c r="AB223" s="37"/>
      <c r="AC223" s="37"/>
      <c r="AD223" s="37"/>
      <c r="AE223" s="37"/>
      <c r="AR223" s="239" t="s">
        <v>149</v>
      </c>
      <c r="AT223" s="239" t="s">
        <v>145</v>
      </c>
      <c r="AU223" s="239" t="s">
        <v>85</v>
      </c>
      <c r="AY223" s="16" t="s">
        <v>143</v>
      </c>
      <c r="BE223" s="240">
        <f>IF(N223="základní",J223,0)</f>
        <v>0</v>
      </c>
      <c r="BF223" s="240">
        <f>IF(N223="snížená",J223,0)</f>
        <v>0</v>
      </c>
      <c r="BG223" s="240">
        <f>IF(N223="zákl. přenesená",J223,0)</f>
        <v>0</v>
      </c>
      <c r="BH223" s="240">
        <f>IF(N223="sníž. přenesená",J223,0)</f>
        <v>0</v>
      </c>
      <c r="BI223" s="240">
        <f>IF(N223="nulová",J223,0)</f>
        <v>0</v>
      </c>
      <c r="BJ223" s="16" t="s">
        <v>83</v>
      </c>
      <c r="BK223" s="240">
        <f>ROUND(I223*H223,2)</f>
        <v>0</v>
      </c>
      <c r="BL223" s="16" t="s">
        <v>149</v>
      </c>
      <c r="BM223" s="239" t="s">
        <v>420</v>
      </c>
    </row>
    <row r="224" s="2" customFormat="1">
      <c r="A224" s="37"/>
      <c r="B224" s="38"/>
      <c r="C224" s="39"/>
      <c r="D224" s="241" t="s">
        <v>151</v>
      </c>
      <c r="E224" s="39"/>
      <c r="F224" s="242" t="s">
        <v>299</v>
      </c>
      <c r="G224" s="39"/>
      <c r="H224" s="39"/>
      <c r="I224" s="243"/>
      <c r="J224" s="39"/>
      <c r="K224" s="39"/>
      <c r="L224" s="43"/>
      <c r="M224" s="244"/>
      <c r="N224" s="245"/>
      <c r="O224" s="90"/>
      <c r="P224" s="90"/>
      <c r="Q224" s="90"/>
      <c r="R224" s="90"/>
      <c r="S224" s="90"/>
      <c r="T224" s="91"/>
      <c r="U224" s="37"/>
      <c r="V224" s="37"/>
      <c r="W224" s="37"/>
      <c r="X224" s="37"/>
      <c r="Y224" s="37"/>
      <c r="Z224" s="37"/>
      <c r="AA224" s="37"/>
      <c r="AB224" s="37"/>
      <c r="AC224" s="37"/>
      <c r="AD224" s="37"/>
      <c r="AE224" s="37"/>
      <c r="AT224" s="16" t="s">
        <v>151</v>
      </c>
      <c r="AU224" s="16" t="s">
        <v>85</v>
      </c>
    </row>
    <row r="225" s="2" customFormat="1" ht="16.5" customHeight="1">
      <c r="A225" s="37"/>
      <c r="B225" s="38"/>
      <c r="C225" s="268" t="s">
        <v>305</v>
      </c>
      <c r="D225" s="268" t="s">
        <v>188</v>
      </c>
      <c r="E225" s="269" t="s">
        <v>301</v>
      </c>
      <c r="F225" s="270" t="s">
        <v>302</v>
      </c>
      <c r="G225" s="271" t="s">
        <v>282</v>
      </c>
      <c r="H225" s="272">
        <v>17.199999999999999</v>
      </c>
      <c r="I225" s="273"/>
      <c r="J225" s="274">
        <f>ROUND(I225*H225,2)</f>
        <v>0</v>
      </c>
      <c r="K225" s="275"/>
      <c r="L225" s="276"/>
      <c r="M225" s="277" t="s">
        <v>1</v>
      </c>
      <c r="N225" s="278" t="s">
        <v>41</v>
      </c>
      <c r="O225" s="90"/>
      <c r="P225" s="237">
        <f>O225*H225</f>
        <v>0</v>
      </c>
      <c r="Q225" s="237">
        <v>0.045999999999999999</v>
      </c>
      <c r="R225" s="237">
        <f>Q225*H225</f>
        <v>0.7911999999999999</v>
      </c>
      <c r="S225" s="237">
        <v>0</v>
      </c>
      <c r="T225" s="238">
        <f>S225*H225</f>
        <v>0</v>
      </c>
      <c r="U225" s="37"/>
      <c r="V225" s="37"/>
      <c r="W225" s="37"/>
      <c r="X225" s="37"/>
      <c r="Y225" s="37"/>
      <c r="Z225" s="37"/>
      <c r="AA225" s="37"/>
      <c r="AB225" s="37"/>
      <c r="AC225" s="37"/>
      <c r="AD225" s="37"/>
      <c r="AE225" s="37"/>
      <c r="AR225" s="239" t="s">
        <v>191</v>
      </c>
      <c r="AT225" s="239" t="s">
        <v>188</v>
      </c>
      <c r="AU225" s="239" t="s">
        <v>85</v>
      </c>
      <c r="AY225" s="16" t="s">
        <v>143</v>
      </c>
      <c r="BE225" s="240">
        <f>IF(N225="základní",J225,0)</f>
        <v>0</v>
      </c>
      <c r="BF225" s="240">
        <f>IF(N225="snížená",J225,0)</f>
        <v>0</v>
      </c>
      <c r="BG225" s="240">
        <f>IF(N225="zákl. přenesená",J225,0)</f>
        <v>0</v>
      </c>
      <c r="BH225" s="240">
        <f>IF(N225="sníž. přenesená",J225,0)</f>
        <v>0</v>
      </c>
      <c r="BI225" s="240">
        <f>IF(N225="nulová",J225,0)</f>
        <v>0</v>
      </c>
      <c r="BJ225" s="16" t="s">
        <v>83</v>
      </c>
      <c r="BK225" s="240">
        <f>ROUND(I225*H225,2)</f>
        <v>0</v>
      </c>
      <c r="BL225" s="16" t="s">
        <v>149</v>
      </c>
      <c r="BM225" s="239" t="s">
        <v>421</v>
      </c>
    </row>
    <row r="226" s="2" customFormat="1">
      <c r="A226" s="37"/>
      <c r="B226" s="38"/>
      <c r="C226" s="39"/>
      <c r="D226" s="241" t="s">
        <v>151</v>
      </c>
      <c r="E226" s="39"/>
      <c r="F226" s="242" t="s">
        <v>302</v>
      </c>
      <c r="G226" s="39"/>
      <c r="H226" s="39"/>
      <c r="I226" s="243"/>
      <c r="J226" s="39"/>
      <c r="K226" s="39"/>
      <c r="L226" s="43"/>
      <c r="M226" s="244"/>
      <c r="N226" s="245"/>
      <c r="O226" s="90"/>
      <c r="P226" s="90"/>
      <c r="Q226" s="90"/>
      <c r="R226" s="90"/>
      <c r="S226" s="90"/>
      <c r="T226" s="91"/>
      <c r="U226" s="37"/>
      <c r="V226" s="37"/>
      <c r="W226" s="37"/>
      <c r="X226" s="37"/>
      <c r="Y226" s="37"/>
      <c r="Z226" s="37"/>
      <c r="AA226" s="37"/>
      <c r="AB226" s="37"/>
      <c r="AC226" s="37"/>
      <c r="AD226" s="37"/>
      <c r="AE226" s="37"/>
      <c r="AT226" s="16" t="s">
        <v>151</v>
      </c>
      <c r="AU226" s="16" t="s">
        <v>85</v>
      </c>
    </row>
    <row r="227" s="13" customFormat="1">
      <c r="A227" s="13"/>
      <c r="B227" s="246"/>
      <c r="C227" s="247"/>
      <c r="D227" s="241" t="s">
        <v>153</v>
      </c>
      <c r="E227" s="248" t="s">
        <v>1</v>
      </c>
      <c r="F227" s="249" t="s">
        <v>422</v>
      </c>
      <c r="G227" s="247"/>
      <c r="H227" s="250">
        <v>17.199999999999999</v>
      </c>
      <c r="I227" s="251"/>
      <c r="J227" s="247"/>
      <c r="K227" s="247"/>
      <c r="L227" s="252"/>
      <c r="M227" s="253"/>
      <c r="N227" s="254"/>
      <c r="O227" s="254"/>
      <c r="P227" s="254"/>
      <c r="Q227" s="254"/>
      <c r="R227" s="254"/>
      <c r="S227" s="254"/>
      <c r="T227" s="255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T227" s="256" t="s">
        <v>153</v>
      </c>
      <c r="AU227" s="256" t="s">
        <v>85</v>
      </c>
      <c r="AV227" s="13" t="s">
        <v>85</v>
      </c>
      <c r="AW227" s="13" t="s">
        <v>32</v>
      </c>
      <c r="AX227" s="13" t="s">
        <v>83</v>
      </c>
      <c r="AY227" s="256" t="s">
        <v>143</v>
      </c>
    </row>
    <row r="228" s="2" customFormat="1" ht="21.75" customHeight="1">
      <c r="A228" s="37"/>
      <c r="B228" s="38"/>
      <c r="C228" s="227" t="s">
        <v>310</v>
      </c>
      <c r="D228" s="227" t="s">
        <v>145</v>
      </c>
      <c r="E228" s="228" t="s">
        <v>320</v>
      </c>
      <c r="F228" s="229" t="s">
        <v>321</v>
      </c>
      <c r="G228" s="230" t="s">
        <v>282</v>
      </c>
      <c r="H228" s="231">
        <v>9</v>
      </c>
      <c r="I228" s="232"/>
      <c r="J228" s="233">
        <f>ROUND(I228*H228,2)</f>
        <v>0</v>
      </c>
      <c r="K228" s="234"/>
      <c r="L228" s="43"/>
      <c r="M228" s="235" t="s">
        <v>1</v>
      </c>
      <c r="N228" s="236" t="s">
        <v>41</v>
      </c>
      <c r="O228" s="90"/>
      <c r="P228" s="237">
        <f>O228*H228</f>
        <v>0</v>
      </c>
      <c r="Q228" s="237">
        <v>0</v>
      </c>
      <c r="R228" s="237">
        <f>Q228*H228</f>
        <v>0</v>
      </c>
      <c r="S228" s="237">
        <v>0</v>
      </c>
      <c r="T228" s="238">
        <f>S228*H228</f>
        <v>0</v>
      </c>
      <c r="U228" s="37"/>
      <c r="V228" s="37"/>
      <c r="W228" s="37"/>
      <c r="X228" s="37"/>
      <c r="Y228" s="37"/>
      <c r="Z228" s="37"/>
      <c r="AA228" s="37"/>
      <c r="AB228" s="37"/>
      <c r="AC228" s="37"/>
      <c r="AD228" s="37"/>
      <c r="AE228" s="37"/>
      <c r="AR228" s="239" t="s">
        <v>149</v>
      </c>
      <c r="AT228" s="239" t="s">
        <v>145</v>
      </c>
      <c r="AU228" s="239" t="s">
        <v>85</v>
      </c>
      <c r="AY228" s="16" t="s">
        <v>143</v>
      </c>
      <c r="BE228" s="240">
        <f>IF(N228="základní",J228,0)</f>
        <v>0</v>
      </c>
      <c r="BF228" s="240">
        <f>IF(N228="snížená",J228,0)</f>
        <v>0</v>
      </c>
      <c r="BG228" s="240">
        <f>IF(N228="zákl. přenesená",J228,0)</f>
        <v>0</v>
      </c>
      <c r="BH228" s="240">
        <f>IF(N228="sníž. přenesená",J228,0)</f>
        <v>0</v>
      </c>
      <c r="BI228" s="240">
        <f>IF(N228="nulová",J228,0)</f>
        <v>0</v>
      </c>
      <c r="BJ228" s="16" t="s">
        <v>83</v>
      </c>
      <c r="BK228" s="240">
        <f>ROUND(I228*H228,2)</f>
        <v>0</v>
      </c>
      <c r="BL228" s="16" t="s">
        <v>149</v>
      </c>
      <c r="BM228" s="239" t="s">
        <v>423</v>
      </c>
    </row>
    <row r="229" s="2" customFormat="1">
      <c r="A229" s="37"/>
      <c r="B229" s="38"/>
      <c r="C229" s="39"/>
      <c r="D229" s="241" t="s">
        <v>151</v>
      </c>
      <c r="E229" s="39"/>
      <c r="F229" s="242" t="s">
        <v>323</v>
      </c>
      <c r="G229" s="39"/>
      <c r="H229" s="39"/>
      <c r="I229" s="243"/>
      <c r="J229" s="39"/>
      <c r="K229" s="39"/>
      <c r="L229" s="43"/>
      <c r="M229" s="244"/>
      <c r="N229" s="245"/>
      <c r="O229" s="90"/>
      <c r="P229" s="90"/>
      <c r="Q229" s="90"/>
      <c r="R229" s="90"/>
      <c r="S229" s="90"/>
      <c r="T229" s="91"/>
      <c r="U229" s="37"/>
      <c r="V229" s="37"/>
      <c r="W229" s="37"/>
      <c r="X229" s="37"/>
      <c r="Y229" s="37"/>
      <c r="Z229" s="37"/>
      <c r="AA229" s="37"/>
      <c r="AB229" s="37"/>
      <c r="AC229" s="37"/>
      <c r="AD229" s="37"/>
      <c r="AE229" s="37"/>
      <c r="AT229" s="16" t="s">
        <v>151</v>
      </c>
      <c r="AU229" s="16" t="s">
        <v>85</v>
      </c>
    </row>
    <row r="230" s="13" customFormat="1">
      <c r="A230" s="13"/>
      <c r="B230" s="246"/>
      <c r="C230" s="247"/>
      <c r="D230" s="241" t="s">
        <v>153</v>
      </c>
      <c r="E230" s="248" t="s">
        <v>1</v>
      </c>
      <c r="F230" s="249" t="s">
        <v>424</v>
      </c>
      <c r="G230" s="247"/>
      <c r="H230" s="250">
        <v>9</v>
      </c>
      <c r="I230" s="251"/>
      <c r="J230" s="247"/>
      <c r="K230" s="247"/>
      <c r="L230" s="252"/>
      <c r="M230" s="253"/>
      <c r="N230" s="254"/>
      <c r="O230" s="254"/>
      <c r="P230" s="254"/>
      <c r="Q230" s="254"/>
      <c r="R230" s="254"/>
      <c r="S230" s="254"/>
      <c r="T230" s="255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T230" s="256" t="s">
        <v>153</v>
      </c>
      <c r="AU230" s="256" t="s">
        <v>85</v>
      </c>
      <c r="AV230" s="13" t="s">
        <v>85</v>
      </c>
      <c r="AW230" s="13" t="s">
        <v>32</v>
      </c>
      <c r="AX230" s="13" t="s">
        <v>83</v>
      </c>
      <c r="AY230" s="256" t="s">
        <v>143</v>
      </c>
    </row>
    <row r="231" s="12" customFormat="1" ht="22.8" customHeight="1">
      <c r="A231" s="12"/>
      <c r="B231" s="211"/>
      <c r="C231" s="212"/>
      <c r="D231" s="213" t="s">
        <v>75</v>
      </c>
      <c r="E231" s="225" t="s">
        <v>324</v>
      </c>
      <c r="F231" s="225" t="s">
        <v>325</v>
      </c>
      <c r="G231" s="212"/>
      <c r="H231" s="212"/>
      <c r="I231" s="215"/>
      <c r="J231" s="226">
        <f>BK231</f>
        <v>0</v>
      </c>
      <c r="K231" s="212"/>
      <c r="L231" s="217"/>
      <c r="M231" s="218"/>
      <c r="N231" s="219"/>
      <c r="O231" s="219"/>
      <c r="P231" s="220">
        <f>SUM(P232:P242)</f>
        <v>0</v>
      </c>
      <c r="Q231" s="219"/>
      <c r="R231" s="220">
        <f>SUM(R232:R242)</f>
        <v>0</v>
      </c>
      <c r="S231" s="219"/>
      <c r="T231" s="221">
        <f>SUM(T232:T242)</f>
        <v>0</v>
      </c>
      <c r="U231" s="12"/>
      <c r="V231" s="12"/>
      <c r="W231" s="12"/>
      <c r="X231" s="12"/>
      <c r="Y231" s="12"/>
      <c r="Z231" s="12"/>
      <c r="AA231" s="12"/>
      <c r="AB231" s="12"/>
      <c r="AC231" s="12"/>
      <c r="AD231" s="12"/>
      <c r="AE231" s="12"/>
      <c r="AR231" s="222" t="s">
        <v>83</v>
      </c>
      <c r="AT231" s="223" t="s">
        <v>75</v>
      </c>
      <c r="AU231" s="223" t="s">
        <v>83</v>
      </c>
      <c r="AY231" s="222" t="s">
        <v>143</v>
      </c>
      <c r="BK231" s="224">
        <f>SUM(BK232:BK242)</f>
        <v>0</v>
      </c>
    </row>
    <row r="232" s="2" customFormat="1" ht="21.75" customHeight="1">
      <c r="A232" s="37"/>
      <c r="B232" s="38"/>
      <c r="C232" s="227" t="s">
        <v>315</v>
      </c>
      <c r="D232" s="227" t="s">
        <v>145</v>
      </c>
      <c r="E232" s="228" t="s">
        <v>327</v>
      </c>
      <c r="F232" s="229" t="s">
        <v>328</v>
      </c>
      <c r="G232" s="230" t="s">
        <v>329</v>
      </c>
      <c r="H232" s="231">
        <v>55.109999999999999</v>
      </c>
      <c r="I232" s="232"/>
      <c r="J232" s="233">
        <f>ROUND(I232*H232,2)</f>
        <v>0</v>
      </c>
      <c r="K232" s="234"/>
      <c r="L232" s="43"/>
      <c r="M232" s="235" t="s">
        <v>1</v>
      </c>
      <c r="N232" s="236" t="s">
        <v>41</v>
      </c>
      <c r="O232" s="90"/>
      <c r="P232" s="237">
        <f>O232*H232</f>
        <v>0</v>
      </c>
      <c r="Q232" s="237">
        <v>0</v>
      </c>
      <c r="R232" s="237">
        <f>Q232*H232</f>
        <v>0</v>
      </c>
      <c r="S232" s="237">
        <v>0</v>
      </c>
      <c r="T232" s="238">
        <f>S232*H232</f>
        <v>0</v>
      </c>
      <c r="U232" s="37"/>
      <c r="V232" s="37"/>
      <c r="W232" s="37"/>
      <c r="X232" s="37"/>
      <c r="Y232" s="37"/>
      <c r="Z232" s="37"/>
      <c r="AA232" s="37"/>
      <c r="AB232" s="37"/>
      <c r="AC232" s="37"/>
      <c r="AD232" s="37"/>
      <c r="AE232" s="37"/>
      <c r="AR232" s="239" t="s">
        <v>149</v>
      </c>
      <c r="AT232" s="239" t="s">
        <v>145</v>
      </c>
      <c r="AU232" s="239" t="s">
        <v>85</v>
      </c>
      <c r="AY232" s="16" t="s">
        <v>143</v>
      </c>
      <c r="BE232" s="240">
        <f>IF(N232="základní",J232,0)</f>
        <v>0</v>
      </c>
      <c r="BF232" s="240">
        <f>IF(N232="snížená",J232,0)</f>
        <v>0</v>
      </c>
      <c r="BG232" s="240">
        <f>IF(N232="zákl. přenesená",J232,0)</f>
        <v>0</v>
      </c>
      <c r="BH232" s="240">
        <f>IF(N232="sníž. přenesená",J232,0)</f>
        <v>0</v>
      </c>
      <c r="BI232" s="240">
        <f>IF(N232="nulová",J232,0)</f>
        <v>0</v>
      </c>
      <c r="BJ232" s="16" t="s">
        <v>83</v>
      </c>
      <c r="BK232" s="240">
        <f>ROUND(I232*H232,2)</f>
        <v>0</v>
      </c>
      <c r="BL232" s="16" t="s">
        <v>149</v>
      </c>
      <c r="BM232" s="239" t="s">
        <v>425</v>
      </c>
    </row>
    <row r="233" s="2" customFormat="1">
      <c r="A233" s="37"/>
      <c r="B233" s="38"/>
      <c r="C233" s="39"/>
      <c r="D233" s="241" t="s">
        <v>151</v>
      </c>
      <c r="E233" s="39"/>
      <c r="F233" s="242" t="s">
        <v>331</v>
      </c>
      <c r="G233" s="39"/>
      <c r="H233" s="39"/>
      <c r="I233" s="243"/>
      <c r="J233" s="39"/>
      <c r="K233" s="39"/>
      <c r="L233" s="43"/>
      <c r="M233" s="244"/>
      <c r="N233" s="245"/>
      <c r="O233" s="90"/>
      <c r="P233" s="90"/>
      <c r="Q233" s="90"/>
      <c r="R233" s="90"/>
      <c r="S233" s="90"/>
      <c r="T233" s="91"/>
      <c r="U233" s="37"/>
      <c r="V233" s="37"/>
      <c r="W233" s="37"/>
      <c r="X233" s="37"/>
      <c r="Y233" s="37"/>
      <c r="Z233" s="37"/>
      <c r="AA233" s="37"/>
      <c r="AB233" s="37"/>
      <c r="AC233" s="37"/>
      <c r="AD233" s="37"/>
      <c r="AE233" s="37"/>
      <c r="AT233" s="16" t="s">
        <v>151</v>
      </c>
      <c r="AU233" s="16" t="s">
        <v>85</v>
      </c>
    </row>
    <row r="234" s="2" customFormat="1" ht="24.15" customHeight="1">
      <c r="A234" s="37"/>
      <c r="B234" s="38"/>
      <c r="C234" s="227" t="s">
        <v>319</v>
      </c>
      <c r="D234" s="227" t="s">
        <v>145</v>
      </c>
      <c r="E234" s="228" t="s">
        <v>333</v>
      </c>
      <c r="F234" s="229" t="s">
        <v>334</v>
      </c>
      <c r="G234" s="230" t="s">
        <v>329</v>
      </c>
      <c r="H234" s="231">
        <v>881.75999999999999</v>
      </c>
      <c r="I234" s="232"/>
      <c r="J234" s="233">
        <f>ROUND(I234*H234,2)</f>
        <v>0</v>
      </c>
      <c r="K234" s="234"/>
      <c r="L234" s="43"/>
      <c r="M234" s="235" t="s">
        <v>1</v>
      </c>
      <c r="N234" s="236" t="s">
        <v>41</v>
      </c>
      <c r="O234" s="90"/>
      <c r="P234" s="237">
        <f>O234*H234</f>
        <v>0</v>
      </c>
      <c r="Q234" s="237">
        <v>0</v>
      </c>
      <c r="R234" s="237">
        <f>Q234*H234</f>
        <v>0</v>
      </c>
      <c r="S234" s="237">
        <v>0</v>
      </c>
      <c r="T234" s="238">
        <f>S234*H234</f>
        <v>0</v>
      </c>
      <c r="U234" s="37"/>
      <c r="V234" s="37"/>
      <c r="W234" s="37"/>
      <c r="X234" s="37"/>
      <c r="Y234" s="37"/>
      <c r="Z234" s="37"/>
      <c r="AA234" s="37"/>
      <c r="AB234" s="37"/>
      <c r="AC234" s="37"/>
      <c r="AD234" s="37"/>
      <c r="AE234" s="37"/>
      <c r="AR234" s="239" t="s">
        <v>149</v>
      </c>
      <c r="AT234" s="239" t="s">
        <v>145</v>
      </c>
      <c r="AU234" s="239" t="s">
        <v>85</v>
      </c>
      <c r="AY234" s="16" t="s">
        <v>143</v>
      </c>
      <c r="BE234" s="240">
        <f>IF(N234="základní",J234,0)</f>
        <v>0</v>
      </c>
      <c r="BF234" s="240">
        <f>IF(N234="snížená",J234,0)</f>
        <v>0</v>
      </c>
      <c r="BG234" s="240">
        <f>IF(N234="zákl. přenesená",J234,0)</f>
        <v>0</v>
      </c>
      <c r="BH234" s="240">
        <f>IF(N234="sníž. přenesená",J234,0)</f>
        <v>0</v>
      </c>
      <c r="BI234" s="240">
        <f>IF(N234="nulová",J234,0)</f>
        <v>0</v>
      </c>
      <c r="BJ234" s="16" t="s">
        <v>83</v>
      </c>
      <c r="BK234" s="240">
        <f>ROUND(I234*H234,2)</f>
        <v>0</v>
      </c>
      <c r="BL234" s="16" t="s">
        <v>149</v>
      </c>
      <c r="BM234" s="239" t="s">
        <v>426</v>
      </c>
    </row>
    <row r="235" s="2" customFormat="1">
      <c r="A235" s="37"/>
      <c r="B235" s="38"/>
      <c r="C235" s="39"/>
      <c r="D235" s="241" t="s">
        <v>151</v>
      </c>
      <c r="E235" s="39"/>
      <c r="F235" s="242" t="s">
        <v>336</v>
      </c>
      <c r="G235" s="39"/>
      <c r="H235" s="39"/>
      <c r="I235" s="243"/>
      <c r="J235" s="39"/>
      <c r="K235" s="39"/>
      <c r="L235" s="43"/>
      <c r="M235" s="244"/>
      <c r="N235" s="245"/>
      <c r="O235" s="90"/>
      <c r="P235" s="90"/>
      <c r="Q235" s="90"/>
      <c r="R235" s="90"/>
      <c r="S235" s="90"/>
      <c r="T235" s="91"/>
      <c r="U235" s="37"/>
      <c r="V235" s="37"/>
      <c r="W235" s="37"/>
      <c r="X235" s="37"/>
      <c r="Y235" s="37"/>
      <c r="Z235" s="37"/>
      <c r="AA235" s="37"/>
      <c r="AB235" s="37"/>
      <c r="AC235" s="37"/>
      <c r="AD235" s="37"/>
      <c r="AE235" s="37"/>
      <c r="AT235" s="16" t="s">
        <v>151</v>
      </c>
      <c r="AU235" s="16" t="s">
        <v>85</v>
      </c>
    </row>
    <row r="236" s="13" customFormat="1">
      <c r="A236" s="13"/>
      <c r="B236" s="246"/>
      <c r="C236" s="247"/>
      <c r="D236" s="241" t="s">
        <v>153</v>
      </c>
      <c r="E236" s="247"/>
      <c r="F236" s="249" t="s">
        <v>427</v>
      </c>
      <c r="G236" s="247"/>
      <c r="H236" s="250">
        <v>881.75999999999999</v>
      </c>
      <c r="I236" s="251"/>
      <c r="J236" s="247"/>
      <c r="K236" s="247"/>
      <c r="L236" s="252"/>
      <c r="M236" s="253"/>
      <c r="N236" s="254"/>
      <c r="O236" s="254"/>
      <c r="P236" s="254"/>
      <c r="Q236" s="254"/>
      <c r="R236" s="254"/>
      <c r="S236" s="254"/>
      <c r="T236" s="255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T236" s="256" t="s">
        <v>153</v>
      </c>
      <c r="AU236" s="256" t="s">
        <v>85</v>
      </c>
      <c r="AV236" s="13" t="s">
        <v>85</v>
      </c>
      <c r="AW236" s="13" t="s">
        <v>4</v>
      </c>
      <c r="AX236" s="13" t="s">
        <v>83</v>
      </c>
      <c r="AY236" s="256" t="s">
        <v>143</v>
      </c>
    </row>
    <row r="237" s="2" customFormat="1" ht="44.25" customHeight="1">
      <c r="A237" s="37"/>
      <c r="B237" s="38"/>
      <c r="C237" s="227" t="s">
        <v>326</v>
      </c>
      <c r="D237" s="227" t="s">
        <v>145</v>
      </c>
      <c r="E237" s="228" t="s">
        <v>339</v>
      </c>
      <c r="F237" s="229" t="s">
        <v>340</v>
      </c>
      <c r="G237" s="230" t="s">
        <v>329</v>
      </c>
      <c r="H237" s="231">
        <v>151.52600000000001</v>
      </c>
      <c r="I237" s="232"/>
      <c r="J237" s="233">
        <f>ROUND(I237*H237,2)</f>
        <v>0</v>
      </c>
      <c r="K237" s="234"/>
      <c r="L237" s="43"/>
      <c r="M237" s="235" t="s">
        <v>1</v>
      </c>
      <c r="N237" s="236" t="s">
        <v>41</v>
      </c>
      <c r="O237" s="90"/>
      <c r="P237" s="237">
        <f>O237*H237</f>
        <v>0</v>
      </c>
      <c r="Q237" s="237">
        <v>0</v>
      </c>
      <c r="R237" s="237">
        <f>Q237*H237</f>
        <v>0</v>
      </c>
      <c r="S237" s="237">
        <v>0</v>
      </c>
      <c r="T237" s="238">
        <f>S237*H237</f>
        <v>0</v>
      </c>
      <c r="U237" s="37"/>
      <c r="V237" s="37"/>
      <c r="W237" s="37"/>
      <c r="X237" s="37"/>
      <c r="Y237" s="37"/>
      <c r="Z237" s="37"/>
      <c r="AA237" s="37"/>
      <c r="AB237" s="37"/>
      <c r="AC237" s="37"/>
      <c r="AD237" s="37"/>
      <c r="AE237" s="37"/>
      <c r="AR237" s="239" t="s">
        <v>149</v>
      </c>
      <c r="AT237" s="239" t="s">
        <v>145</v>
      </c>
      <c r="AU237" s="239" t="s">
        <v>85</v>
      </c>
      <c r="AY237" s="16" t="s">
        <v>143</v>
      </c>
      <c r="BE237" s="240">
        <f>IF(N237="základní",J237,0)</f>
        <v>0</v>
      </c>
      <c r="BF237" s="240">
        <f>IF(N237="snížená",J237,0)</f>
        <v>0</v>
      </c>
      <c r="BG237" s="240">
        <f>IF(N237="zákl. přenesená",J237,0)</f>
        <v>0</v>
      </c>
      <c r="BH237" s="240">
        <f>IF(N237="sníž. přenesená",J237,0)</f>
        <v>0</v>
      </c>
      <c r="BI237" s="240">
        <f>IF(N237="nulová",J237,0)</f>
        <v>0</v>
      </c>
      <c r="BJ237" s="16" t="s">
        <v>83</v>
      </c>
      <c r="BK237" s="240">
        <f>ROUND(I237*H237,2)</f>
        <v>0</v>
      </c>
      <c r="BL237" s="16" t="s">
        <v>149</v>
      </c>
      <c r="BM237" s="239" t="s">
        <v>428</v>
      </c>
    </row>
    <row r="238" s="2" customFormat="1">
      <c r="A238" s="37"/>
      <c r="B238" s="38"/>
      <c r="C238" s="39"/>
      <c r="D238" s="241" t="s">
        <v>151</v>
      </c>
      <c r="E238" s="39"/>
      <c r="F238" s="242" t="s">
        <v>340</v>
      </c>
      <c r="G238" s="39"/>
      <c r="H238" s="39"/>
      <c r="I238" s="243"/>
      <c r="J238" s="39"/>
      <c r="K238" s="39"/>
      <c r="L238" s="43"/>
      <c r="M238" s="244"/>
      <c r="N238" s="245"/>
      <c r="O238" s="90"/>
      <c r="P238" s="90"/>
      <c r="Q238" s="90"/>
      <c r="R238" s="90"/>
      <c r="S238" s="90"/>
      <c r="T238" s="91"/>
      <c r="U238" s="37"/>
      <c r="V238" s="37"/>
      <c r="W238" s="37"/>
      <c r="X238" s="37"/>
      <c r="Y238" s="37"/>
      <c r="Z238" s="37"/>
      <c r="AA238" s="37"/>
      <c r="AB238" s="37"/>
      <c r="AC238" s="37"/>
      <c r="AD238" s="37"/>
      <c r="AE238" s="37"/>
      <c r="AT238" s="16" t="s">
        <v>151</v>
      </c>
      <c r="AU238" s="16" t="s">
        <v>85</v>
      </c>
    </row>
    <row r="239" s="13" customFormat="1">
      <c r="A239" s="13"/>
      <c r="B239" s="246"/>
      <c r="C239" s="247"/>
      <c r="D239" s="241" t="s">
        <v>153</v>
      </c>
      <c r="E239" s="248" t="s">
        <v>1</v>
      </c>
      <c r="F239" s="249" t="s">
        <v>429</v>
      </c>
      <c r="G239" s="247"/>
      <c r="H239" s="250">
        <v>151.52600000000001</v>
      </c>
      <c r="I239" s="251"/>
      <c r="J239" s="247"/>
      <c r="K239" s="247"/>
      <c r="L239" s="252"/>
      <c r="M239" s="253"/>
      <c r="N239" s="254"/>
      <c r="O239" s="254"/>
      <c r="P239" s="254"/>
      <c r="Q239" s="254"/>
      <c r="R239" s="254"/>
      <c r="S239" s="254"/>
      <c r="T239" s="255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T239" s="256" t="s">
        <v>153</v>
      </c>
      <c r="AU239" s="256" t="s">
        <v>85</v>
      </c>
      <c r="AV239" s="13" t="s">
        <v>85</v>
      </c>
      <c r="AW239" s="13" t="s">
        <v>32</v>
      </c>
      <c r="AX239" s="13" t="s">
        <v>83</v>
      </c>
      <c r="AY239" s="256" t="s">
        <v>143</v>
      </c>
    </row>
    <row r="240" s="2" customFormat="1" ht="44.25" customHeight="1">
      <c r="A240" s="37"/>
      <c r="B240" s="38"/>
      <c r="C240" s="227" t="s">
        <v>332</v>
      </c>
      <c r="D240" s="227" t="s">
        <v>145</v>
      </c>
      <c r="E240" s="228" t="s">
        <v>344</v>
      </c>
      <c r="F240" s="229" t="s">
        <v>345</v>
      </c>
      <c r="G240" s="230" t="s">
        <v>329</v>
      </c>
      <c r="H240" s="231">
        <v>55.109999999999999</v>
      </c>
      <c r="I240" s="232"/>
      <c r="J240" s="233">
        <f>ROUND(I240*H240,2)</f>
        <v>0</v>
      </c>
      <c r="K240" s="234"/>
      <c r="L240" s="43"/>
      <c r="M240" s="235" t="s">
        <v>1</v>
      </c>
      <c r="N240" s="236" t="s">
        <v>41</v>
      </c>
      <c r="O240" s="90"/>
      <c r="P240" s="237">
        <f>O240*H240</f>
        <v>0</v>
      </c>
      <c r="Q240" s="237">
        <v>0</v>
      </c>
      <c r="R240" s="237">
        <f>Q240*H240</f>
        <v>0</v>
      </c>
      <c r="S240" s="237">
        <v>0</v>
      </c>
      <c r="T240" s="238">
        <f>S240*H240</f>
        <v>0</v>
      </c>
      <c r="U240" s="37"/>
      <c r="V240" s="37"/>
      <c r="W240" s="37"/>
      <c r="X240" s="37"/>
      <c r="Y240" s="37"/>
      <c r="Z240" s="37"/>
      <c r="AA240" s="37"/>
      <c r="AB240" s="37"/>
      <c r="AC240" s="37"/>
      <c r="AD240" s="37"/>
      <c r="AE240" s="37"/>
      <c r="AR240" s="239" t="s">
        <v>149</v>
      </c>
      <c r="AT240" s="239" t="s">
        <v>145</v>
      </c>
      <c r="AU240" s="239" t="s">
        <v>85</v>
      </c>
      <c r="AY240" s="16" t="s">
        <v>143</v>
      </c>
      <c r="BE240" s="240">
        <f>IF(N240="základní",J240,0)</f>
        <v>0</v>
      </c>
      <c r="BF240" s="240">
        <f>IF(N240="snížená",J240,0)</f>
        <v>0</v>
      </c>
      <c r="BG240" s="240">
        <f>IF(N240="zákl. přenesená",J240,0)</f>
        <v>0</v>
      </c>
      <c r="BH240" s="240">
        <f>IF(N240="sníž. přenesená",J240,0)</f>
        <v>0</v>
      </c>
      <c r="BI240" s="240">
        <f>IF(N240="nulová",J240,0)</f>
        <v>0</v>
      </c>
      <c r="BJ240" s="16" t="s">
        <v>83</v>
      </c>
      <c r="BK240" s="240">
        <f>ROUND(I240*H240,2)</f>
        <v>0</v>
      </c>
      <c r="BL240" s="16" t="s">
        <v>149</v>
      </c>
      <c r="BM240" s="239" t="s">
        <v>430</v>
      </c>
    </row>
    <row r="241" s="2" customFormat="1">
      <c r="A241" s="37"/>
      <c r="B241" s="38"/>
      <c r="C241" s="39"/>
      <c r="D241" s="241" t="s">
        <v>151</v>
      </c>
      <c r="E241" s="39"/>
      <c r="F241" s="242" t="s">
        <v>345</v>
      </c>
      <c r="G241" s="39"/>
      <c r="H241" s="39"/>
      <c r="I241" s="243"/>
      <c r="J241" s="39"/>
      <c r="K241" s="39"/>
      <c r="L241" s="43"/>
      <c r="M241" s="244"/>
      <c r="N241" s="245"/>
      <c r="O241" s="90"/>
      <c r="P241" s="90"/>
      <c r="Q241" s="90"/>
      <c r="R241" s="90"/>
      <c r="S241" s="90"/>
      <c r="T241" s="91"/>
      <c r="U241" s="37"/>
      <c r="V241" s="37"/>
      <c r="W241" s="37"/>
      <c r="X241" s="37"/>
      <c r="Y241" s="37"/>
      <c r="Z241" s="37"/>
      <c r="AA241" s="37"/>
      <c r="AB241" s="37"/>
      <c r="AC241" s="37"/>
      <c r="AD241" s="37"/>
      <c r="AE241" s="37"/>
      <c r="AT241" s="16" t="s">
        <v>151</v>
      </c>
      <c r="AU241" s="16" t="s">
        <v>85</v>
      </c>
    </row>
    <row r="242" s="13" customFormat="1">
      <c r="A242" s="13"/>
      <c r="B242" s="246"/>
      <c r="C242" s="247"/>
      <c r="D242" s="241" t="s">
        <v>153</v>
      </c>
      <c r="E242" s="248" t="s">
        <v>1</v>
      </c>
      <c r="F242" s="249" t="s">
        <v>431</v>
      </c>
      <c r="G242" s="247"/>
      <c r="H242" s="250">
        <v>55.109999999999999</v>
      </c>
      <c r="I242" s="251"/>
      <c r="J242" s="247"/>
      <c r="K242" s="247"/>
      <c r="L242" s="252"/>
      <c r="M242" s="253"/>
      <c r="N242" s="254"/>
      <c r="O242" s="254"/>
      <c r="P242" s="254"/>
      <c r="Q242" s="254"/>
      <c r="R242" s="254"/>
      <c r="S242" s="254"/>
      <c r="T242" s="255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T242" s="256" t="s">
        <v>153</v>
      </c>
      <c r="AU242" s="256" t="s">
        <v>85</v>
      </c>
      <c r="AV242" s="13" t="s">
        <v>85</v>
      </c>
      <c r="AW242" s="13" t="s">
        <v>32</v>
      </c>
      <c r="AX242" s="13" t="s">
        <v>83</v>
      </c>
      <c r="AY242" s="256" t="s">
        <v>143</v>
      </c>
    </row>
    <row r="243" s="12" customFormat="1" ht="22.8" customHeight="1">
      <c r="A243" s="12"/>
      <c r="B243" s="211"/>
      <c r="C243" s="212"/>
      <c r="D243" s="213" t="s">
        <v>75</v>
      </c>
      <c r="E243" s="225" t="s">
        <v>348</v>
      </c>
      <c r="F243" s="225" t="s">
        <v>349</v>
      </c>
      <c r="G243" s="212"/>
      <c r="H243" s="212"/>
      <c r="I243" s="215"/>
      <c r="J243" s="226">
        <f>BK243</f>
        <v>0</v>
      </c>
      <c r="K243" s="212"/>
      <c r="L243" s="217"/>
      <c r="M243" s="218"/>
      <c r="N243" s="219"/>
      <c r="O243" s="219"/>
      <c r="P243" s="220">
        <f>SUM(P244:P245)</f>
        <v>0</v>
      </c>
      <c r="Q243" s="219"/>
      <c r="R243" s="220">
        <f>SUM(R244:R245)</f>
        <v>0</v>
      </c>
      <c r="S243" s="219"/>
      <c r="T243" s="221">
        <f>SUM(T244:T245)</f>
        <v>0</v>
      </c>
      <c r="U243" s="12"/>
      <c r="V243" s="12"/>
      <c r="W243" s="12"/>
      <c r="X243" s="12"/>
      <c r="Y243" s="12"/>
      <c r="Z243" s="12"/>
      <c r="AA243" s="12"/>
      <c r="AB243" s="12"/>
      <c r="AC243" s="12"/>
      <c r="AD243" s="12"/>
      <c r="AE243" s="12"/>
      <c r="AR243" s="222" t="s">
        <v>83</v>
      </c>
      <c r="AT243" s="223" t="s">
        <v>75</v>
      </c>
      <c r="AU243" s="223" t="s">
        <v>83</v>
      </c>
      <c r="AY243" s="222" t="s">
        <v>143</v>
      </c>
      <c r="BK243" s="224">
        <f>SUM(BK244:BK245)</f>
        <v>0</v>
      </c>
    </row>
    <row r="244" s="2" customFormat="1" ht="24.15" customHeight="1">
      <c r="A244" s="37"/>
      <c r="B244" s="38"/>
      <c r="C244" s="227" t="s">
        <v>338</v>
      </c>
      <c r="D244" s="227" t="s">
        <v>145</v>
      </c>
      <c r="E244" s="228" t="s">
        <v>351</v>
      </c>
      <c r="F244" s="229" t="s">
        <v>352</v>
      </c>
      <c r="G244" s="230" t="s">
        <v>329</v>
      </c>
      <c r="H244" s="231">
        <v>249.30500000000001</v>
      </c>
      <c r="I244" s="232"/>
      <c r="J244" s="233">
        <f>ROUND(I244*H244,2)</f>
        <v>0</v>
      </c>
      <c r="K244" s="234"/>
      <c r="L244" s="43"/>
      <c r="M244" s="235" t="s">
        <v>1</v>
      </c>
      <c r="N244" s="236" t="s">
        <v>41</v>
      </c>
      <c r="O244" s="90"/>
      <c r="P244" s="237">
        <f>O244*H244</f>
        <v>0</v>
      </c>
      <c r="Q244" s="237">
        <v>0</v>
      </c>
      <c r="R244" s="237">
        <f>Q244*H244</f>
        <v>0</v>
      </c>
      <c r="S244" s="237">
        <v>0</v>
      </c>
      <c r="T244" s="238">
        <f>S244*H244</f>
        <v>0</v>
      </c>
      <c r="U244" s="37"/>
      <c r="V244" s="37"/>
      <c r="W244" s="37"/>
      <c r="X244" s="37"/>
      <c r="Y244" s="37"/>
      <c r="Z244" s="37"/>
      <c r="AA244" s="37"/>
      <c r="AB244" s="37"/>
      <c r="AC244" s="37"/>
      <c r="AD244" s="37"/>
      <c r="AE244" s="37"/>
      <c r="AR244" s="239" t="s">
        <v>149</v>
      </c>
      <c r="AT244" s="239" t="s">
        <v>145</v>
      </c>
      <c r="AU244" s="239" t="s">
        <v>85</v>
      </c>
      <c r="AY244" s="16" t="s">
        <v>143</v>
      </c>
      <c r="BE244" s="240">
        <f>IF(N244="základní",J244,0)</f>
        <v>0</v>
      </c>
      <c r="BF244" s="240">
        <f>IF(N244="snížená",J244,0)</f>
        <v>0</v>
      </c>
      <c r="BG244" s="240">
        <f>IF(N244="zákl. přenesená",J244,0)</f>
        <v>0</v>
      </c>
      <c r="BH244" s="240">
        <f>IF(N244="sníž. přenesená",J244,0)</f>
        <v>0</v>
      </c>
      <c r="BI244" s="240">
        <f>IF(N244="nulová",J244,0)</f>
        <v>0</v>
      </c>
      <c r="BJ244" s="16" t="s">
        <v>83</v>
      </c>
      <c r="BK244" s="240">
        <f>ROUND(I244*H244,2)</f>
        <v>0</v>
      </c>
      <c r="BL244" s="16" t="s">
        <v>149</v>
      </c>
      <c r="BM244" s="239" t="s">
        <v>432</v>
      </c>
    </row>
    <row r="245" s="2" customFormat="1">
      <c r="A245" s="37"/>
      <c r="B245" s="38"/>
      <c r="C245" s="39"/>
      <c r="D245" s="241" t="s">
        <v>151</v>
      </c>
      <c r="E245" s="39"/>
      <c r="F245" s="242" t="s">
        <v>354</v>
      </c>
      <c r="G245" s="39"/>
      <c r="H245" s="39"/>
      <c r="I245" s="243"/>
      <c r="J245" s="39"/>
      <c r="K245" s="39"/>
      <c r="L245" s="43"/>
      <c r="M245" s="279"/>
      <c r="N245" s="280"/>
      <c r="O245" s="281"/>
      <c r="P245" s="281"/>
      <c r="Q245" s="281"/>
      <c r="R245" s="281"/>
      <c r="S245" s="281"/>
      <c r="T245" s="282"/>
      <c r="U245" s="37"/>
      <c r="V245" s="37"/>
      <c r="W245" s="37"/>
      <c r="X245" s="37"/>
      <c r="Y245" s="37"/>
      <c r="Z245" s="37"/>
      <c r="AA245" s="37"/>
      <c r="AB245" s="37"/>
      <c r="AC245" s="37"/>
      <c r="AD245" s="37"/>
      <c r="AE245" s="37"/>
      <c r="AT245" s="16" t="s">
        <v>151</v>
      </c>
      <c r="AU245" s="16" t="s">
        <v>85</v>
      </c>
    </row>
    <row r="246" s="2" customFormat="1" ht="6.96" customHeight="1">
      <c r="A246" s="37"/>
      <c r="B246" s="65"/>
      <c r="C246" s="66"/>
      <c r="D246" s="66"/>
      <c r="E246" s="66"/>
      <c r="F246" s="66"/>
      <c r="G246" s="66"/>
      <c r="H246" s="66"/>
      <c r="I246" s="66"/>
      <c r="J246" s="66"/>
      <c r="K246" s="66"/>
      <c r="L246" s="43"/>
      <c r="M246" s="37"/>
      <c r="O246" s="37"/>
      <c r="P246" s="37"/>
      <c r="Q246" s="37"/>
      <c r="R246" s="37"/>
      <c r="S246" s="37"/>
      <c r="T246" s="37"/>
      <c r="U246" s="37"/>
      <c r="V246" s="37"/>
      <c r="W246" s="37"/>
      <c r="X246" s="37"/>
      <c r="Y246" s="37"/>
      <c r="Z246" s="37"/>
      <c r="AA246" s="37"/>
      <c r="AB246" s="37"/>
      <c r="AC246" s="37"/>
      <c r="AD246" s="37"/>
      <c r="AE246" s="37"/>
    </row>
  </sheetData>
  <sheetProtection sheet="1" autoFilter="0" formatColumns="0" formatRows="0" objects="1" scenarios="1" spinCount="100000" saltValue="wRU8iUi6DfWWErsaNVMRdrX14QJ9xmKnet7AmbsK+t0koFRbPsPgNjrFj9kZantJtWRWfiW5NhAMyCC7ipVvXg==" hashValue="lBYGI97lI/dKFtzHG3CrTVifBs3Qus5AUfA+OrjRiAnmqkJsI8wBqE+kc/pPNlZpqSxw208a/a6E461ueNlQuA==" algorithmName="SHA-512" password="CC35"/>
  <autoFilter ref="C126:K245"/>
  <mergeCells count="12">
    <mergeCell ref="E7:H7"/>
    <mergeCell ref="E9:H9"/>
    <mergeCell ref="E11:H11"/>
    <mergeCell ref="E20:H20"/>
    <mergeCell ref="E29:H29"/>
    <mergeCell ref="E85:H85"/>
    <mergeCell ref="E87:H87"/>
    <mergeCell ref="E89:H89"/>
    <mergeCell ref="E115:H115"/>
    <mergeCell ref="E117:H117"/>
    <mergeCell ref="E119:H119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6" t="s">
        <v>96</v>
      </c>
    </row>
    <row r="3" s="1" customFormat="1" ht="6.96" customHeight="1">
      <c r="B3" s="146"/>
      <c r="C3" s="147"/>
      <c r="D3" s="147"/>
      <c r="E3" s="147"/>
      <c r="F3" s="147"/>
      <c r="G3" s="147"/>
      <c r="H3" s="147"/>
      <c r="I3" s="147"/>
      <c r="J3" s="147"/>
      <c r="K3" s="147"/>
      <c r="L3" s="19"/>
      <c r="AT3" s="16" t="s">
        <v>85</v>
      </c>
    </row>
    <row r="4" s="1" customFormat="1" ht="24.96" customHeight="1">
      <c r="B4" s="19"/>
      <c r="D4" s="148" t="s">
        <v>112</v>
      </c>
      <c r="L4" s="19"/>
      <c r="M4" s="149" t="s">
        <v>10</v>
      </c>
      <c r="AT4" s="16" t="s">
        <v>4</v>
      </c>
    </row>
    <row r="5" s="1" customFormat="1" ht="6.96" customHeight="1">
      <c r="B5" s="19"/>
      <c r="L5" s="19"/>
    </row>
    <row r="6" s="1" customFormat="1" ht="12" customHeight="1">
      <c r="B6" s="19"/>
      <c r="D6" s="150" t="s">
        <v>16</v>
      </c>
      <c r="L6" s="19"/>
    </row>
    <row r="7" s="1" customFormat="1" ht="16.5" customHeight="1">
      <c r="B7" s="19"/>
      <c r="E7" s="151" t="str">
        <f>'Rekapitulace stavby'!K6</f>
        <v>Kyjov - Parkoviště ul. Brandlova a Nětčická</v>
      </c>
      <c r="F7" s="150"/>
      <c r="G7" s="150"/>
      <c r="H7" s="150"/>
      <c r="L7" s="19"/>
    </row>
    <row r="8" s="1" customFormat="1" ht="12" customHeight="1">
      <c r="B8" s="19"/>
      <c r="D8" s="150" t="s">
        <v>113</v>
      </c>
      <c r="L8" s="19"/>
    </row>
    <row r="9" s="2" customFormat="1" ht="16.5" customHeight="1">
      <c r="A9" s="37"/>
      <c r="B9" s="43"/>
      <c r="C9" s="37"/>
      <c r="D9" s="37"/>
      <c r="E9" s="151" t="s">
        <v>114</v>
      </c>
      <c r="F9" s="37"/>
      <c r="G9" s="37"/>
      <c r="H9" s="37"/>
      <c r="I9" s="37"/>
      <c r="J9" s="37"/>
      <c r="K9" s="37"/>
      <c r="L9" s="62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</row>
    <row r="10" s="2" customFormat="1" ht="12" customHeight="1">
      <c r="A10" s="37"/>
      <c r="B10" s="43"/>
      <c r="C10" s="37"/>
      <c r="D10" s="150" t="s">
        <v>115</v>
      </c>
      <c r="E10" s="37"/>
      <c r="F10" s="37"/>
      <c r="G10" s="37"/>
      <c r="H10" s="37"/>
      <c r="I10" s="37"/>
      <c r="J10" s="37"/>
      <c r="K10" s="37"/>
      <c r="L10" s="62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</row>
    <row r="11" s="2" customFormat="1" ht="16.5" customHeight="1">
      <c r="A11" s="37"/>
      <c r="B11" s="43"/>
      <c r="C11" s="37"/>
      <c r="D11" s="37"/>
      <c r="E11" s="152" t="s">
        <v>433</v>
      </c>
      <c r="F11" s="37"/>
      <c r="G11" s="37"/>
      <c r="H11" s="37"/>
      <c r="I11" s="37"/>
      <c r="J11" s="37"/>
      <c r="K11" s="37"/>
      <c r="L11" s="62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s="2" customFormat="1">
      <c r="A12" s="37"/>
      <c r="B12" s="43"/>
      <c r="C12" s="37"/>
      <c r="D12" s="37"/>
      <c r="E12" s="37"/>
      <c r="F12" s="37"/>
      <c r="G12" s="37"/>
      <c r="H12" s="37"/>
      <c r="I12" s="37"/>
      <c r="J12" s="37"/>
      <c r="K12" s="37"/>
      <c r="L12" s="62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s="2" customFormat="1" ht="12" customHeight="1">
      <c r="A13" s="37"/>
      <c r="B13" s="43"/>
      <c r="C13" s="37"/>
      <c r="D13" s="150" t="s">
        <v>18</v>
      </c>
      <c r="E13" s="37"/>
      <c r="F13" s="140" t="s">
        <v>1</v>
      </c>
      <c r="G13" s="37"/>
      <c r="H13" s="37"/>
      <c r="I13" s="150" t="s">
        <v>19</v>
      </c>
      <c r="J13" s="140" t="s">
        <v>1</v>
      </c>
      <c r="K13" s="37"/>
      <c r="L13" s="62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s="2" customFormat="1" ht="12" customHeight="1">
      <c r="A14" s="37"/>
      <c r="B14" s="43"/>
      <c r="C14" s="37"/>
      <c r="D14" s="150" t="s">
        <v>20</v>
      </c>
      <c r="E14" s="37"/>
      <c r="F14" s="140" t="s">
        <v>21</v>
      </c>
      <c r="G14" s="37"/>
      <c r="H14" s="37"/>
      <c r="I14" s="150" t="s">
        <v>22</v>
      </c>
      <c r="J14" s="153" t="str">
        <f>'Rekapitulace stavby'!AN8</f>
        <v>16. 4. 2024</v>
      </c>
      <c r="K14" s="37"/>
      <c r="L14" s="62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s="2" customFormat="1" ht="10.8" customHeight="1">
      <c r="A15" s="37"/>
      <c r="B15" s="43"/>
      <c r="C15" s="37"/>
      <c r="D15" s="37"/>
      <c r="E15" s="37"/>
      <c r="F15" s="37"/>
      <c r="G15" s="37"/>
      <c r="H15" s="37"/>
      <c r="I15" s="37"/>
      <c r="J15" s="37"/>
      <c r="K15" s="37"/>
      <c r="L15" s="62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s="2" customFormat="1" ht="12" customHeight="1">
      <c r="A16" s="37"/>
      <c r="B16" s="43"/>
      <c r="C16" s="37"/>
      <c r="D16" s="150" t="s">
        <v>24</v>
      </c>
      <c r="E16" s="37"/>
      <c r="F16" s="37"/>
      <c r="G16" s="37"/>
      <c r="H16" s="37"/>
      <c r="I16" s="150" t="s">
        <v>25</v>
      </c>
      <c r="J16" s="140" t="s">
        <v>1</v>
      </c>
      <c r="K16" s="37"/>
      <c r="L16" s="62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s="2" customFormat="1" ht="18" customHeight="1">
      <c r="A17" s="37"/>
      <c r="B17" s="43"/>
      <c r="C17" s="37"/>
      <c r="D17" s="37"/>
      <c r="E17" s="140" t="s">
        <v>26</v>
      </c>
      <c r="F17" s="37"/>
      <c r="G17" s="37"/>
      <c r="H17" s="37"/>
      <c r="I17" s="150" t="s">
        <v>27</v>
      </c>
      <c r="J17" s="140" t="s">
        <v>1</v>
      </c>
      <c r="K17" s="37"/>
      <c r="L17" s="62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s="2" customFormat="1" ht="6.96" customHeight="1">
      <c r="A18" s="37"/>
      <c r="B18" s="43"/>
      <c r="C18" s="37"/>
      <c r="D18" s="37"/>
      <c r="E18" s="37"/>
      <c r="F18" s="37"/>
      <c r="G18" s="37"/>
      <c r="H18" s="37"/>
      <c r="I18" s="37"/>
      <c r="J18" s="37"/>
      <c r="K18" s="37"/>
      <c r="L18" s="62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s="2" customFormat="1" ht="12" customHeight="1">
      <c r="A19" s="37"/>
      <c r="B19" s="43"/>
      <c r="C19" s="37"/>
      <c r="D19" s="150" t="s">
        <v>28</v>
      </c>
      <c r="E19" s="37"/>
      <c r="F19" s="37"/>
      <c r="G19" s="37"/>
      <c r="H19" s="37"/>
      <c r="I19" s="150" t="s">
        <v>25</v>
      </c>
      <c r="J19" s="32" t="str">
        <f>'Rekapitulace stavby'!AN13</f>
        <v>Vyplň údaj</v>
      </c>
      <c r="K19" s="37"/>
      <c r="L19" s="62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s="2" customFormat="1" ht="18" customHeight="1">
      <c r="A20" s="37"/>
      <c r="B20" s="43"/>
      <c r="C20" s="37"/>
      <c r="D20" s="37"/>
      <c r="E20" s="32" t="str">
        <f>'Rekapitulace stavby'!E14</f>
        <v>Vyplň údaj</v>
      </c>
      <c r="F20" s="140"/>
      <c r="G20" s="140"/>
      <c r="H20" s="140"/>
      <c r="I20" s="150" t="s">
        <v>27</v>
      </c>
      <c r="J20" s="32" t="str">
        <f>'Rekapitulace stavby'!AN14</f>
        <v>Vyplň údaj</v>
      </c>
      <c r="K20" s="37"/>
      <c r="L20" s="62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s="2" customFormat="1" ht="6.96" customHeight="1">
      <c r="A21" s="37"/>
      <c r="B21" s="43"/>
      <c r="C21" s="37"/>
      <c r="D21" s="37"/>
      <c r="E21" s="37"/>
      <c r="F21" s="37"/>
      <c r="G21" s="37"/>
      <c r="H21" s="37"/>
      <c r="I21" s="37"/>
      <c r="J21" s="37"/>
      <c r="K21" s="37"/>
      <c r="L21" s="62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s="2" customFormat="1" ht="12" customHeight="1">
      <c r="A22" s="37"/>
      <c r="B22" s="43"/>
      <c r="C22" s="37"/>
      <c r="D22" s="150" t="s">
        <v>30</v>
      </c>
      <c r="E22" s="37"/>
      <c r="F22" s="37"/>
      <c r="G22" s="37"/>
      <c r="H22" s="37"/>
      <c r="I22" s="150" t="s">
        <v>25</v>
      </c>
      <c r="J22" s="140" t="s">
        <v>1</v>
      </c>
      <c r="K22" s="37"/>
      <c r="L22" s="62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s="2" customFormat="1" ht="18" customHeight="1">
      <c r="A23" s="37"/>
      <c r="B23" s="43"/>
      <c r="C23" s="37"/>
      <c r="D23" s="37"/>
      <c r="E23" s="140" t="s">
        <v>31</v>
      </c>
      <c r="F23" s="37"/>
      <c r="G23" s="37"/>
      <c r="H23" s="37"/>
      <c r="I23" s="150" t="s">
        <v>27</v>
      </c>
      <c r="J23" s="140" t="s">
        <v>1</v>
      </c>
      <c r="K23" s="37"/>
      <c r="L23" s="62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s="2" customFormat="1" ht="6.96" customHeight="1">
      <c r="A24" s="37"/>
      <c r="B24" s="43"/>
      <c r="C24" s="37"/>
      <c r="D24" s="37"/>
      <c r="E24" s="37"/>
      <c r="F24" s="37"/>
      <c r="G24" s="37"/>
      <c r="H24" s="37"/>
      <c r="I24" s="37"/>
      <c r="J24" s="37"/>
      <c r="K24" s="37"/>
      <c r="L24" s="62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s="2" customFormat="1" ht="12" customHeight="1">
      <c r="A25" s="37"/>
      <c r="B25" s="43"/>
      <c r="C25" s="37"/>
      <c r="D25" s="150" t="s">
        <v>33</v>
      </c>
      <c r="E25" s="37"/>
      <c r="F25" s="37"/>
      <c r="G25" s="37"/>
      <c r="H25" s="37"/>
      <c r="I25" s="150" t="s">
        <v>25</v>
      </c>
      <c r="J25" s="140" t="str">
        <f>IF('Rekapitulace stavby'!AN19="","",'Rekapitulace stavby'!AN19)</f>
        <v/>
      </c>
      <c r="K25" s="37"/>
      <c r="L25" s="62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</row>
    <row r="26" s="2" customFormat="1" ht="18" customHeight="1">
      <c r="A26" s="37"/>
      <c r="B26" s="43"/>
      <c r="C26" s="37"/>
      <c r="D26" s="37"/>
      <c r="E26" s="140" t="str">
        <f>IF('Rekapitulace stavby'!E20="","",'Rekapitulace stavby'!E20)</f>
        <v xml:space="preserve"> </v>
      </c>
      <c r="F26" s="37"/>
      <c r="G26" s="37"/>
      <c r="H26" s="37"/>
      <c r="I26" s="150" t="s">
        <v>27</v>
      </c>
      <c r="J26" s="140" t="str">
        <f>IF('Rekapitulace stavby'!AN20="","",'Rekapitulace stavby'!AN20)</f>
        <v/>
      </c>
      <c r="K26" s="37"/>
      <c r="L26" s="62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s="2" customFormat="1" ht="6.96" customHeight="1">
      <c r="A27" s="37"/>
      <c r="B27" s="43"/>
      <c r="C27" s="37"/>
      <c r="D27" s="37"/>
      <c r="E27" s="37"/>
      <c r="F27" s="37"/>
      <c r="G27" s="37"/>
      <c r="H27" s="37"/>
      <c r="I27" s="37"/>
      <c r="J27" s="37"/>
      <c r="K27" s="37"/>
      <c r="L27" s="62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</row>
    <row r="28" s="2" customFormat="1" ht="12" customHeight="1">
      <c r="A28" s="37"/>
      <c r="B28" s="43"/>
      <c r="C28" s="37"/>
      <c r="D28" s="150" t="s">
        <v>35</v>
      </c>
      <c r="E28" s="37"/>
      <c r="F28" s="37"/>
      <c r="G28" s="37"/>
      <c r="H28" s="37"/>
      <c r="I28" s="37"/>
      <c r="J28" s="37"/>
      <c r="K28" s="37"/>
      <c r="L28" s="62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s="8" customFormat="1" ht="16.5" customHeight="1">
      <c r="A29" s="154"/>
      <c r="B29" s="155"/>
      <c r="C29" s="154"/>
      <c r="D29" s="154"/>
      <c r="E29" s="156" t="s">
        <v>1</v>
      </c>
      <c r="F29" s="156"/>
      <c r="G29" s="156"/>
      <c r="H29" s="156"/>
      <c r="I29" s="154"/>
      <c r="J29" s="154"/>
      <c r="K29" s="154"/>
      <c r="L29" s="157"/>
      <c r="S29" s="154"/>
      <c r="T29" s="154"/>
      <c r="U29" s="154"/>
      <c r="V29" s="154"/>
      <c r="W29" s="154"/>
      <c r="X29" s="154"/>
      <c r="Y29" s="154"/>
      <c r="Z29" s="154"/>
      <c r="AA29" s="154"/>
      <c r="AB29" s="154"/>
      <c r="AC29" s="154"/>
      <c r="AD29" s="154"/>
      <c r="AE29" s="154"/>
    </row>
    <row r="30" s="2" customFormat="1" ht="6.96" customHeight="1">
      <c r="A30" s="37"/>
      <c r="B30" s="43"/>
      <c r="C30" s="37"/>
      <c r="D30" s="37"/>
      <c r="E30" s="37"/>
      <c r="F30" s="37"/>
      <c r="G30" s="37"/>
      <c r="H30" s="37"/>
      <c r="I30" s="37"/>
      <c r="J30" s="37"/>
      <c r="K30" s="37"/>
      <c r="L30" s="62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s="2" customFormat="1" ht="6.96" customHeight="1">
      <c r="A31" s="37"/>
      <c r="B31" s="43"/>
      <c r="C31" s="37"/>
      <c r="D31" s="158"/>
      <c r="E31" s="158"/>
      <c r="F31" s="158"/>
      <c r="G31" s="158"/>
      <c r="H31" s="158"/>
      <c r="I31" s="158"/>
      <c r="J31" s="158"/>
      <c r="K31" s="158"/>
      <c r="L31" s="62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</row>
    <row r="32" s="2" customFormat="1" ht="25.44" customHeight="1">
      <c r="A32" s="37"/>
      <c r="B32" s="43"/>
      <c r="C32" s="37"/>
      <c r="D32" s="159" t="s">
        <v>36</v>
      </c>
      <c r="E32" s="37"/>
      <c r="F32" s="37"/>
      <c r="G32" s="37"/>
      <c r="H32" s="37"/>
      <c r="I32" s="37"/>
      <c r="J32" s="160">
        <f>ROUND(J124, 2)</f>
        <v>0</v>
      </c>
      <c r="K32" s="37"/>
      <c r="L32" s="62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s="2" customFormat="1" ht="6.96" customHeight="1">
      <c r="A33" s="37"/>
      <c r="B33" s="43"/>
      <c r="C33" s="37"/>
      <c r="D33" s="158"/>
      <c r="E33" s="158"/>
      <c r="F33" s="158"/>
      <c r="G33" s="158"/>
      <c r="H33" s="158"/>
      <c r="I33" s="158"/>
      <c r="J33" s="158"/>
      <c r="K33" s="158"/>
      <c r="L33" s="62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s="2" customFormat="1" ht="14.4" customHeight="1">
      <c r="A34" s="37"/>
      <c r="B34" s="43"/>
      <c r="C34" s="37"/>
      <c r="D34" s="37"/>
      <c r="E34" s="37"/>
      <c r="F34" s="161" t="s">
        <v>38</v>
      </c>
      <c r="G34" s="37"/>
      <c r="H34" s="37"/>
      <c r="I34" s="161" t="s">
        <v>37</v>
      </c>
      <c r="J34" s="161" t="s">
        <v>39</v>
      </c>
      <c r="K34" s="37"/>
      <c r="L34" s="62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s="2" customFormat="1" ht="14.4" customHeight="1">
      <c r="A35" s="37"/>
      <c r="B35" s="43"/>
      <c r="C35" s="37"/>
      <c r="D35" s="162" t="s">
        <v>40</v>
      </c>
      <c r="E35" s="150" t="s">
        <v>41</v>
      </c>
      <c r="F35" s="163">
        <f>ROUND((SUM(BE124:BE138)),  2)</f>
        <v>0</v>
      </c>
      <c r="G35" s="37"/>
      <c r="H35" s="37"/>
      <c r="I35" s="164">
        <v>0.20999999999999999</v>
      </c>
      <c r="J35" s="163">
        <f>ROUND(((SUM(BE124:BE138))*I35),  2)</f>
        <v>0</v>
      </c>
      <c r="K35" s="37"/>
      <c r="L35" s="62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s="2" customFormat="1" ht="14.4" customHeight="1">
      <c r="A36" s="37"/>
      <c r="B36" s="43"/>
      <c r="C36" s="37"/>
      <c r="D36" s="37"/>
      <c r="E36" s="150" t="s">
        <v>42</v>
      </c>
      <c r="F36" s="163">
        <f>ROUND((SUM(BF124:BF138)),  2)</f>
        <v>0</v>
      </c>
      <c r="G36" s="37"/>
      <c r="H36" s="37"/>
      <c r="I36" s="164">
        <v>0.14999999999999999</v>
      </c>
      <c r="J36" s="163">
        <f>ROUND(((SUM(BF124:BF138))*I36),  2)</f>
        <v>0</v>
      </c>
      <c r="K36" s="37"/>
      <c r="L36" s="62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hidden="1" s="2" customFormat="1" ht="14.4" customHeight="1">
      <c r="A37" s="37"/>
      <c r="B37" s="43"/>
      <c r="C37" s="37"/>
      <c r="D37" s="37"/>
      <c r="E37" s="150" t="s">
        <v>43</v>
      </c>
      <c r="F37" s="163">
        <f>ROUND((SUM(BG124:BG138)),  2)</f>
        <v>0</v>
      </c>
      <c r="G37" s="37"/>
      <c r="H37" s="37"/>
      <c r="I37" s="164">
        <v>0.20999999999999999</v>
      </c>
      <c r="J37" s="163">
        <f>0</f>
        <v>0</v>
      </c>
      <c r="K37" s="37"/>
      <c r="L37" s="62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hidden="1" s="2" customFormat="1" ht="14.4" customHeight="1">
      <c r="A38" s="37"/>
      <c r="B38" s="43"/>
      <c r="C38" s="37"/>
      <c r="D38" s="37"/>
      <c r="E38" s="150" t="s">
        <v>44</v>
      </c>
      <c r="F38" s="163">
        <f>ROUND((SUM(BH124:BH138)),  2)</f>
        <v>0</v>
      </c>
      <c r="G38" s="37"/>
      <c r="H38" s="37"/>
      <c r="I38" s="164">
        <v>0.14999999999999999</v>
      </c>
      <c r="J38" s="163">
        <f>0</f>
        <v>0</v>
      </c>
      <c r="K38" s="37"/>
      <c r="L38" s="62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hidden="1" s="2" customFormat="1" ht="14.4" customHeight="1">
      <c r="A39" s="37"/>
      <c r="B39" s="43"/>
      <c r="C39" s="37"/>
      <c r="D39" s="37"/>
      <c r="E39" s="150" t="s">
        <v>45</v>
      </c>
      <c r="F39" s="163">
        <f>ROUND((SUM(BI124:BI138)),  2)</f>
        <v>0</v>
      </c>
      <c r="G39" s="37"/>
      <c r="H39" s="37"/>
      <c r="I39" s="164">
        <v>0</v>
      </c>
      <c r="J39" s="163">
        <f>0</f>
        <v>0</v>
      </c>
      <c r="K39" s="37"/>
      <c r="L39" s="62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</row>
    <row r="40" s="2" customFormat="1" ht="6.96" customHeight="1">
      <c r="A40" s="37"/>
      <c r="B40" s="43"/>
      <c r="C40" s="37"/>
      <c r="D40" s="37"/>
      <c r="E40" s="37"/>
      <c r="F40" s="37"/>
      <c r="G40" s="37"/>
      <c r="H40" s="37"/>
      <c r="I40" s="37"/>
      <c r="J40" s="37"/>
      <c r="K40" s="37"/>
      <c r="L40" s="62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</row>
    <row r="41" s="2" customFormat="1" ht="25.44" customHeight="1">
      <c r="A41" s="37"/>
      <c r="B41" s="43"/>
      <c r="C41" s="165"/>
      <c r="D41" s="166" t="s">
        <v>46</v>
      </c>
      <c r="E41" s="167"/>
      <c r="F41" s="167"/>
      <c r="G41" s="168" t="s">
        <v>47</v>
      </c>
      <c r="H41" s="169" t="s">
        <v>48</v>
      </c>
      <c r="I41" s="167"/>
      <c r="J41" s="170">
        <f>SUM(J32:J39)</f>
        <v>0</v>
      </c>
      <c r="K41" s="171"/>
      <c r="L41" s="62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</row>
    <row r="42" s="2" customFormat="1" ht="14.4" customHeight="1">
      <c r="A42" s="37"/>
      <c r="B42" s="43"/>
      <c r="C42" s="37"/>
      <c r="D42" s="37"/>
      <c r="E42" s="37"/>
      <c r="F42" s="37"/>
      <c r="G42" s="37"/>
      <c r="H42" s="37"/>
      <c r="I42" s="37"/>
      <c r="J42" s="37"/>
      <c r="K42" s="37"/>
      <c r="L42" s="62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</row>
    <row r="43" s="1" customFormat="1" ht="14.4" customHeight="1">
      <c r="B43" s="19"/>
      <c r="L43" s="19"/>
    </row>
    <row r="44" s="1" customFormat="1" ht="14.4" customHeight="1">
      <c r="B44" s="19"/>
      <c r="L44" s="19"/>
    </row>
    <row r="45" s="1" customFormat="1" ht="14.4" customHeight="1">
      <c r="B45" s="19"/>
      <c r="L45" s="19"/>
    </row>
    <row r="46" s="1" customFormat="1" ht="14.4" customHeight="1">
      <c r="B46" s="19"/>
      <c r="L46" s="19"/>
    </row>
    <row r="47" s="1" customFormat="1" ht="14.4" customHeight="1">
      <c r="B47" s="19"/>
      <c r="L47" s="19"/>
    </row>
    <row r="48" s="1" customFormat="1" ht="14.4" customHeight="1">
      <c r="B48" s="19"/>
      <c r="L48" s="19"/>
    </row>
    <row r="49" s="1" customFormat="1" ht="14.4" customHeight="1">
      <c r="B49" s="19"/>
      <c r="L49" s="19"/>
    </row>
    <row r="50" s="2" customFormat="1" ht="14.4" customHeight="1">
      <c r="B50" s="62"/>
      <c r="D50" s="172" t="s">
        <v>49</v>
      </c>
      <c r="E50" s="173"/>
      <c r="F50" s="173"/>
      <c r="G50" s="172" t="s">
        <v>50</v>
      </c>
      <c r="H50" s="173"/>
      <c r="I50" s="173"/>
      <c r="J50" s="173"/>
      <c r="K50" s="173"/>
      <c r="L50" s="62"/>
    </row>
    <row r="51">
      <c r="B51" s="19"/>
      <c r="L51" s="19"/>
    </row>
    <row r="52">
      <c r="B52" s="19"/>
      <c r="L52" s="19"/>
    </row>
    <row r="53">
      <c r="B53" s="19"/>
      <c r="L53" s="19"/>
    </row>
    <row r="54">
      <c r="B54" s="19"/>
      <c r="L54" s="19"/>
    </row>
    <row r="55">
      <c r="B55" s="19"/>
      <c r="L55" s="19"/>
    </row>
    <row r="56">
      <c r="B56" s="19"/>
      <c r="L56" s="19"/>
    </row>
    <row r="57">
      <c r="B57" s="19"/>
      <c r="L57" s="19"/>
    </row>
    <row r="58">
      <c r="B58" s="19"/>
      <c r="L58" s="19"/>
    </row>
    <row r="59">
      <c r="B59" s="19"/>
      <c r="L59" s="19"/>
    </row>
    <row r="60">
      <c r="B60" s="19"/>
      <c r="L60" s="19"/>
    </row>
    <row r="61" s="2" customFormat="1">
      <c r="A61" s="37"/>
      <c r="B61" s="43"/>
      <c r="C61" s="37"/>
      <c r="D61" s="174" t="s">
        <v>51</v>
      </c>
      <c r="E61" s="175"/>
      <c r="F61" s="176" t="s">
        <v>52</v>
      </c>
      <c r="G61" s="174" t="s">
        <v>51</v>
      </c>
      <c r="H61" s="175"/>
      <c r="I61" s="175"/>
      <c r="J61" s="177" t="s">
        <v>52</v>
      </c>
      <c r="K61" s="175"/>
      <c r="L61" s="62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</row>
    <row r="62">
      <c r="B62" s="19"/>
      <c r="L62" s="19"/>
    </row>
    <row r="63">
      <c r="B63" s="19"/>
      <c r="L63" s="19"/>
    </row>
    <row r="64">
      <c r="B64" s="19"/>
      <c r="L64" s="19"/>
    </row>
    <row r="65" s="2" customFormat="1">
      <c r="A65" s="37"/>
      <c r="B65" s="43"/>
      <c r="C65" s="37"/>
      <c r="D65" s="172" t="s">
        <v>53</v>
      </c>
      <c r="E65" s="178"/>
      <c r="F65" s="178"/>
      <c r="G65" s="172" t="s">
        <v>54</v>
      </c>
      <c r="H65" s="178"/>
      <c r="I65" s="178"/>
      <c r="J65" s="178"/>
      <c r="K65" s="178"/>
      <c r="L65" s="62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</row>
    <row r="66">
      <c r="B66" s="19"/>
      <c r="L66" s="19"/>
    </row>
    <row r="67">
      <c r="B67" s="19"/>
      <c r="L67" s="19"/>
    </row>
    <row r="68">
      <c r="B68" s="19"/>
      <c r="L68" s="19"/>
    </row>
    <row r="69">
      <c r="B69" s="19"/>
      <c r="L69" s="19"/>
    </row>
    <row r="70">
      <c r="B70" s="19"/>
      <c r="L70" s="19"/>
    </row>
    <row r="71">
      <c r="B71" s="19"/>
      <c r="L71" s="19"/>
    </row>
    <row r="72">
      <c r="B72" s="19"/>
      <c r="L72" s="19"/>
    </row>
    <row r="73">
      <c r="B73" s="19"/>
      <c r="L73" s="19"/>
    </row>
    <row r="74">
      <c r="B74" s="19"/>
      <c r="L74" s="19"/>
    </row>
    <row r="75">
      <c r="B75" s="19"/>
      <c r="L75" s="19"/>
    </row>
    <row r="76" s="2" customFormat="1">
      <c r="A76" s="37"/>
      <c r="B76" s="43"/>
      <c r="C76" s="37"/>
      <c r="D76" s="174" t="s">
        <v>51</v>
      </c>
      <c r="E76" s="175"/>
      <c r="F76" s="176" t="s">
        <v>52</v>
      </c>
      <c r="G76" s="174" t="s">
        <v>51</v>
      </c>
      <c r="H76" s="175"/>
      <c r="I76" s="175"/>
      <c r="J76" s="177" t="s">
        <v>52</v>
      </c>
      <c r="K76" s="175"/>
      <c r="L76" s="62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</row>
    <row r="77" s="2" customFormat="1" ht="14.4" customHeight="1">
      <c r="A77" s="37"/>
      <c r="B77" s="179"/>
      <c r="C77" s="180"/>
      <c r="D77" s="180"/>
      <c r="E77" s="180"/>
      <c r="F77" s="180"/>
      <c r="G77" s="180"/>
      <c r="H77" s="180"/>
      <c r="I77" s="180"/>
      <c r="J77" s="180"/>
      <c r="K77" s="180"/>
      <c r="L77" s="62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</row>
    <row r="81" s="2" customFormat="1" ht="6.96" customHeight="1">
      <c r="A81" s="37"/>
      <c r="B81" s="181"/>
      <c r="C81" s="182"/>
      <c r="D81" s="182"/>
      <c r="E81" s="182"/>
      <c r="F81" s="182"/>
      <c r="G81" s="182"/>
      <c r="H81" s="182"/>
      <c r="I81" s="182"/>
      <c r="J81" s="182"/>
      <c r="K81" s="182"/>
      <c r="L81" s="62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</row>
    <row r="82" s="2" customFormat="1" ht="24.96" customHeight="1">
      <c r="A82" s="37"/>
      <c r="B82" s="38"/>
      <c r="C82" s="22" t="s">
        <v>117</v>
      </c>
      <c r="D82" s="39"/>
      <c r="E82" s="39"/>
      <c r="F82" s="39"/>
      <c r="G82" s="39"/>
      <c r="H82" s="39"/>
      <c r="I82" s="39"/>
      <c r="J82" s="39"/>
      <c r="K82" s="39"/>
      <c r="L82" s="62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</row>
    <row r="83" s="2" customFormat="1" ht="6.96" customHeight="1">
      <c r="A83" s="37"/>
      <c r="B83" s="38"/>
      <c r="C83" s="39"/>
      <c r="D83" s="39"/>
      <c r="E83" s="39"/>
      <c r="F83" s="39"/>
      <c r="G83" s="39"/>
      <c r="H83" s="39"/>
      <c r="I83" s="39"/>
      <c r="J83" s="39"/>
      <c r="K83" s="39"/>
      <c r="L83" s="62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</row>
    <row r="84" s="2" customFormat="1" ht="12" customHeight="1">
      <c r="A84" s="37"/>
      <c r="B84" s="38"/>
      <c r="C84" s="31" t="s">
        <v>16</v>
      </c>
      <c r="D84" s="39"/>
      <c r="E84" s="39"/>
      <c r="F84" s="39"/>
      <c r="G84" s="39"/>
      <c r="H84" s="39"/>
      <c r="I84" s="39"/>
      <c r="J84" s="39"/>
      <c r="K84" s="39"/>
      <c r="L84" s="62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</row>
    <row r="85" s="2" customFormat="1" ht="16.5" customHeight="1">
      <c r="A85" s="37"/>
      <c r="B85" s="38"/>
      <c r="C85" s="39"/>
      <c r="D85" s="39"/>
      <c r="E85" s="183" t="str">
        <f>E7</f>
        <v>Kyjov - Parkoviště ul. Brandlova a Nětčická</v>
      </c>
      <c r="F85" s="31"/>
      <c r="G85" s="31"/>
      <c r="H85" s="31"/>
      <c r="I85" s="39"/>
      <c r="J85" s="39"/>
      <c r="K85" s="39"/>
      <c r="L85" s="62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</row>
    <row r="86" s="1" customFormat="1" ht="12" customHeight="1">
      <c r="B86" s="20"/>
      <c r="C86" s="31" t="s">
        <v>113</v>
      </c>
      <c r="D86" s="21"/>
      <c r="E86" s="21"/>
      <c r="F86" s="21"/>
      <c r="G86" s="21"/>
      <c r="H86" s="21"/>
      <c r="I86" s="21"/>
      <c r="J86" s="21"/>
      <c r="K86" s="21"/>
      <c r="L86" s="19"/>
    </row>
    <row r="87" s="2" customFormat="1" ht="16.5" customHeight="1">
      <c r="A87" s="37"/>
      <c r="B87" s="38"/>
      <c r="C87" s="39"/>
      <c r="D87" s="39"/>
      <c r="E87" s="183" t="s">
        <v>114</v>
      </c>
      <c r="F87" s="39"/>
      <c r="G87" s="39"/>
      <c r="H87" s="39"/>
      <c r="I87" s="39"/>
      <c r="J87" s="39"/>
      <c r="K87" s="39"/>
      <c r="L87" s="62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</row>
    <row r="88" s="2" customFormat="1" ht="12" customHeight="1">
      <c r="A88" s="37"/>
      <c r="B88" s="38"/>
      <c r="C88" s="31" t="s">
        <v>115</v>
      </c>
      <c r="D88" s="39"/>
      <c r="E88" s="39"/>
      <c r="F88" s="39"/>
      <c r="G88" s="39"/>
      <c r="H88" s="39"/>
      <c r="I88" s="39"/>
      <c r="J88" s="39"/>
      <c r="K88" s="39"/>
      <c r="L88" s="62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</row>
    <row r="89" s="2" customFormat="1" ht="16.5" customHeight="1">
      <c r="A89" s="37"/>
      <c r="B89" s="38"/>
      <c r="C89" s="39"/>
      <c r="D89" s="39"/>
      <c r="E89" s="75" t="str">
        <f>E11</f>
        <v>01.3 - Neuznatelné náklady</v>
      </c>
      <c r="F89" s="39"/>
      <c r="G89" s="39"/>
      <c r="H89" s="39"/>
      <c r="I89" s="39"/>
      <c r="J89" s="39"/>
      <c r="K89" s="39"/>
      <c r="L89" s="62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</row>
    <row r="90" s="2" customFormat="1" ht="6.96" customHeight="1">
      <c r="A90" s="37"/>
      <c r="B90" s="38"/>
      <c r="C90" s="39"/>
      <c r="D90" s="39"/>
      <c r="E90" s="39"/>
      <c r="F90" s="39"/>
      <c r="G90" s="39"/>
      <c r="H90" s="39"/>
      <c r="I90" s="39"/>
      <c r="J90" s="39"/>
      <c r="K90" s="39"/>
      <c r="L90" s="62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</row>
    <row r="91" s="2" customFormat="1" ht="12" customHeight="1">
      <c r="A91" s="37"/>
      <c r="B91" s="38"/>
      <c r="C91" s="31" t="s">
        <v>20</v>
      </c>
      <c r="D91" s="39"/>
      <c r="E91" s="39"/>
      <c r="F91" s="26" t="str">
        <f>F14</f>
        <v>Kyjov</v>
      </c>
      <c r="G91" s="39"/>
      <c r="H91" s="39"/>
      <c r="I91" s="31" t="s">
        <v>22</v>
      </c>
      <c r="J91" s="78" t="str">
        <f>IF(J14="","",J14)</f>
        <v>16. 4. 2024</v>
      </c>
      <c r="K91" s="39"/>
      <c r="L91" s="62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</row>
    <row r="92" s="2" customFormat="1" ht="6.96" customHeight="1">
      <c r="A92" s="37"/>
      <c r="B92" s="38"/>
      <c r="C92" s="39"/>
      <c r="D92" s="39"/>
      <c r="E92" s="39"/>
      <c r="F92" s="39"/>
      <c r="G92" s="39"/>
      <c r="H92" s="39"/>
      <c r="I92" s="39"/>
      <c r="J92" s="39"/>
      <c r="K92" s="39"/>
      <c r="L92" s="62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</row>
    <row r="93" s="2" customFormat="1" ht="15.15" customHeight="1">
      <c r="A93" s="37"/>
      <c r="B93" s="38"/>
      <c r="C93" s="31" t="s">
        <v>24</v>
      </c>
      <c r="D93" s="39"/>
      <c r="E93" s="39"/>
      <c r="F93" s="26" t="str">
        <f>E17</f>
        <v>město Kyjov</v>
      </c>
      <c r="G93" s="39"/>
      <c r="H93" s="39"/>
      <c r="I93" s="31" t="s">
        <v>30</v>
      </c>
      <c r="J93" s="35" t="str">
        <f>E23</f>
        <v>Projekce DS s.r.o.</v>
      </c>
      <c r="K93" s="39"/>
      <c r="L93" s="62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</row>
    <row r="94" s="2" customFormat="1" ht="15.15" customHeight="1">
      <c r="A94" s="37"/>
      <c r="B94" s="38"/>
      <c r="C94" s="31" t="s">
        <v>28</v>
      </c>
      <c r="D94" s="39"/>
      <c r="E94" s="39"/>
      <c r="F94" s="26" t="str">
        <f>IF(E20="","",E20)</f>
        <v>Vyplň údaj</v>
      </c>
      <c r="G94" s="39"/>
      <c r="H94" s="39"/>
      <c r="I94" s="31" t="s">
        <v>33</v>
      </c>
      <c r="J94" s="35" t="str">
        <f>E26</f>
        <v xml:space="preserve"> </v>
      </c>
      <c r="K94" s="39"/>
      <c r="L94" s="62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</row>
    <row r="95" s="2" customFormat="1" ht="10.32" customHeight="1">
      <c r="A95" s="37"/>
      <c r="B95" s="38"/>
      <c r="C95" s="39"/>
      <c r="D95" s="39"/>
      <c r="E95" s="39"/>
      <c r="F95" s="39"/>
      <c r="G95" s="39"/>
      <c r="H95" s="39"/>
      <c r="I95" s="39"/>
      <c r="J95" s="39"/>
      <c r="K95" s="39"/>
      <c r="L95" s="62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</row>
    <row r="96" s="2" customFormat="1" ht="29.28" customHeight="1">
      <c r="A96" s="37"/>
      <c r="B96" s="38"/>
      <c r="C96" s="184" t="s">
        <v>118</v>
      </c>
      <c r="D96" s="185"/>
      <c r="E96" s="185"/>
      <c r="F96" s="185"/>
      <c r="G96" s="185"/>
      <c r="H96" s="185"/>
      <c r="I96" s="185"/>
      <c r="J96" s="186" t="s">
        <v>119</v>
      </c>
      <c r="K96" s="185"/>
      <c r="L96" s="62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</row>
    <row r="97" s="2" customFormat="1" ht="10.32" customHeight="1">
      <c r="A97" s="37"/>
      <c r="B97" s="38"/>
      <c r="C97" s="39"/>
      <c r="D97" s="39"/>
      <c r="E97" s="39"/>
      <c r="F97" s="39"/>
      <c r="G97" s="39"/>
      <c r="H97" s="39"/>
      <c r="I97" s="39"/>
      <c r="J97" s="39"/>
      <c r="K97" s="39"/>
      <c r="L97" s="62"/>
      <c r="S97" s="37"/>
      <c r="T97" s="37"/>
      <c r="U97" s="37"/>
      <c r="V97" s="37"/>
      <c r="W97" s="37"/>
      <c r="X97" s="37"/>
      <c r="Y97" s="37"/>
      <c r="Z97" s="37"/>
      <c r="AA97" s="37"/>
      <c r="AB97" s="37"/>
      <c r="AC97" s="37"/>
      <c r="AD97" s="37"/>
      <c r="AE97" s="37"/>
    </row>
    <row r="98" s="2" customFormat="1" ht="22.8" customHeight="1">
      <c r="A98" s="37"/>
      <c r="B98" s="38"/>
      <c r="C98" s="187" t="s">
        <v>120</v>
      </c>
      <c r="D98" s="39"/>
      <c r="E98" s="39"/>
      <c r="F98" s="39"/>
      <c r="G98" s="39"/>
      <c r="H98" s="39"/>
      <c r="I98" s="39"/>
      <c r="J98" s="109">
        <f>J124</f>
        <v>0</v>
      </c>
      <c r="K98" s="39"/>
      <c r="L98" s="62"/>
      <c r="S98" s="37"/>
      <c r="T98" s="37"/>
      <c r="U98" s="37"/>
      <c r="V98" s="37"/>
      <c r="W98" s="37"/>
      <c r="X98" s="37"/>
      <c r="Y98" s="37"/>
      <c r="Z98" s="37"/>
      <c r="AA98" s="37"/>
      <c r="AB98" s="37"/>
      <c r="AC98" s="37"/>
      <c r="AD98" s="37"/>
      <c r="AE98" s="37"/>
      <c r="AU98" s="16" t="s">
        <v>121</v>
      </c>
    </row>
    <row r="99" s="9" customFormat="1" ht="24.96" customHeight="1">
      <c r="A99" s="9"/>
      <c r="B99" s="188"/>
      <c r="C99" s="189"/>
      <c r="D99" s="190" t="s">
        <v>122</v>
      </c>
      <c r="E99" s="191"/>
      <c r="F99" s="191"/>
      <c r="G99" s="191"/>
      <c r="H99" s="191"/>
      <c r="I99" s="191"/>
      <c r="J99" s="192">
        <f>J125</f>
        <v>0</v>
      </c>
      <c r="K99" s="189"/>
      <c r="L99" s="193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10" customFormat="1" ht="19.92" customHeight="1">
      <c r="A100" s="10"/>
      <c r="B100" s="194"/>
      <c r="C100" s="132"/>
      <c r="D100" s="195" t="s">
        <v>123</v>
      </c>
      <c r="E100" s="196"/>
      <c r="F100" s="196"/>
      <c r="G100" s="196"/>
      <c r="H100" s="196"/>
      <c r="I100" s="196"/>
      <c r="J100" s="197">
        <f>J126</f>
        <v>0</v>
      </c>
      <c r="K100" s="132"/>
      <c r="L100" s="198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9" customFormat="1" ht="24.96" customHeight="1">
      <c r="A101" s="9"/>
      <c r="B101" s="188"/>
      <c r="C101" s="189"/>
      <c r="D101" s="190" t="s">
        <v>434</v>
      </c>
      <c r="E101" s="191"/>
      <c r="F101" s="191"/>
      <c r="G101" s="191"/>
      <c r="H101" s="191"/>
      <c r="I101" s="191"/>
      <c r="J101" s="192">
        <f>J134</f>
        <v>0</v>
      </c>
      <c r="K101" s="189"/>
      <c r="L101" s="193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10" customFormat="1" ht="19.92" customHeight="1">
      <c r="A102" s="10"/>
      <c r="B102" s="194"/>
      <c r="C102" s="132"/>
      <c r="D102" s="195" t="s">
        <v>435</v>
      </c>
      <c r="E102" s="196"/>
      <c r="F102" s="196"/>
      <c r="G102" s="196"/>
      <c r="H102" s="196"/>
      <c r="I102" s="196"/>
      <c r="J102" s="197">
        <f>J135</f>
        <v>0</v>
      </c>
      <c r="K102" s="132"/>
      <c r="L102" s="198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2" customFormat="1" ht="21.84" customHeight="1">
      <c r="A103" s="37"/>
      <c r="B103" s="38"/>
      <c r="C103" s="39"/>
      <c r="D103" s="39"/>
      <c r="E103" s="39"/>
      <c r="F103" s="39"/>
      <c r="G103" s="39"/>
      <c r="H103" s="39"/>
      <c r="I103" s="39"/>
      <c r="J103" s="39"/>
      <c r="K103" s="39"/>
      <c r="L103" s="62"/>
      <c r="S103" s="37"/>
      <c r="T103" s="37"/>
      <c r="U103" s="37"/>
      <c r="V103" s="37"/>
      <c r="W103" s="37"/>
      <c r="X103" s="37"/>
      <c r="Y103" s="37"/>
      <c r="Z103" s="37"/>
      <c r="AA103" s="37"/>
      <c r="AB103" s="37"/>
      <c r="AC103" s="37"/>
      <c r="AD103" s="37"/>
      <c r="AE103" s="37"/>
    </row>
    <row r="104" s="2" customFormat="1" ht="6.96" customHeight="1">
      <c r="A104" s="37"/>
      <c r="B104" s="65"/>
      <c r="C104" s="66"/>
      <c r="D104" s="66"/>
      <c r="E104" s="66"/>
      <c r="F104" s="66"/>
      <c r="G104" s="66"/>
      <c r="H104" s="66"/>
      <c r="I104" s="66"/>
      <c r="J104" s="66"/>
      <c r="K104" s="66"/>
      <c r="L104" s="62"/>
      <c r="S104" s="37"/>
      <c r="T104" s="37"/>
      <c r="U104" s="37"/>
      <c r="V104" s="37"/>
      <c r="W104" s="37"/>
      <c r="X104" s="37"/>
      <c r="Y104" s="37"/>
      <c r="Z104" s="37"/>
      <c r="AA104" s="37"/>
      <c r="AB104" s="37"/>
      <c r="AC104" s="37"/>
      <c r="AD104" s="37"/>
      <c r="AE104" s="37"/>
    </row>
    <row r="108" s="2" customFormat="1" ht="6.96" customHeight="1">
      <c r="A108" s="37"/>
      <c r="B108" s="67"/>
      <c r="C108" s="68"/>
      <c r="D108" s="68"/>
      <c r="E108" s="68"/>
      <c r="F108" s="68"/>
      <c r="G108" s="68"/>
      <c r="H108" s="68"/>
      <c r="I108" s="68"/>
      <c r="J108" s="68"/>
      <c r="K108" s="68"/>
      <c r="L108" s="62"/>
      <c r="S108" s="37"/>
      <c r="T108" s="37"/>
      <c r="U108" s="37"/>
      <c r="V108" s="37"/>
      <c r="W108" s="37"/>
      <c r="X108" s="37"/>
      <c r="Y108" s="37"/>
      <c r="Z108" s="37"/>
      <c r="AA108" s="37"/>
      <c r="AB108" s="37"/>
      <c r="AC108" s="37"/>
      <c r="AD108" s="37"/>
      <c r="AE108" s="37"/>
    </row>
    <row r="109" s="2" customFormat="1" ht="24.96" customHeight="1">
      <c r="A109" s="37"/>
      <c r="B109" s="38"/>
      <c r="C109" s="22" t="s">
        <v>128</v>
      </c>
      <c r="D109" s="39"/>
      <c r="E109" s="39"/>
      <c r="F109" s="39"/>
      <c r="G109" s="39"/>
      <c r="H109" s="39"/>
      <c r="I109" s="39"/>
      <c r="J109" s="39"/>
      <c r="K109" s="39"/>
      <c r="L109" s="62"/>
      <c r="S109" s="37"/>
      <c r="T109" s="37"/>
      <c r="U109" s="37"/>
      <c r="V109" s="37"/>
      <c r="W109" s="37"/>
      <c r="X109" s="37"/>
      <c r="Y109" s="37"/>
      <c r="Z109" s="37"/>
      <c r="AA109" s="37"/>
      <c r="AB109" s="37"/>
      <c r="AC109" s="37"/>
      <c r="AD109" s="37"/>
      <c r="AE109" s="37"/>
    </row>
    <row r="110" s="2" customFormat="1" ht="6.96" customHeight="1">
      <c r="A110" s="37"/>
      <c r="B110" s="38"/>
      <c r="C110" s="39"/>
      <c r="D110" s="39"/>
      <c r="E110" s="39"/>
      <c r="F110" s="39"/>
      <c r="G110" s="39"/>
      <c r="H110" s="39"/>
      <c r="I110" s="39"/>
      <c r="J110" s="39"/>
      <c r="K110" s="39"/>
      <c r="L110" s="62"/>
      <c r="S110" s="37"/>
      <c r="T110" s="37"/>
      <c r="U110" s="37"/>
      <c r="V110" s="37"/>
      <c r="W110" s="37"/>
      <c r="X110" s="37"/>
      <c r="Y110" s="37"/>
      <c r="Z110" s="37"/>
      <c r="AA110" s="37"/>
      <c r="AB110" s="37"/>
      <c r="AC110" s="37"/>
      <c r="AD110" s="37"/>
      <c r="AE110" s="37"/>
    </row>
    <row r="111" s="2" customFormat="1" ht="12" customHeight="1">
      <c r="A111" s="37"/>
      <c r="B111" s="38"/>
      <c r="C111" s="31" t="s">
        <v>16</v>
      </c>
      <c r="D111" s="39"/>
      <c r="E111" s="39"/>
      <c r="F111" s="39"/>
      <c r="G111" s="39"/>
      <c r="H111" s="39"/>
      <c r="I111" s="39"/>
      <c r="J111" s="39"/>
      <c r="K111" s="39"/>
      <c r="L111" s="62"/>
      <c r="S111" s="37"/>
      <c r="T111" s="37"/>
      <c r="U111" s="37"/>
      <c r="V111" s="37"/>
      <c r="W111" s="37"/>
      <c r="X111" s="37"/>
      <c r="Y111" s="37"/>
      <c r="Z111" s="37"/>
      <c r="AA111" s="37"/>
      <c r="AB111" s="37"/>
      <c r="AC111" s="37"/>
      <c r="AD111" s="37"/>
      <c r="AE111" s="37"/>
    </row>
    <row r="112" s="2" customFormat="1" ht="16.5" customHeight="1">
      <c r="A112" s="37"/>
      <c r="B112" s="38"/>
      <c r="C112" s="39"/>
      <c r="D112" s="39"/>
      <c r="E112" s="183" t="str">
        <f>E7</f>
        <v>Kyjov - Parkoviště ul. Brandlova a Nětčická</v>
      </c>
      <c r="F112" s="31"/>
      <c r="G112" s="31"/>
      <c r="H112" s="31"/>
      <c r="I112" s="39"/>
      <c r="J112" s="39"/>
      <c r="K112" s="39"/>
      <c r="L112" s="62"/>
      <c r="S112" s="37"/>
      <c r="T112" s="37"/>
      <c r="U112" s="37"/>
      <c r="V112" s="37"/>
      <c r="W112" s="37"/>
      <c r="X112" s="37"/>
      <c r="Y112" s="37"/>
      <c r="Z112" s="37"/>
      <c r="AA112" s="37"/>
      <c r="AB112" s="37"/>
      <c r="AC112" s="37"/>
      <c r="AD112" s="37"/>
      <c r="AE112" s="37"/>
    </row>
    <row r="113" s="1" customFormat="1" ht="12" customHeight="1">
      <c r="B113" s="20"/>
      <c r="C113" s="31" t="s">
        <v>113</v>
      </c>
      <c r="D113" s="21"/>
      <c r="E113" s="21"/>
      <c r="F113" s="21"/>
      <c r="G113" s="21"/>
      <c r="H113" s="21"/>
      <c r="I113" s="21"/>
      <c r="J113" s="21"/>
      <c r="K113" s="21"/>
      <c r="L113" s="19"/>
    </row>
    <row r="114" s="2" customFormat="1" ht="16.5" customHeight="1">
      <c r="A114" s="37"/>
      <c r="B114" s="38"/>
      <c r="C114" s="39"/>
      <c r="D114" s="39"/>
      <c r="E114" s="183" t="s">
        <v>114</v>
      </c>
      <c r="F114" s="39"/>
      <c r="G114" s="39"/>
      <c r="H114" s="39"/>
      <c r="I114" s="39"/>
      <c r="J114" s="39"/>
      <c r="K114" s="39"/>
      <c r="L114" s="62"/>
      <c r="S114" s="37"/>
      <c r="T114" s="37"/>
      <c r="U114" s="37"/>
      <c r="V114" s="37"/>
      <c r="W114" s="37"/>
      <c r="X114" s="37"/>
      <c r="Y114" s="37"/>
      <c r="Z114" s="37"/>
      <c r="AA114" s="37"/>
      <c r="AB114" s="37"/>
      <c r="AC114" s="37"/>
      <c r="AD114" s="37"/>
      <c r="AE114" s="37"/>
    </row>
    <row r="115" s="2" customFormat="1" ht="12" customHeight="1">
      <c r="A115" s="37"/>
      <c r="B115" s="38"/>
      <c r="C115" s="31" t="s">
        <v>115</v>
      </c>
      <c r="D115" s="39"/>
      <c r="E115" s="39"/>
      <c r="F115" s="39"/>
      <c r="G115" s="39"/>
      <c r="H115" s="39"/>
      <c r="I115" s="39"/>
      <c r="J115" s="39"/>
      <c r="K115" s="39"/>
      <c r="L115" s="62"/>
      <c r="S115" s="37"/>
      <c r="T115" s="37"/>
      <c r="U115" s="37"/>
      <c r="V115" s="37"/>
      <c r="W115" s="37"/>
      <c r="X115" s="37"/>
      <c r="Y115" s="37"/>
      <c r="Z115" s="37"/>
      <c r="AA115" s="37"/>
      <c r="AB115" s="37"/>
      <c r="AC115" s="37"/>
      <c r="AD115" s="37"/>
      <c r="AE115" s="37"/>
    </row>
    <row r="116" s="2" customFormat="1" ht="16.5" customHeight="1">
      <c r="A116" s="37"/>
      <c r="B116" s="38"/>
      <c r="C116" s="39"/>
      <c r="D116" s="39"/>
      <c r="E116" s="75" t="str">
        <f>E11</f>
        <v>01.3 - Neuznatelné náklady</v>
      </c>
      <c r="F116" s="39"/>
      <c r="G116" s="39"/>
      <c r="H116" s="39"/>
      <c r="I116" s="39"/>
      <c r="J116" s="39"/>
      <c r="K116" s="39"/>
      <c r="L116" s="62"/>
      <c r="S116" s="37"/>
      <c r="T116" s="37"/>
      <c r="U116" s="37"/>
      <c r="V116" s="37"/>
      <c r="W116" s="37"/>
      <c r="X116" s="37"/>
      <c r="Y116" s="37"/>
      <c r="Z116" s="37"/>
      <c r="AA116" s="37"/>
      <c r="AB116" s="37"/>
      <c r="AC116" s="37"/>
      <c r="AD116" s="37"/>
      <c r="AE116" s="37"/>
    </row>
    <row r="117" s="2" customFormat="1" ht="6.96" customHeight="1">
      <c r="A117" s="37"/>
      <c r="B117" s="38"/>
      <c r="C117" s="39"/>
      <c r="D117" s="39"/>
      <c r="E117" s="39"/>
      <c r="F117" s="39"/>
      <c r="G117" s="39"/>
      <c r="H117" s="39"/>
      <c r="I117" s="39"/>
      <c r="J117" s="39"/>
      <c r="K117" s="39"/>
      <c r="L117" s="62"/>
      <c r="S117" s="37"/>
      <c r="T117" s="37"/>
      <c r="U117" s="37"/>
      <c r="V117" s="37"/>
      <c r="W117" s="37"/>
      <c r="X117" s="37"/>
      <c r="Y117" s="37"/>
      <c r="Z117" s="37"/>
      <c r="AA117" s="37"/>
      <c r="AB117" s="37"/>
      <c r="AC117" s="37"/>
      <c r="AD117" s="37"/>
      <c r="AE117" s="37"/>
    </row>
    <row r="118" s="2" customFormat="1" ht="12" customHeight="1">
      <c r="A118" s="37"/>
      <c r="B118" s="38"/>
      <c r="C118" s="31" t="s">
        <v>20</v>
      </c>
      <c r="D118" s="39"/>
      <c r="E118" s="39"/>
      <c r="F118" s="26" t="str">
        <f>F14</f>
        <v>Kyjov</v>
      </c>
      <c r="G118" s="39"/>
      <c r="H118" s="39"/>
      <c r="I118" s="31" t="s">
        <v>22</v>
      </c>
      <c r="J118" s="78" t="str">
        <f>IF(J14="","",J14)</f>
        <v>16. 4. 2024</v>
      </c>
      <c r="K118" s="39"/>
      <c r="L118" s="62"/>
      <c r="S118" s="37"/>
      <c r="T118" s="37"/>
      <c r="U118" s="37"/>
      <c r="V118" s="37"/>
      <c r="W118" s="37"/>
      <c r="X118" s="37"/>
      <c r="Y118" s="37"/>
      <c r="Z118" s="37"/>
      <c r="AA118" s="37"/>
      <c r="AB118" s="37"/>
      <c r="AC118" s="37"/>
      <c r="AD118" s="37"/>
      <c r="AE118" s="37"/>
    </row>
    <row r="119" s="2" customFormat="1" ht="6.96" customHeight="1">
      <c r="A119" s="37"/>
      <c r="B119" s="38"/>
      <c r="C119" s="39"/>
      <c r="D119" s="39"/>
      <c r="E119" s="39"/>
      <c r="F119" s="39"/>
      <c r="G119" s="39"/>
      <c r="H119" s="39"/>
      <c r="I119" s="39"/>
      <c r="J119" s="39"/>
      <c r="K119" s="39"/>
      <c r="L119" s="62"/>
      <c r="S119" s="37"/>
      <c r="T119" s="37"/>
      <c r="U119" s="37"/>
      <c r="V119" s="37"/>
      <c r="W119" s="37"/>
      <c r="X119" s="37"/>
      <c r="Y119" s="37"/>
      <c r="Z119" s="37"/>
      <c r="AA119" s="37"/>
      <c r="AB119" s="37"/>
      <c r="AC119" s="37"/>
      <c r="AD119" s="37"/>
      <c r="AE119" s="37"/>
    </row>
    <row r="120" s="2" customFormat="1" ht="15.15" customHeight="1">
      <c r="A120" s="37"/>
      <c r="B120" s="38"/>
      <c r="C120" s="31" t="s">
        <v>24</v>
      </c>
      <c r="D120" s="39"/>
      <c r="E120" s="39"/>
      <c r="F120" s="26" t="str">
        <f>E17</f>
        <v>město Kyjov</v>
      </c>
      <c r="G120" s="39"/>
      <c r="H120" s="39"/>
      <c r="I120" s="31" t="s">
        <v>30</v>
      </c>
      <c r="J120" s="35" t="str">
        <f>E23</f>
        <v>Projekce DS s.r.o.</v>
      </c>
      <c r="K120" s="39"/>
      <c r="L120" s="62"/>
      <c r="S120" s="37"/>
      <c r="T120" s="37"/>
      <c r="U120" s="37"/>
      <c r="V120" s="37"/>
      <c r="W120" s="37"/>
      <c r="X120" s="37"/>
      <c r="Y120" s="37"/>
      <c r="Z120" s="37"/>
      <c r="AA120" s="37"/>
      <c r="AB120" s="37"/>
      <c r="AC120" s="37"/>
      <c r="AD120" s="37"/>
      <c r="AE120" s="37"/>
    </row>
    <row r="121" s="2" customFormat="1" ht="15.15" customHeight="1">
      <c r="A121" s="37"/>
      <c r="B121" s="38"/>
      <c r="C121" s="31" t="s">
        <v>28</v>
      </c>
      <c r="D121" s="39"/>
      <c r="E121" s="39"/>
      <c r="F121" s="26" t="str">
        <f>IF(E20="","",E20)</f>
        <v>Vyplň údaj</v>
      </c>
      <c r="G121" s="39"/>
      <c r="H121" s="39"/>
      <c r="I121" s="31" t="s">
        <v>33</v>
      </c>
      <c r="J121" s="35" t="str">
        <f>E26</f>
        <v xml:space="preserve"> </v>
      </c>
      <c r="K121" s="39"/>
      <c r="L121" s="62"/>
      <c r="S121" s="37"/>
      <c r="T121" s="37"/>
      <c r="U121" s="37"/>
      <c r="V121" s="37"/>
      <c r="W121" s="37"/>
      <c r="X121" s="37"/>
      <c r="Y121" s="37"/>
      <c r="Z121" s="37"/>
      <c r="AA121" s="37"/>
      <c r="AB121" s="37"/>
      <c r="AC121" s="37"/>
      <c r="AD121" s="37"/>
      <c r="AE121" s="37"/>
    </row>
    <row r="122" s="2" customFormat="1" ht="10.32" customHeight="1">
      <c r="A122" s="37"/>
      <c r="B122" s="38"/>
      <c r="C122" s="39"/>
      <c r="D122" s="39"/>
      <c r="E122" s="39"/>
      <c r="F122" s="39"/>
      <c r="G122" s="39"/>
      <c r="H122" s="39"/>
      <c r="I122" s="39"/>
      <c r="J122" s="39"/>
      <c r="K122" s="39"/>
      <c r="L122" s="62"/>
      <c r="S122" s="37"/>
      <c r="T122" s="37"/>
      <c r="U122" s="37"/>
      <c r="V122" s="37"/>
      <c r="W122" s="37"/>
      <c r="X122" s="37"/>
      <c r="Y122" s="37"/>
      <c r="Z122" s="37"/>
      <c r="AA122" s="37"/>
      <c r="AB122" s="37"/>
      <c r="AC122" s="37"/>
      <c r="AD122" s="37"/>
      <c r="AE122" s="37"/>
    </row>
    <row r="123" s="11" customFormat="1" ht="29.28" customHeight="1">
      <c r="A123" s="199"/>
      <c r="B123" s="200"/>
      <c r="C123" s="201" t="s">
        <v>129</v>
      </c>
      <c r="D123" s="202" t="s">
        <v>61</v>
      </c>
      <c r="E123" s="202" t="s">
        <v>57</v>
      </c>
      <c r="F123" s="202" t="s">
        <v>58</v>
      </c>
      <c r="G123" s="202" t="s">
        <v>130</v>
      </c>
      <c r="H123" s="202" t="s">
        <v>131</v>
      </c>
      <c r="I123" s="202" t="s">
        <v>132</v>
      </c>
      <c r="J123" s="203" t="s">
        <v>119</v>
      </c>
      <c r="K123" s="204" t="s">
        <v>133</v>
      </c>
      <c r="L123" s="205"/>
      <c r="M123" s="99" t="s">
        <v>1</v>
      </c>
      <c r="N123" s="100" t="s">
        <v>40</v>
      </c>
      <c r="O123" s="100" t="s">
        <v>134</v>
      </c>
      <c r="P123" s="100" t="s">
        <v>135</v>
      </c>
      <c r="Q123" s="100" t="s">
        <v>136</v>
      </c>
      <c r="R123" s="100" t="s">
        <v>137</v>
      </c>
      <c r="S123" s="100" t="s">
        <v>138</v>
      </c>
      <c r="T123" s="101" t="s">
        <v>139</v>
      </c>
      <c r="U123" s="199"/>
      <c r="V123" s="199"/>
      <c r="W123" s="199"/>
      <c r="X123" s="199"/>
      <c r="Y123" s="199"/>
      <c r="Z123" s="199"/>
      <c r="AA123" s="199"/>
      <c r="AB123" s="199"/>
      <c r="AC123" s="199"/>
      <c r="AD123" s="199"/>
      <c r="AE123" s="199"/>
    </row>
    <row r="124" s="2" customFormat="1" ht="22.8" customHeight="1">
      <c r="A124" s="37"/>
      <c r="B124" s="38"/>
      <c r="C124" s="106" t="s">
        <v>140</v>
      </c>
      <c r="D124" s="39"/>
      <c r="E124" s="39"/>
      <c r="F124" s="39"/>
      <c r="G124" s="39"/>
      <c r="H124" s="39"/>
      <c r="I124" s="39"/>
      <c r="J124" s="206">
        <f>BK124</f>
        <v>0</v>
      </c>
      <c r="K124" s="39"/>
      <c r="L124" s="43"/>
      <c r="M124" s="102"/>
      <c r="N124" s="207"/>
      <c r="O124" s="103"/>
      <c r="P124" s="208">
        <f>P125+P134</f>
        <v>0</v>
      </c>
      <c r="Q124" s="103"/>
      <c r="R124" s="208">
        <f>R125+R134</f>
        <v>0</v>
      </c>
      <c r="S124" s="103"/>
      <c r="T124" s="209">
        <f>T125+T134</f>
        <v>153.054</v>
      </c>
      <c r="U124" s="37"/>
      <c r="V124" s="37"/>
      <c r="W124" s="37"/>
      <c r="X124" s="37"/>
      <c r="Y124" s="37"/>
      <c r="Z124" s="37"/>
      <c r="AA124" s="37"/>
      <c r="AB124" s="37"/>
      <c r="AC124" s="37"/>
      <c r="AD124" s="37"/>
      <c r="AE124" s="37"/>
      <c r="AT124" s="16" t="s">
        <v>75</v>
      </c>
      <c r="AU124" s="16" t="s">
        <v>121</v>
      </c>
      <c r="BK124" s="210">
        <f>BK125+BK134</f>
        <v>0</v>
      </c>
    </row>
    <row r="125" s="12" customFormat="1" ht="25.92" customHeight="1">
      <c r="A125" s="12"/>
      <c r="B125" s="211"/>
      <c r="C125" s="212"/>
      <c r="D125" s="213" t="s">
        <v>75</v>
      </c>
      <c r="E125" s="214" t="s">
        <v>141</v>
      </c>
      <c r="F125" s="214" t="s">
        <v>142</v>
      </c>
      <c r="G125" s="212"/>
      <c r="H125" s="212"/>
      <c r="I125" s="215"/>
      <c r="J125" s="216">
        <f>BK125</f>
        <v>0</v>
      </c>
      <c r="K125" s="212"/>
      <c r="L125" s="217"/>
      <c r="M125" s="218"/>
      <c r="N125" s="219"/>
      <c r="O125" s="219"/>
      <c r="P125" s="220">
        <f>P126</f>
        <v>0</v>
      </c>
      <c r="Q125" s="219"/>
      <c r="R125" s="220">
        <f>R126</f>
        <v>0</v>
      </c>
      <c r="S125" s="219"/>
      <c r="T125" s="221">
        <f>T126</f>
        <v>153.054</v>
      </c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R125" s="222" t="s">
        <v>83</v>
      </c>
      <c r="AT125" s="223" t="s">
        <v>75</v>
      </c>
      <c r="AU125" s="223" t="s">
        <v>76</v>
      </c>
      <c r="AY125" s="222" t="s">
        <v>143</v>
      </c>
      <c r="BK125" s="224">
        <f>BK126</f>
        <v>0</v>
      </c>
    </row>
    <row r="126" s="12" customFormat="1" ht="22.8" customHeight="1">
      <c r="A126" s="12"/>
      <c r="B126" s="211"/>
      <c r="C126" s="212"/>
      <c r="D126" s="213" t="s">
        <v>75</v>
      </c>
      <c r="E126" s="225" t="s">
        <v>83</v>
      </c>
      <c r="F126" s="225" t="s">
        <v>144</v>
      </c>
      <c r="G126" s="212"/>
      <c r="H126" s="212"/>
      <c r="I126" s="215"/>
      <c r="J126" s="226">
        <f>BK126</f>
        <v>0</v>
      </c>
      <c r="K126" s="212"/>
      <c r="L126" s="217"/>
      <c r="M126" s="218"/>
      <c r="N126" s="219"/>
      <c r="O126" s="219"/>
      <c r="P126" s="220">
        <f>SUM(P127:P133)</f>
        <v>0</v>
      </c>
      <c r="Q126" s="219"/>
      <c r="R126" s="220">
        <f>SUM(R127:R133)</f>
        <v>0</v>
      </c>
      <c r="S126" s="219"/>
      <c r="T126" s="221">
        <f>SUM(T127:T133)</f>
        <v>153.054</v>
      </c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R126" s="222" t="s">
        <v>83</v>
      </c>
      <c r="AT126" s="223" t="s">
        <v>75</v>
      </c>
      <c r="AU126" s="223" t="s">
        <v>83</v>
      </c>
      <c r="AY126" s="222" t="s">
        <v>143</v>
      </c>
      <c r="BK126" s="224">
        <f>SUM(BK127:BK133)</f>
        <v>0</v>
      </c>
    </row>
    <row r="127" s="2" customFormat="1" ht="16.5" customHeight="1">
      <c r="A127" s="37"/>
      <c r="B127" s="38"/>
      <c r="C127" s="227" t="s">
        <v>83</v>
      </c>
      <c r="D127" s="227" t="s">
        <v>145</v>
      </c>
      <c r="E127" s="228" t="s">
        <v>436</v>
      </c>
      <c r="F127" s="229" t="s">
        <v>437</v>
      </c>
      <c r="G127" s="230" t="s">
        <v>272</v>
      </c>
      <c r="H127" s="231">
        <v>12</v>
      </c>
      <c r="I127" s="232"/>
      <c r="J127" s="233">
        <f>ROUND(I127*H127,2)</f>
        <v>0</v>
      </c>
      <c r="K127" s="234"/>
      <c r="L127" s="43"/>
      <c r="M127" s="235" t="s">
        <v>1</v>
      </c>
      <c r="N127" s="236" t="s">
        <v>41</v>
      </c>
      <c r="O127" s="90"/>
      <c r="P127" s="237">
        <f>O127*H127</f>
        <v>0</v>
      </c>
      <c r="Q127" s="237">
        <v>0</v>
      </c>
      <c r="R127" s="237">
        <f>Q127*H127</f>
        <v>0</v>
      </c>
      <c r="S127" s="237">
        <v>0</v>
      </c>
      <c r="T127" s="238">
        <f>S127*H127</f>
        <v>0</v>
      </c>
      <c r="U127" s="37"/>
      <c r="V127" s="37"/>
      <c r="W127" s="37"/>
      <c r="X127" s="37"/>
      <c r="Y127" s="37"/>
      <c r="Z127" s="37"/>
      <c r="AA127" s="37"/>
      <c r="AB127" s="37"/>
      <c r="AC127" s="37"/>
      <c r="AD127" s="37"/>
      <c r="AE127" s="37"/>
      <c r="AR127" s="239" t="s">
        <v>149</v>
      </c>
      <c r="AT127" s="239" t="s">
        <v>145</v>
      </c>
      <c r="AU127" s="239" t="s">
        <v>85</v>
      </c>
      <c r="AY127" s="16" t="s">
        <v>143</v>
      </c>
      <c r="BE127" s="240">
        <f>IF(N127="základní",J127,0)</f>
        <v>0</v>
      </c>
      <c r="BF127" s="240">
        <f>IF(N127="snížená",J127,0)</f>
        <v>0</v>
      </c>
      <c r="BG127" s="240">
        <f>IF(N127="zákl. přenesená",J127,0)</f>
        <v>0</v>
      </c>
      <c r="BH127" s="240">
        <f>IF(N127="sníž. přenesená",J127,0)</f>
        <v>0</v>
      </c>
      <c r="BI127" s="240">
        <f>IF(N127="nulová",J127,0)</f>
        <v>0</v>
      </c>
      <c r="BJ127" s="16" t="s">
        <v>83</v>
      </c>
      <c r="BK127" s="240">
        <f>ROUND(I127*H127,2)</f>
        <v>0</v>
      </c>
      <c r="BL127" s="16" t="s">
        <v>149</v>
      </c>
      <c r="BM127" s="239" t="s">
        <v>438</v>
      </c>
    </row>
    <row r="128" s="2" customFormat="1">
      <c r="A128" s="37"/>
      <c r="B128" s="38"/>
      <c r="C128" s="39"/>
      <c r="D128" s="241" t="s">
        <v>151</v>
      </c>
      <c r="E128" s="39"/>
      <c r="F128" s="242" t="s">
        <v>439</v>
      </c>
      <c r="G128" s="39"/>
      <c r="H128" s="39"/>
      <c r="I128" s="243"/>
      <c r="J128" s="39"/>
      <c r="K128" s="39"/>
      <c r="L128" s="43"/>
      <c r="M128" s="244"/>
      <c r="N128" s="245"/>
      <c r="O128" s="90"/>
      <c r="P128" s="90"/>
      <c r="Q128" s="90"/>
      <c r="R128" s="90"/>
      <c r="S128" s="90"/>
      <c r="T128" s="91"/>
      <c r="U128" s="37"/>
      <c r="V128" s="37"/>
      <c r="W128" s="37"/>
      <c r="X128" s="37"/>
      <c r="Y128" s="37"/>
      <c r="Z128" s="37"/>
      <c r="AA128" s="37"/>
      <c r="AB128" s="37"/>
      <c r="AC128" s="37"/>
      <c r="AD128" s="37"/>
      <c r="AE128" s="37"/>
      <c r="AT128" s="16" t="s">
        <v>151</v>
      </c>
      <c r="AU128" s="16" t="s">
        <v>85</v>
      </c>
    </row>
    <row r="129" s="2" customFormat="1" ht="24.15" customHeight="1">
      <c r="A129" s="37"/>
      <c r="B129" s="38"/>
      <c r="C129" s="227" t="s">
        <v>85</v>
      </c>
      <c r="D129" s="227" t="s">
        <v>145</v>
      </c>
      <c r="E129" s="228" t="s">
        <v>440</v>
      </c>
      <c r="F129" s="229" t="s">
        <v>441</v>
      </c>
      <c r="G129" s="230" t="s">
        <v>148</v>
      </c>
      <c r="H129" s="231">
        <v>347.85000000000002</v>
      </c>
      <c r="I129" s="232"/>
      <c r="J129" s="233">
        <f>ROUND(I129*H129,2)</f>
        <v>0</v>
      </c>
      <c r="K129" s="234"/>
      <c r="L129" s="43"/>
      <c r="M129" s="235" t="s">
        <v>1</v>
      </c>
      <c r="N129" s="236" t="s">
        <v>41</v>
      </c>
      <c r="O129" s="90"/>
      <c r="P129" s="237">
        <f>O129*H129</f>
        <v>0</v>
      </c>
      <c r="Q129" s="237">
        <v>0</v>
      </c>
      <c r="R129" s="237">
        <f>Q129*H129</f>
        <v>0</v>
      </c>
      <c r="S129" s="237">
        <v>0.44</v>
      </c>
      <c r="T129" s="238">
        <f>S129*H129</f>
        <v>153.054</v>
      </c>
      <c r="U129" s="37"/>
      <c r="V129" s="37"/>
      <c r="W129" s="37"/>
      <c r="X129" s="37"/>
      <c r="Y129" s="37"/>
      <c r="Z129" s="37"/>
      <c r="AA129" s="37"/>
      <c r="AB129" s="37"/>
      <c r="AC129" s="37"/>
      <c r="AD129" s="37"/>
      <c r="AE129" s="37"/>
      <c r="AR129" s="239" t="s">
        <v>149</v>
      </c>
      <c r="AT129" s="239" t="s">
        <v>145</v>
      </c>
      <c r="AU129" s="239" t="s">
        <v>85</v>
      </c>
      <c r="AY129" s="16" t="s">
        <v>143</v>
      </c>
      <c r="BE129" s="240">
        <f>IF(N129="základní",J129,0)</f>
        <v>0</v>
      </c>
      <c r="BF129" s="240">
        <f>IF(N129="snížená",J129,0)</f>
        <v>0</v>
      </c>
      <c r="BG129" s="240">
        <f>IF(N129="zákl. přenesená",J129,0)</f>
        <v>0</v>
      </c>
      <c r="BH129" s="240">
        <f>IF(N129="sníž. přenesená",J129,0)</f>
        <v>0</v>
      </c>
      <c r="BI129" s="240">
        <f>IF(N129="nulová",J129,0)</f>
        <v>0</v>
      </c>
      <c r="BJ129" s="16" t="s">
        <v>83</v>
      </c>
      <c r="BK129" s="240">
        <f>ROUND(I129*H129,2)</f>
        <v>0</v>
      </c>
      <c r="BL129" s="16" t="s">
        <v>149</v>
      </c>
      <c r="BM129" s="239" t="s">
        <v>442</v>
      </c>
    </row>
    <row r="130" s="2" customFormat="1">
      <c r="A130" s="37"/>
      <c r="B130" s="38"/>
      <c r="C130" s="39"/>
      <c r="D130" s="241" t="s">
        <v>151</v>
      </c>
      <c r="E130" s="39"/>
      <c r="F130" s="242" t="s">
        <v>443</v>
      </c>
      <c r="G130" s="39"/>
      <c r="H130" s="39"/>
      <c r="I130" s="243"/>
      <c r="J130" s="39"/>
      <c r="K130" s="39"/>
      <c r="L130" s="43"/>
      <c r="M130" s="244"/>
      <c r="N130" s="245"/>
      <c r="O130" s="90"/>
      <c r="P130" s="90"/>
      <c r="Q130" s="90"/>
      <c r="R130" s="90"/>
      <c r="S130" s="90"/>
      <c r="T130" s="91"/>
      <c r="U130" s="37"/>
      <c r="V130" s="37"/>
      <c r="W130" s="37"/>
      <c r="X130" s="37"/>
      <c r="Y130" s="37"/>
      <c r="Z130" s="37"/>
      <c r="AA130" s="37"/>
      <c r="AB130" s="37"/>
      <c r="AC130" s="37"/>
      <c r="AD130" s="37"/>
      <c r="AE130" s="37"/>
      <c r="AT130" s="16" t="s">
        <v>151</v>
      </c>
      <c r="AU130" s="16" t="s">
        <v>85</v>
      </c>
    </row>
    <row r="131" s="13" customFormat="1">
      <c r="A131" s="13"/>
      <c r="B131" s="246"/>
      <c r="C131" s="247"/>
      <c r="D131" s="241" t="s">
        <v>153</v>
      </c>
      <c r="E131" s="248" t="s">
        <v>1</v>
      </c>
      <c r="F131" s="249" t="s">
        <v>444</v>
      </c>
      <c r="G131" s="247"/>
      <c r="H131" s="250">
        <v>9.8499999999999996</v>
      </c>
      <c r="I131" s="251"/>
      <c r="J131" s="247"/>
      <c r="K131" s="247"/>
      <c r="L131" s="252"/>
      <c r="M131" s="253"/>
      <c r="N131" s="254"/>
      <c r="O131" s="254"/>
      <c r="P131" s="254"/>
      <c r="Q131" s="254"/>
      <c r="R131" s="254"/>
      <c r="S131" s="254"/>
      <c r="T131" s="255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T131" s="256" t="s">
        <v>153</v>
      </c>
      <c r="AU131" s="256" t="s">
        <v>85</v>
      </c>
      <c r="AV131" s="13" t="s">
        <v>85</v>
      </c>
      <c r="AW131" s="13" t="s">
        <v>32</v>
      </c>
      <c r="AX131" s="13" t="s">
        <v>76</v>
      </c>
      <c r="AY131" s="256" t="s">
        <v>143</v>
      </c>
    </row>
    <row r="132" s="13" customFormat="1">
      <c r="A132" s="13"/>
      <c r="B132" s="246"/>
      <c r="C132" s="247"/>
      <c r="D132" s="241" t="s">
        <v>153</v>
      </c>
      <c r="E132" s="248" t="s">
        <v>1</v>
      </c>
      <c r="F132" s="249" t="s">
        <v>445</v>
      </c>
      <c r="G132" s="247"/>
      <c r="H132" s="250">
        <v>338</v>
      </c>
      <c r="I132" s="251"/>
      <c r="J132" s="247"/>
      <c r="K132" s="247"/>
      <c r="L132" s="252"/>
      <c r="M132" s="253"/>
      <c r="N132" s="254"/>
      <c r="O132" s="254"/>
      <c r="P132" s="254"/>
      <c r="Q132" s="254"/>
      <c r="R132" s="254"/>
      <c r="S132" s="254"/>
      <c r="T132" s="255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T132" s="256" t="s">
        <v>153</v>
      </c>
      <c r="AU132" s="256" t="s">
        <v>85</v>
      </c>
      <c r="AV132" s="13" t="s">
        <v>85</v>
      </c>
      <c r="AW132" s="13" t="s">
        <v>32</v>
      </c>
      <c r="AX132" s="13" t="s">
        <v>76</v>
      </c>
      <c r="AY132" s="256" t="s">
        <v>143</v>
      </c>
    </row>
    <row r="133" s="14" customFormat="1">
      <c r="A133" s="14"/>
      <c r="B133" s="257"/>
      <c r="C133" s="258"/>
      <c r="D133" s="241" t="s">
        <v>153</v>
      </c>
      <c r="E133" s="259" t="s">
        <v>1</v>
      </c>
      <c r="F133" s="260" t="s">
        <v>162</v>
      </c>
      <c r="G133" s="258"/>
      <c r="H133" s="261">
        <v>347.85000000000002</v>
      </c>
      <c r="I133" s="262"/>
      <c r="J133" s="258"/>
      <c r="K133" s="258"/>
      <c r="L133" s="263"/>
      <c r="M133" s="264"/>
      <c r="N133" s="265"/>
      <c r="O133" s="265"/>
      <c r="P133" s="265"/>
      <c r="Q133" s="265"/>
      <c r="R133" s="265"/>
      <c r="S133" s="265"/>
      <c r="T133" s="266"/>
      <c r="U133" s="14"/>
      <c r="V133" s="14"/>
      <c r="W133" s="14"/>
      <c r="X133" s="14"/>
      <c r="Y133" s="14"/>
      <c r="Z133" s="14"/>
      <c r="AA133" s="14"/>
      <c r="AB133" s="14"/>
      <c r="AC133" s="14"/>
      <c r="AD133" s="14"/>
      <c r="AE133" s="14"/>
      <c r="AT133" s="267" t="s">
        <v>153</v>
      </c>
      <c r="AU133" s="267" t="s">
        <v>85</v>
      </c>
      <c r="AV133" s="14" t="s">
        <v>149</v>
      </c>
      <c r="AW133" s="14" t="s">
        <v>32</v>
      </c>
      <c r="AX133" s="14" t="s">
        <v>83</v>
      </c>
      <c r="AY133" s="267" t="s">
        <v>143</v>
      </c>
    </row>
    <row r="134" s="12" customFormat="1" ht="25.92" customHeight="1">
      <c r="A134" s="12"/>
      <c r="B134" s="211"/>
      <c r="C134" s="212"/>
      <c r="D134" s="213" t="s">
        <v>75</v>
      </c>
      <c r="E134" s="214" t="s">
        <v>446</v>
      </c>
      <c r="F134" s="214" t="s">
        <v>447</v>
      </c>
      <c r="G134" s="212"/>
      <c r="H134" s="212"/>
      <c r="I134" s="215"/>
      <c r="J134" s="216">
        <f>BK134</f>
        <v>0</v>
      </c>
      <c r="K134" s="212"/>
      <c r="L134" s="217"/>
      <c r="M134" s="218"/>
      <c r="N134" s="219"/>
      <c r="O134" s="219"/>
      <c r="P134" s="220">
        <f>P135</f>
        <v>0</v>
      </c>
      <c r="Q134" s="219"/>
      <c r="R134" s="220">
        <f>R135</f>
        <v>0</v>
      </c>
      <c r="S134" s="219"/>
      <c r="T134" s="221">
        <f>T135</f>
        <v>0</v>
      </c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R134" s="222" t="s">
        <v>85</v>
      </c>
      <c r="AT134" s="223" t="s">
        <v>75</v>
      </c>
      <c r="AU134" s="223" t="s">
        <v>76</v>
      </c>
      <c r="AY134" s="222" t="s">
        <v>143</v>
      </c>
      <c r="BK134" s="224">
        <f>BK135</f>
        <v>0</v>
      </c>
    </row>
    <row r="135" s="12" customFormat="1" ht="22.8" customHeight="1">
      <c r="A135" s="12"/>
      <c r="B135" s="211"/>
      <c r="C135" s="212"/>
      <c r="D135" s="213" t="s">
        <v>75</v>
      </c>
      <c r="E135" s="225" t="s">
        <v>448</v>
      </c>
      <c r="F135" s="225" t="s">
        <v>449</v>
      </c>
      <c r="G135" s="212"/>
      <c r="H135" s="212"/>
      <c r="I135" s="215"/>
      <c r="J135" s="226">
        <f>BK135</f>
        <v>0</v>
      </c>
      <c r="K135" s="212"/>
      <c r="L135" s="217"/>
      <c r="M135" s="218"/>
      <c r="N135" s="219"/>
      <c r="O135" s="219"/>
      <c r="P135" s="220">
        <f>SUM(P136:P138)</f>
        <v>0</v>
      </c>
      <c r="Q135" s="219"/>
      <c r="R135" s="220">
        <f>SUM(R136:R138)</f>
        <v>0</v>
      </c>
      <c r="S135" s="219"/>
      <c r="T135" s="221">
        <f>SUM(T136:T138)</f>
        <v>0</v>
      </c>
      <c r="U135" s="12"/>
      <c r="V135" s="12"/>
      <c r="W135" s="12"/>
      <c r="X135" s="12"/>
      <c r="Y135" s="12"/>
      <c r="Z135" s="12"/>
      <c r="AA135" s="12"/>
      <c r="AB135" s="12"/>
      <c r="AC135" s="12"/>
      <c r="AD135" s="12"/>
      <c r="AE135" s="12"/>
      <c r="AR135" s="222" t="s">
        <v>85</v>
      </c>
      <c r="AT135" s="223" t="s">
        <v>75</v>
      </c>
      <c r="AU135" s="223" t="s">
        <v>83</v>
      </c>
      <c r="AY135" s="222" t="s">
        <v>143</v>
      </c>
      <c r="BK135" s="224">
        <f>SUM(BK136:BK138)</f>
        <v>0</v>
      </c>
    </row>
    <row r="136" s="2" customFormat="1" ht="37.8" customHeight="1">
      <c r="A136" s="37"/>
      <c r="B136" s="38"/>
      <c r="C136" s="227" t="s">
        <v>163</v>
      </c>
      <c r="D136" s="227" t="s">
        <v>145</v>
      </c>
      <c r="E136" s="228" t="s">
        <v>450</v>
      </c>
      <c r="F136" s="229" t="s">
        <v>451</v>
      </c>
      <c r="G136" s="230" t="s">
        <v>282</v>
      </c>
      <c r="H136" s="231">
        <v>16</v>
      </c>
      <c r="I136" s="232"/>
      <c r="J136" s="233">
        <f>ROUND(I136*H136,2)</f>
        <v>0</v>
      </c>
      <c r="K136" s="234"/>
      <c r="L136" s="43"/>
      <c r="M136" s="235" t="s">
        <v>1</v>
      </c>
      <c r="N136" s="236" t="s">
        <v>41</v>
      </c>
      <c r="O136" s="90"/>
      <c r="P136" s="237">
        <f>O136*H136</f>
        <v>0</v>
      </c>
      <c r="Q136" s="237">
        <v>0</v>
      </c>
      <c r="R136" s="237">
        <f>Q136*H136</f>
        <v>0</v>
      </c>
      <c r="S136" s="237">
        <v>0</v>
      </c>
      <c r="T136" s="238">
        <f>S136*H136</f>
        <v>0</v>
      </c>
      <c r="U136" s="37"/>
      <c r="V136" s="37"/>
      <c r="W136" s="37"/>
      <c r="X136" s="37"/>
      <c r="Y136" s="37"/>
      <c r="Z136" s="37"/>
      <c r="AA136" s="37"/>
      <c r="AB136" s="37"/>
      <c r="AC136" s="37"/>
      <c r="AD136" s="37"/>
      <c r="AE136" s="37"/>
      <c r="AR136" s="239" t="s">
        <v>149</v>
      </c>
      <c r="AT136" s="239" t="s">
        <v>145</v>
      </c>
      <c r="AU136" s="239" t="s">
        <v>85</v>
      </c>
      <c r="AY136" s="16" t="s">
        <v>143</v>
      </c>
      <c r="BE136" s="240">
        <f>IF(N136="základní",J136,0)</f>
        <v>0</v>
      </c>
      <c r="BF136" s="240">
        <f>IF(N136="snížená",J136,0)</f>
        <v>0</v>
      </c>
      <c r="BG136" s="240">
        <f>IF(N136="zákl. přenesená",J136,0)</f>
        <v>0</v>
      </c>
      <c r="BH136" s="240">
        <f>IF(N136="sníž. přenesená",J136,0)</f>
        <v>0</v>
      </c>
      <c r="BI136" s="240">
        <f>IF(N136="nulová",J136,0)</f>
        <v>0</v>
      </c>
      <c r="BJ136" s="16" t="s">
        <v>83</v>
      </c>
      <c r="BK136" s="240">
        <f>ROUND(I136*H136,2)</f>
        <v>0</v>
      </c>
      <c r="BL136" s="16" t="s">
        <v>149</v>
      </c>
      <c r="BM136" s="239" t="s">
        <v>452</v>
      </c>
    </row>
    <row r="137" s="2" customFormat="1">
      <c r="A137" s="37"/>
      <c r="B137" s="38"/>
      <c r="C137" s="39"/>
      <c r="D137" s="241" t="s">
        <v>151</v>
      </c>
      <c r="E137" s="39"/>
      <c r="F137" s="242" t="s">
        <v>451</v>
      </c>
      <c r="G137" s="39"/>
      <c r="H137" s="39"/>
      <c r="I137" s="243"/>
      <c r="J137" s="39"/>
      <c r="K137" s="39"/>
      <c r="L137" s="43"/>
      <c r="M137" s="244"/>
      <c r="N137" s="245"/>
      <c r="O137" s="90"/>
      <c r="P137" s="90"/>
      <c r="Q137" s="90"/>
      <c r="R137" s="90"/>
      <c r="S137" s="90"/>
      <c r="T137" s="91"/>
      <c r="U137" s="37"/>
      <c r="V137" s="37"/>
      <c r="W137" s="37"/>
      <c r="X137" s="37"/>
      <c r="Y137" s="37"/>
      <c r="Z137" s="37"/>
      <c r="AA137" s="37"/>
      <c r="AB137" s="37"/>
      <c r="AC137" s="37"/>
      <c r="AD137" s="37"/>
      <c r="AE137" s="37"/>
      <c r="AT137" s="16" t="s">
        <v>151</v>
      </c>
      <c r="AU137" s="16" t="s">
        <v>85</v>
      </c>
    </row>
    <row r="138" s="13" customFormat="1">
      <c r="A138" s="13"/>
      <c r="B138" s="246"/>
      <c r="C138" s="247"/>
      <c r="D138" s="241" t="s">
        <v>153</v>
      </c>
      <c r="E138" s="248" t="s">
        <v>1</v>
      </c>
      <c r="F138" s="249" t="s">
        <v>238</v>
      </c>
      <c r="G138" s="247"/>
      <c r="H138" s="250">
        <v>16</v>
      </c>
      <c r="I138" s="251"/>
      <c r="J138" s="247"/>
      <c r="K138" s="247"/>
      <c r="L138" s="252"/>
      <c r="M138" s="283"/>
      <c r="N138" s="284"/>
      <c r="O138" s="284"/>
      <c r="P138" s="284"/>
      <c r="Q138" s="284"/>
      <c r="R138" s="284"/>
      <c r="S138" s="284"/>
      <c r="T138" s="285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T138" s="256" t="s">
        <v>153</v>
      </c>
      <c r="AU138" s="256" t="s">
        <v>85</v>
      </c>
      <c r="AV138" s="13" t="s">
        <v>85</v>
      </c>
      <c r="AW138" s="13" t="s">
        <v>32</v>
      </c>
      <c r="AX138" s="13" t="s">
        <v>83</v>
      </c>
      <c r="AY138" s="256" t="s">
        <v>143</v>
      </c>
    </row>
    <row r="139" s="2" customFormat="1" ht="6.96" customHeight="1">
      <c r="A139" s="37"/>
      <c r="B139" s="65"/>
      <c r="C139" s="66"/>
      <c r="D139" s="66"/>
      <c r="E139" s="66"/>
      <c r="F139" s="66"/>
      <c r="G139" s="66"/>
      <c r="H139" s="66"/>
      <c r="I139" s="66"/>
      <c r="J139" s="66"/>
      <c r="K139" s="66"/>
      <c r="L139" s="43"/>
      <c r="M139" s="37"/>
      <c r="O139" s="37"/>
      <c r="P139" s="37"/>
      <c r="Q139" s="37"/>
      <c r="R139" s="37"/>
      <c r="S139" s="37"/>
      <c r="T139" s="37"/>
      <c r="U139" s="37"/>
      <c r="V139" s="37"/>
      <c r="W139" s="37"/>
      <c r="X139" s="37"/>
      <c r="Y139" s="37"/>
      <c r="Z139" s="37"/>
      <c r="AA139" s="37"/>
      <c r="AB139" s="37"/>
      <c r="AC139" s="37"/>
      <c r="AD139" s="37"/>
      <c r="AE139" s="37"/>
    </row>
  </sheetData>
  <sheetProtection sheet="1" autoFilter="0" formatColumns="0" formatRows="0" objects="1" scenarios="1" spinCount="100000" saltValue="OqnqZIb9WV6kXtumtxur5mpNDeVwOLrGlJSu//gpy+ZFBjW8RolkujhTkVtkigGreShRRrmViMzaJAv9QEYQwA==" hashValue="IYGQUKDAxYRFrYElJuzyZnmi+Bu6OsqkayJHhCvkPXTCxCsO3bhpjNgVbuor9IQPo0KhrcTcayUfh/d7V2R89Q==" algorithmName="SHA-512" password="CC35"/>
  <autoFilter ref="C123:K138"/>
  <mergeCells count="12">
    <mergeCell ref="E7:H7"/>
    <mergeCell ref="E9:H9"/>
    <mergeCell ref="E11:H11"/>
    <mergeCell ref="E20:H20"/>
    <mergeCell ref="E29:H29"/>
    <mergeCell ref="E85:H85"/>
    <mergeCell ref="E87:H87"/>
    <mergeCell ref="E89:H89"/>
    <mergeCell ref="E112:H112"/>
    <mergeCell ref="E114:H114"/>
    <mergeCell ref="E116:H116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5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6" t="s">
        <v>101</v>
      </c>
      <c r="AZ2" s="145" t="s">
        <v>107</v>
      </c>
      <c r="BA2" s="145" t="s">
        <v>107</v>
      </c>
      <c r="BB2" s="145" t="s">
        <v>1</v>
      </c>
      <c r="BC2" s="145" t="s">
        <v>453</v>
      </c>
      <c r="BD2" s="145" t="s">
        <v>85</v>
      </c>
    </row>
    <row r="3" s="1" customFormat="1" ht="6.96" customHeight="1">
      <c r="B3" s="146"/>
      <c r="C3" s="147"/>
      <c r="D3" s="147"/>
      <c r="E3" s="147"/>
      <c r="F3" s="147"/>
      <c r="G3" s="147"/>
      <c r="H3" s="147"/>
      <c r="I3" s="147"/>
      <c r="J3" s="147"/>
      <c r="K3" s="147"/>
      <c r="L3" s="19"/>
      <c r="AT3" s="16" t="s">
        <v>85</v>
      </c>
      <c r="AZ3" s="145" t="s">
        <v>109</v>
      </c>
      <c r="BA3" s="145" t="s">
        <v>110</v>
      </c>
      <c r="BB3" s="145" t="s">
        <v>1</v>
      </c>
      <c r="BC3" s="145" t="s">
        <v>454</v>
      </c>
      <c r="BD3" s="145" t="s">
        <v>85</v>
      </c>
    </row>
    <row r="4" s="1" customFormat="1" ht="24.96" customHeight="1">
      <c r="B4" s="19"/>
      <c r="D4" s="148" t="s">
        <v>112</v>
      </c>
      <c r="L4" s="19"/>
      <c r="M4" s="149" t="s">
        <v>10</v>
      </c>
      <c r="AT4" s="16" t="s">
        <v>4</v>
      </c>
    </row>
    <row r="5" s="1" customFormat="1" ht="6.96" customHeight="1">
      <c r="B5" s="19"/>
      <c r="L5" s="19"/>
    </row>
    <row r="6" s="1" customFormat="1" ht="12" customHeight="1">
      <c r="B6" s="19"/>
      <c r="D6" s="150" t="s">
        <v>16</v>
      </c>
      <c r="L6" s="19"/>
    </row>
    <row r="7" s="1" customFormat="1" ht="16.5" customHeight="1">
      <c r="B7" s="19"/>
      <c r="E7" s="151" t="str">
        <f>'Rekapitulace stavby'!K6</f>
        <v>Kyjov - Parkoviště ul. Brandlova a Nětčická</v>
      </c>
      <c r="F7" s="150"/>
      <c r="G7" s="150"/>
      <c r="H7" s="150"/>
      <c r="L7" s="19"/>
    </row>
    <row r="8" s="1" customFormat="1" ht="12" customHeight="1">
      <c r="B8" s="19"/>
      <c r="D8" s="150" t="s">
        <v>113</v>
      </c>
      <c r="L8" s="19"/>
    </row>
    <row r="9" s="2" customFormat="1" ht="16.5" customHeight="1">
      <c r="A9" s="37"/>
      <c r="B9" s="43"/>
      <c r="C9" s="37"/>
      <c r="D9" s="37"/>
      <c r="E9" s="151" t="s">
        <v>455</v>
      </c>
      <c r="F9" s="37"/>
      <c r="G9" s="37"/>
      <c r="H9" s="37"/>
      <c r="I9" s="37"/>
      <c r="J9" s="37"/>
      <c r="K9" s="37"/>
      <c r="L9" s="62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</row>
    <row r="10" s="2" customFormat="1" ht="12" customHeight="1">
      <c r="A10" s="37"/>
      <c r="B10" s="43"/>
      <c r="C10" s="37"/>
      <c r="D10" s="150" t="s">
        <v>115</v>
      </c>
      <c r="E10" s="37"/>
      <c r="F10" s="37"/>
      <c r="G10" s="37"/>
      <c r="H10" s="37"/>
      <c r="I10" s="37"/>
      <c r="J10" s="37"/>
      <c r="K10" s="37"/>
      <c r="L10" s="62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</row>
    <row r="11" s="2" customFormat="1" ht="16.5" customHeight="1">
      <c r="A11" s="37"/>
      <c r="B11" s="43"/>
      <c r="C11" s="37"/>
      <c r="D11" s="37"/>
      <c r="E11" s="152" t="s">
        <v>456</v>
      </c>
      <c r="F11" s="37"/>
      <c r="G11" s="37"/>
      <c r="H11" s="37"/>
      <c r="I11" s="37"/>
      <c r="J11" s="37"/>
      <c r="K11" s="37"/>
      <c r="L11" s="62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s="2" customFormat="1">
      <c r="A12" s="37"/>
      <c r="B12" s="43"/>
      <c r="C12" s="37"/>
      <c r="D12" s="37"/>
      <c r="E12" s="37"/>
      <c r="F12" s="37"/>
      <c r="G12" s="37"/>
      <c r="H12" s="37"/>
      <c r="I12" s="37"/>
      <c r="J12" s="37"/>
      <c r="K12" s="37"/>
      <c r="L12" s="62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s="2" customFormat="1" ht="12" customHeight="1">
      <c r="A13" s="37"/>
      <c r="B13" s="43"/>
      <c r="C13" s="37"/>
      <c r="D13" s="150" t="s">
        <v>18</v>
      </c>
      <c r="E13" s="37"/>
      <c r="F13" s="140" t="s">
        <v>1</v>
      </c>
      <c r="G13" s="37"/>
      <c r="H13" s="37"/>
      <c r="I13" s="150" t="s">
        <v>19</v>
      </c>
      <c r="J13" s="140" t="s">
        <v>1</v>
      </c>
      <c r="K13" s="37"/>
      <c r="L13" s="62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s="2" customFormat="1" ht="12" customHeight="1">
      <c r="A14" s="37"/>
      <c r="B14" s="43"/>
      <c r="C14" s="37"/>
      <c r="D14" s="150" t="s">
        <v>20</v>
      </c>
      <c r="E14" s="37"/>
      <c r="F14" s="140" t="s">
        <v>21</v>
      </c>
      <c r="G14" s="37"/>
      <c r="H14" s="37"/>
      <c r="I14" s="150" t="s">
        <v>22</v>
      </c>
      <c r="J14" s="153" t="str">
        <f>'Rekapitulace stavby'!AN8</f>
        <v>16. 4. 2024</v>
      </c>
      <c r="K14" s="37"/>
      <c r="L14" s="62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s="2" customFormat="1" ht="10.8" customHeight="1">
      <c r="A15" s="37"/>
      <c r="B15" s="43"/>
      <c r="C15" s="37"/>
      <c r="D15" s="37"/>
      <c r="E15" s="37"/>
      <c r="F15" s="37"/>
      <c r="G15" s="37"/>
      <c r="H15" s="37"/>
      <c r="I15" s="37"/>
      <c r="J15" s="37"/>
      <c r="K15" s="37"/>
      <c r="L15" s="62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s="2" customFormat="1" ht="12" customHeight="1">
      <c r="A16" s="37"/>
      <c r="B16" s="43"/>
      <c r="C16" s="37"/>
      <c r="D16" s="150" t="s">
        <v>24</v>
      </c>
      <c r="E16" s="37"/>
      <c r="F16" s="37"/>
      <c r="G16" s="37"/>
      <c r="H16" s="37"/>
      <c r="I16" s="150" t="s">
        <v>25</v>
      </c>
      <c r="J16" s="140" t="s">
        <v>1</v>
      </c>
      <c r="K16" s="37"/>
      <c r="L16" s="62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s="2" customFormat="1" ht="18" customHeight="1">
      <c r="A17" s="37"/>
      <c r="B17" s="43"/>
      <c r="C17" s="37"/>
      <c r="D17" s="37"/>
      <c r="E17" s="140" t="s">
        <v>26</v>
      </c>
      <c r="F17" s="37"/>
      <c r="G17" s="37"/>
      <c r="H17" s="37"/>
      <c r="I17" s="150" t="s">
        <v>27</v>
      </c>
      <c r="J17" s="140" t="s">
        <v>1</v>
      </c>
      <c r="K17" s="37"/>
      <c r="L17" s="62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s="2" customFormat="1" ht="6.96" customHeight="1">
      <c r="A18" s="37"/>
      <c r="B18" s="43"/>
      <c r="C18" s="37"/>
      <c r="D18" s="37"/>
      <c r="E18" s="37"/>
      <c r="F18" s="37"/>
      <c r="G18" s="37"/>
      <c r="H18" s="37"/>
      <c r="I18" s="37"/>
      <c r="J18" s="37"/>
      <c r="K18" s="37"/>
      <c r="L18" s="62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s="2" customFormat="1" ht="12" customHeight="1">
      <c r="A19" s="37"/>
      <c r="B19" s="43"/>
      <c r="C19" s="37"/>
      <c r="D19" s="150" t="s">
        <v>28</v>
      </c>
      <c r="E19" s="37"/>
      <c r="F19" s="37"/>
      <c r="G19" s="37"/>
      <c r="H19" s="37"/>
      <c r="I19" s="150" t="s">
        <v>25</v>
      </c>
      <c r="J19" s="32" t="str">
        <f>'Rekapitulace stavby'!AN13</f>
        <v>Vyplň údaj</v>
      </c>
      <c r="K19" s="37"/>
      <c r="L19" s="62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s="2" customFormat="1" ht="18" customHeight="1">
      <c r="A20" s="37"/>
      <c r="B20" s="43"/>
      <c r="C20" s="37"/>
      <c r="D20" s="37"/>
      <c r="E20" s="32" t="str">
        <f>'Rekapitulace stavby'!E14</f>
        <v>Vyplň údaj</v>
      </c>
      <c r="F20" s="140"/>
      <c r="G20" s="140"/>
      <c r="H20" s="140"/>
      <c r="I20" s="150" t="s">
        <v>27</v>
      </c>
      <c r="J20" s="32" t="str">
        <f>'Rekapitulace stavby'!AN14</f>
        <v>Vyplň údaj</v>
      </c>
      <c r="K20" s="37"/>
      <c r="L20" s="62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s="2" customFormat="1" ht="6.96" customHeight="1">
      <c r="A21" s="37"/>
      <c r="B21" s="43"/>
      <c r="C21" s="37"/>
      <c r="D21" s="37"/>
      <c r="E21" s="37"/>
      <c r="F21" s="37"/>
      <c r="G21" s="37"/>
      <c r="H21" s="37"/>
      <c r="I21" s="37"/>
      <c r="J21" s="37"/>
      <c r="K21" s="37"/>
      <c r="L21" s="62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s="2" customFormat="1" ht="12" customHeight="1">
      <c r="A22" s="37"/>
      <c r="B22" s="43"/>
      <c r="C22" s="37"/>
      <c r="D22" s="150" t="s">
        <v>30</v>
      </c>
      <c r="E22" s="37"/>
      <c r="F22" s="37"/>
      <c r="G22" s="37"/>
      <c r="H22" s="37"/>
      <c r="I22" s="150" t="s">
        <v>25</v>
      </c>
      <c r="J22" s="140" t="s">
        <v>1</v>
      </c>
      <c r="K22" s="37"/>
      <c r="L22" s="62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s="2" customFormat="1" ht="18" customHeight="1">
      <c r="A23" s="37"/>
      <c r="B23" s="43"/>
      <c r="C23" s="37"/>
      <c r="D23" s="37"/>
      <c r="E23" s="140" t="s">
        <v>31</v>
      </c>
      <c r="F23" s="37"/>
      <c r="G23" s="37"/>
      <c r="H23" s="37"/>
      <c r="I23" s="150" t="s">
        <v>27</v>
      </c>
      <c r="J23" s="140" t="s">
        <v>1</v>
      </c>
      <c r="K23" s="37"/>
      <c r="L23" s="62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s="2" customFormat="1" ht="6.96" customHeight="1">
      <c r="A24" s="37"/>
      <c r="B24" s="43"/>
      <c r="C24" s="37"/>
      <c r="D24" s="37"/>
      <c r="E24" s="37"/>
      <c r="F24" s="37"/>
      <c r="G24" s="37"/>
      <c r="H24" s="37"/>
      <c r="I24" s="37"/>
      <c r="J24" s="37"/>
      <c r="K24" s="37"/>
      <c r="L24" s="62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s="2" customFormat="1" ht="12" customHeight="1">
      <c r="A25" s="37"/>
      <c r="B25" s="43"/>
      <c r="C25" s="37"/>
      <c r="D25" s="150" t="s">
        <v>33</v>
      </c>
      <c r="E25" s="37"/>
      <c r="F25" s="37"/>
      <c r="G25" s="37"/>
      <c r="H25" s="37"/>
      <c r="I25" s="150" t="s">
        <v>25</v>
      </c>
      <c r="J25" s="140" t="str">
        <f>IF('Rekapitulace stavby'!AN19="","",'Rekapitulace stavby'!AN19)</f>
        <v/>
      </c>
      <c r="K25" s="37"/>
      <c r="L25" s="62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</row>
    <row r="26" s="2" customFormat="1" ht="18" customHeight="1">
      <c r="A26" s="37"/>
      <c r="B26" s="43"/>
      <c r="C26" s="37"/>
      <c r="D26" s="37"/>
      <c r="E26" s="140" t="str">
        <f>IF('Rekapitulace stavby'!E20="","",'Rekapitulace stavby'!E20)</f>
        <v xml:space="preserve"> </v>
      </c>
      <c r="F26" s="37"/>
      <c r="G26" s="37"/>
      <c r="H26" s="37"/>
      <c r="I26" s="150" t="s">
        <v>27</v>
      </c>
      <c r="J26" s="140" t="str">
        <f>IF('Rekapitulace stavby'!AN20="","",'Rekapitulace stavby'!AN20)</f>
        <v/>
      </c>
      <c r="K26" s="37"/>
      <c r="L26" s="62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s="2" customFormat="1" ht="6.96" customHeight="1">
      <c r="A27" s="37"/>
      <c r="B27" s="43"/>
      <c r="C27" s="37"/>
      <c r="D27" s="37"/>
      <c r="E27" s="37"/>
      <c r="F27" s="37"/>
      <c r="G27" s="37"/>
      <c r="H27" s="37"/>
      <c r="I27" s="37"/>
      <c r="J27" s="37"/>
      <c r="K27" s="37"/>
      <c r="L27" s="62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</row>
    <row r="28" s="2" customFormat="1" ht="12" customHeight="1">
      <c r="A28" s="37"/>
      <c r="B28" s="43"/>
      <c r="C28" s="37"/>
      <c r="D28" s="150" t="s">
        <v>35</v>
      </c>
      <c r="E28" s="37"/>
      <c r="F28" s="37"/>
      <c r="G28" s="37"/>
      <c r="H28" s="37"/>
      <c r="I28" s="37"/>
      <c r="J28" s="37"/>
      <c r="K28" s="37"/>
      <c r="L28" s="62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s="8" customFormat="1" ht="16.5" customHeight="1">
      <c r="A29" s="154"/>
      <c r="B29" s="155"/>
      <c r="C29" s="154"/>
      <c r="D29" s="154"/>
      <c r="E29" s="156" t="s">
        <v>1</v>
      </c>
      <c r="F29" s="156"/>
      <c r="G29" s="156"/>
      <c r="H29" s="156"/>
      <c r="I29" s="154"/>
      <c r="J29" s="154"/>
      <c r="K29" s="154"/>
      <c r="L29" s="157"/>
      <c r="S29" s="154"/>
      <c r="T29" s="154"/>
      <c r="U29" s="154"/>
      <c r="V29" s="154"/>
      <c r="W29" s="154"/>
      <c r="X29" s="154"/>
      <c r="Y29" s="154"/>
      <c r="Z29" s="154"/>
      <c r="AA29" s="154"/>
      <c r="AB29" s="154"/>
      <c r="AC29" s="154"/>
      <c r="AD29" s="154"/>
      <c r="AE29" s="154"/>
    </row>
    <row r="30" s="2" customFormat="1" ht="6.96" customHeight="1">
      <c r="A30" s="37"/>
      <c r="B30" s="43"/>
      <c r="C30" s="37"/>
      <c r="D30" s="37"/>
      <c r="E30" s="37"/>
      <c r="F30" s="37"/>
      <c r="G30" s="37"/>
      <c r="H30" s="37"/>
      <c r="I30" s="37"/>
      <c r="J30" s="37"/>
      <c r="K30" s="37"/>
      <c r="L30" s="62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s="2" customFormat="1" ht="6.96" customHeight="1">
      <c r="A31" s="37"/>
      <c r="B31" s="43"/>
      <c r="C31" s="37"/>
      <c r="D31" s="158"/>
      <c r="E31" s="158"/>
      <c r="F31" s="158"/>
      <c r="G31" s="158"/>
      <c r="H31" s="158"/>
      <c r="I31" s="158"/>
      <c r="J31" s="158"/>
      <c r="K31" s="158"/>
      <c r="L31" s="62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</row>
    <row r="32" s="2" customFormat="1" ht="25.44" customHeight="1">
      <c r="A32" s="37"/>
      <c r="B32" s="43"/>
      <c r="C32" s="37"/>
      <c r="D32" s="159" t="s">
        <v>36</v>
      </c>
      <c r="E32" s="37"/>
      <c r="F32" s="37"/>
      <c r="G32" s="37"/>
      <c r="H32" s="37"/>
      <c r="I32" s="37"/>
      <c r="J32" s="160">
        <f>ROUND(J126, 2)</f>
        <v>0</v>
      </c>
      <c r="K32" s="37"/>
      <c r="L32" s="62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s="2" customFormat="1" ht="6.96" customHeight="1">
      <c r="A33" s="37"/>
      <c r="B33" s="43"/>
      <c r="C33" s="37"/>
      <c r="D33" s="158"/>
      <c r="E33" s="158"/>
      <c r="F33" s="158"/>
      <c r="G33" s="158"/>
      <c r="H33" s="158"/>
      <c r="I33" s="158"/>
      <c r="J33" s="158"/>
      <c r="K33" s="158"/>
      <c r="L33" s="62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s="2" customFormat="1" ht="14.4" customHeight="1">
      <c r="A34" s="37"/>
      <c r="B34" s="43"/>
      <c r="C34" s="37"/>
      <c r="D34" s="37"/>
      <c r="E34" s="37"/>
      <c r="F34" s="161" t="s">
        <v>38</v>
      </c>
      <c r="G34" s="37"/>
      <c r="H34" s="37"/>
      <c r="I34" s="161" t="s">
        <v>37</v>
      </c>
      <c r="J34" s="161" t="s">
        <v>39</v>
      </c>
      <c r="K34" s="37"/>
      <c r="L34" s="62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s="2" customFormat="1" ht="14.4" customHeight="1">
      <c r="A35" s="37"/>
      <c r="B35" s="43"/>
      <c r="C35" s="37"/>
      <c r="D35" s="162" t="s">
        <v>40</v>
      </c>
      <c r="E35" s="150" t="s">
        <v>41</v>
      </c>
      <c r="F35" s="163">
        <f>ROUND((SUM(BE126:BE230)),  2)</f>
        <v>0</v>
      </c>
      <c r="G35" s="37"/>
      <c r="H35" s="37"/>
      <c r="I35" s="164">
        <v>0.20999999999999999</v>
      </c>
      <c r="J35" s="163">
        <f>ROUND(((SUM(BE126:BE230))*I35),  2)</f>
        <v>0</v>
      </c>
      <c r="K35" s="37"/>
      <c r="L35" s="62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s="2" customFormat="1" ht="14.4" customHeight="1">
      <c r="A36" s="37"/>
      <c r="B36" s="43"/>
      <c r="C36" s="37"/>
      <c r="D36" s="37"/>
      <c r="E36" s="150" t="s">
        <v>42</v>
      </c>
      <c r="F36" s="163">
        <f>ROUND((SUM(BF126:BF230)),  2)</f>
        <v>0</v>
      </c>
      <c r="G36" s="37"/>
      <c r="H36" s="37"/>
      <c r="I36" s="164">
        <v>0.14999999999999999</v>
      </c>
      <c r="J36" s="163">
        <f>ROUND(((SUM(BF126:BF230))*I36),  2)</f>
        <v>0</v>
      </c>
      <c r="K36" s="37"/>
      <c r="L36" s="62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hidden="1" s="2" customFormat="1" ht="14.4" customHeight="1">
      <c r="A37" s="37"/>
      <c r="B37" s="43"/>
      <c r="C37" s="37"/>
      <c r="D37" s="37"/>
      <c r="E37" s="150" t="s">
        <v>43</v>
      </c>
      <c r="F37" s="163">
        <f>ROUND((SUM(BG126:BG230)),  2)</f>
        <v>0</v>
      </c>
      <c r="G37" s="37"/>
      <c r="H37" s="37"/>
      <c r="I37" s="164">
        <v>0.20999999999999999</v>
      </c>
      <c r="J37" s="163">
        <f>0</f>
        <v>0</v>
      </c>
      <c r="K37" s="37"/>
      <c r="L37" s="62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hidden="1" s="2" customFormat="1" ht="14.4" customHeight="1">
      <c r="A38" s="37"/>
      <c r="B38" s="43"/>
      <c r="C38" s="37"/>
      <c r="D38" s="37"/>
      <c r="E38" s="150" t="s">
        <v>44</v>
      </c>
      <c r="F38" s="163">
        <f>ROUND((SUM(BH126:BH230)),  2)</f>
        <v>0</v>
      </c>
      <c r="G38" s="37"/>
      <c r="H38" s="37"/>
      <c r="I38" s="164">
        <v>0.14999999999999999</v>
      </c>
      <c r="J38" s="163">
        <f>0</f>
        <v>0</v>
      </c>
      <c r="K38" s="37"/>
      <c r="L38" s="62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hidden="1" s="2" customFormat="1" ht="14.4" customHeight="1">
      <c r="A39" s="37"/>
      <c r="B39" s="43"/>
      <c r="C39" s="37"/>
      <c r="D39" s="37"/>
      <c r="E39" s="150" t="s">
        <v>45</v>
      </c>
      <c r="F39" s="163">
        <f>ROUND((SUM(BI126:BI230)),  2)</f>
        <v>0</v>
      </c>
      <c r="G39" s="37"/>
      <c r="H39" s="37"/>
      <c r="I39" s="164">
        <v>0</v>
      </c>
      <c r="J39" s="163">
        <f>0</f>
        <v>0</v>
      </c>
      <c r="K39" s="37"/>
      <c r="L39" s="62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</row>
    <row r="40" s="2" customFormat="1" ht="6.96" customHeight="1">
      <c r="A40" s="37"/>
      <c r="B40" s="43"/>
      <c r="C40" s="37"/>
      <c r="D40" s="37"/>
      <c r="E40" s="37"/>
      <c r="F40" s="37"/>
      <c r="G40" s="37"/>
      <c r="H40" s="37"/>
      <c r="I40" s="37"/>
      <c r="J40" s="37"/>
      <c r="K40" s="37"/>
      <c r="L40" s="62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</row>
    <row r="41" s="2" customFormat="1" ht="25.44" customHeight="1">
      <c r="A41" s="37"/>
      <c r="B41" s="43"/>
      <c r="C41" s="165"/>
      <c r="D41" s="166" t="s">
        <v>46</v>
      </c>
      <c r="E41" s="167"/>
      <c r="F41" s="167"/>
      <c r="G41" s="168" t="s">
        <v>47</v>
      </c>
      <c r="H41" s="169" t="s">
        <v>48</v>
      </c>
      <c r="I41" s="167"/>
      <c r="J41" s="170">
        <f>SUM(J32:J39)</f>
        <v>0</v>
      </c>
      <c r="K41" s="171"/>
      <c r="L41" s="62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</row>
    <row r="42" s="2" customFormat="1" ht="14.4" customHeight="1">
      <c r="A42" s="37"/>
      <c r="B42" s="43"/>
      <c r="C42" s="37"/>
      <c r="D42" s="37"/>
      <c r="E42" s="37"/>
      <c r="F42" s="37"/>
      <c r="G42" s="37"/>
      <c r="H42" s="37"/>
      <c r="I42" s="37"/>
      <c r="J42" s="37"/>
      <c r="K42" s="37"/>
      <c r="L42" s="62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</row>
    <row r="43" s="1" customFormat="1" ht="14.4" customHeight="1">
      <c r="B43" s="19"/>
      <c r="L43" s="19"/>
    </row>
    <row r="44" s="1" customFormat="1" ht="14.4" customHeight="1">
      <c r="B44" s="19"/>
      <c r="L44" s="19"/>
    </row>
    <row r="45" s="1" customFormat="1" ht="14.4" customHeight="1">
      <c r="B45" s="19"/>
      <c r="L45" s="19"/>
    </row>
    <row r="46" s="1" customFormat="1" ht="14.4" customHeight="1">
      <c r="B46" s="19"/>
      <c r="L46" s="19"/>
    </row>
    <row r="47" s="1" customFormat="1" ht="14.4" customHeight="1">
      <c r="B47" s="19"/>
      <c r="L47" s="19"/>
    </row>
    <row r="48" s="1" customFormat="1" ht="14.4" customHeight="1">
      <c r="B48" s="19"/>
      <c r="L48" s="19"/>
    </row>
    <row r="49" s="1" customFormat="1" ht="14.4" customHeight="1">
      <c r="B49" s="19"/>
      <c r="L49" s="19"/>
    </row>
    <row r="50" s="2" customFormat="1" ht="14.4" customHeight="1">
      <c r="B50" s="62"/>
      <c r="D50" s="172" t="s">
        <v>49</v>
      </c>
      <c r="E50" s="173"/>
      <c r="F50" s="173"/>
      <c r="G50" s="172" t="s">
        <v>50</v>
      </c>
      <c r="H50" s="173"/>
      <c r="I50" s="173"/>
      <c r="J50" s="173"/>
      <c r="K50" s="173"/>
      <c r="L50" s="62"/>
    </row>
    <row r="51">
      <c r="B51" s="19"/>
      <c r="L51" s="19"/>
    </row>
    <row r="52">
      <c r="B52" s="19"/>
      <c r="L52" s="19"/>
    </row>
    <row r="53">
      <c r="B53" s="19"/>
      <c r="L53" s="19"/>
    </row>
    <row r="54">
      <c r="B54" s="19"/>
      <c r="L54" s="19"/>
    </row>
    <row r="55">
      <c r="B55" s="19"/>
      <c r="L55" s="19"/>
    </row>
    <row r="56">
      <c r="B56" s="19"/>
      <c r="L56" s="19"/>
    </row>
    <row r="57">
      <c r="B57" s="19"/>
      <c r="L57" s="19"/>
    </row>
    <row r="58">
      <c r="B58" s="19"/>
      <c r="L58" s="19"/>
    </row>
    <row r="59">
      <c r="B59" s="19"/>
      <c r="L59" s="19"/>
    </row>
    <row r="60">
      <c r="B60" s="19"/>
      <c r="L60" s="19"/>
    </row>
    <row r="61" s="2" customFormat="1">
      <c r="A61" s="37"/>
      <c r="B61" s="43"/>
      <c r="C61" s="37"/>
      <c r="D61" s="174" t="s">
        <v>51</v>
      </c>
      <c r="E61" s="175"/>
      <c r="F61" s="176" t="s">
        <v>52</v>
      </c>
      <c r="G61" s="174" t="s">
        <v>51</v>
      </c>
      <c r="H61" s="175"/>
      <c r="I61" s="175"/>
      <c r="J61" s="177" t="s">
        <v>52</v>
      </c>
      <c r="K61" s="175"/>
      <c r="L61" s="62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</row>
    <row r="62">
      <c r="B62" s="19"/>
      <c r="L62" s="19"/>
    </row>
    <row r="63">
      <c r="B63" s="19"/>
      <c r="L63" s="19"/>
    </row>
    <row r="64">
      <c r="B64" s="19"/>
      <c r="L64" s="19"/>
    </row>
    <row r="65" s="2" customFormat="1">
      <c r="A65" s="37"/>
      <c r="B65" s="43"/>
      <c r="C65" s="37"/>
      <c r="D65" s="172" t="s">
        <v>53</v>
      </c>
      <c r="E65" s="178"/>
      <c r="F65" s="178"/>
      <c r="G65" s="172" t="s">
        <v>54</v>
      </c>
      <c r="H65" s="178"/>
      <c r="I65" s="178"/>
      <c r="J65" s="178"/>
      <c r="K65" s="178"/>
      <c r="L65" s="62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</row>
    <row r="66">
      <c r="B66" s="19"/>
      <c r="L66" s="19"/>
    </row>
    <row r="67">
      <c r="B67" s="19"/>
      <c r="L67" s="19"/>
    </row>
    <row r="68">
      <c r="B68" s="19"/>
      <c r="L68" s="19"/>
    </row>
    <row r="69">
      <c r="B69" s="19"/>
      <c r="L69" s="19"/>
    </row>
    <row r="70">
      <c r="B70" s="19"/>
      <c r="L70" s="19"/>
    </row>
    <row r="71">
      <c r="B71" s="19"/>
      <c r="L71" s="19"/>
    </row>
    <row r="72">
      <c r="B72" s="19"/>
      <c r="L72" s="19"/>
    </row>
    <row r="73">
      <c r="B73" s="19"/>
      <c r="L73" s="19"/>
    </row>
    <row r="74">
      <c r="B74" s="19"/>
      <c r="L74" s="19"/>
    </row>
    <row r="75">
      <c r="B75" s="19"/>
      <c r="L75" s="19"/>
    </row>
    <row r="76" s="2" customFormat="1">
      <c r="A76" s="37"/>
      <c r="B76" s="43"/>
      <c r="C76" s="37"/>
      <c r="D76" s="174" t="s">
        <v>51</v>
      </c>
      <c r="E76" s="175"/>
      <c r="F76" s="176" t="s">
        <v>52</v>
      </c>
      <c r="G76" s="174" t="s">
        <v>51</v>
      </c>
      <c r="H76" s="175"/>
      <c r="I76" s="175"/>
      <c r="J76" s="177" t="s">
        <v>52</v>
      </c>
      <c r="K76" s="175"/>
      <c r="L76" s="62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</row>
    <row r="77" s="2" customFormat="1" ht="14.4" customHeight="1">
      <c r="A77" s="37"/>
      <c r="B77" s="179"/>
      <c r="C77" s="180"/>
      <c r="D77" s="180"/>
      <c r="E77" s="180"/>
      <c r="F77" s="180"/>
      <c r="G77" s="180"/>
      <c r="H77" s="180"/>
      <c r="I77" s="180"/>
      <c r="J77" s="180"/>
      <c r="K77" s="180"/>
      <c r="L77" s="62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</row>
    <row r="81" s="2" customFormat="1" ht="6.96" customHeight="1">
      <c r="A81" s="37"/>
      <c r="B81" s="181"/>
      <c r="C81" s="182"/>
      <c r="D81" s="182"/>
      <c r="E81" s="182"/>
      <c r="F81" s="182"/>
      <c r="G81" s="182"/>
      <c r="H81" s="182"/>
      <c r="I81" s="182"/>
      <c r="J81" s="182"/>
      <c r="K81" s="182"/>
      <c r="L81" s="62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</row>
    <row r="82" s="2" customFormat="1" ht="24.96" customHeight="1">
      <c r="A82" s="37"/>
      <c r="B82" s="38"/>
      <c r="C82" s="22" t="s">
        <v>117</v>
      </c>
      <c r="D82" s="39"/>
      <c r="E82" s="39"/>
      <c r="F82" s="39"/>
      <c r="G82" s="39"/>
      <c r="H82" s="39"/>
      <c r="I82" s="39"/>
      <c r="J82" s="39"/>
      <c r="K82" s="39"/>
      <c r="L82" s="62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</row>
    <row r="83" s="2" customFormat="1" ht="6.96" customHeight="1">
      <c r="A83" s="37"/>
      <c r="B83" s="38"/>
      <c r="C83" s="39"/>
      <c r="D83" s="39"/>
      <c r="E83" s="39"/>
      <c r="F83" s="39"/>
      <c r="G83" s="39"/>
      <c r="H83" s="39"/>
      <c r="I83" s="39"/>
      <c r="J83" s="39"/>
      <c r="K83" s="39"/>
      <c r="L83" s="62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</row>
    <row r="84" s="2" customFormat="1" ht="12" customHeight="1">
      <c r="A84" s="37"/>
      <c r="B84" s="38"/>
      <c r="C84" s="31" t="s">
        <v>16</v>
      </c>
      <c r="D84" s="39"/>
      <c r="E84" s="39"/>
      <c r="F84" s="39"/>
      <c r="G84" s="39"/>
      <c r="H84" s="39"/>
      <c r="I84" s="39"/>
      <c r="J84" s="39"/>
      <c r="K84" s="39"/>
      <c r="L84" s="62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</row>
    <row r="85" s="2" customFormat="1" ht="16.5" customHeight="1">
      <c r="A85" s="37"/>
      <c r="B85" s="38"/>
      <c r="C85" s="39"/>
      <c r="D85" s="39"/>
      <c r="E85" s="183" t="str">
        <f>E7</f>
        <v>Kyjov - Parkoviště ul. Brandlova a Nětčická</v>
      </c>
      <c r="F85" s="31"/>
      <c r="G85" s="31"/>
      <c r="H85" s="31"/>
      <c r="I85" s="39"/>
      <c r="J85" s="39"/>
      <c r="K85" s="39"/>
      <c r="L85" s="62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</row>
    <row r="86" s="1" customFormat="1" ht="12" customHeight="1">
      <c r="B86" s="20"/>
      <c r="C86" s="31" t="s">
        <v>113</v>
      </c>
      <c r="D86" s="21"/>
      <c r="E86" s="21"/>
      <c r="F86" s="21"/>
      <c r="G86" s="21"/>
      <c r="H86" s="21"/>
      <c r="I86" s="21"/>
      <c r="J86" s="21"/>
      <c r="K86" s="21"/>
      <c r="L86" s="19"/>
    </row>
    <row r="87" s="2" customFormat="1" ht="16.5" customHeight="1">
      <c r="A87" s="37"/>
      <c r="B87" s="38"/>
      <c r="C87" s="39"/>
      <c r="D87" s="39"/>
      <c r="E87" s="183" t="s">
        <v>455</v>
      </c>
      <c r="F87" s="39"/>
      <c r="G87" s="39"/>
      <c r="H87" s="39"/>
      <c r="I87" s="39"/>
      <c r="J87" s="39"/>
      <c r="K87" s="39"/>
      <c r="L87" s="62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</row>
    <row r="88" s="2" customFormat="1" ht="12" customHeight="1">
      <c r="A88" s="37"/>
      <c r="B88" s="38"/>
      <c r="C88" s="31" t="s">
        <v>115</v>
      </c>
      <c r="D88" s="39"/>
      <c r="E88" s="39"/>
      <c r="F88" s="39"/>
      <c r="G88" s="39"/>
      <c r="H88" s="39"/>
      <c r="I88" s="39"/>
      <c r="J88" s="39"/>
      <c r="K88" s="39"/>
      <c r="L88" s="62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</row>
    <row r="89" s="2" customFormat="1" ht="16.5" customHeight="1">
      <c r="A89" s="37"/>
      <c r="B89" s="38"/>
      <c r="C89" s="39"/>
      <c r="D89" s="39"/>
      <c r="E89" s="75" t="str">
        <f>E11</f>
        <v>02.1 - Vybudování povrchů</v>
      </c>
      <c r="F89" s="39"/>
      <c r="G89" s="39"/>
      <c r="H89" s="39"/>
      <c r="I89" s="39"/>
      <c r="J89" s="39"/>
      <c r="K89" s="39"/>
      <c r="L89" s="62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</row>
    <row r="90" s="2" customFormat="1" ht="6.96" customHeight="1">
      <c r="A90" s="37"/>
      <c r="B90" s="38"/>
      <c r="C90" s="39"/>
      <c r="D90" s="39"/>
      <c r="E90" s="39"/>
      <c r="F90" s="39"/>
      <c r="G90" s="39"/>
      <c r="H90" s="39"/>
      <c r="I90" s="39"/>
      <c r="J90" s="39"/>
      <c r="K90" s="39"/>
      <c r="L90" s="62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</row>
    <row r="91" s="2" customFormat="1" ht="12" customHeight="1">
      <c r="A91" s="37"/>
      <c r="B91" s="38"/>
      <c r="C91" s="31" t="s">
        <v>20</v>
      </c>
      <c r="D91" s="39"/>
      <c r="E91" s="39"/>
      <c r="F91" s="26" t="str">
        <f>F14</f>
        <v>Kyjov</v>
      </c>
      <c r="G91" s="39"/>
      <c r="H91" s="39"/>
      <c r="I91" s="31" t="s">
        <v>22</v>
      </c>
      <c r="J91" s="78" t="str">
        <f>IF(J14="","",J14)</f>
        <v>16. 4. 2024</v>
      </c>
      <c r="K91" s="39"/>
      <c r="L91" s="62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</row>
    <row r="92" s="2" customFormat="1" ht="6.96" customHeight="1">
      <c r="A92" s="37"/>
      <c r="B92" s="38"/>
      <c r="C92" s="39"/>
      <c r="D92" s="39"/>
      <c r="E92" s="39"/>
      <c r="F92" s="39"/>
      <c r="G92" s="39"/>
      <c r="H92" s="39"/>
      <c r="I92" s="39"/>
      <c r="J92" s="39"/>
      <c r="K92" s="39"/>
      <c r="L92" s="62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</row>
    <row r="93" s="2" customFormat="1" ht="15.15" customHeight="1">
      <c r="A93" s="37"/>
      <c r="B93" s="38"/>
      <c r="C93" s="31" t="s">
        <v>24</v>
      </c>
      <c r="D93" s="39"/>
      <c r="E93" s="39"/>
      <c r="F93" s="26" t="str">
        <f>E17</f>
        <v>město Kyjov</v>
      </c>
      <c r="G93" s="39"/>
      <c r="H93" s="39"/>
      <c r="I93" s="31" t="s">
        <v>30</v>
      </c>
      <c r="J93" s="35" t="str">
        <f>E23</f>
        <v>Projekce DS s.r.o.</v>
      </c>
      <c r="K93" s="39"/>
      <c r="L93" s="62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</row>
    <row r="94" s="2" customFormat="1" ht="15.15" customHeight="1">
      <c r="A94" s="37"/>
      <c r="B94" s="38"/>
      <c r="C94" s="31" t="s">
        <v>28</v>
      </c>
      <c r="D94" s="39"/>
      <c r="E94" s="39"/>
      <c r="F94" s="26" t="str">
        <f>IF(E20="","",E20)</f>
        <v>Vyplň údaj</v>
      </c>
      <c r="G94" s="39"/>
      <c r="H94" s="39"/>
      <c r="I94" s="31" t="s">
        <v>33</v>
      </c>
      <c r="J94" s="35" t="str">
        <f>E26</f>
        <v xml:space="preserve"> </v>
      </c>
      <c r="K94" s="39"/>
      <c r="L94" s="62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</row>
    <row r="95" s="2" customFormat="1" ht="10.32" customHeight="1">
      <c r="A95" s="37"/>
      <c r="B95" s="38"/>
      <c r="C95" s="39"/>
      <c r="D95" s="39"/>
      <c r="E95" s="39"/>
      <c r="F95" s="39"/>
      <c r="G95" s="39"/>
      <c r="H95" s="39"/>
      <c r="I95" s="39"/>
      <c r="J95" s="39"/>
      <c r="K95" s="39"/>
      <c r="L95" s="62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</row>
    <row r="96" s="2" customFormat="1" ht="29.28" customHeight="1">
      <c r="A96" s="37"/>
      <c r="B96" s="38"/>
      <c r="C96" s="184" t="s">
        <v>118</v>
      </c>
      <c r="D96" s="185"/>
      <c r="E96" s="185"/>
      <c r="F96" s="185"/>
      <c r="G96" s="185"/>
      <c r="H96" s="185"/>
      <c r="I96" s="185"/>
      <c r="J96" s="186" t="s">
        <v>119</v>
      </c>
      <c r="K96" s="185"/>
      <c r="L96" s="62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</row>
    <row r="97" s="2" customFormat="1" ht="10.32" customHeight="1">
      <c r="A97" s="37"/>
      <c r="B97" s="38"/>
      <c r="C97" s="39"/>
      <c r="D97" s="39"/>
      <c r="E97" s="39"/>
      <c r="F97" s="39"/>
      <c r="G97" s="39"/>
      <c r="H97" s="39"/>
      <c r="I97" s="39"/>
      <c r="J97" s="39"/>
      <c r="K97" s="39"/>
      <c r="L97" s="62"/>
      <c r="S97" s="37"/>
      <c r="T97" s="37"/>
      <c r="U97" s="37"/>
      <c r="V97" s="37"/>
      <c r="W97" s="37"/>
      <c r="X97" s="37"/>
      <c r="Y97" s="37"/>
      <c r="Z97" s="37"/>
      <c r="AA97" s="37"/>
      <c r="AB97" s="37"/>
      <c r="AC97" s="37"/>
      <c r="AD97" s="37"/>
      <c r="AE97" s="37"/>
    </row>
    <row r="98" s="2" customFormat="1" ht="22.8" customHeight="1">
      <c r="A98" s="37"/>
      <c r="B98" s="38"/>
      <c r="C98" s="187" t="s">
        <v>120</v>
      </c>
      <c r="D98" s="39"/>
      <c r="E98" s="39"/>
      <c r="F98" s="39"/>
      <c r="G98" s="39"/>
      <c r="H98" s="39"/>
      <c r="I98" s="39"/>
      <c r="J98" s="109">
        <f>J126</f>
        <v>0</v>
      </c>
      <c r="K98" s="39"/>
      <c r="L98" s="62"/>
      <c r="S98" s="37"/>
      <c r="T98" s="37"/>
      <c r="U98" s="37"/>
      <c r="V98" s="37"/>
      <c r="W98" s="37"/>
      <c r="X98" s="37"/>
      <c r="Y98" s="37"/>
      <c r="Z98" s="37"/>
      <c r="AA98" s="37"/>
      <c r="AB98" s="37"/>
      <c r="AC98" s="37"/>
      <c r="AD98" s="37"/>
      <c r="AE98" s="37"/>
      <c r="AU98" s="16" t="s">
        <v>121</v>
      </c>
    </row>
    <row r="99" s="9" customFormat="1" ht="24.96" customHeight="1">
      <c r="A99" s="9"/>
      <c r="B99" s="188"/>
      <c r="C99" s="189"/>
      <c r="D99" s="190" t="s">
        <v>122</v>
      </c>
      <c r="E99" s="191"/>
      <c r="F99" s="191"/>
      <c r="G99" s="191"/>
      <c r="H99" s="191"/>
      <c r="I99" s="191"/>
      <c r="J99" s="192">
        <f>J127</f>
        <v>0</v>
      </c>
      <c r="K99" s="189"/>
      <c r="L99" s="193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10" customFormat="1" ht="19.92" customHeight="1">
      <c r="A100" s="10"/>
      <c r="B100" s="194"/>
      <c r="C100" s="132"/>
      <c r="D100" s="195" t="s">
        <v>123</v>
      </c>
      <c r="E100" s="196"/>
      <c r="F100" s="196"/>
      <c r="G100" s="196"/>
      <c r="H100" s="196"/>
      <c r="I100" s="196"/>
      <c r="J100" s="197">
        <f>J128</f>
        <v>0</v>
      </c>
      <c r="K100" s="132"/>
      <c r="L100" s="198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94"/>
      <c r="C101" s="132"/>
      <c r="D101" s="195" t="s">
        <v>124</v>
      </c>
      <c r="E101" s="196"/>
      <c r="F101" s="196"/>
      <c r="G101" s="196"/>
      <c r="H101" s="196"/>
      <c r="I101" s="196"/>
      <c r="J101" s="197">
        <f>J169</f>
        <v>0</v>
      </c>
      <c r="K101" s="132"/>
      <c r="L101" s="198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194"/>
      <c r="C102" s="132"/>
      <c r="D102" s="195" t="s">
        <v>125</v>
      </c>
      <c r="E102" s="196"/>
      <c r="F102" s="196"/>
      <c r="G102" s="196"/>
      <c r="H102" s="196"/>
      <c r="I102" s="196"/>
      <c r="J102" s="197">
        <f>J199</f>
        <v>0</v>
      </c>
      <c r="K102" s="132"/>
      <c r="L102" s="198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194"/>
      <c r="C103" s="132"/>
      <c r="D103" s="195" t="s">
        <v>126</v>
      </c>
      <c r="E103" s="196"/>
      <c r="F103" s="196"/>
      <c r="G103" s="196"/>
      <c r="H103" s="196"/>
      <c r="I103" s="196"/>
      <c r="J103" s="197">
        <f>J224</f>
        <v>0</v>
      </c>
      <c r="K103" s="132"/>
      <c r="L103" s="198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194"/>
      <c r="C104" s="132"/>
      <c r="D104" s="195" t="s">
        <v>127</v>
      </c>
      <c r="E104" s="196"/>
      <c r="F104" s="196"/>
      <c r="G104" s="196"/>
      <c r="H104" s="196"/>
      <c r="I104" s="196"/>
      <c r="J104" s="197">
        <f>J228</f>
        <v>0</v>
      </c>
      <c r="K104" s="132"/>
      <c r="L104" s="198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2" customFormat="1" ht="21.84" customHeight="1">
      <c r="A105" s="37"/>
      <c r="B105" s="38"/>
      <c r="C105" s="39"/>
      <c r="D105" s="39"/>
      <c r="E105" s="39"/>
      <c r="F105" s="39"/>
      <c r="G105" s="39"/>
      <c r="H105" s="39"/>
      <c r="I105" s="39"/>
      <c r="J105" s="39"/>
      <c r="K105" s="39"/>
      <c r="L105" s="62"/>
      <c r="S105" s="37"/>
      <c r="T105" s="37"/>
      <c r="U105" s="37"/>
      <c r="V105" s="37"/>
      <c r="W105" s="37"/>
      <c r="X105" s="37"/>
      <c r="Y105" s="37"/>
      <c r="Z105" s="37"/>
      <c r="AA105" s="37"/>
      <c r="AB105" s="37"/>
      <c r="AC105" s="37"/>
      <c r="AD105" s="37"/>
      <c r="AE105" s="37"/>
    </row>
    <row r="106" s="2" customFormat="1" ht="6.96" customHeight="1">
      <c r="A106" s="37"/>
      <c r="B106" s="65"/>
      <c r="C106" s="66"/>
      <c r="D106" s="66"/>
      <c r="E106" s="66"/>
      <c r="F106" s="66"/>
      <c r="G106" s="66"/>
      <c r="H106" s="66"/>
      <c r="I106" s="66"/>
      <c r="J106" s="66"/>
      <c r="K106" s="66"/>
      <c r="L106" s="62"/>
      <c r="S106" s="37"/>
      <c r="T106" s="37"/>
      <c r="U106" s="37"/>
      <c r="V106" s="37"/>
      <c r="W106" s="37"/>
      <c r="X106" s="37"/>
      <c r="Y106" s="37"/>
      <c r="Z106" s="37"/>
      <c r="AA106" s="37"/>
      <c r="AB106" s="37"/>
      <c r="AC106" s="37"/>
      <c r="AD106" s="37"/>
      <c r="AE106" s="37"/>
    </row>
    <row r="110" s="2" customFormat="1" ht="6.96" customHeight="1">
      <c r="A110" s="37"/>
      <c r="B110" s="67"/>
      <c r="C110" s="68"/>
      <c r="D110" s="68"/>
      <c r="E110" s="68"/>
      <c r="F110" s="68"/>
      <c r="G110" s="68"/>
      <c r="H110" s="68"/>
      <c r="I110" s="68"/>
      <c r="J110" s="68"/>
      <c r="K110" s="68"/>
      <c r="L110" s="62"/>
      <c r="S110" s="37"/>
      <c r="T110" s="37"/>
      <c r="U110" s="37"/>
      <c r="V110" s="37"/>
      <c r="W110" s="37"/>
      <c r="X110" s="37"/>
      <c r="Y110" s="37"/>
      <c r="Z110" s="37"/>
      <c r="AA110" s="37"/>
      <c r="AB110" s="37"/>
      <c r="AC110" s="37"/>
      <c r="AD110" s="37"/>
      <c r="AE110" s="37"/>
    </row>
    <row r="111" s="2" customFormat="1" ht="24.96" customHeight="1">
      <c r="A111" s="37"/>
      <c r="B111" s="38"/>
      <c r="C111" s="22" t="s">
        <v>128</v>
      </c>
      <c r="D111" s="39"/>
      <c r="E111" s="39"/>
      <c r="F111" s="39"/>
      <c r="G111" s="39"/>
      <c r="H111" s="39"/>
      <c r="I111" s="39"/>
      <c r="J111" s="39"/>
      <c r="K111" s="39"/>
      <c r="L111" s="62"/>
      <c r="S111" s="37"/>
      <c r="T111" s="37"/>
      <c r="U111" s="37"/>
      <c r="V111" s="37"/>
      <c r="W111" s="37"/>
      <c r="X111" s="37"/>
      <c r="Y111" s="37"/>
      <c r="Z111" s="37"/>
      <c r="AA111" s="37"/>
      <c r="AB111" s="37"/>
      <c r="AC111" s="37"/>
      <c r="AD111" s="37"/>
      <c r="AE111" s="37"/>
    </row>
    <row r="112" s="2" customFormat="1" ht="6.96" customHeight="1">
      <c r="A112" s="37"/>
      <c r="B112" s="38"/>
      <c r="C112" s="39"/>
      <c r="D112" s="39"/>
      <c r="E112" s="39"/>
      <c r="F112" s="39"/>
      <c r="G112" s="39"/>
      <c r="H112" s="39"/>
      <c r="I112" s="39"/>
      <c r="J112" s="39"/>
      <c r="K112" s="39"/>
      <c r="L112" s="62"/>
      <c r="S112" s="37"/>
      <c r="T112" s="37"/>
      <c r="U112" s="37"/>
      <c r="V112" s="37"/>
      <c r="W112" s="37"/>
      <c r="X112" s="37"/>
      <c r="Y112" s="37"/>
      <c r="Z112" s="37"/>
      <c r="AA112" s="37"/>
      <c r="AB112" s="37"/>
      <c r="AC112" s="37"/>
      <c r="AD112" s="37"/>
      <c r="AE112" s="37"/>
    </row>
    <row r="113" s="2" customFormat="1" ht="12" customHeight="1">
      <c r="A113" s="37"/>
      <c r="B113" s="38"/>
      <c r="C113" s="31" t="s">
        <v>16</v>
      </c>
      <c r="D113" s="39"/>
      <c r="E113" s="39"/>
      <c r="F113" s="39"/>
      <c r="G113" s="39"/>
      <c r="H113" s="39"/>
      <c r="I113" s="39"/>
      <c r="J113" s="39"/>
      <c r="K113" s="39"/>
      <c r="L113" s="62"/>
      <c r="S113" s="37"/>
      <c r="T113" s="37"/>
      <c r="U113" s="37"/>
      <c r="V113" s="37"/>
      <c r="W113" s="37"/>
      <c r="X113" s="37"/>
      <c r="Y113" s="37"/>
      <c r="Z113" s="37"/>
      <c r="AA113" s="37"/>
      <c r="AB113" s="37"/>
      <c r="AC113" s="37"/>
      <c r="AD113" s="37"/>
      <c r="AE113" s="37"/>
    </row>
    <row r="114" s="2" customFormat="1" ht="16.5" customHeight="1">
      <c r="A114" s="37"/>
      <c r="B114" s="38"/>
      <c r="C114" s="39"/>
      <c r="D114" s="39"/>
      <c r="E114" s="183" t="str">
        <f>E7</f>
        <v>Kyjov - Parkoviště ul. Brandlova a Nětčická</v>
      </c>
      <c r="F114" s="31"/>
      <c r="G114" s="31"/>
      <c r="H114" s="31"/>
      <c r="I114" s="39"/>
      <c r="J114" s="39"/>
      <c r="K114" s="39"/>
      <c r="L114" s="62"/>
      <c r="S114" s="37"/>
      <c r="T114" s="37"/>
      <c r="U114" s="37"/>
      <c r="V114" s="37"/>
      <c r="W114" s="37"/>
      <c r="X114" s="37"/>
      <c r="Y114" s="37"/>
      <c r="Z114" s="37"/>
      <c r="AA114" s="37"/>
      <c r="AB114" s="37"/>
      <c r="AC114" s="37"/>
      <c r="AD114" s="37"/>
      <c r="AE114" s="37"/>
    </row>
    <row r="115" s="1" customFormat="1" ht="12" customHeight="1">
      <c r="B115" s="20"/>
      <c r="C115" s="31" t="s">
        <v>113</v>
      </c>
      <c r="D115" s="21"/>
      <c r="E115" s="21"/>
      <c r="F115" s="21"/>
      <c r="G115" s="21"/>
      <c r="H115" s="21"/>
      <c r="I115" s="21"/>
      <c r="J115" s="21"/>
      <c r="K115" s="21"/>
      <c r="L115" s="19"/>
    </row>
    <row r="116" s="2" customFormat="1" ht="16.5" customHeight="1">
      <c r="A116" s="37"/>
      <c r="B116" s="38"/>
      <c r="C116" s="39"/>
      <c r="D116" s="39"/>
      <c r="E116" s="183" t="s">
        <v>455</v>
      </c>
      <c r="F116" s="39"/>
      <c r="G116" s="39"/>
      <c r="H116" s="39"/>
      <c r="I116" s="39"/>
      <c r="J116" s="39"/>
      <c r="K116" s="39"/>
      <c r="L116" s="62"/>
      <c r="S116" s="37"/>
      <c r="T116" s="37"/>
      <c r="U116" s="37"/>
      <c r="V116" s="37"/>
      <c r="W116" s="37"/>
      <c r="X116" s="37"/>
      <c r="Y116" s="37"/>
      <c r="Z116" s="37"/>
      <c r="AA116" s="37"/>
      <c r="AB116" s="37"/>
      <c r="AC116" s="37"/>
      <c r="AD116" s="37"/>
      <c r="AE116" s="37"/>
    </row>
    <row r="117" s="2" customFormat="1" ht="12" customHeight="1">
      <c r="A117" s="37"/>
      <c r="B117" s="38"/>
      <c r="C117" s="31" t="s">
        <v>115</v>
      </c>
      <c r="D117" s="39"/>
      <c r="E117" s="39"/>
      <c r="F117" s="39"/>
      <c r="G117" s="39"/>
      <c r="H117" s="39"/>
      <c r="I117" s="39"/>
      <c r="J117" s="39"/>
      <c r="K117" s="39"/>
      <c r="L117" s="62"/>
      <c r="S117" s="37"/>
      <c r="T117" s="37"/>
      <c r="U117" s="37"/>
      <c r="V117" s="37"/>
      <c r="W117" s="37"/>
      <c r="X117" s="37"/>
      <c r="Y117" s="37"/>
      <c r="Z117" s="37"/>
      <c r="AA117" s="37"/>
      <c r="AB117" s="37"/>
      <c r="AC117" s="37"/>
      <c r="AD117" s="37"/>
      <c r="AE117" s="37"/>
    </row>
    <row r="118" s="2" customFormat="1" ht="16.5" customHeight="1">
      <c r="A118" s="37"/>
      <c r="B118" s="38"/>
      <c r="C118" s="39"/>
      <c r="D118" s="39"/>
      <c r="E118" s="75" t="str">
        <f>E11</f>
        <v>02.1 - Vybudování povrchů</v>
      </c>
      <c r="F118" s="39"/>
      <c r="G118" s="39"/>
      <c r="H118" s="39"/>
      <c r="I118" s="39"/>
      <c r="J118" s="39"/>
      <c r="K118" s="39"/>
      <c r="L118" s="62"/>
      <c r="S118" s="37"/>
      <c r="T118" s="37"/>
      <c r="U118" s="37"/>
      <c r="V118" s="37"/>
      <c r="W118" s="37"/>
      <c r="X118" s="37"/>
      <c r="Y118" s="37"/>
      <c r="Z118" s="37"/>
      <c r="AA118" s="37"/>
      <c r="AB118" s="37"/>
      <c r="AC118" s="37"/>
      <c r="AD118" s="37"/>
      <c r="AE118" s="37"/>
    </row>
    <row r="119" s="2" customFormat="1" ht="6.96" customHeight="1">
      <c r="A119" s="37"/>
      <c r="B119" s="38"/>
      <c r="C119" s="39"/>
      <c r="D119" s="39"/>
      <c r="E119" s="39"/>
      <c r="F119" s="39"/>
      <c r="G119" s="39"/>
      <c r="H119" s="39"/>
      <c r="I119" s="39"/>
      <c r="J119" s="39"/>
      <c r="K119" s="39"/>
      <c r="L119" s="62"/>
      <c r="S119" s="37"/>
      <c r="T119" s="37"/>
      <c r="U119" s="37"/>
      <c r="V119" s="37"/>
      <c r="W119" s="37"/>
      <c r="X119" s="37"/>
      <c r="Y119" s="37"/>
      <c r="Z119" s="37"/>
      <c r="AA119" s="37"/>
      <c r="AB119" s="37"/>
      <c r="AC119" s="37"/>
      <c r="AD119" s="37"/>
      <c r="AE119" s="37"/>
    </row>
    <row r="120" s="2" customFormat="1" ht="12" customHeight="1">
      <c r="A120" s="37"/>
      <c r="B120" s="38"/>
      <c r="C120" s="31" t="s">
        <v>20</v>
      </c>
      <c r="D120" s="39"/>
      <c r="E120" s="39"/>
      <c r="F120" s="26" t="str">
        <f>F14</f>
        <v>Kyjov</v>
      </c>
      <c r="G120" s="39"/>
      <c r="H120" s="39"/>
      <c r="I120" s="31" t="s">
        <v>22</v>
      </c>
      <c r="J120" s="78" t="str">
        <f>IF(J14="","",J14)</f>
        <v>16. 4. 2024</v>
      </c>
      <c r="K120" s="39"/>
      <c r="L120" s="62"/>
      <c r="S120" s="37"/>
      <c r="T120" s="37"/>
      <c r="U120" s="37"/>
      <c r="V120" s="37"/>
      <c r="W120" s="37"/>
      <c r="X120" s="37"/>
      <c r="Y120" s="37"/>
      <c r="Z120" s="37"/>
      <c r="AA120" s="37"/>
      <c r="AB120" s="37"/>
      <c r="AC120" s="37"/>
      <c r="AD120" s="37"/>
      <c r="AE120" s="37"/>
    </row>
    <row r="121" s="2" customFormat="1" ht="6.96" customHeight="1">
      <c r="A121" s="37"/>
      <c r="B121" s="38"/>
      <c r="C121" s="39"/>
      <c r="D121" s="39"/>
      <c r="E121" s="39"/>
      <c r="F121" s="39"/>
      <c r="G121" s="39"/>
      <c r="H121" s="39"/>
      <c r="I121" s="39"/>
      <c r="J121" s="39"/>
      <c r="K121" s="39"/>
      <c r="L121" s="62"/>
      <c r="S121" s="37"/>
      <c r="T121" s="37"/>
      <c r="U121" s="37"/>
      <c r="V121" s="37"/>
      <c r="W121" s="37"/>
      <c r="X121" s="37"/>
      <c r="Y121" s="37"/>
      <c r="Z121" s="37"/>
      <c r="AA121" s="37"/>
      <c r="AB121" s="37"/>
      <c r="AC121" s="37"/>
      <c r="AD121" s="37"/>
      <c r="AE121" s="37"/>
    </row>
    <row r="122" s="2" customFormat="1" ht="15.15" customHeight="1">
      <c r="A122" s="37"/>
      <c r="B122" s="38"/>
      <c r="C122" s="31" t="s">
        <v>24</v>
      </c>
      <c r="D122" s="39"/>
      <c r="E122" s="39"/>
      <c r="F122" s="26" t="str">
        <f>E17</f>
        <v>město Kyjov</v>
      </c>
      <c r="G122" s="39"/>
      <c r="H122" s="39"/>
      <c r="I122" s="31" t="s">
        <v>30</v>
      </c>
      <c r="J122" s="35" t="str">
        <f>E23</f>
        <v>Projekce DS s.r.o.</v>
      </c>
      <c r="K122" s="39"/>
      <c r="L122" s="62"/>
      <c r="S122" s="37"/>
      <c r="T122" s="37"/>
      <c r="U122" s="37"/>
      <c r="V122" s="37"/>
      <c r="W122" s="37"/>
      <c r="X122" s="37"/>
      <c r="Y122" s="37"/>
      <c r="Z122" s="37"/>
      <c r="AA122" s="37"/>
      <c r="AB122" s="37"/>
      <c r="AC122" s="37"/>
      <c r="AD122" s="37"/>
      <c r="AE122" s="37"/>
    </row>
    <row r="123" s="2" customFormat="1" ht="15.15" customHeight="1">
      <c r="A123" s="37"/>
      <c r="B123" s="38"/>
      <c r="C123" s="31" t="s">
        <v>28</v>
      </c>
      <c r="D123" s="39"/>
      <c r="E123" s="39"/>
      <c r="F123" s="26" t="str">
        <f>IF(E20="","",E20)</f>
        <v>Vyplň údaj</v>
      </c>
      <c r="G123" s="39"/>
      <c r="H123" s="39"/>
      <c r="I123" s="31" t="s">
        <v>33</v>
      </c>
      <c r="J123" s="35" t="str">
        <f>E26</f>
        <v xml:space="preserve"> </v>
      </c>
      <c r="K123" s="39"/>
      <c r="L123" s="62"/>
      <c r="S123" s="37"/>
      <c r="T123" s="37"/>
      <c r="U123" s="37"/>
      <c r="V123" s="37"/>
      <c r="W123" s="37"/>
      <c r="X123" s="37"/>
      <c r="Y123" s="37"/>
      <c r="Z123" s="37"/>
      <c r="AA123" s="37"/>
      <c r="AB123" s="37"/>
      <c r="AC123" s="37"/>
      <c r="AD123" s="37"/>
      <c r="AE123" s="37"/>
    </row>
    <row r="124" s="2" customFormat="1" ht="10.32" customHeight="1">
      <c r="A124" s="37"/>
      <c r="B124" s="38"/>
      <c r="C124" s="39"/>
      <c r="D124" s="39"/>
      <c r="E124" s="39"/>
      <c r="F124" s="39"/>
      <c r="G124" s="39"/>
      <c r="H124" s="39"/>
      <c r="I124" s="39"/>
      <c r="J124" s="39"/>
      <c r="K124" s="39"/>
      <c r="L124" s="62"/>
      <c r="S124" s="37"/>
      <c r="T124" s="37"/>
      <c r="U124" s="37"/>
      <c r="V124" s="37"/>
      <c r="W124" s="37"/>
      <c r="X124" s="37"/>
      <c r="Y124" s="37"/>
      <c r="Z124" s="37"/>
      <c r="AA124" s="37"/>
      <c r="AB124" s="37"/>
      <c r="AC124" s="37"/>
      <c r="AD124" s="37"/>
      <c r="AE124" s="37"/>
    </row>
    <row r="125" s="11" customFormat="1" ht="29.28" customHeight="1">
      <c r="A125" s="199"/>
      <c r="B125" s="200"/>
      <c r="C125" s="201" t="s">
        <v>129</v>
      </c>
      <c r="D125" s="202" t="s">
        <v>61</v>
      </c>
      <c r="E125" s="202" t="s">
        <v>57</v>
      </c>
      <c r="F125" s="202" t="s">
        <v>58</v>
      </c>
      <c r="G125" s="202" t="s">
        <v>130</v>
      </c>
      <c r="H125" s="202" t="s">
        <v>131</v>
      </c>
      <c r="I125" s="202" t="s">
        <v>132</v>
      </c>
      <c r="J125" s="203" t="s">
        <v>119</v>
      </c>
      <c r="K125" s="204" t="s">
        <v>133</v>
      </c>
      <c r="L125" s="205"/>
      <c r="M125" s="99" t="s">
        <v>1</v>
      </c>
      <c r="N125" s="100" t="s">
        <v>40</v>
      </c>
      <c r="O125" s="100" t="s">
        <v>134</v>
      </c>
      <c r="P125" s="100" t="s">
        <v>135</v>
      </c>
      <c r="Q125" s="100" t="s">
        <v>136</v>
      </c>
      <c r="R125" s="100" t="s">
        <v>137</v>
      </c>
      <c r="S125" s="100" t="s">
        <v>138</v>
      </c>
      <c r="T125" s="101" t="s">
        <v>139</v>
      </c>
      <c r="U125" s="199"/>
      <c r="V125" s="199"/>
      <c r="W125" s="199"/>
      <c r="X125" s="199"/>
      <c r="Y125" s="199"/>
      <c r="Z125" s="199"/>
      <c r="AA125" s="199"/>
      <c r="AB125" s="199"/>
      <c r="AC125" s="199"/>
      <c r="AD125" s="199"/>
      <c r="AE125" s="199"/>
    </row>
    <row r="126" s="2" customFormat="1" ht="22.8" customHeight="1">
      <c r="A126" s="37"/>
      <c r="B126" s="38"/>
      <c r="C126" s="106" t="s">
        <v>140</v>
      </c>
      <c r="D126" s="39"/>
      <c r="E126" s="39"/>
      <c r="F126" s="39"/>
      <c r="G126" s="39"/>
      <c r="H126" s="39"/>
      <c r="I126" s="39"/>
      <c r="J126" s="206">
        <f>BK126</f>
        <v>0</v>
      </c>
      <c r="K126" s="39"/>
      <c r="L126" s="43"/>
      <c r="M126" s="102"/>
      <c r="N126" s="207"/>
      <c r="O126" s="103"/>
      <c r="P126" s="208">
        <f>P127</f>
        <v>0</v>
      </c>
      <c r="Q126" s="103"/>
      <c r="R126" s="208">
        <f>R127</f>
        <v>388.00451079999993</v>
      </c>
      <c r="S126" s="103"/>
      <c r="T126" s="209">
        <f>T127</f>
        <v>0</v>
      </c>
      <c r="U126" s="37"/>
      <c r="V126" s="37"/>
      <c r="W126" s="37"/>
      <c r="X126" s="37"/>
      <c r="Y126" s="37"/>
      <c r="Z126" s="37"/>
      <c r="AA126" s="37"/>
      <c r="AB126" s="37"/>
      <c r="AC126" s="37"/>
      <c r="AD126" s="37"/>
      <c r="AE126" s="37"/>
      <c r="AT126" s="16" t="s">
        <v>75</v>
      </c>
      <c r="AU126" s="16" t="s">
        <v>121</v>
      </c>
      <c r="BK126" s="210">
        <f>BK127</f>
        <v>0</v>
      </c>
    </row>
    <row r="127" s="12" customFormat="1" ht="25.92" customHeight="1">
      <c r="A127" s="12"/>
      <c r="B127" s="211"/>
      <c r="C127" s="212"/>
      <c r="D127" s="213" t="s">
        <v>75</v>
      </c>
      <c r="E127" s="214" t="s">
        <v>141</v>
      </c>
      <c r="F127" s="214" t="s">
        <v>142</v>
      </c>
      <c r="G127" s="212"/>
      <c r="H127" s="212"/>
      <c r="I127" s="215"/>
      <c r="J127" s="216">
        <f>BK127</f>
        <v>0</v>
      </c>
      <c r="K127" s="212"/>
      <c r="L127" s="217"/>
      <c r="M127" s="218"/>
      <c r="N127" s="219"/>
      <c r="O127" s="219"/>
      <c r="P127" s="220">
        <f>P128+P169+P199+P224+P228</f>
        <v>0</v>
      </c>
      <c r="Q127" s="219"/>
      <c r="R127" s="220">
        <f>R128+R169+R199+R224+R228</f>
        <v>388.00451079999993</v>
      </c>
      <c r="S127" s="219"/>
      <c r="T127" s="221">
        <f>T128+T169+T199+T224+T228</f>
        <v>0</v>
      </c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R127" s="222" t="s">
        <v>83</v>
      </c>
      <c r="AT127" s="223" t="s">
        <v>75</v>
      </c>
      <c r="AU127" s="223" t="s">
        <v>76</v>
      </c>
      <c r="AY127" s="222" t="s">
        <v>143</v>
      </c>
      <c r="BK127" s="224">
        <f>BK128+BK169+BK199+BK224+BK228</f>
        <v>0</v>
      </c>
    </row>
    <row r="128" s="12" customFormat="1" ht="22.8" customHeight="1">
      <c r="A128" s="12"/>
      <c r="B128" s="211"/>
      <c r="C128" s="212"/>
      <c r="D128" s="213" t="s">
        <v>75</v>
      </c>
      <c r="E128" s="225" t="s">
        <v>83</v>
      </c>
      <c r="F128" s="225" t="s">
        <v>144</v>
      </c>
      <c r="G128" s="212"/>
      <c r="H128" s="212"/>
      <c r="I128" s="215"/>
      <c r="J128" s="226">
        <f>BK128</f>
        <v>0</v>
      </c>
      <c r="K128" s="212"/>
      <c r="L128" s="217"/>
      <c r="M128" s="218"/>
      <c r="N128" s="219"/>
      <c r="O128" s="219"/>
      <c r="P128" s="220">
        <f>SUM(P129:P168)</f>
        <v>0</v>
      </c>
      <c r="Q128" s="219"/>
      <c r="R128" s="220">
        <f>SUM(R129:R168)</f>
        <v>4.3178189999999992</v>
      </c>
      <c r="S128" s="219"/>
      <c r="T128" s="221">
        <f>SUM(T129:T168)</f>
        <v>0</v>
      </c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R128" s="222" t="s">
        <v>83</v>
      </c>
      <c r="AT128" s="223" t="s">
        <v>75</v>
      </c>
      <c r="AU128" s="223" t="s">
        <v>83</v>
      </c>
      <c r="AY128" s="222" t="s">
        <v>143</v>
      </c>
      <c r="BK128" s="224">
        <f>SUM(BK129:BK168)</f>
        <v>0</v>
      </c>
    </row>
    <row r="129" s="2" customFormat="1" ht="33" customHeight="1">
      <c r="A129" s="37"/>
      <c r="B129" s="38"/>
      <c r="C129" s="227" t="s">
        <v>83</v>
      </c>
      <c r="D129" s="227" t="s">
        <v>145</v>
      </c>
      <c r="E129" s="228" t="s">
        <v>155</v>
      </c>
      <c r="F129" s="229" t="s">
        <v>156</v>
      </c>
      <c r="G129" s="230" t="s">
        <v>157</v>
      </c>
      <c r="H129" s="231">
        <v>267.18900000000002</v>
      </c>
      <c r="I129" s="232"/>
      <c r="J129" s="233">
        <f>ROUND(I129*H129,2)</f>
        <v>0</v>
      </c>
      <c r="K129" s="234"/>
      <c r="L129" s="43"/>
      <c r="M129" s="235" t="s">
        <v>1</v>
      </c>
      <c r="N129" s="236" t="s">
        <v>41</v>
      </c>
      <c r="O129" s="90"/>
      <c r="P129" s="237">
        <f>O129*H129</f>
        <v>0</v>
      </c>
      <c r="Q129" s="237">
        <v>0</v>
      </c>
      <c r="R129" s="237">
        <f>Q129*H129</f>
        <v>0</v>
      </c>
      <c r="S129" s="237">
        <v>0</v>
      </c>
      <c r="T129" s="238">
        <f>S129*H129</f>
        <v>0</v>
      </c>
      <c r="U129" s="37"/>
      <c r="V129" s="37"/>
      <c r="W129" s="37"/>
      <c r="X129" s="37"/>
      <c r="Y129" s="37"/>
      <c r="Z129" s="37"/>
      <c r="AA129" s="37"/>
      <c r="AB129" s="37"/>
      <c r="AC129" s="37"/>
      <c r="AD129" s="37"/>
      <c r="AE129" s="37"/>
      <c r="AR129" s="239" t="s">
        <v>149</v>
      </c>
      <c r="AT129" s="239" t="s">
        <v>145</v>
      </c>
      <c r="AU129" s="239" t="s">
        <v>85</v>
      </c>
      <c r="AY129" s="16" t="s">
        <v>143</v>
      </c>
      <c r="BE129" s="240">
        <f>IF(N129="základní",J129,0)</f>
        <v>0</v>
      </c>
      <c r="BF129" s="240">
        <f>IF(N129="snížená",J129,0)</f>
        <v>0</v>
      </c>
      <c r="BG129" s="240">
        <f>IF(N129="zákl. přenesená",J129,0)</f>
        <v>0</v>
      </c>
      <c r="BH129" s="240">
        <f>IF(N129="sníž. přenesená",J129,0)</f>
        <v>0</v>
      </c>
      <c r="BI129" s="240">
        <f>IF(N129="nulová",J129,0)</f>
        <v>0</v>
      </c>
      <c r="BJ129" s="16" t="s">
        <v>83</v>
      </c>
      <c r="BK129" s="240">
        <f>ROUND(I129*H129,2)</f>
        <v>0</v>
      </c>
      <c r="BL129" s="16" t="s">
        <v>149</v>
      </c>
      <c r="BM129" s="239" t="s">
        <v>457</v>
      </c>
    </row>
    <row r="130" s="2" customFormat="1">
      <c r="A130" s="37"/>
      <c r="B130" s="38"/>
      <c r="C130" s="39"/>
      <c r="D130" s="241" t="s">
        <v>151</v>
      </c>
      <c r="E130" s="39"/>
      <c r="F130" s="242" t="s">
        <v>159</v>
      </c>
      <c r="G130" s="39"/>
      <c r="H130" s="39"/>
      <c r="I130" s="243"/>
      <c r="J130" s="39"/>
      <c r="K130" s="39"/>
      <c r="L130" s="43"/>
      <c r="M130" s="244"/>
      <c r="N130" s="245"/>
      <c r="O130" s="90"/>
      <c r="P130" s="90"/>
      <c r="Q130" s="90"/>
      <c r="R130" s="90"/>
      <c r="S130" s="90"/>
      <c r="T130" s="91"/>
      <c r="U130" s="37"/>
      <c r="V130" s="37"/>
      <c r="W130" s="37"/>
      <c r="X130" s="37"/>
      <c r="Y130" s="37"/>
      <c r="Z130" s="37"/>
      <c r="AA130" s="37"/>
      <c r="AB130" s="37"/>
      <c r="AC130" s="37"/>
      <c r="AD130" s="37"/>
      <c r="AE130" s="37"/>
      <c r="AT130" s="16" t="s">
        <v>151</v>
      </c>
      <c r="AU130" s="16" t="s">
        <v>85</v>
      </c>
    </row>
    <row r="131" s="13" customFormat="1">
      <c r="A131" s="13"/>
      <c r="B131" s="246"/>
      <c r="C131" s="247"/>
      <c r="D131" s="241" t="s">
        <v>153</v>
      </c>
      <c r="E131" s="248" t="s">
        <v>1</v>
      </c>
      <c r="F131" s="249" t="s">
        <v>458</v>
      </c>
      <c r="G131" s="247"/>
      <c r="H131" s="250">
        <v>188.32499999999999</v>
      </c>
      <c r="I131" s="251"/>
      <c r="J131" s="247"/>
      <c r="K131" s="247"/>
      <c r="L131" s="252"/>
      <c r="M131" s="253"/>
      <c r="N131" s="254"/>
      <c r="O131" s="254"/>
      <c r="P131" s="254"/>
      <c r="Q131" s="254"/>
      <c r="R131" s="254"/>
      <c r="S131" s="254"/>
      <c r="T131" s="255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T131" s="256" t="s">
        <v>153</v>
      </c>
      <c r="AU131" s="256" t="s">
        <v>85</v>
      </c>
      <c r="AV131" s="13" t="s">
        <v>85</v>
      </c>
      <c r="AW131" s="13" t="s">
        <v>32</v>
      </c>
      <c r="AX131" s="13" t="s">
        <v>76</v>
      </c>
      <c r="AY131" s="256" t="s">
        <v>143</v>
      </c>
    </row>
    <row r="132" s="13" customFormat="1">
      <c r="A132" s="13"/>
      <c r="B132" s="246"/>
      <c r="C132" s="247"/>
      <c r="D132" s="241" t="s">
        <v>153</v>
      </c>
      <c r="E132" s="248" t="s">
        <v>1</v>
      </c>
      <c r="F132" s="249" t="s">
        <v>459</v>
      </c>
      <c r="G132" s="247"/>
      <c r="H132" s="250">
        <v>78.864000000000004</v>
      </c>
      <c r="I132" s="251"/>
      <c r="J132" s="247"/>
      <c r="K132" s="247"/>
      <c r="L132" s="252"/>
      <c r="M132" s="253"/>
      <c r="N132" s="254"/>
      <c r="O132" s="254"/>
      <c r="P132" s="254"/>
      <c r="Q132" s="254"/>
      <c r="R132" s="254"/>
      <c r="S132" s="254"/>
      <c r="T132" s="255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T132" s="256" t="s">
        <v>153</v>
      </c>
      <c r="AU132" s="256" t="s">
        <v>85</v>
      </c>
      <c r="AV132" s="13" t="s">
        <v>85</v>
      </c>
      <c r="AW132" s="13" t="s">
        <v>32</v>
      </c>
      <c r="AX132" s="13" t="s">
        <v>76</v>
      </c>
      <c r="AY132" s="256" t="s">
        <v>143</v>
      </c>
    </row>
    <row r="133" s="14" customFormat="1">
      <c r="A133" s="14"/>
      <c r="B133" s="257"/>
      <c r="C133" s="258"/>
      <c r="D133" s="241" t="s">
        <v>153</v>
      </c>
      <c r="E133" s="259" t="s">
        <v>107</v>
      </c>
      <c r="F133" s="260" t="s">
        <v>162</v>
      </c>
      <c r="G133" s="258"/>
      <c r="H133" s="261">
        <v>267.18900000000002</v>
      </c>
      <c r="I133" s="262"/>
      <c r="J133" s="258"/>
      <c r="K133" s="258"/>
      <c r="L133" s="263"/>
      <c r="M133" s="264"/>
      <c r="N133" s="265"/>
      <c r="O133" s="265"/>
      <c r="P133" s="265"/>
      <c r="Q133" s="265"/>
      <c r="R133" s="265"/>
      <c r="S133" s="265"/>
      <c r="T133" s="266"/>
      <c r="U133" s="14"/>
      <c r="V133" s="14"/>
      <c r="W133" s="14"/>
      <c r="X133" s="14"/>
      <c r="Y133" s="14"/>
      <c r="Z133" s="14"/>
      <c r="AA133" s="14"/>
      <c r="AB133" s="14"/>
      <c r="AC133" s="14"/>
      <c r="AD133" s="14"/>
      <c r="AE133" s="14"/>
      <c r="AT133" s="267" t="s">
        <v>153</v>
      </c>
      <c r="AU133" s="267" t="s">
        <v>85</v>
      </c>
      <c r="AV133" s="14" t="s">
        <v>149</v>
      </c>
      <c r="AW133" s="14" t="s">
        <v>32</v>
      </c>
      <c r="AX133" s="14" t="s">
        <v>83</v>
      </c>
      <c r="AY133" s="267" t="s">
        <v>143</v>
      </c>
    </row>
    <row r="134" s="2" customFormat="1" ht="33" customHeight="1">
      <c r="A134" s="37"/>
      <c r="B134" s="38"/>
      <c r="C134" s="227" t="s">
        <v>85</v>
      </c>
      <c r="D134" s="227" t="s">
        <v>145</v>
      </c>
      <c r="E134" s="228" t="s">
        <v>164</v>
      </c>
      <c r="F134" s="229" t="s">
        <v>165</v>
      </c>
      <c r="G134" s="230" t="s">
        <v>157</v>
      </c>
      <c r="H134" s="231">
        <v>247.30099999999999</v>
      </c>
      <c r="I134" s="232"/>
      <c r="J134" s="233">
        <f>ROUND(I134*H134,2)</f>
        <v>0</v>
      </c>
      <c r="K134" s="234"/>
      <c r="L134" s="43"/>
      <c r="M134" s="235" t="s">
        <v>1</v>
      </c>
      <c r="N134" s="236" t="s">
        <v>41</v>
      </c>
      <c r="O134" s="90"/>
      <c r="P134" s="237">
        <f>O134*H134</f>
        <v>0</v>
      </c>
      <c r="Q134" s="237">
        <v>0</v>
      </c>
      <c r="R134" s="237">
        <f>Q134*H134</f>
        <v>0</v>
      </c>
      <c r="S134" s="237">
        <v>0</v>
      </c>
      <c r="T134" s="238">
        <f>S134*H134</f>
        <v>0</v>
      </c>
      <c r="U134" s="37"/>
      <c r="V134" s="37"/>
      <c r="W134" s="37"/>
      <c r="X134" s="37"/>
      <c r="Y134" s="37"/>
      <c r="Z134" s="37"/>
      <c r="AA134" s="37"/>
      <c r="AB134" s="37"/>
      <c r="AC134" s="37"/>
      <c r="AD134" s="37"/>
      <c r="AE134" s="37"/>
      <c r="AR134" s="239" t="s">
        <v>149</v>
      </c>
      <c r="AT134" s="239" t="s">
        <v>145</v>
      </c>
      <c r="AU134" s="239" t="s">
        <v>85</v>
      </c>
      <c r="AY134" s="16" t="s">
        <v>143</v>
      </c>
      <c r="BE134" s="240">
        <f>IF(N134="základní",J134,0)</f>
        <v>0</v>
      </c>
      <c r="BF134" s="240">
        <f>IF(N134="snížená",J134,0)</f>
        <v>0</v>
      </c>
      <c r="BG134" s="240">
        <f>IF(N134="zákl. přenesená",J134,0)</f>
        <v>0</v>
      </c>
      <c r="BH134" s="240">
        <f>IF(N134="sníž. přenesená",J134,0)</f>
        <v>0</v>
      </c>
      <c r="BI134" s="240">
        <f>IF(N134="nulová",J134,0)</f>
        <v>0</v>
      </c>
      <c r="BJ134" s="16" t="s">
        <v>83</v>
      </c>
      <c r="BK134" s="240">
        <f>ROUND(I134*H134,2)</f>
        <v>0</v>
      </c>
      <c r="BL134" s="16" t="s">
        <v>149</v>
      </c>
      <c r="BM134" s="239" t="s">
        <v>460</v>
      </c>
    </row>
    <row r="135" s="2" customFormat="1">
      <c r="A135" s="37"/>
      <c r="B135" s="38"/>
      <c r="C135" s="39"/>
      <c r="D135" s="241" t="s">
        <v>151</v>
      </c>
      <c r="E135" s="39"/>
      <c r="F135" s="242" t="s">
        <v>167</v>
      </c>
      <c r="G135" s="39"/>
      <c r="H135" s="39"/>
      <c r="I135" s="243"/>
      <c r="J135" s="39"/>
      <c r="K135" s="39"/>
      <c r="L135" s="43"/>
      <c r="M135" s="244"/>
      <c r="N135" s="245"/>
      <c r="O135" s="90"/>
      <c r="P135" s="90"/>
      <c r="Q135" s="90"/>
      <c r="R135" s="90"/>
      <c r="S135" s="90"/>
      <c r="T135" s="91"/>
      <c r="U135" s="37"/>
      <c r="V135" s="37"/>
      <c r="W135" s="37"/>
      <c r="X135" s="37"/>
      <c r="Y135" s="37"/>
      <c r="Z135" s="37"/>
      <c r="AA135" s="37"/>
      <c r="AB135" s="37"/>
      <c r="AC135" s="37"/>
      <c r="AD135" s="37"/>
      <c r="AE135" s="37"/>
      <c r="AT135" s="16" t="s">
        <v>151</v>
      </c>
      <c r="AU135" s="16" t="s">
        <v>85</v>
      </c>
    </row>
    <row r="136" s="13" customFormat="1">
      <c r="A136" s="13"/>
      <c r="B136" s="246"/>
      <c r="C136" s="247"/>
      <c r="D136" s="241" t="s">
        <v>153</v>
      </c>
      <c r="E136" s="248" t="s">
        <v>1</v>
      </c>
      <c r="F136" s="249" t="s">
        <v>107</v>
      </c>
      <c r="G136" s="247"/>
      <c r="H136" s="250">
        <v>267.18900000000002</v>
      </c>
      <c r="I136" s="251"/>
      <c r="J136" s="247"/>
      <c r="K136" s="247"/>
      <c r="L136" s="252"/>
      <c r="M136" s="253"/>
      <c r="N136" s="254"/>
      <c r="O136" s="254"/>
      <c r="P136" s="254"/>
      <c r="Q136" s="254"/>
      <c r="R136" s="254"/>
      <c r="S136" s="254"/>
      <c r="T136" s="255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T136" s="256" t="s">
        <v>153</v>
      </c>
      <c r="AU136" s="256" t="s">
        <v>85</v>
      </c>
      <c r="AV136" s="13" t="s">
        <v>85</v>
      </c>
      <c r="AW136" s="13" t="s">
        <v>32</v>
      </c>
      <c r="AX136" s="13" t="s">
        <v>76</v>
      </c>
      <c r="AY136" s="256" t="s">
        <v>143</v>
      </c>
    </row>
    <row r="137" s="13" customFormat="1">
      <c r="A137" s="13"/>
      <c r="B137" s="246"/>
      <c r="C137" s="247"/>
      <c r="D137" s="241" t="s">
        <v>153</v>
      </c>
      <c r="E137" s="248" t="s">
        <v>1</v>
      </c>
      <c r="F137" s="249" t="s">
        <v>168</v>
      </c>
      <c r="G137" s="247"/>
      <c r="H137" s="250">
        <v>-1.988</v>
      </c>
      <c r="I137" s="251"/>
      <c r="J137" s="247"/>
      <c r="K137" s="247"/>
      <c r="L137" s="252"/>
      <c r="M137" s="253"/>
      <c r="N137" s="254"/>
      <c r="O137" s="254"/>
      <c r="P137" s="254"/>
      <c r="Q137" s="254"/>
      <c r="R137" s="254"/>
      <c r="S137" s="254"/>
      <c r="T137" s="255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T137" s="256" t="s">
        <v>153</v>
      </c>
      <c r="AU137" s="256" t="s">
        <v>85</v>
      </c>
      <c r="AV137" s="13" t="s">
        <v>85</v>
      </c>
      <c r="AW137" s="13" t="s">
        <v>32</v>
      </c>
      <c r="AX137" s="13" t="s">
        <v>76</v>
      </c>
      <c r="AY137" s="256" t="s">
        <v>143</v>
      </c>
    </row>
    <row r="138" s="13" customFormat="1">
      <c r="A138" s="13"/>
      <c r="B138" s="246"/>
      <c r="C138" s="247"/>
      <c r="D138" s="241" t="s">
        <v>153</v>
      </c>
      <c r="E138" s="248" t="s">
        <v>1</v>
      </c>
      <c r="F138" s="249" t="s">
        <v>461</v>
      </c>
      <c r="G138" s="247"/>
      <c r="H138" s="250">
        <v>-17.899999999999999</v>
      </c>
      <c r="I138" s="251"/>
      <c r="J138" s="247"/>
      <c r="K138" s="247"/>
      <c r="L138" s="252"/>
      <c r="M138" s="253"/>
      <c r="N138" s="254"/>
      <c r="O138" s="254"/>
      <c r="P138" s="254"/>
      <c r="Q138" s="254"/>
      <c r="R138" s="254"/>
      <c r="S138" s="254"/>
      <c r="T138" s="255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T138" s="256" t="s">
        <v>153</v>
      </c>
      <c r="AU138" s="256" t="s">
        <v>85</v>
      </c>
      <c r="AV138" s="13" t="s">
        <v>85</v>
      </c>
      <c r="AW138" s="13" t="s">
        <v>32</v>
      </c>
      <c r="AX138" s="13" t="s">
        <v>76</v>
      </c>
      <c r="AY138" s="256" t="s">
        <v>143</v>
      </c>
    </row>
    <row r="139" s="14" customFormat="1">
      <c r="A139" s="14"/>
      <c r="B139" s="257"/>
      <c r="C139" s="258"/>
      <c r="D139" s="241" t="s">
        <v>153</v>
      </c>
      <c r="E139" s="259" t="s">
        <v>1</v>
      </c>
      <c r="F139" s="260" t="s">
        <v>162</v>
      </c>
      <c r="G139" s="258"/>
      <c r="H139" s="261">
        <v>247.30099999999999</v>
      </c>
      <c r="I139" s="262"/>
      <c r="J139" s="258"/>
      <c r="K139" s="258"/>
      <c r="L139" s="263"/>
      <c r="M139" s="264"/>
      <c r="N139" s="265"/>
      <c r="O139" s="265"/>
      <c r="P139" s="265"/>
      <c r="Q139" s="265"/>
      <c r="R139" s="265"/>
      <c r="S139" s="265"/>
      <c r="T139" s="266"/>
      <c r="U139" s="14"/>
      <c r="V139" s="14"/>
      <c r="W139" s="14"/>
      <c r="X139" s="14"/>
      <c r="Y139" s="14"/>
      <c r="Z139" s="14"/>
      <c r="AA139" s="14"/>
      <c r="AB139" s="14"/>
      <c r="AC139" s="14"/>
      <c r="AD139" s="14"/>
      <c r="AE139" s="14"/>
      <c r="AT139" s="267" t="s">
        <v>153</v>
      </c>
      <c r="AU139" s="267" t="s">
        <v>85</v>
      </c>
      <c r="AV139" s="14" t="s">
        <v>149</v>
      </c>
      <c r="AW139" s="14" t="s">
        <v>32</v>
      </c>
      <c r="AX139" s="14" t="s">
        <v>83</v>
      </c>
      <c r="AY139" s="267" t="s">
        <v>143</v>
      </c>
    </row>
    <row r="140" s="2" customFormat="1" ht="37.8" customHeight="1">
      <c r="A140" s="37"/>
      <c r="B140" s="38"/>
      <c r="C140" s="227" t="s">
        <v>163</v>
      </c>
      <c r="D140" s="227" t="s">
        <v>145</v>
      </c>
      <c r="E140" s="228" t="s">
        <v>170</v>
      </c>
      <c r="F140" s="229" t="s">
        <v>171</v>
      </c>
      <c r="G140" s="230" t="s">
        <v>157</v>
      </c>
      <c r="H140" s="231">
        <v>1731.107</v>
      </c>
      <c r="I140" s="232"/>
      <c r="J140" s="233">
        <f>ROUND(I140*H140,2)</f>
        <v>0</v>
      </c>
      <c r="K140" s="234"/>
      <c r="L140" s="43"/>
      <c r="M140" s="235" t="s">
        <v>1</v>
      </c>
      <c r="N140" s="236" t="s">
        <v>41</v>
      </c>
      <c r="O140" s="90"/>
      <c r="P140" s="237">
        <f>O140*H140</f>
        <v>0</v>
      </c>
      <c r="Q140" s="237">
        <v>0</v>
      </c>
      <c r="R140" s="237">
        <f>Q140*H140</f>
        <v>0</v>
      </c>
      <c r="S140" s="237">
        <v>0</v>
      </c>
      <c r="T140" s="238">
        <f>S140*H140</f>
        <v>0</v>
      </c>
      <c r="U140" s="37"/>
      <c r="V140" s="37"/>
      <c r="W140" s="37"/>
      <c r="X140" s="37"/>
      <c r="Y140" s="37"/>
      <c r="Z140" s="37"/>
      <c r="AA140" s="37"/>
      <c r="AB140" s="37"/>
      <c r="AC140" s="37"/>
      <c r="AD140" s="37"/>
      <c r="AE140" s="37"/>
      <c r="AR140" s="239" t="s">
        <v>149</v>
      </c>
      <c r="AT140" s="239" t="s">
        <v>145</v>
      </c>
      <c r="AU140" s="239" t="s">
        <v>85</v>
      </c>
      <c r="AY140" s="16" t="s">
        <v>143</v>
      </c>
      <c r="BE140" s="240">
        <f>IF(N140="základní",J140,0)</f>
        <v>0</v>
      </c>
      <c r="BF140" s="240">
        <f>IF(N140="snížená",J140,0)</f>
        <v>0</v>
      </c>
      <c r="BG140" s="240">
        <f>IF(N140="zákl. přenesená",J140,0)</f>
        <v>0</v>
      </c>
      <c r="BH140" s="240">
        <f>IF(N140="sníž. přenesená",J140,0)</f>
        <v>0</v>
      </c>
      <c r="BI140" s="240">
        <f>IF(N140="nulová",J140,0)</f>
        <v>0</v>
      </c>
      <c r="BJ140" s="16" t="s">
        <v>83</v>
      </c>
      <c r="BK140" s="240">
        <f>ROUND(I140*H140,2)</f>
        <v>0</v>
      </c>
      <c r="BL140" s="16" t="s">
        <v>149</v>
      </c>
      <c r="BM140" s="239" t="s">
        <v>462</v>
      </c>
    </row>
    <row r="141" s="2" customFormat="1">
      <c r="A141" s="37"/>
      <c r="B141" s="38"/>
      <c r="C141" s="39"/>
      <c r="D141" s="241" t="s">
        <v>151</v>
      </c>
      <c r="E141" s="39"/>
      <c r="F141" s="242" t="s">
        <v>173</v>
      </c>
      <c r="G141" s="39"/>
      <c r="H141" s="39"/>
      <c r="I141" s="243"/>
      <c r="J141" s="39"/>
      <c r="K141" s="39"/>
      <c r="L141" s="43"/>
      <c r="M141" s="244"/>
      <c r="N141" s="245"/>
      <c r="O141" s="90"/>
      <c r="P141" s="90"/>
      <c r="Q141" s="90"/>
      <c r="R141" s="90"/>
      <c r="S141" s="90"/>
      <c r="T141" s="91"/>
      <c r="U141" s="37"/>
      <c r="V141" s="37"/>
      <c r="W141" s="37"/>
      <c r="X141" s="37"/>
      <c r="Y141" s="37"/>
      <c r="Z141" s="37"/>
      <c r="AA141" s="37"/>
      <c r="AB141" s="37"/>
      <c r="AC141" s="37"/>
      <c r="AD141" s="37"/>
      <c r="AE141" s="37"/>
      <c r="AT141" s="16" t="s">
        <v>151</v>
      </c>
      <c r="AU141" s="16" t="s">
        <v>85</v>
      </c>
    </row>
    <row r="142" s="13" customFormat="1">
      <c r="A142" s="13"/>
      <c r="B142" s="246"/>
      <c r="C142" s="247"/>
      <c r="D142" s="241" t="s">
        <v>153</v>
      </c>
      <c r="E142" s="248" t="s">
        <v>1</v>
      </c>
      <c r="F142" s="249" t="s">
        <v>107</v>
      </c>
      <c r="G142" s="247"/>
      <c r="H142" s="250">
        <v>267.18900000000002</v>
      </c>
      <c r="I142" s="251"/>
      <c r="J142" s="247"/>
      <c r="K142" s="247"/>
      <c r="L142" s="252"/>
      <c r="M142" s="253"/>
      <c r="N142" s="254"/>
      <c r="O142" s="254"/>
      <c r="P142" s="254"/>
      <c r="Q142" s="254"/>
      <c r="R142" s="254"/>
      <c r="S142" s="254"/>
      <c r="T142" s="255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T142" s="256" t="s">
        <v>153</v>
      </c>
      <c r="AU142" s="256" t="s">
        <v>85</v>
      </c>
      <c r="AV142" s="13" t="s">
        <v>85</v>
      </c>
      <c r="AW142" s="13" t="s">
        <v>32</v>
      </c>
      <c r="AX142" s="13" t="s">
        <v>76</v>
      </c>
      <c r="AY142" s="256" t="s">
        <v>143</v>
      </c>
    </row>
    <row r="143" s="13" customFormat="1">
      <c r="A143" s="13"/>
      <c r="B143" s="246"/>
      <c r="C143" s="247"/>
      <c r="D143" s="241" t="s">
        <v>153</v>
      </c>
      <c r="E143" s="248" t="s">
        <v>1</v>
      </c>
      <c r="F143" s="249" t="s">
        <v>168</v>
      </c>
      <c r="G143" s="247"/>
      <c r="H143" s="250">
        <v>-1.988</v>
      </c>
      <c r="I143" s="251"/>
      <c r="J143" s="247"/>
      <c r="K143" s="247"/>
      <c r="L143" s="252"/>
      <c r="M143" s="253"/>
      <c r="N143" s="254"/>
      <c r="O143" s="254"/>
      <c r="P143" s="254"/>
      <c r="Q143" s="254"/>
      <c r="R143" s="254"/>
      <c r="S143" s="254"/>
      <c r="T143" s="255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T143" s="256" t="s">
        <v>153</v>
      </c>
      <c r="AU143" s="256" t="s">
        <v>85</v>
      </c>
      <c r="AV143" s="13" t="s">
        <v>85</v>
      </c>
      <c r="AW143" s="13" t="s">
        <v>32</v>
      </c>
      <c r="AX143" s="13" t="s">
        <v>76</v>
      </c>
      <c r="AY143" s="256" t="s">
        <v>143</v>
      </c>
    </row>
    <row r="144" s="13" customFormat="1">
      <c r="A144" s="13"/>
      <c r="B144" s="246"/>
      <c r="C144" s="247"/>
      <c r="D144" s="241" t="s">
        <v>153</v>
      </c>
      <c r="E144" s="248" t="s">
        <v>1</v>
      </c>
      <c r="F144" s="249" t="s">
        <v>461</v>
      </c>
      <c r="G144" s="247"/>
      <c r="H144" s="250">
        <v>-17.899999999999999</v>
      </c>
      <c r="I144" s="251"/>
      <c r="J144" s="247"/>
      <c r="K144" s="247"/>
      <c r="L144" s="252"/>
      <c r="M144" s="253"/>
      <c r="N144" s="254"/>
      <c r="O144" s="254"/>
      <c r="P144" s="254"/>
      <c r="Q144" s="254"/>
      <c r="R144" s="254"/>
      <c r="S144" s="254"/>
      <c r="T144" s="255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T144" s="256" t="s">
        <v>153</v>
      </c>
      <c r="AU144" s="256" t="s">
        <v>85</v>
      </c>
      <c r="AV144" s="13" t="s">
        <v>85</v>
      </c>
      <c r="AW144" s="13" t="s">
        <v>32</v>
      </c>
      <c r="AX144" s="13" t="s">
        <v>76</v>
      </c>
      <c r="AY144" s="256" t="s">
        <v>143</v>
      </c>
    </row>
    <row r="145" s="14" customFormat="1">
      <c r="A145" s="14"/>
      <c r="B145" s="257"/>
      <c r="C145" s="258"/>
      <c r="D145" s="241" t="s">
        <v>153</v>
      </c>
      <c r="E145" s="259" t="s">
        <v>1</v>
      </c>
      <c r="F145" s="260" t="s">
        <v>162</v>
      </c>
      <c r="G145" s="258"/>
      <c r="H145" s="261">
        <v>247.30099999999999</v>
      </c>
      <c r="I145" s="262"/>
      <c r="J145" s="258"/>
      <c r="K145" s="258"/>
      <c r="L145" s="263"/>
      <c r="M145" s="264"/>
      <c r="N145" s="265"/>
      <c r="O145" s="265"/>
      <c r="P145" s="265"/>
      <c r="Q145" s="265"/>
      <c r="R145" s="265"/>
      <c r="S145" s="265"/>
      <c r="T145" s="266"/>
      <c r="U145" s="14"/>
      <c r="V145" s="14"/>
      <c r="W145" s="14"/>
      <c r="X145" s="14"/>
      <c r="Y145" s="14"/>
      <c r="Z145" s="14"/>
      <c r="AA145" s="14"/>
      <c r="AB145" s="14"/>
      <c r="AC145" s="14"/>
      <c r="AD145" s="14"/>
      <c r="AE145" s="14"/>
      <c r="AT145" s="267" t="s">
        <v>153</v>
      </c>
      <c r="AU145" s="267" t="s">
        <v>85</v>
      </c>
      <c r="AV145" s="14" t="s">
        <v>149</v>
      </c>
      <c r="AW145" s="14" t="s">
        <v>32</v>
      </c>
      <c r="AX145" s="14" t="s">
        <v>83</v>
      </c>
      <c r="AY145" s="267" t="s">
        <v>143</v>
      </c>
    </row>
    <row r="146" s="13" customFormat="1">
      <c r="A146" s="13"/>
      <c r="B146" s="246"/>
      <c r="C146" s="247"/>
      <c r="D146" s="241" t="s">
        <v>153</v>
      </c>
      <c r="E146" s="247"/>
      <c r="F146" s="249" t="s">
        <v>463</v>
      </c>
      <c r="G146" s="247"/>
      <c r="H146" s="250">
        <v>1731.107</v>
      </c>
      <c r="I146" s="251"/>
      <c r="J146" s="247"/>
      <c r="K146" s="247"/>
      <c r="L146" s="252"/>
      <c r="M146" s="253"/>
      <c r="N146" s="254"/>
      <c r="O146" s="254"/>
      <c r="P146" s="254"/>
      <c r="Q146" s="254"/>
      <c r="R146" s="254"/>
      <c r="S146" s="254"/>
      <c r="T146" s="255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T146" s="256" t="s">
        <v>153</v>
      </c>
      <c r="AU146" s="256" t="s">
        <v>85</v>
      </c>
      <c r="AV146" s="13" t="s">
        <v>85</v>
      </c>
      <c r="AW146" s="13" t="s">
        <v>4</v>
      </c>
      <c r="AX146" s="13" t="s">
        <v>83</v>
      </c>
      <c r="AY146" s="256" t="s">
        <v>143</v>
      </c>
    </row>
    <row r="147" s="2" customFormat="1" ht="24.15" customHeight="1">
      <c r="A147" s="37"/>
      <c r="B147" s="38"/>
      <c r="C147" s="227" t="s">
        <v>149</v>
      </c>
      <c r="D147" s="227" t="s">
        <v>145</v>
      </c>
      <c r="E147" s="228" t="s">
        <v>176</v>
      </c>
      <c r="F147" s="229" t="s">
        <v>177</v>
      </c>
      <c r="G147" s="230" t="s">
        <v>157</v>
      </c>
      <c r="H147" s="231">
        <v>1.988</v>
      </c>
      <c r="I147" s="232"/>
      <c r="J147" s="233">
        <f>ROUND(I147*H147,2)</f>
        <v>0</v>
      </c>
      <c r="K147" s="234"/>
      <c r="L147" s="43"/>
      <c r="M147" s="235" t="s">
        <v>1</v>
      </c>
      <c r="N147" s="236" t="s">
        <v>41</v>
      </c>
      <c r="O147" s="90"/>
      <c r="P147" s="237">
        <f>O147*H147</f>
        <v>0</v>
      </c>
      <c r="Q147" s="237">
        <v>0</v>
      </c>
      <c r="R147" s="237">
        <f>Q147*H147</f>
        <v>0</v>
      </c>
      <c r="S147" s="237">
        <v>0</v>
      </c>
      <c r="T147" s="238">
        <f>S147*H147</f>
        <v>0</v>
      </c>
      <c r="U147" s="37"/>
      <c r="V147" s="37"/>
      <c r="W147" s="37"/>
      <c r="X147" s="37"/>
      <c r="Y147" s="37"/>
      <c r="Z147" s="37"/>
      <c r="AA147" s="37"/>
      <c r="AB147" s="37"/>
      <c r="AC147" s="37"/>
      <c r="AD147" s="37"/>
      <c r="AE147" s="37"/>
      <c r="AR147" s="239" t="s">
        <v>149</v>
      </c>
      <c r="AT147" s="239" t="s">
        <v>145</v>
      </c>
      <c r="AU147" s="239" t="s">
        <v>85</v>
      </c>
      <c r="AY147" s="16" t="s">
        <v>143</v>
      </c>
      <c r="BE147" s="240">
        <f>IF(N147="základní",J147,0)</f>
        <v>0</v>
      </c>
      <c r="BF147" s="240">
        <f>IF(N147="snížená",J147,0)</f>
        <v>0</v>
      </c>
      <c r="BG147" s="240">
        <f>IF(N147="zákl. přenesená",J147,0)</f>
        <v>0</v>
      </c>
      <c r="BH147" s="240">
        <f>IF(N147="sníž. přenesená",J147,0)</f>
        <v>0</v>
      </c>
      <c r="BI147" s="240">
        <f>IF(N147="nulová",J147,0)</f>
        <v>0</v>
      </c>
      <c r="BJ147" s="16" t="s">
        <v>83</v>
      </c>
      <c r="BK147" s="240">
        <f>ROUND(I147*H147,2)</f>
        <v>0</v>
      </c>
      <c r="BL147" s="16" t="s">
        <v>149</v>
      </c>
      <c r="BM147" s="239" t="s">
        <v>464</v>
      </c>
    </row>
    <row r="148" s="2" customFormat="1">
      <c r="A148" s="37"/>
      <c r="B148" s="38"/>
      <c r="C148" s="39"/>
      <c r="D148" s="241" t="s">
        <v>151</v>
      </c>
      <c r="E148" s="39"/>
      <c r="F148" s="242" t="s">
        <v>179</v>
      </c>
      <c r="G148" s="39"/>
      <c r="H148" s="39"/>
      <c r="I148" s="243"/>
      <c r="J148" s="39"/>
      <c r="K148" s="39"/>
      <c r="L148" s="43"/>
      <c r="M148" s="244"/>
      <c r="N148" s="245"/>
      <c r="O148" s="90"/>
      <c r="P148" s="90"/>
      <c r="Q148" s="90"/>
      <c r="R148" s="90"/>
      <c r="S148" s="90"/>
      <c r="T148" s="91"/>
      <c r="U148" s="37"/>
      <c r="V148" s="37"/>
      <c r="W148" s="37"/>
      <c r="X148" s="37"/>
      <c r="Y148" s="37"/>
      <c r="Z148" s="37"/>
      <c r="AA148" s="37"/>
      <c r="AB148" s="37"/>
      <c r="AC148" s="37"/>
      <c r="AD148" s="37"/>
      <c r="AE148" s="37"/>
      <c r="AT148" s="16" t="s">
        <v>151</v>
      </c>
      <c r="AU148" s="16" t="s">
        <v>85</v>
      </c>
    </row>
    <row r="149" s="13" customFormat="1">
      <c r="A149" s="13"/>
      <c r="B149" s="246"/>
      <c r="C149" s="247"/>
      <c r="D149" s="241" t="s">
        <v>153</v>
      </c>
      <c r="E149" s="248" t="s">
        <v>109</v>
      </c>
      <c r="F149" s="249" t="s">
        <v>465</v>
      </c>
      <c r="G149" s="247"/>
      <c r="H149" s="250">
        <v>1.988</v>
      </c>
      <c r="I149" s="251"/>
      <c r="J149" s="247"/>
      <c r="K149" s="247"/>
      <c r="L149" s="252"/>
      <c r="M149" s="253"/>
      <c r="N149" s="254"/>
      <c r="O149" s="254"/>
      <c r="P149" s="254"/>
      <c r="Q149" s="254"/>
      <c r="R149" s="254"/>
      <c r="S149" s="254"/>
      <c r="T149" s="255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T149" s="256" t="s">
        <v>153</v>
      </c>
      <c r="AU149" s="256" t="s">
        <v>85</v>
      </c>
      <c r="AV149" s="13" t="s">
        <v>85</v>
      </c>
      <c r="AW149" s="13" t="s">
        <v>32</v>
      </c>
      <c r="AX149" s="13" t="s">
        <v>83</v>
      </c>
      <c r="AY149" s="256" t="s">
        <v>143</v>
      </c>
    </row>
    <row r="150" s="2" customFormat="1" ht="37.8" customHeight="1">
      <c r="A150" s="37"/>
      <c r="B150" s="38"/>
      <c r="C150" s="227" t="s">
        <v>175</v>
      </c>
      <c r="D150" s="227" t="s">
        <v>145</v>
      </c>
      <c r="E150" s="228" t="s">
        <v>182</v>
      </c>
      <c r="F150" s="229" t="s">
        <v>183</v>
      </c>
      <c r="G150" s="230" t="s">
        <v>148</v>
      </c>
      <c r="H150" s="231">
        <v>320.10000000000002</v>
      </c>
      <c r="I150" s="232"/>
      <c r="J150" s="233">
        <f>ROUND(I150*H150,2)</f>
        <v>0</v>
      </c>
      <c r="K150" s="234"/>
      <c r="L150" s="43"/>
      <c r="M150" s="235" t="s">
        <v>1</v>
      </c>
      <c r="N150" s="236" t="s">
        <v>41</v>
      </c>
      <c r="O150" s="90"/>
      <c r="P150" s="237">
        <f>O150*H150</f>
        <v>0</v>
      </c>
      <c r="Q150" s="237">
        <v>0</v>
      </c>
      <c r="R150" s="237">
        <f>Q150*H150</f>
        <v>0</v>
      </c>
      <c r="S150" s="237">
        <v>0</v>
      </c>
      <c r="T150" s="238">
        <f>S150*H150</f>
        <v>0</v>
      </c>
      <c r="U150" s="37"/>
      <c r="V150" s="37"/>
      <c r="W150" s="37"/>
      <c r="X150" s="37"/>
      <c r="Y150" s="37"/>
      <c r="Z150" s="37"/>
      <c r="AA150" s="37"/>
      <c r="AB150" s="37"/>
      <c r="AC150" s="37"/>
      <c r="AD150" s="37"/>
      <c r="AE150" s="37"/>
      <c r="AR150" s="239" t="s">
        <v>149</v>
      </c>
      <c r="AT150" s="239" t="s">
        <v>145</v>
      </c>
      <c r="AU150" s="239" t="s">
        <v>85</v>
      </c>
      <c r="AY150" s="16" t="s">
        <v>143</v>
      </c>
      <c r="BE150" s="240">
        <f>IF(N150="základní",J150,0)</f>
        <v>0</v>
      </c>
      <c r="BF150" s="240">
        <f>IF(N150="snížená",J150,0)</f>
        <v>0</v>
      </c>
      <c r="BG150" s="240">
        <f>IF(N150="zákl. přenesená",J150,0)</f>
        <v>0</v>
      </c>
      <c r="BH150" s="240">
        <f>IF(N150="sníž. přenesená",J150,0)</f>
        <v>0</v>
      </c>
      <c r="BI150" s="240">
        <f>IF(N150="nulová",J150,0)</f>
        <v>0</v>
      </c>
      <c r="BJ150" s="16" t="s">
        <v>83</v>
      </c>
      <c r="BK150" s="240">
        <f>ROUND(I150*H150,2)</f>
        <v>0</v>
      </c>
      <c r="BL150" s="16" t="s">
        <v>149</v>
      </c>
      <c r="BM150" s="239" t="s">
        <v>466</v>
      </c>
    </row>
    <row r="151" s="2" customFormat="1">
      <c r="A151" s="37"/>
      <c r="B151" s="38"/>
      <c r="C151" s="39"/>
      <c r="D151" s="241" t="s">
        <v>151</v>
      </c>
      <c r="E151" s="39"/>
      <c r="F151" s="242" t="s">
        <v>185</v>
      </c>
      <c r="G151" s="39"/>
      <c r="H151" s="39"/>
      <c r="I151" s="243"/>
      <c r="J151" s="39"/>
      <c r="K151" s="39"/>
      <c r="L151" s="43"/>
      <c r="M151" s="244"/>
      <c r="N151" s="245"/>
      <c r="O151" s="90"/>
      <c r="P151" s="90"/>
      <c r="Q151" s="90"/>
      <c r="R151" s="90"/>
      <c r="S151" s="90"/>
      <c r="T151" s="91"/>
      <c r="U151" s="37"/>
      <c r="V151" s="37"/>
      <c r="W151" s="37"/>
      <c r="X151" s="37"/>
      <c r="Y151" s="37"/>
      <c r="Z151" s="37"/>
      <c r="AA151" s="37"/>
      <c r="AB151" s="37"/>
      <c r="AC151" s="37"/>
      <c r="AD151" s="37"/>
      <c r="AE151" s="37"/>
      <c r="AT151" s="16" t="s">
        <v>151</v>
      </c>
      <c r="AU151" s="16" t="s">
        <v>85</v>
      </c>
    </row>
    <row r="152" s="2" customFormat="1" ht="16.5" customHeight="1">
      <c r="A152" s="37"/>
      <c r="B152" s="38"/>
      <c r="C152" s="268" t="s">
        <v>181</v>
      </c>
      <c r="D152" s="268" t="s">
        <v>188</v>
      </c>
      <c r="E152" s="269" t="s">
        <v>189</v>
      </c>
      <c r="F152" s="270" t="s">
        <v>190</v>
      </c>
      <c r="G152" s="271" t="s">
        <v>157</v>
      </c>
      <c r="H152" s="272">
        <v>20.445</v>
      </c>
      <c r="I152" s="273"/>
      <c r="J152" s="274">
        <f>ROUND(I152*H152,2)</f>
        <v>0</v>
      </c>
      <c r="K152" s="275"/>
      <c r="L152" s="276"/>
      <c r="M152" s="277" t="s">
        <v>1</v>
      </c>
      <c r="N152" s="278" t="s">
        <v>41</v>
      </c>
      <c r="O152" s="90"/>
      <c r="P152" s="237">
        <f>O152*H152</f>
        <v>0</v>
      </c>
      <c r="Q152" s="237">
        <v>0.20999999999999999</v>
      </c>
      <c r="R152" s="237">
        <f>Q152*H152</f>
        <v>4.29345</v>
      </c>
      <c r="S152" s="237">
        <v>0</v>
      </c>
      <c r="T152" s="238">
        <f>S152*H152</f>
        <v>0</v>
      </c>
      <c r="U152" s="37"/>
      <c r="V152" s="37"/>
      <c r="W152" s="37"/>
      <c r="X152" s="37"/>
      <c r="Y152" s="37"/>
      <c r="Z152" s="37"/>
      <c r="AA152" s="37"/>
      <c r="AB152" s="37"/>
      <c r="AC152" s="37"/>
      <c r="AD152" s="37"/>
      <c r="AE152" s="37"/>
      <c r="AR152" s="239" t="s">
        <v>191</v>
      </c>
      <c r="AT152" s="239" t="s">
        <v>188</v>
      </c>
      <c r="AU152" s="239" t="s">
        <v>85</v>
      </c>
      <c r="AY152" s="16" t="s">
        <v>143</v>
      </c>
      <c r="BE152" s="240">
        <f>IF(N152="základní",J152,0)</f>
        <v>0</v>
      </c>
      <c r="BF152" s="240">
        <f>IF(N152="snížená",J152,0)</f>
        <v>0</v>
      </c>
      <c r="BG152" s="240">
        <f>IF(N152="zákl. přenesená",J152,0)</f>
        <v>0</v>
      </c>
      <c r="BH152" s="240">
        <f>IF(N152="sníž. přenesená",J152,0)</f>
        <v>0</v>
      </c>
      <c r="BI152" s="240">
        <f>IF(N152="nulová",J152,0)</f>
        <v>0</v>
      </c>
      <c r="BJ152" s="16" t="s">
        <v>83</v>
      </c>
      <c r="BK152" s="240">
        <f>ROUND(I152*H152,2)</f>
        <v>0</v>
      </c>
      <c r="BL152" s="16" t="s">
        <v>149</v>
      </c>
      <c r="BM152" s="239" t="s">
        <v>467</v>
      </c>
    </row>
    <row r="153" s="2" customFormat="1">
      <c r="A153" s="37"/>
      <c r="B153" s="38"/>
      <c r="C153" s="39"/>
      <c r="D153" s="241" t="s">
        <v>151</v>
      </c>
      <c r="E153" s="39"/>
      <c r="F153" s="242" t="s">
        <v>190</v>
      </c>
      <c r="G153" s="39"/>
      <c r="H153" s="39"/>
      <c r="I153" s="243"/>
      <c r="J153" s="39"/>
      <c r="K153" s="39"/>
      <c r="L153" s="43"/>
      <c r="M153" s="244"/>
      <c r="N153" s="245"/>
      <c r="O153" s="90"/>
      <c r="P153" s="90"/>
      <c r="Q153" s="90"/>
      <c r="R153" s="90"/>
      <c r="S153" s="90"/>
      <c r="T153" s="91"/>
      <c r="U153" s="37"/>
      <c r="V153" s="37"/>
      <c r="W153" s="37"/>
      <c r="X153" s="37"/>
      <c r="Y153" s="37"/>
      <c r="Z153" s="37"/>
      <c r="AA153" s="37"/>
      <c r="AB153" s="37"/>
      <c r="AC153" s="37"/>
      <c r="AD153" s="37"/>
      <c r="AE153" s="37"/>
      <c r="AT153" s="16" t="s">
        <v>151</v>
      </c>
      <c r="AU153" s="16" t="s">
        <v>85</v>
      </c>
    </row>
    <row r="154" s="2" customFormat="1" ht="16.5" customHeight="1">
      <c r="A154" s="37"/>
      <c r="B154" s="38"/>
      <c r="C154" s="268" t="s">
        <v>187</v>
      </c>
      <c r="D154" s="268" t="s">
        <v>188</v>
      </c>
      <c r="E154" s="269" t="s">
        <v>193</v>
      </c>
      <c r="F154" s="270" t="s">
        <v>194</v>
      </c>
      <c r="G154" s="271" t="s">
        <v>195</v>
      </c>
      <c r="H154" s="272">
        <v>19.206</v>
      </c>
      <c r="I154" s="273"/>
      <c r="J154" s="274">
        <f>ROUND(I154*H154,2)</f>
        <v>0</v>
      </c>
      <c r="K154" s="275"/>
      <c r="L154" s="276"/>
      <c r="M154" s="277" t="s">
        <v>1</v>
      </c>
      <c r="N154" s="278" t="s">
        <v>41</v>
      </c>
      <c r="O154" s="90"/>
      <c r="P154" s="237">
        <f>O154*H154</f>
        <v>0</v>
      </c>
      <c r="Q154" s="237">
        <v>0.001</v>
      </c>
      <c r="R154" s="237">
        <f>Q154*H154</f>
        <v>0.019206000000000001</v>
      </c>
      <c r="S154" s="237">
        <v>0</v>
      </c>
      <c r="T154" s="238">
        <f>S154*H154</f>
        <v>0</v>
      </c>
      <c r="U154" s="37"/>
      <c r="V154" s="37"/>
      <c r="W154" s="37"/>
      <c r="X154" s="37"/>
      <c r="Y154" s="37"/>
      <c r="Z154" s="37"/>
      <c r="AA154" s="37"/>
      <c r="AB154" s="37"/>
      <c r="AC154" s="37"/>
      <c r="AD154" s="37"/>
      <c r="AE154" s="37"/>
      <c r="AR154" s="239" t="s">
        <v>191</v>
      </c>
      <c r="AT154" s="239" t="s">
        <v>188</v>
      </c>
      <c r="AU154" s="239" t="s">
        <v>85</v>
      </c>
      <c r="AY154" s="16" t="s">
        <v>143</v>
      </c>
      <c r="BE154" s="240">
        <f>IF(N154="základní",J154,0)</f>
        <v>0</v>
      </c>
      <c r="BF154" s="240">
        <f>IF(N154="snížená",J154,0)</f>
        <v>0</v>
      </c>
      <c r="BG154" s="240">
        <f>IF(N154="zákl. přenesená",J154,0)</f>
        <v>0</v>
      </c>
      <c r="BH154" s="240">
        <f>IF(N154="sníž. přenesená",J154,0)</f>
        <v>0</v>
      </c>
      <c r="BI154" s="240">
        <f>IF(N154="nulová",J154,0)</f>
        <v>0</v>
      </c>
      <c r="BJ154" s="16" t="s">
        <v>83</v>
      </c>
      <c r="BK154" s="240">
        <f>ROUND(I154*H154,2)</f>
        <v>0</v>
      </c>
      <c r="BL154" s="16" t="s">
        <v>149</v>
      </c>
      <c r="BM154" s="239" t="s">
        <v>468</v>
      </c>
    </row>
    <row r="155" s="2" customFormat="1">
      <c r="A155" s="37"/>
      <c r="B155" s="38"/>
      <c r="C155" s="39"/>
      <c r="D155" s="241" t="s">
        <v>151</v>
      </c>
      <c r="E155" s="39"/>
      <c r="F155" s="242" t="s">
        <v>197</v>
      </c>
      <c r="G155" s="39"/>
      <c r="H155" s="39"/>
      <c r="I155" s="243"/>
      <c r="J155" s="39"/>
      <c r="K155" s="39"/>
      <c r="L155" s="43"/>
      <c r="M155" s="244"/>
      <c r="N155" s="245"/>
      <c r="O155" s="90"/>
      <c r="P155" s="90"/>
      <c r="Q155" s="90"/>
      <c r="R155" s="90"/>
      <c r="S155" s="90"/>
      <c r="T155" s="91"/>
      <c r="U155" s="37"/>
      <c r="V155" s="37"/>
      <c r="W155" s="37"/>
      <c r="X155" s="37"/>
      <c r="Y155" s="37"/>
      <c r="Z155" s="37"/>
      <c r="AA155" s="37"/>
      <c r="AB155" s="37"/>
      <c r="AC155" s="37"/>
      <c r="AD155" s="37"/>
      <c r="AE155" s="37"/>
      <c r="AT155" s="16" t="s">
        <v>151</v>
      </c>
      <c r="AU155" s="16" t="s">
        <v>85</v>
      </c>
    </row>
    <row r="156" s="13" customFormat="1">
      <c r="A156" s="13"/>
      <c r="B156" s="246"/>
      <c r="C156" s="247"/>
      <c r="D156" s="241" t="s">
        <v>153</v>
      </c>
      <c r="E156" s="247"/>
      <c r="F156" s="249" t="s">
        <v>469</v>
      </c>
      <c r="G156" s="247"/>
      <c r="H156" s="250">
        <v>19.206</v>
      </c>
      <c r="I156" s="251"/>
      <c r="J156" s="247"/>
      <c r="K156" s="247"/>
      <c r="L156" s="252"/>
      <c r="M156" s="253"/>
      <c r="N156" s="254"/>
      <c r="O156" s="254"/>
      <c r="P156" s="254"/>
      <c r="Q156" s="254"/>
      <c r="R156" s="254"/>
      <c r="S156" s="254"/>
      <c r="T156" s="255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T156" s="256" t="s">
        <v>153</v>
      </c>
      <c r="AU156" s="256" t="s">
        <v>85</v>
      </c>
      <c r="AV156" s="13" t="s">
        <v>85</v>
      </c>
      <c r="AW156" s="13" t="s">
        <v>4</v>
      </c>
      <c r="AX156" s="13" t="s">
        <v>83</v>
      </c>
      <c r="AY156" s="256" t="s">
        <v>143</v>
      </c>
    </row>
    <row r="157" s="2" customFormat="1" ht="24.15" customHeight="1">
      <c r="A157" s="37"/>
      <c r="B157" s="38"/>
      <c r="C157" s="227" t="s">
        <v>191</v>
      </c>
      <c r="D157" s="227" t="s">
        <v>145</v>
      </c>
      <c r="E157" s="228" t="s">
        <v>200</v>
      </c>
      <c r="F157" s="229" t="s">
        <v>201</v>
      </c>
      <c r="G157" s="230" t="s">
        <v>148</v>
      </c>
      <c r="H157" s="231">
        <v>172.09999999999999</v>
      </c>
      <c r="I157" s="232"/>
      <c r="J157" s="233">
        <f>ROUND(I157*H157,2)</f>
        <v>0</v>
      </c>
      <c r="K157" s="234"/>
      <c r="L157" s="43"/>
      <c r="M157" s="235" t="s">
        <v>1</v>
      </c>
      <c r="N157" s="236" t="s">
        <v>41</v>
      </c>
      <c r="O157" s="90"/>
      <c r="P157" s="237">
        <f>O157*H157</f>
        <v>0</v>
      </c>
      <c r="Q157" s="237">
        <v>0</v>
      </c>
      <c r="R157" s="237">
        <f>Q157*H157</f>
        <v>0</v>
      </c>
      <c r="S157" s="237">
        <v>0</v>
      </c>
      <c r="T157" s="238">
        <f>S157*H157</f>
        <v>0</v>
      </c>
      <c r="U157" s="37"/>
      <c r="V157" s="37"/>
      <c r="W157" s="37"/>
      <c r="X157" s="37"/>
      <c r="Y157" s="37"/>
      <c r="Z157" s="37"/>
      <c r="AA157" s="37"/>
      <c r="AB157" s="37"/>
      <c r="AC157" s="37"/>
      <c r="AD157" s="37"/>
      <c r="AE157" s="37"/>
      <c r="AR157" s="239" t="s">
        <v>149</v>
      </c>
      <c r="AT157" s="239" t="s">
        <v>145</v>
      </c>
      <c r="AU157" s="239" t="s">
        <v>85</v>
      </c>
      <c r="AY157" s="16" t="s">
        <v>143</v>
      </c>
      <c r="BE157" s="240">
        <f>IF(N157="základní",J157,0)</f>
        <v>0</v>
      </c>
      <c r="BF157" s="240">
        <f>IF(N157="snížená",J157,0)</f>
        <v>0</v>
      </c>
      <c r="BG157" s="240">
        <f>IF(N157="zákl. přenesená",J157,0)</f>
        <v>0</v>
      </c>
      <c r="BH157" s="240">
        <f>IF(N157="sníž. přenesená",J157,0)</f>
        <v>0</v>
      </c>
      <c r="BI157" s="240">
        <f>IF(N157="nulová",J157,0)</f>
        <v>0</v>
      </c>
      <c r="BJ157" s="16" t="s">
        <v>83</v>
      </c>
      <c r="BK157" s="240">
        <f>ROUND(I157*H157,2)</f>
        <v>0</v>
      </c>
      <c r="BL157" s="16" t="s">
        <v>149</v>
      </c>
      <c r="BM157" s="239" t="s">
        <v>470</v>
      </c>
    </row>
    <row r="158" s="2" customFormat="1">
      <c r="A158" s="37"/>
      <c r="B158" s="38"/>
      <c r="C158" s="39"/>
      <c r="D158" s="241" t="s">
        <v>151</v>
      </c>
      <c r="E158" s="39"/>
      <c r="F158" s="242" t="s">
        <v>203</v>
      </c>
      <c r="G158" s="39"/>
      <c r="H158" s="39"/>
      <c r="I158" s="243"/>
      <c r="J158" s="39"/>
      <c r="K158" s="39"/>
      <c r="L158" s="43"/>
      <c r="M158" s="244"/>
      <c r="N158" s="245"/>
      <c r="O158" s="90"/>
      <c r="P158" s="90"/>
      <c r="Q158" s="90"/>
      <c r="R158" s="90"/>
      <c r="S158" s="90"/>
      <c r="T158" s="91"/>
      <c r="U158" s="37"/>
      <c r="V158" s="37"/>
      <c r="W158" s="37"/>
      <c r="X158" s="37"/>
      <c r="Y158" s="37"/>
      <c r="Z158" s="37"/>
      <c r="AA158" s="37"/>
      <c r="AB158" s="37"/>
      <c r="AC158" s="37"/>
      <c r="AD158" s="37"/>
      <c r="AE158" s="37"/>
      <c r="AT158" s="16" t="s">
        <v>151</v>
      </c>
      <c r="AU158" s="16" t="s">
        <v>85</v>
      </c>
    </row>
    <row r="159" s="2" customFormat="1" ht="24.15" customHeight="1">
      <c r="A159" s="37"/>
      <c r="B159" s="38"/>
      <c r="C159" s="227" t="s">
        <v>199</v>
      </c>
      <c r="D159" s="227" t="s">
        <v>145</v>
      </c>
      <c r="E159" s="228" t="s">
        <v>206</v>
      </c>
      <c r="F159" s="229" t="s">
        <v>207</v>
      </c>
      <c r="G159" s="230" t="s">
        <v>148</v>
      </c>
      <c r="H159" s="231">
        <v>172.09999999999999</v>
      </c>
      <c r="I159" s="232"/>
      <c r="J159" s="233">
        <f>ROUND(I159*H159,2)</f>
        <v>0</v>
      </c>
      <c r="K159" s="234"/>
      <c r="L159" s="43"/>
      <c r="M159" s="235" t="s">
        <v>1</v>
      </c>
      <c r="N159" s="236" t="s">
        <v>41</v>
      </c>
      <c r="O159" s="90"/>
      <c r="P159" s="237">
        <f>O159*H159</f>
        <v>0</v>
      </c>
      <c r="Q159" s="237">
        <v>0</v>
      </c>
      <c r="R159" s="237">
        <f>Q159*H159</f>
        <v>0</v>
      </c>
      <c r="S159" s="237">
        <v>0</v>
      </c>
      <c r="T159" s="238">
        <f>S159*H159</f>
        <v>0</v>
      </c>
      <c r="U159" s="37"/>
      <c r="V159" s="37"/>
      <c r="W159" s="37"/>
      <c r="X159" s="37"/>
      <c r="Y159" s="37"/>
      <c r="Z159" s="37"/>
      <c r="AA159" s="37"/>
      <c r="AB159" s="37"/>
      <c r="AC159" s="37"/>
      <c r="AD159" s="37"/>
      <c r="AE159" s="37"/>
      <c r="AR159" s="239" t="s">
        <v>149</v>
      </c>
      <c r="AT159" s="239" t="s">
        <v>145</v>
      </c>
      <c r="AU159" s="239" t="s">
        <v>85</v>
      </c>
      <c r="AY159" s="16" t="s">
        <v>143</v>
      </c>
      <c r="BE159" s="240">
        <f>IF(N159="základní",J159,0)</f>
        <v>0</v>
      </c>
      <c r="BF159" s="240">
        <f>IF(N159="snížená",J159,0)</f>
        <v>0</v>
      </c>
      <c r="BG159" s="240">
        <f>IF(N159="zákl. přenesená",J159,0)</f>
        <v>0</v>
      </c>
      <c r="BH159" s="240">
        <f>IF(N159="sníž. přenesená",J159,0)</f>
        <v>0</v>
      </c>
      <c r="BI159" s="240">
        <f>IF(N159="nulová",J159,0)</f>
        <v>0</v>
      </c>
      <c r="BJ159" s="16" t="s">
        <v>83</v>
      </c>
      <c r="BK159" s="240">
        <f>ROUND(I159*H159,2)</f>
        <v>0</v>
      </c>
      <c r="BL159" s="16" t="s">
        <v>149</v>
      </c>
      <c r="BM159" s="239" t="s">
        <v>471</v>
      </c>
    </row>
    <row r="160" s="2" customFormat="1">
      <c r="A160" s="37"/>
      <c r="B160" s="38"/>
      <c r="C160" s="39"/>
      <c r="D160" s="241" t="s">
        <v>151</v>
      </c>
      <c r="E160" s="39"/>
      <c r="F160" s="242" t="s">
        <v>209</v>
      </c>
      <c r="G160" s="39"/>
      <c r="H160" s="39"/>
      <c r="I160" s="243"/>
      <c r="J160" s="39"/>
      <c r="K160" s="39"/>
      <c r="L160" s="43"/>
      <c r="M160" s="244"/>
      <c r="N160" s="245"/>
      <c r="O160" s="90"/>
      <c r="P160" s="90"/>
      <c r="Q160" s="90"/>
      <c r="R160" s="90"/>
      <c r="S160" s="90"/>
      <c r="T160" s="91"/>
      <c r="U160" s="37"/>
      <c r="V160" s="37"/>
      <c r="W160" s="37"/>
      <c r="X160" s="37"/>
      <c r="Y160" s="37"/>
      <c r="Z160" s="37"/>
      <c r="AA160" s="37"/>
      <c r="AB160" s="37"/>
      <c r="AC160" s="37"/>
      <c r="AD160" s="37"/>
      <c r="AE160" s="37"/>
      <c r="AT160" s="16" t="s">
        <v>151</v>
      </c>
      <c r="AU160" s="16" t="s">
        <v>85</v>
      </c>
    </row>
    <row r="161" s="2" customFormat="1" ht="16.5" customHeight="1">
      <c r="A161" s="37"/>
      <c r="B161" s="38"/>
      <c r="C161" s="268" t="s">
        <v>205</v>
      </c>
      <c r="D161" s="268" t="s">
        <v>188</v>
      </c>
      <c r="E161" s="269" t="s">
        <v>211</v>
      </c>
      <c r="F161" s="270" t="s">
        <v>212</v>
      </c>
      <c r="G161" s="271" t="s">
        <v>195</v>
      </c>
      <c r="H161" s="272">
        <v>5.1630000000000003</v>
      </c>
      <c r="I161" s="273"/>
      <c r="J161" s="274">
        <f>ROUND(I161*H161,2)</f>
        <v>0</v>
      </c>
      <c r="K161" s="275"/>
      <c r="L161" s="276"/>
      <c r="M161" s="277" t="s">
        <v>1</v>
      </c>
      <c r="N161" s="278" t="s">
        <v>41</v>
      </c>
      <c r="O161" s="90"/>
      <c r="P161" s="237">
        <f>O161*H161</f>
        <v>0</v>
      </c>
      <c r="Q161" s="237">
        <v>0.001</v>
      </c>
      <c r="R161" s="237">
        <f>Q161*H161</f>
        <v>0.0051630000000000001</v>
      </c>
      <c r="S161" s="237">
        <v>0</v>
      </c>
      <c r="T161" s="238">
        <f>S161*H161</f>
        <v>0</v>
      </c>
      <c r="U161" s="37"/>
      <c r="V161" s="37"/>
      <c r="W161" s="37"/>
      <c r="X161" s="37"/>
      <c r="Y161" s="37"/>
      <c r="Z161" s="37"/>
      <c r="AA161" s="37"/>
      <c r="AB161" s="37"/>
      <c r="AC161" s="37"/>
      <c r="AD161" s="37"/>
      <c r="AE161" s="37"/>
      <c r="AR161" s="239" t="s">
        <v>191</v>
      </c>
      <c r="AT161" s="239" t="s">
        <v>188</v>
      </c>
      <c r="AU161" s="239" t="s">
        <v>85</v>
      </c>
      <c r="AY161" s="16" t="s">
        <v>143</v>
      </c>
      <c r="BE161" s="240">
        <f>IF(N161="základní",J161,0)</f>
        <v>0</v>
      </c>
      <c r="BF161" s="240">
        <f>IF(N161="snížená",J161,0)</f>
        <v>0</v>
      </c>
      <c r="BG161" s="240">
        <f>IF(N161="zákl. přenesená",J161,0)</f>
        <v>0</v>
      </c>
      <c r="BH161" s="240">
        <f>IF(N161="sníž. přenesená",J161,0)</f>
        <v>0</v>
      </c>
      <c r="BI161" s="240">
        <f>IF(N161="nulová",J161,0)</f>
        <v>0</v>
      </c>
      <c r="BJ161" s="16" t="s">
        <v>83</v>
      </c>
      <c r="BK161" s="240">
        <f>ROUND(I161*H161,2)</f>
        <v>0</v>
      </c>
      <c r="BL161" s="16" t="s">
        <v>149</v>
      </c>
      <c r="BM161" s="239" t="s">
        <v>472</v>
      </c>
    </row>
    <row r="162" s="2" customFormat="1">
      <c r="A162" s="37"/>
      <c r="B162" s="38"/>
      <c r="C162" s="39"/>
      <c r="D162" s="241" t="s">
        <v>151</v>
      </c>
      <c r="E162" s="39"/>
      <c r="F162" s="242" t="s">
        <v>212</v>
      </c>
      <c r="G162" s="39"/>
      <c r="H162" s="39"/>
      <c r="I162" s="243"/>
      <c r="J162" s="39"/>
      <c r="K162" s="39"/>
      <c r="L162" s="43"/>
      <c r="M162" s="244"/>
      <c r="N162" s="245"/>
      <c r="O162" s="90"/>
      <c r="P162" s="90"/>
      <c r="Q162" s="90"/>
      <c r="R162" s="90"/>
      <c r="S162" s="90"/>
      <c r="T162" s="91"/>
      <c r="U162" s="37"/>
      <c r="V162" s="37"/>
      <c r="W162" s="37"/>
      <c r="X162" s="37"/>
      <c r="Y162" s="37"/>
      <c r="Z162" s="37"/>
      <c r="AA162" s="37"/>
      <c r="AB162" s="37"/>
      <c r="AC162" s="37"/>
      <c r="AD162" s="37"/>
      <c r="AE162" s="37"/>
      <c r="AT162" s="16" t="s">
        <v>151</v>
      </c>
      <c r="AU162" s="16" t="s">
        <v>85</v>
      </c>
    </row>
    <row r="163" s="13" customFormat="1">
      <c r="A163" s="13"/>
      <c r="B163" s="246"/>
      <c r="C163" s="247"/>
      <c r="D163" s="241" t="s">
        <v>153</v>
      </c>
      <c r="E163" s="247"/>
      <c r="F163" s="249" t="s">
        <v>473</v>
      </c>
      <c r="G163" s="247"/>
      <c r="H163" s="250">
        <v>5.1630000000000003</v>
      </c>
      <c r="I163" s="251"/>
      <c r="J163" s="247"/>
      <c r="K163" s="247"/>
      <c r="L163" s="252"/>
      <c r="M163" s="253"/>
      <c r="N163" s="254"/>
      <c r="O163" s="254"/>
      <c r="P163" s="254"/>
      <c r="Q163" s="254"/>
      <c r="R163" s="254"/>
      <c r="S163" s="254"/>
      <c r="T163" s="255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T163" s="256" t="s">
        <v>153</v>
      </c>
      <c r="AU163" s="256" t="s">
        <v>85</v>
      </c>
      <c r="AV163" s="13" t="s">
        <v>85</v>
      </c>
      <c r="AW163" s="13" t="s">
        <v>4</v>
      </c>
      <c r="AX163" s="13" t="s">
        <v>83</v>
      </c>
      <c r="AY163" s="256" t="s">
        <v>143</v>
      </c>
    </row>
    <row r="164" s="2" customFormat="1" ht="24.15" customHeight="1">
      <c r="A164" s="37"/>
      <c r="B164" s="38"/>
      <c r="C164" s="227" t="s">
        <v>210</v>
      </c>
      <c r="D164" s="227" t="s">
        <v>145</v>
      </c>
      <c r="E164" s="228" t="s">
        <v>216</v>
      </c>
      <c r="F164" s="229" t="s">
        <v>217</v>
      </c>
      <c r="G164" s="230" t="s">
        <v>148</v>
      </c>
      <c r="H164" s="231">
        <v>481.80000000000001</v>
      </c>
      <c r="I164" s="232"/>
      <c r="J164" s="233">
        <f>ROUND(I164*H164,2)</f>
        <v>0</v>
      </c>
      <c r="K164" s="234"/>
      <c r="L164" s="43"/>
      <c r="M164" s="235" t="s">
        <v>1</v>
      </c>
      <c r="N164" s="236" t="s">
        <v>41</v>
      </c>
      <c r="O164" s="90"/>
      <c r="P164" s="237">
        <f>O164*H164</f>
        <v>0</v>
      </c>
      <c r="Q164" s="237">
        <v>0</v>
      </c>
      <c r="R164" s="237">
        <f>Q164*H164</f>
        <v>0</v>
      </c>
      <c r="S164" s="237">
        <v>0</v>
      </c>
      <c r="T164" s="238">
        <f>S164*H164</f>
        <v>0</v>
      </c>
      <c r="U164" s="37"/>
      <c r="V164" s="37"/>
      <c r="W164" s="37"/>
      <c r="X164" s="37"/>
      <c r="Y164" s="37"/>
      <c r="Z164" s="37"/>
      <c r="AA164" s="37"/>
      <c r="AB164" s="37"/>
      <c r="AC164" s="37"/>
      <c r="AD164" s="37"/>
      <c r="AE164" s="37"/>
      <c r="AR164" s="239" t="s">
        <v>149</v>
      </c>
      <c r="AT164" s="239" t="s">
        <v>145</v>
      </c>
      <c r="AU164" s="239" t="s">
        <v>85</v>
      </c>
      <c r="AY164" s="16" t="s">
        <v>143</v>
      </c>
      <c r="BE164" s="240">
        <f>IF(N164="základní",J164,0)</f>
        <v>0</v>
      </c>
      <c r="BF164" s="240">
        <f>IF(N164="snížená",J164,0)</f>
        <v>0</v>
      </c>
      <c r="BG164" s="240">
        <f>IF(N164="zákl. přenesená",J164,0)</f>
        <v>0</v>
      </c>
      <c r="BH164" s="240">
        <f>IF(N164="sníž. přenesená",J164,0)</f>
        <v>0</v>
      </c>
      <c r="BI164" s="240">
        <f>IF(N164="nulová",J164,0)</f>
        <v>0</v>
      </c>
      <c r="BJ164" s="16" t="s">
        <v>83</v>
      </c>
      <c r="BK164" s="240">
        <f>ROUND(I164*H164,2)</f>
        <v>0</v>
      </c>
      <c r="BL164" s="16" t="s">
        <v>149</v>
      </c>
      <c r="BM164" s="239" t="s">
        <v>474</v>
      </c>
    </row>
    <row r="165" s="2" customFormat="1">
      <c r="A165" s="37"/>
      <c r="B165" s="38"/>
      <c r="C165" s="39"/>
      <c r="D165" s="241" t="s">
        <v>151</v>
      </c>
      <c r="E165" s="39"/>
      <c r="F165" s="242" t="s">
        <v>219</v>
      </c>
      <c r="G165" s="39"/>
      <c r="H165" s="39"/>
      <c r="I165" s="243"/>
      <c r="J165" s="39"/>
      <c r="K165" s="39"/>
      <c r="L165" s="43"/>
      <c r="M165" s="244"/>
      <c r="N165" s="245"/>
      <c r="O165" s="90"/>
      <c r="P165" s="90"/>
      <c r="Q165" s="90"/>
      <c r="R165" s="90"/>
      <c r="S165" s="90"/>
      <c r="T165" s="91"/>
      <c r="U165" s="37"/>
      <c r="V165" s="37"/>
      <c r="W165" s="37"/>
      <c r="X165" s="37"/>
      <c r="Y165" s="37"/>
      <c r="Z165" s="37"/>
      <c r="AA165" s="37"/>
      <c r="AB165" s="37"/>
      <c r="AC165" s="37"/>
      <c r="AD165" s="37"/>
      <c r="AE165" s="37"/>
      <c r="AT165" s="16" t="s">
        <v>151</v>
      </c>
      <c r="AU165" s="16" t="s">
        <v>85</v>
      </c>
    </row>
    <row r="166" s="13" customFormat="1">
      <c r="A166" s="13"/>
      <c r="B166" s="246"/>
      <c r="C166" s="247"/>
      <c r="D166" s="241" t="s">
        <v>153</v>
      </c>
      <c r="E166" s="248" t="s">
        <v>1</v>
      </c>
      <c r="F166" s="249" t="s">
        <v>475</v>
      </c>
      <c r="G166" s="247"/>
      <c r="H166" s="250">
        <v>481.80000000000001</v>
      </c>
      <c r="I166" s="251"/>
      <c r="J166" s="247"/>
      <c r="K166" s="247"/>
      <c r="L166" s="252"/>
      <c r="M166" s="253"/>
      <c r="N166" s="254"/>
      <c r="O166" s="254"/>
      <c r="P166" s="254"/>
      <c r="Q166" s="254"/>
      <c r="R166" s="254"/>
      <c r="S166" s="254"/>
      <c r="T166" s="255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T166" s="256" t="s">
        <v>153</v>
      </c>
      <c r="AU166" s="256" t="s">
        <v>85</v>
      </c>
      <c r="AV166" s="13" t="s">
        <v>85</v>
      </c>
      <c r="AW166" s="13" t="s">
        <v>32</v>
      </c>
      <c r="AX166" s="13" t="s">
        <v>83</v>
      </c>
      <c r="AY166" s="256" t="s">
        <v>143</v>
      </c>
    </row>
    <row r="167" s="2" customFormat="1" ht="24.15" customHeight="1">
      <c r="A167" s="37"/>
      <c r="B167" s="38"/>
      <c r="C167" s="227" t="s">
        <v>215</v>
      </c>
      <c r="D167" s="227" t="s">
        <v>145</v>
      </c>
      <c r="E167" s="228" t="s">
        <v>222</v>
      </c>
      <c r="F167" s="229" t="s">
        <v>223</v>
      </c>
      <c r="G167" s="230" t="s">
        <v>224</v>
      </c>
      <c r="H167" s="231">
        <v>1</v>
      </c>
      <c r="I167" s="232"/>
      <c r="J167" s="233">
        <f>ROUND(I167*H167,2)</f>
        <v>0</v>
      </c>
      <c r="K167" s="234"/>
      <c r="L167" s="43"/>
      <c r="M167" s="235" t="s">
        <v>1</v>
      </c>
      <c r="N167" s="236" t="s">
        <v>41</v>
      </c>
      <c r="O167" s="90"/>
      <c r="P167" s="237">
        <f>O167*H167</f>
        <v>0</v>
      </c>
      <c r="Q167" s="237">
        <v>0</v>
      </c>
      <c r="R167" s="237">
        <f>Q167*H167</f>
        <v>0</v>
      </c>
      <c r="S167" s="237">
        <v>0</v>
      </c>
      <c r="T167" s="238">
        <f>S167*H167</f>
        <v>0</v>
      </c>
      <c r="U167" s="37"/>
      <c r="V167" s="37"/>
      <c r="W167" s="37"/>
      <c r="X167" s="37"/>
      <c r="Y167" s="37"/>
      <c r="Z167" s="37"/>
      <c r="AA167" s="37"/>
      <c r="AB167" s="37"/>
      <c r="AC167" s="37"/>
      <c r="AD167" s="37"/>
      <c r="AE167" s="37"/>
      <c r="AR167" s="239" t="s">
        <v>149</v>
      </c>
      <c r="AT167" s="239" t="s">
        <v>145</v>
      </c>
      <c r="AU167" s="239" t="s">
        <v>85</v>
      </c>
      <c r="AY167" s="16" t="s">
        <v>143</v>
      </c>
      <c r="BE167" s="240">
        <f>IF(N167="základní",J167,0)</f>
        <v>0</v>
      </c>
      <c r="BF167" s="240">
        <f>IF(N167="snížená",J167,0)</f>
        <v>0</v>
      </c>
      <c r="BG167" s="240">
        <f>IF(N167="zákl. přenesená",J167,0)</f>
        <v>0</v>
      </c>
      <c r="BH167" s="240">
        <f>IF(N167="sníž. přenesená",J167,0)</f>
        <v>0</v>
      </c>
      <c r="BI167" s="240">
        <f>IF(N167="nulová",J167,0)</f>
        <v>0</v>
      </c>
      <c r="BJ167" s="16" t="s">
        <v>83</v>
      </c>
      <c r="BK167" s="240">
        <f>ROUND(I167*H167,2)</f>
        <v>0</v>
      </c>
      <c r="BL167" s="16" t="s">
        <v>149</v>
      </c>
      <c r="BM167" s="239" t="s">
        <v>476</v>
      </c>
    </row>
    <row r="168" s="2" customFormat="1">
      <c r="A168" s="37"/>
      <c r="B168" s="38"/>
      <c r="C168" s="39"/>
      <c r="D168" s="241" t="s">
        <v>151</v>
      </c>
      <c r="E168" s="39"/>
      <c r="F168" s="242" t="s">
        <v>223</v>
      </c>
      <c r="G168" s="39"/>
      <c r="H168" s="39"/>
      <c r="I168" s="243"/>
      <c r="J168" s="39"/>
      <c r="K168" s="39"/>
      <c r="L168" s="43"/>
      <c r="M168" s="244"/>
      <c r="N168" s="245"/>
      <c r="O168" s="90"/>
      <c r="P168" s="90"/>
      <c r="Q168" s="90"/>
      <c r="R168" s="90"/>
      <c r="S168" s="90"/>
      <c r="T168" s="91"/>
      <c r="U168" s="37"/>
      <c r="V168" s="37"/>
      <c r="W168" s="37"/>
      <c r="X168" s="37"/>
      <c r="Y168" s="37"/>
      <c r="Z168" s="37"/>
      <c r="AA168" s="37"/>
      <c r="AB168" s="37"/>
      <c r="AC168" s="37"/>
      <c r="AD168" s="37"/>
      <c r="AE168" s="37"/>
      <c r="AT168" s="16" t="s">
        <v>151</v>
      </c>
      <c r="AU168" s="16" t="s">
        <v>85</v>
      </c>
    </row>
    <row r="169" s="12" customFormat="1" ht="22.8" customHeight="1">
      <c r="A169" s="12"/>
      <c r="B169" s="211"/>
      <c r="C169" s="212"/>
      <c r="D169" s="213" t="s">
        <v>75</v>
      </c>
      <c r="E169" s="225" t="s">
        <v>175</v>
      </c>
      <c r="F169" s="225" t="s">
        <v>226</v>
      </c>
      <c r="G169" s="212"/>
      <c r="H169" s="212"/>
      <c r="I169" s="215"/>
      <c r="J169" s="226">
        <f>BK169</f>
        <v>0</v>
      </c>
      <c r="K169" s="212"/>
      <c r="L169" s="217"/>
      <c r="M169" s="218"/>
      <c r="N169" s="219"/>
      <c r="O169" s="219"/>
      <c r="P169" s="220">
        <f>SUM(P170:P198)</f>
        <v>0</v>
      </c>
      <c r="Q169" s="219"/>
      <c r="R169" s="220">
        <f>SUM(R170:R198)</f>
        <v>372.92814179999993</v>
      </c>
      <c r="S169" s="219"/>
      <c r="T169" s="221">
        <f>SUM(T170:T198)</f>
        <v>0</v>
      </c>
      <c r="U169" s="12"/>
      <c r="V169" s="12"/>
      <c r="W169" s="12"/>
      <c r="X169" s="12"/>
      <c r="Y169" s="12"/>
      <c r="Z169" s="12"/>
      <c r="AA169" s="12"/>
      <c r="AB169" s="12"/>
      <c r="AC169" s="12"/>
      <c r="AD169" s="12"/>
      <c r="AE169" s="12"/>
      <c r="AR169" s="222" t="s">
        <v>83</v>
      </c>
      <c r="AT169" s="223" t="s">
        <v>75</v>
      </c>
      <c r="AU169" s="223" t="s">
        <v>83</v>
      </c>
      <c r="AY169" s="222" t="s">
        <v>143</v>
      </c>
      <c r="BK169" s="224">
        <f>SUM(BK170:BK198)</f>
        <v>0</v>
      </c>
    </row>
    <row r="170" s="2" customFormat="1" ht="16.5" customHeight="1">
      <c r="A170" s="37"/>
      <c r="B170" s="38"/>
      <c r="C170" s="227" t="s">
        <v>221</v>
      </c>
      <c r="D170" s="227" t="s">
        <v>145</v>
      </c>
      <c r="E170" s="228" t="s">
        <v>228</v>
      </c>
      <c r="F170" s="229" t="s">
        <v>229</v>
      </c>
      <c r="G170" s="230" t="s">
        <v>148</v>
      </c>
      <c r="H170" s="231">
        <v>401.5</v>
      </c>
      <c r="I170" s="232"/>
      <c r="J170" s="233">
        <f>ROUND(I170*H170,2)</f>
        <v>0</v>
      </c>
      <c r="K170" s="234"/>
      <c r="L170" s="43"/>
      <c r="M170" s="235" t="s">
        <v>1</v>
      </c>
      <c r="N170" s="236" t="s">
        <v>41</v>
      </c>
      <c r="O170" s="90"/>
      <c r="P170" s="237">
        <f>O170*H170</f>
        <v>0</v>
      </c>
      <c r="Q170" s="237">
        <v>0.091999999999999998</v>
      </c>
      <c r="R170" s="237">
        <f>Q170*H170</f>
        <v>36.938000000000002</v>
      </c>
      <c r="S170" s="237">
        <v>0</v>
      </c>
      <c r="T170" s="238">
        <f>S170*H170</f>
        <v>0</v>
      </c>
      <c r="U170" s="37"/>
      <c r="V170" s="37"/>
      <c r="W170" s="37"/>
      <c r="X170" s="37"/>
      <c r="Y170" s="37"/>
      <c r="Z170" s="37"/>
      <c r="AA170" s="37"/>
      <c r="AB170" s="37"/>
      <c r="AC170" s="37"/>
      <c r="AD170" s="37"/>
      <c r="AE170" s="37"/>
      <c r="AR170" s="239" t="s">
        <v>149</v>
      </c>
      <c r="AT170" s="239" t="s">
        <v>145</v>
      </c>
      <c r="AU170" s="239" t="s">
        <v>85</v>
      </c>
      <c r="AY170" s="16" t="s">
        <v>143</v>
      </c>
      <c r="BE170" s="240">
        <f>IF(N170="základní",J170,0)</f>
        <v>0</v>
      </c>
      <c r="BF170" s="240">
        <f>IF(N170="snížená",J170,0)</f>
        <v>0</v>
      </c>
      <c r="BG170" s="240">
        <f>IF(N170="zákl. přenesená",J170,0)</f>
        <v>0</v>
      </c>
      <c r="BH170" s="240">
        <f>IF(N170="sníž. přenesená",J170,0)</f>
        <v>0</v>
      </c>
      <c r="BI170" s="240">
        <f>IF(N170="nulová",J170,0)</f>
        <v>0</v>
      </c>
      <c r="BJ170" s="16" t="s">
        <v>83</v>
      </c>
      <c r="BK170" s="240">
        <f>ROUND(I170*H170,2)</f>
        <v>0</v>
      </c>
      <c r="BL170" s="16" t="s">
        <v>149</v>
      </c>
      <c r="BM170" s="239" t="s">
        <v>477</v>
      </c>
    </row>
    <row r="171" s="2" customFormat="1">
      <c r="A171" s="37"/>
      <c r="B171" s="38"/>
      <c r="C171" s="39"/>
      <c r="D171" s="241" t="s">
        <v>151</v>
      </c>
      <c r="E171" s="39"/>
      <c r="F171" s="242" t="s">
        <v>231</v>
      </c>
      <c r="G171" s="39"/>
      <c r="H171" s="39"/>
      <c r="I171" s="243"/>
      <c r="J171" s="39"/>
      <c r="K171" s="39"/>
      <c r="L171" s="43"/>
      <c r="M171" s="244"/>
      <c r="N171" s="245"/>
      <c r="O171" s="90"/>
      <c r="P171" s="90"/>
      <c r="Q171" s="90"/>
      <c r="R171" s="90"/>
      <c r="S171" s="90"/>
      <c r="T171" s="91"/>
      <c r="U171" s="37"/>
      <c r="V171" s="37"/>
      <c r="W171" s="37"/>
      <c r="X171" s="37"/>
      <c r="Y171" s="37"/>
      <c r="Z171" s="37"/>
      <c r="AA171" s="37"/>
      <c r="AB171" s="37"/>
      <c r="AC171" s="37"/>
      <c r="AD171" s="37"/>
      <c r="AE171" s="37"/>
      <c r="AT171" s="16" t="s">
        <v>151</v>
      </c>
      <c r="AU171" s="16" t="s">
        <v>85</v>
      </c>
    </row>
    <row r="172" s="13" customFormat="1">
      <c r="A172" s="13"/>
      <c r="B172" s="246"/>
      <c r="C172" s="247"/>
      <c r="D172" s="241" t="s">
        <v>153</v>
      </c>
      <c r="E172" s="248" t="s">
        <v>1</v>
      </c>
      <c r="F172" s="249" t="s">
        <v>478</v>
      </c>
      <c r="G172" s="247"/>
      <c r="H172" s="250">
        <v>401.5</v>
      </c>
      <c r="I172" s="251"/>
      <c r="J172" s="247"/>
      <c r="K172" s="247"/>
      <c r="L172" s="252"/>
      <c r="M172" s="253"/>
      <c r="N172" s="254"/>
      <c r="O172" s="254"/>
      <c r="P172" s="254"/>
      <c r="Q172" s="254"/>
      <c r="R172" s="254"/>
      <c r="S172" s="254"/>
      <c r="T172" s="255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T172" s="256" t="s">
        <v>153</v>
      </c>
      <c r="AU172" s="256" t="s">
        <v>85</v>
      </c>
      <c r="AV172" s="13" t="s">
        <v>85</v>
      </c>
      <c r="AW172" s="13" t="s">
        <v>32</v>
      </c>
      <c r="AX172" s="13" t="s">
        <v>83</v>
      </c>
      <c r="AY172" s="256" t="s">
        <v>143</v>
      </c>
    </row>
    <row r="173" s="2" customFormat="1" ht="16.5" customHeight="1">
      <c r="A173" s="37"/>
      <c r="B173" s="38"/>
      <c r="C173" s="227" t="s">
        <v>227</v>
      </c>
      <c r="D173" s="227" t="s">
        <v>145</v>
      </c>
      <c r="E173" s="228" t="s">
        <v>233</v>
      </c>
      <c r="F173" s="229" t="s">
        <v>234</v>
      </c>
      <c r="G173" s="230" t="s">
        <v>148</v>
      </c>
      <c r="H173" s="231">
        <v>843.14999999999998</v>
      </c>
      <c r="I173" s="232"/>
      <c r="J173" s="233">
        <f>ROUND(I173*H173,2)</f>
        <v>0</v>
      </c>
      <c r="K173" s="234"/>
      <c r="L173" s="43"/>
      <c r="M173" s="235" t="s">
        <v>1</v>
      </c>
      <c r="N173" s="236" t="s">
        <v>41</v>
      </c>
      <c r="O173" s="90"/>
      <c r="P173" s="237">
        <f>O173*H173</f>
        <v>0</v>
      </c>
      <c r="Q173" s="237">
        <v>0.34499999999999997</v>
      </c>
      <c r="R173" s="237">
        <f>Q173*H173</f>
        <v>290.88674999999995</v>
      </c>
      <c r="S173" s="237">
        <v>0</v>
      </c>
      <c r="T173" s="238">
        <f>S173*H173</f>
        <v>0</v>
      </c>
      <c r="U173" s="37"/>
      <c r="V173" s="37"/>
      <c r="W173" s="37"/>
      <c r="X173" s="37"/>
      <c r="Y173" s="37"/>
      <c r="Z173" s="37"/>
      <c r="AA173" s="37"/>
      <c r="AB173" s="37"/>
      <c r="AC173" s="37"/>
      <c r="AD173" s="37"/>
      <c r="AE173" s="37"/>
      <c r="AR173" s="239" t="s">
        <v>149</v>
      </c>
      <c r="AT173" s="239" t="s">
        <v>145</v>
      </c>
      <c r="AU173" s="239" t="s">
        <v>85</v>
      </c>
      <c r="AY173" s="16" t="s">
        <v>143</v>
      </c>
      <c r="BE173" s="240">
        <f>IF(N173="základní",J173,0)</f>
        <v>0</v>
      </c>
      <c r="BF173" s="240">
        <f>IF(N173="snížená",J173,0)</f>
        <v>0</v>
      </c>
      <c r="BG173" s="240">
        <f>IF(N173="zákl. přenesená",J173,0)</f>
        <v>0</v>
      </c>
      <c r="BH173" s="240">
        <f>IF(N173="sníž. přenesená",J173,0)</f>
        <v>0</v>
      </c>
      <c r="BI173" s="240">
        <f>IF(N173="nulová",J173,0)</f>
        <v>0</v>
      </c>
      <c r="BJ173" s="16" t="s">
        <v>83</v>
      </c>
      <c r="BK173" s="240">
        <f>ROUND(I173*H173,2)</f>
        <v>0</v>
      </c>
      <c r="BL173" s="16" t="s">
        <v>149</v>
      </c>
      <c r="BM173" s="239" t="s">
        <v>479</v>
      </c>
    </row>
    <row r="174" s="2" customFormat="1">
      <c r="A174" s="37"/>
      <c r="B174" s="38"/>
      <c r="C174" s="39"/>
      <c r="D174" s="241" t="s">
        <v>151</v>
      </c>
      <c r="E174" s="39"/>
      <c r="F174" s="242" t="s">
        <v>236</v>
      </c>
      <c r="G174" s="39"/>
      <c r="H174" s="39"/>
      <c r="I174" s="243"/>
      <c r="J174" s="39"/>
      <c r="K174" s="39"/>
      <c r="L174" s="43"/>
      <c r="M174" s="244"/>
      <c r="N174" s="245"/>
      <c r="O174" s="90"/>
      <c r="P174" s="90"/>
      <c r="Q174" s="90"/>
      <c r="R174" s="90"/>
      <c r="S174" s="90"/>
      <c r="T174" s="91"/>
      <c r="U174" s="37"/>
      <c r="V174" s="37"/>
      <c r="W174" s="37"/>
      <c r="X174" s="37"/>
      <c r="Y174" s="37"/>
      <c r="Z174" s="37"/>
      <c r="AA174" s="37"/>
      <c r="AB174" s="37"/>
      <c r="AC174" s="37"/>
      <c r="AD174" s="37"/>
      <c r="AE174" s="37"/>
      <c r="AT174" s="16" t="s">
        <v>151</v>
      </c>
      <c r="AU174" s="16" t="s">
        <v>85</v>
      </c>
    </row>
    <row r="175" s="13" customFormat="1">
      <c r="A175" s="13"/>
      <c r="B175" s="246"/>
      <c r="C175" s="247"/>
      <c r="D175" s="241" t="s">
        <v>153</v>
      </c>
      <c r="E175" s="248" t="s">
        <v>1</v>
      </c>
      <c r="F175" s="249" t="s">
        <v>478</v>
      </c>
      <c r="G175" s="247"/>
      <c r="H175" s="250">
        <v>401.5</v>
      </c>
      <c r="I175" s="251"/>
      <c r="J175" s="247"/>
      <c r="K175" s="247"/>
      <c r="L175" s="252"/>
      <c r="M175" s="253"/>
      <c r="N175" s="254"/>
      <c r="O175" s="254"/>
      <c r="P175" s="254"/>
      <c r="Q175" s="254"/>
      <c r="R175" s="254"/>
      <c r="S175" s="254"/>
      <c r="T175" s="255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T175" s="256" t="s">
        <v>153</v>
      </c>
      <c r="AU175" s="256" t="s">
        <v>85</v>
      </c>
      <c r="AV175" s="13" t="s">
        <v>85</v>
      </c>
      <c r="AW175" s="13" t="s">
        <v>32</v>
      </c>
      <c r="AX175" s="13" t="s">
        <v>76</v>
      </c>
      <c r="AY175" s="256" t="s">
        <v>143</v>
      </c>
    </row>
    <row r="176" s="13" customFormat="1">
      <c r="A176" s="13"/>
      <c r="B176" s="246"/>
      <c r="C176" s="247"/>
      <c r="D176" s="241" t="s">
        <v>153</v>
      </c>
      <c r="E176" s="248" t="s">
        <v>1</v>
      </c>
      <c r="F176" s="249" t="s">
        <v>480</v>
      </c>
      <c r="G176" s="247"/>
      <c r="H176" s="250">
        <v>441.64999999999998</v>
      </c>
      <c r="I176" s="251"/>
      <c r="J176" s="247"/>
      <c r="K176" s="247"/>
      <c r="L176" s="252"/>
      <c r="M176" s="253"/>
      <c r="N176" s="254"/>
      <c r="O176" s="254"/>
      <c r="P176" s="254"/>
      <c r="Q176" s="254"/>
      <c r="R176" s="254"/>
      <c r="S176" s="254"/>
      <c r="T176" s="255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T176" s="256" t="s">
        <v>153</v>
      </c>
      <c r="AU176" s="256" t="s">
        <v>85</v>
      </c>
      <c r="AV176" s="13" t="s">
        <v>85</v>
      </c>
      <c r="AW176" s="13" t="s">
        <v>32</v>
      </c>
      <c r="AX176" s="13" t="s">
        <v>76</v>
      </c>
      <c r="AY176" s="256" t="s">
        <v>143</v>
      </c>
    </row>
    <row r="177" s="14" customFormat="1">
      <c r="A177" s="14"/>
      <c r="B177" s="257"/>
      <c r="C177" s="258"/>
      <c r="D177" s="241" t="s">
        <v>153</v>
      </c>
      <c r="E177" s="259" t="s">
        <v>1</v>
      </c>
      <c r="F177" s="260" t="s">
        <v>162</v>
      </c>
      <c r="G177" s="258"/>
      <c r="H177" s="261">
        <v>843.14999999999998</v>
      </c>
      <c r="I177" s="262"/>
      <c r="J177" s="258"/>
      <c r="K177" s="258"/>
      <c r="L177" s="263"/>
      <c r="M177" s="264"/>
      <c r="N177" s="265"/>
      <c r="O177" s="265"/>
      <c r="P177" s="265"/>
      <c r="Q177" s="265"/>
      <c r="R177" s="265"/>
      <c r="S177" s="265"/>
      <c r="T177" s="266"/>
      <c r="U177" s="14"/>
      <c r="V177" s="14"/>
      <c r="W177" s="14"/>
      <c r="X177" s="14"/>
      <c r="Y177" s="14"/>
      <c r="Z177" s="14"/>
      <c r="AA177" s="14"/>
      <c r="AB177" s="14"/>
      <c r="AC177" s="14"/>
      <c r="AD177" s="14"/>
      <c r="AE177" s="14"/>
      <c r="AT177" s="267" t="s">
        <v>153</v>
      </c>
      <c r="AU177" s="267" t="s">
        <v>85</v>
      </c>
      <c r="AV177" s="14" t="s">
        <v>149</v>
      </c>
      <c r="AW177" s="14" t="s">
        <v>32</v>
      </c>
      <c r="AX177" s="14" t="s">
        <v>83</v>
      </c>
      <c r="AY177" s="267" t="s">
        <v>143</v>
      </c>
    </row>
    <row r="178" s="2" customFormat="1" ht="37.8" customHeight="1">
      <c r="A178" s="37"/>
      <c r="B178" s="38"/>
      <c r="C178" s="227" t="s">
        <v>8</v>
      </c>
      <c r="D178" s="227" t="s">
        <v>145</v>
      </c>
      <c r="E178" s="228" t="s">
        <v>239</v>
      </c>
      <c r="F178" s="229" t="s">
        <v>240</v>
      </c>
      <c r="G178" s="230" t="s">
        <v>148</v>
      </c>
      <c r="H178" s="231">
        <v>401.5</v>
      </c>
      <c r="I178" s="232"/>
      <c r="J178" s="233">
        <f>ROUND(I178*H178,2)</f>
        <v>0</v>
      </c>
      <c r="K178" s="234"/>
      <c r="L178" s="43"/>
      <c r="M178" s="235" t="s">
        <v>1</v>
      </c>
      <c r="N178" s="236" t="s">
        <v>41</v>
      </c>
      <c r="O178" s="90"/>
      <c r="P178" s="237">
        <f>O178*H178</f>
        <v>0</v>
      </c>
      <c r="Q178" s="237">
        <v>0.040000000000000001</v>
      </c>
      <c r="R178" s="237">
        <f>Q178*H178</f>
        <v>16.059999999999999</v>
      </c>
      <c r="S178" s="237">
        <v>0</v>
      </c>
      <c r="T178" s="238">
        <f>S178*H178</f>
        <v>0</v>
      </c>
      <c r="U178" s="37"/>
      <c r="V178" s="37"/>
      <c r="W178" s="37"/>
      <c r="X178" s="37"/>
      <c r="Y178" s="37"/>
      <c r="Z178" s="37"/>
      <c r="AA178" s="37"/>
      <c r="AB178" s="37"/>
      <c r="AC178" s="37"/>
      <c r="AD178" s="37"/>
      <c r="AE178" s="37"/>
      <c r="AR178" s="239" t="s">
        <v>149</v>
      </c>
      <c r="AT178" s="239" t="s">
        <v>145</v>
      </c>
      <c r="AU178" s="239" t="s">
        <v>85</v>
      </c>
      <c r="AY178" s="16" t="s">
        <v>143</v>
      </c>
      <c r="BE178" s="240">
        <f>IF(N178="základní",J178,0)</f>
        <v>0</v>
      </c>
      <c r="BF178" s="240">
        <f>IF(N178="snížená",J178,0)</f>
        <v>0</v>
      </c>
      <c r="BG178" s="240">
        <f>IF(N178="zákl. přenesená",J178,0)</f>
        <v>0</v>
      </c>
      <c r="BH178" s="240">
        <f>IF(N178="sníž. přenesená",J178,0)</f>
        <v>0</v>
      </c>
      <c r="BI178" s="240">
        <f>IF(N178="nulová",J178,0)</f>
        <v>0</v>
      </c>
      <c r="BJ178" s="16" t="s">
        <v>83</v>
      </c>
      <c r="BK178" s="240">
        <f>ROUND(I178*H178,2)</f>
        <v>0</v>
      </c>
      <c r="BL178" s="16" t="s">
        <v>149</v>
      </c>
      <c r="BM178" s="239" t="s">
        <v>481</v>
      </c>
    </row>
    <row r="179" s="2" customFormat="1">
      <c r="A179" s="37"/>
      <c r="B179" s="38"/>
      <c r="C179" s="39"/>
      <c r="D179" s="241" t="s">
        <v>151</v>
      </c>
      <c r="E179" s="39"/>
      <c r="F179" s="242" t="s">
        <v>242</v>
      </c>
      <c r="G179" s="39"/>
      <c r="H179" s="39"/>
      <c r="I179" s="243"/>
      <c r="J179" s="39"/>
      <c r="K179" s="39"/>
      <c r="L179" s="43"/>
      <c r="M179" s="244"/>
      <c r="N179" s="245"/>
      <c r="O179" s="90"/>
      <c r="P179" s="90"/>
      <c r="Q179" s="90"/>
      <c r="R179" s="90"/>
      <c r="S179" s="90"/>
      <c r="T179" s="91"/>
      <c r="U179" s="37"/>
      <c r="V179" s="37"/>
      <c r="W179" s="37"/>
      <c r="X179" s="37"/>
      <c r="Y179" s="37"/>
      <c r="Z179" s="37"/>
      <c r="AA179" s="37"/>
      <c r="AB179" s="37"/>
      <c r="AC179" s="37"/>
      <c r="AD179" s="37"/>
      <c r="AE179" s="37"/>
      <c r="AT179" s="16" t="s">
        <v>151</v>
      </c>
      <c r="AU179" s="16" t="s">
        <v>85</v>
      </c>
    </row>
    <row r="180" s="13" customFormat="1">
      <c r="A180" s="13"/>
      <c r="B180" s="246"/>
      <c r="C180" s="247"/>
      <c r="D180" s="241" t="s">
        <v>153</v>
      </c>
      <c r="E180" s="248" t="s">
        <v>1</v>
      </c>
      <c r="F180" s="249" t="s">
        <v>482</v>
      </c>
      <c r="G180" s="247"/>
      <c r="H180" s="250">
        <v>48.399999999999999</v>
      </c>
      <c r="I180" s="251"/>
      <c r="J180" s="247"/>
      <c r="K180" s="247"/>
      <c r="L180" s="252"/>
      <c r="M180" s="253"/>
      <c r="N180" s="254"/>
      <c r="O180" s="254"/>
      <c r="P180" s="254"/>
      <c r="Q180" s="254"/>
      <c r="R180" s="254"/>
      <c r="S180" s="254"/>
      <c r="T180" s="255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T180" s="256" t="s">
        <v>153</v>
      </c>
      <c r="AU180" s="256" t="s">
        <v>85</v>
      </c>
      <c r="AV180" s="13" t="s">
        <v>85</v>
      </c>
      <c r="AW180" s="13" t="s">
        <v>32</v>
      </c>
      <c r="AX180" s="13" t="s">
        <v>76</v>
      </c>
      <c r="AY180" s="256" t="s">
        <v>143</v>
      </c>
    </row>
    <row r="181" s="13" customFormat="1">
      <c r="A181" s="13"/>
      <c r="B181" s="246"/>
      <c r="C181" s="247"/>
      <c r="D181" s="241" t="s">
        <v>153</v>
      </c>
      <c r="E181" s="248" t="s">
        <v>1</v>
      </c>
      <c r="F181" s="249" t="s">
        <v>483</v>
      </c>
      <c r="G181" s="247"/>
      <c r="H181" s="250">
        <v>320.10000000000002</v>
      </c>
      <c r="I181" s="251"/>
      <c r="J181" s="247"/>
      <c r="K181" s="247"/>
      <c r="L181" s="252"/>
      <c r="M181" s="253"/>
      <c r="N181" s="254"/>
      <c r="O181" s="254"/>
      <c r="P181" s="254"/>
      <c r="Q181" s="254"/>
      <c r="R181" s="254"/>
      <c r="S181" s="254"/>
      <c r="T181" s="255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T181" s="256" t="s">
        <v>153</v>
      </c>
      <c r="AU181" s="256" t="s">
        <v>85</v>
      </c>
      <c r="AV181" s="13" t="s">
        <v>85</v>
      </c>
      <c r="AW181" s="13" t="s">
        <v>32</v>
      </c>
      <c r="AX181" s="13" t="s">
        <v>76</v>
      </c>
      <c r="AY181" s="256" t="s">
        <v>143</v>
      </c>
    </row>
    <row r="182" s="13" customFormat="1">
      <c r="A182" s="13"/>
      <c r="B182" s="246"/>
      <c r="C182" s="247"/>
      <c r="D182" s="241" t="s">
        <v>153</v>
      </c>
      <c r="E182" s="248" t="s">
        <v>1</v>
      </c>
      <c r="F182" s="249" t="s">
        <v>484</v>
      </c>
      <c r="G182" s="247"/>
      <c r="H182" s="250">
        <v>33</v>
      </c>
      <c r="I182" s="251"/>
      <c r="J182" s="247"/>
      <c r="K182" s="247"/>
      <c r="L182" s="252"/>
      <c r="M182" s="253"/>
      <c r="N182" s="254"/>
      <c r="O182" s="254"/>
      <c r="P182" s="254"/>
      <c r="Q182" s="254"/>
      <c r="R182" s="254"/>
      <c r="S182" s="254"/>
      <c r="T182" s="255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T182" s="256" t="s">
        <v>153</v>
      </c>
      <c r="AU182" s="256" t="s">
        <v>85</v>
      </c>
      <c r="AV182" s="13" t="s">
        <v>85</v>
      </c>
      <c r="AW182" s="13" t="s">
        <v>32</v>
      </c>
      <c r="AX182" s="13" t="s">
        <v>76</v>
      </c>
      <c r="AY182" s="256" t="s">
        <v>143</v>
      </c>
    </row>
    <row r="183" s="14" customFormat="1">
      <c r="A183" s="14"/>
      <c r="B183" s="257"/>
      <c r="C183" s="258"/>
      <c r="D183" s="241" t="s">
        <v>153</v>
      </c>
      <c r="E183" s="259" t="s">
        <v>1</v>
      </c>
      <c r="F183" s="260" t="s">
        <v>162</v>
      </c>
      <c r="G183" s="258"/>
      <c r="H183" s="261">
        <v>401.5</v>
      </c>
      <c r="I183" s="262"/>
      <c r="J183" s="258"/>
      <c r="K183" s="258"/>
      <c r="L183" s="263"/>
      <c r="M183" s="264"/>
      <c r="N183" s="265"/>
      <c r="O183" s="265"/>
      <c r="P183" s="265"/>
      <c r="Q183" s="265"/>
      <c r="R183" s="265"/>
      <c r="S183" s="265"/>
      <c r="T183" s="266"/>
      <c r="U183" s="14"/>
      <c r="V183" s="14"/>
      <c r="W183" s="14"/>
      <c r="X183" s="14"/>
      <c r="Y183" s="14"/>
      <c r="Z183" s="14"/>
      <c r="AA183" s="14"/>
      <c r="AB183" s="14"/>
      <c r="AC183" s="14"/>
      <c r="AD183" s="14"/>
      <c r="AE183" s="14"/>
      <c r="AT183" s="267" t="s">
        <v>153</v>
      </c>
      <c r="AU183" s="267" t="s">
        <v>85</v>
      </c>
      <c r="AV183" s="14" t="s">
        <v>149</v>
      </c>
      <c r="AW183" s="14" t="s">
        <v>32</v>
      </c>
      <c r="AX183" s="14" t="s">
        <v>83</v>
      </c>
      <c r="AY183" s="267" t="s">
        <v>143</v>
      </c>
    </row>
    <row r="184" s="2" customFormat="1" ht="21.75" customHeight="1">
      <c r="A184" s="37"/>
      <c r="B184" s="38"/>
      <c r="C184" s="268" t="s">
        <v>238</v>
      </c>
      <c r="D184" s="268" t="s">
        <v>188</v>
      </c>
      <c r="E184" s="269" t="s">
        <v>246</v>
      </c>
      <c r="F184" s="270" t="s">
        <v>247</v>
      </c>
      <c r="G184" s="271" t="s">
        <v>148</v>
      </c>
      <c r="H184" s="272">
        <v>413.54500000000002</v>
      </c>
      <c r="I184" s="273"/>
      <c r="J184" s="274">
        <f>ROUND(I184*H184,2)</f>
        <v>0</v>
      </c>
      <c r="K184" s="275"/>
      <c r="L184" s="276"/>
      <c r="M184" s="277" t="s">
        <v>1</v>
      </c>
      <c r="N184" s="278" t="s">
        <v>41</v>
      </c>
      <c r="O184" s="90"/>
      <c r="P184" s="237">
        <f>O184*H184</f>
        <v>0</v>
      </c>
      <c r="Q184" s="237">
        <v>0.0126</v>
      </c>
      <c r="R184" s="237">
        <f>Q184*H184</f>
        <v>5.2106669999999999</v>
      </c>
      <c r="S184" s="237">
        <v>0</v>
      </c>
      <c r="T184" s="238">
        <f>S184*H184</f>
        <v>0</v>
      </c>
      <c r="U184" s="37"/>
      <c r="V184" s="37"/>
      <c r="W184" s="37"/>
      <c r="X184" s="37"/>
      <c r="Y184" s="37"/>
      <c r="Z184" s="37"/>
      <c r="AA184" s="37"/>
      <c r="AB184" s="37"/>
      <c r="AC184" s="37"/>
      <c r="AD184" s="37"/>
      <c r="AE184" s="37"/>
      <c r="AR184" s="239" t="s">
        <v>191</v>
      </c>
      <c r="AT184" s="239" t="s">
        <v>188</v>
      </c>
      <c r="AU184" s="239" t="s">
        <v>85</v>
      </c>
      <c r="AY184" s="16" t="s">
        <v>143</v>
      </c>
      <c r="BE184" s="240">
        <f>IF(N184="základní",J184,0)</f>
        <v>0</v>
      </c>
      <c r="BF184" s="240">
        <f>IF(N184="snížená",J184,0)</f>
        <v>0</v>
      </c>
      <c r="BG184" s="240">
        <f>IF(N184="zákl. přenesená",J184,0)</f>
        <v>0</v>
      </c>
      <c r="BH184" s="240">
        <f>IF(N184="sníž. přenesená",J184,0)</f>
        <v>0</v>
      </c>
      <c r="BI184" s="240">
        <f>IF(N184="nulová",J184,0)</f>
        <v>0</v>
      </c>
      <c r="BJ184" s="16" t="s">
        <v>83</v>
      </c>
      <c r="BK184" s="240">
        <f>ROUND(I184*H184,2)</f>
        <v>0</v>
      </c>
      <c r="BL184" s="16" t="s">
        <v>149</v>
      </c>
      <c r="BM184" s="239" t="s">
        <v>485</v>
      </c>
    </row>
    <row r="185" s="2" customFormat="1">
      <c r="A185" s="37"/>
      <c r="B185" s="38"/>
      <c r="C185" s="39"/>
      <c r="D185" s="241" t="s">
        <v>151</v>
      </c>
      <c r="E185" s="39"/>
      <c r="F185" s="242" t="s">
        <v>249</v>
      </c>
      <c r="G185" s="39"/>
      <c r="H185" s="39"/>
      <c r="I185" s="243"/>
      <c r="J185" s="39"/>
      <c r="K185" s="39"/>
      <c r="L185" s="43"/>
      <c r="M185" s="244"/>
      <c r="N185" s="245"/>
      <c r="O185" s="90"/>
      <c r="P185" s="90"/>
      <c r="Q185" s="90"/>
      <c r="R185" s="90"/>
      <c r="S185" s="90"/>
      <c r="T185" s="91"/>
      <c r="U185" s="37"/>
      <c r="V185" s="37"/>
      <c r="W185" s="37"/>
      <c r="X185" s="37"/>
      <c r="Y185" s="37"/>
      <c r="Z185" s="37"/>
      <c r="AA185" s="37"/>
      <c r="AB185" s="37"/>
      <c r="AC185" s="37"/>
      <c r="AD185" s="37"/>
      <c r="AE185" s="37"/>
      <c r="AT185" s="16" t="s">
        <v>151</v>
      </c>
      <c r="AU185" s="16" t="s">
        <v>85</v>
      </c>
    </row>
    <row r="186" s="13" customFormat="1">
      <c r="A186" s="13"/>
      <c r="B186" s="246"/>
      <c r="C186" s="247"/>
      <c r="D186" s="241" t="s">
        <v>153</v>
      </c>
      <c r="E186" s="247"/>
      <c r="F186" s="249" t="s">
        <v>486</v>
      </c>
      <c r="G186" s="247"/>
      <c r="H186" s="250">
        <v>413.54500000000002</v>
      </c>
      <c r="I186" s="251"/>
      <c r="J186" s="247"/>
      <c r="K186" s="247"/>
      <c r="L186" s="252"/>
      <c r="M186" s="253"/>
      <c r="N186" s="254"/>
      <c r="O186" s="254"/>
      <c r="P186" s="254"/>
      <c r="Q186" s="254"/>
      <c r="R186" s="254"/>
      <c r="S186" s="254"/>
      <c r="T186" s="255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T186" s="256" t="s">
        <v>153</v>
      </c>
      <c r="AU186" s="256" t="s">
        <v>85</v>
      </c>
      <c r="AV186" s="13" t="s">
        <v>85</v>
      </c>
      <c r="AW186" s="13" t="s">
        <v>4</v>
      </c>
      <c r="AX186" s="13" t="s">
        <v>83</v>
      </c>
      <c r="AY186" s="256" t="s">
        <v>143</v>
      </c>
    </row>
    <row r="187" s="2" customFormat="1" ht="24.15" customHeight="1">
      <c r="A187" s="37"/>
      <c r="B187" s="38"/>
      <c r="C187" s="227" t="s">
        <v>245</v>
      </c>
      <c r="D187" s="227" t="s">
        <v>145</v>
      </c>
      <c r="E187" s="228" t="s">
        <v>252</v>
      </c>
      <c r="F187" s="229" t="s">
        <v>253</v>
      </c>
      <c r="G187" s="230" t="s">
        <v>148</v>
      </c>
      <c r="H187" s="231">
        <v>97.840000000000003</v>
      </c>
      <c r="I187" s="232"/>
      <c r="J187" s="233">
        <f>ROUND(I187*H187,2)</f>
        <v>0</v>
      </c>
      <c r="K187" s="234"/>
      <c r="L187" s="43"/>
      <c r="M187" s="235" t="s">
        <v>1</v>
      </c>
      <c r="N187" s="236" t="s">
        <v>41</v>
      </c>
      <c r="O187" s="90"/>
      <c r="P187" s="237">
        <f>O187*H187</f>
        <v>0</v>
      </c>
      <c r="Q187" s="237">
        <v>0.089219999999999994</v>
      </c>
      <c r="R187" s="237">
        <f>Q187*H187</f>
        <v>8.7292848000000003</v>
      </c>
      <c r="S187" s="237">
        <v>0</v>
      </c>
      <c r="T187" s="238">
        <f>S187*H187</f>
        <v>0</v>
      </c>
      <c r="U187" s="37"/>
      <c r="V187" s="37"/>
      <c r="W187" s="37"/>
      <c r="X187" s="37"/>
      <c r="Y187" s="37"/>
      <c r="Z187" s="37"/>
      <c r="AA187" s="37"/>
      <c r="AB187" s="37"/>
      <c r="AC187" s="37"/>
      <c r="AD187" s="37"/>
      <c r="AE187" s="37"/>
      <c r="AR187" s="239" t="s">
        <v>149</v>
      </c>
      <c r="AT187" s="239" t="s">
        <v>145</v>
      </c>
      <c r="AU187" s="239" t="s">
        <v>85</v>
      </c>
      <c r="AY187" s="16" t="s">
        <v>143</v>
      </c>
      <c r="BE187" s="240">
        <f>IF(N187="základní",J187,0)</f>
        <v>0</v>
      </c>
      <c r="BF187" s="240">
        <f>IF(N187="snížená",J187,0)</f>
        <v>0</v>
      </c>
      <c r="BG187" s="240">
        <f>IF(N187="zákl. přenesená",J187,0)</f>
        <v>0</v>
      </c>
      <c r="BH187" s="240">
        <f>IF(N187="sníž. přenesená",J187,0)</f>
        <v>0</v>
      </c>
      <c r="BI187" s="240">
        <f>IF(N187="nulová",J187,0)</f>
        <v>0</v>
      </c>
      <c r="BJ187" s="16" t="s">
        <v>83</v>
      </c>
      <c r="BK187" s="240">
        <f>ROUND(I187*H187,2)</f>
        <v>0</v>
      </c>
      <c r="BL187" s="16" t="s">
        <v>149</v>
      </c>
      <c r="BM187" s="239" t="s">
        <v>487</v>
      </c>
    </row>
    <row r="188" s="2" customFormat="1">
      <c r="A188" s="37"/>
      <c r="B188" s="38"/>
      <c r="C188" s="39"/>
      <c r="D188" s="241" t="s">
        <v>151</v>
      </c>
      <c r="E188" s="39"/>
      <c r="F188" s="242" t="s">
        <v>255</v>
      </c>
      <c r="G188" s="39"/>
      <c r="H188" s="39"/>
      <c r="I188" s="243"/>
      <c r="J188" s="39"/>
      <c r="K188" s="39"/>
      <c r="L188" s="43"/>
      <c r="M188" s="244"/>
      <c r="N188" s="245"/>
      <c r="O188" s="90"/>
      <c r="P188" s="90"/>
      <c r="Q188" s="90"/>
      <c r="R188" s="90"/>
      <c r="S188" s="90"/>
      <c r="T188" s="91"/>
      <c r="U188" s="37"/>
      <c r="V188" s="37"/>
      <c r="W188" s="37"/>
      <c r="X188" s="37"/>
      <c r="Y188" s="37"/>
      <c r="Z188" s="37"/>
      <c r="AA188" s="37"/>
      <c r="AB188" s="37"/>
      <c r="AC188" s="37"/>
      <c r="AD188" s="37"/>
      <c r="AE188" s="37"/>
      <c r="AT188" s="16" t="s">
        <v>151</v>
      </c>
      <c r="AU188" s="16" t="s">
        <v>85</v>
      </c>
    </row>
    <row r="189" s="2" customFormat="1" ht="24.15" customHeight="1">
      <c r="A189" s="37"/>
      <c r="B189" s="38"/>
      <c r="C189" s="268" t="s">
        <v>251</v>
      </c>
      <c r="D189" s="268" t="s">
        <v>188</v>
      </c>
      <c r="E189" s="269" t="s">
        <v>488</v>
      </c>
      <c r="F189" s="270" t="s">
        <v>258</v>
      </c>
      <c r="G189" s="271" t="s">
        <v>148</v>
      </c>
      <c r="H189" s="272">
        <v>81.400000000000006</v>
      </c>
      <c r="I189" s="273"/>
      <c r="J189" s="274">
        <f>ROUND(I189*H189,2)</f>
        <v>0</v>
      </c>
      <c r="K189" s="275"/>
      <c r="L189" s="276"/>
      <c r="M189" s="277" t="s">
        <v>1</v>
      </c>
      <c r="N189" s="278" t="s">
        <v>41</v>
      </c>
      <c r="O189" s="90"/>
      <c r="P189" s="237">
        <f>O189*H189</f>
        <v>0</v>
      </c>
      <c r="Q189" s="237">
        <v>0.14999999999999999</v>
      </c>
      <c r="R189" s="237">
        <f>Q189*H189</f>
        <v>12.210000000000001</v>
      </c>
      <c r="S189" s="237">
        <v>0</v>
      </c>
      <c r="T189" s="238">
        <f>S189*H189</f>
        <v>0</v>
      </c>
      <c r="U189" s="37"/>
      <c r="V189" s="37"/>
      <c r="W189" s="37"/>
      <c r="X189" s="37"/>
      <c r="Y189" s="37"/>
      <c r="Z189" s="37"/>
      <c r="AA189" s="37"/>
      <c r="AB189" s="37"/>
      <c r="AC189" s="37"/>
      <c r="AD189" s="37"/>
      <c r="AE189" s="37"/>
      <c r="AR189" s="239" t="s">
        <v>191</v>
      </c>
      <c r="AT189" s="239" t="s">
        <v>188</v>
      </c>
      <c r="AU189" s="239" t="s">
        <v>85</v>
      </c>
      <c r="AY189" s="16" t="s">
        <v>143</v>
      </c>
      <c r="BE189" s="240">
        <f>IF(N189="základní",J189,0)</f>
        <v>0</v>
      </c>
      <c r="BF189" s="240">
        <f>IF(N189="snížená",J189,0)</f>
        <v>0</v>
      </c>
      <c r="BG189" s="240">
        <f>IF(N189="zákl. přenesená",J189,0)</f>
        <v>0</v>
      </c>
      <c r="BH189" s="240">
        <f>IF(N189="sníž. přenesená",J189,0)</f>
        <v>0</v>
      </c>
      <c r="BI189" s="240">
        <f>IF(N189="nulová",J189,0)</f>
        <v>0</v>
      </c>
      <c r="BJ189" s="16" t="s">
        <v>83</v>
      </c>
      <c r="BK189" s="240">
        <f>ROUND(I189*H189,2)</f>
        <v>0</v>
      </c>
      <c r="BL189" s="16" t="s">
        <v>149</v>
      </c>
      <c r="BM189" s="239" t="s">
        <v>489</v>
      </c>
    </row>
    <row r="190" s="2" customFormat="1">
      <c r="A190" s="37"/>
      <c r="B190" s="38"/>
      <c r="C190" s="39"/>
      <c r="D190" s="241" t="s">
        <v>151</v>
      </c>
      <c r="E190" s="39"/>
      <c r="F190" s="242" t="s">
        <v>258</v>
      </c>
      <c r="G190" s="39"/>
      <c r="H190" s="39"/>
      <c r="I190" s="243"/>
      <c r="J190" s="39"/>
      <c r="K190" s="39"/>
      <c r="L190" s="43"/>
      <c r="M190" s="244"/>
      <c r="N190" s="245"/>
      <c r="O190" s="90"/>
      <c r="P190" s="90"/>
      <c r="Q190" s="90"/>
      <c r="R190" s="90"/>
      <c r="S190" s="90"/>
      <c r="T190" s="91"/>
      <c r="U190" s="37"/>
      <c r="V190" s="37"/>
      <c r="W190" s="37"/>
      <c r="X190" s="37"/>
      <c r="Y190" s="37"/>
      <c r="Z190" s="37"/>
      <c r="AA190" s="37"/>
      <c r="AB190" s="37"/>
      <c r="AC190" s="37"/>
      <c r="AD190" s="37"/>
      <c r="AE190" s="37"/>
      <c r="AT190" s="16" t="s">
        <v>151</v>
      </c>
      <c r="AU190" s="16" t="s">
        <v>85</v>
      </c>
    </row>
    <row r="191" s="13" customFormat="1">
      <c r="A191" s="13"/>
      <c r="B191" s="246"/>
      <c r="C191" s="247"/>
      <c r="D191" s="241" t="s">
        <v>153</v>
      </c>
      <c r="E191" s="248" t="s">
        <v>1</v>
      </c>
      <c r="F191" s="249" t="s">
        <v>490</v>
      </c>
      <c r="G191" s="247"/>
      <c r="H191" s="250">
        <v>48.399999999999999</v>
      </c>
      <c r="I191" s="251"/>
      <c r="J191" s="247"/>
      <c r="K191" s="247"/>
      <c r="L191" s="252"/>
      <c r="M191" s="253"/>
      <c r="N191" s="254"/>
      <c r="O191" s="254"/>
      <c r="P191" s="254"/>
      <c r="Q191" s="254"/>
      <c r="R191" s="254"/>
      <c r="S191" s="254"/>
      <c r="T191" s="255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T191" s="256" t="s">
        <v>153</v>
      </c>
      <c r="AU191" s="256" t="s">
        <v>85</v>
      </c>
      <c r="AV191" s="13" t="s">
        <v>85</v>
      </c>
      <c r="AW191" s="13" t="s">
        <v>32</v>
      </c>
      <c r="AX191" s="13" t="s">
        <v>76</v>
      </c>
      <c r="AY191" s="256" t="s">
        <v>143</v>
      </c>
    </row>
    <row r="192" s="13" customFormat="1">
      <c r="A192" s="13"/>
      <c r="B192" s="246"/>
      <c r="C192" s="247"/>
      <c r="D192" s="241" t="s">
        <v>153</v>
      </c>
      <c r="E192" s="248" t="s">
        <v>1</v>
      </c>
      <c r="F192" s="249" t="s">
        <v>484</v>
      </c>
      <c r="G192" s="247"/>
      <c r="H192" s="250">
        <v>33</v>
      </c>
      <c r="I192" s="251"/>
      <c r="J192" s="247"/>
      <c r="K192" s="247"/>
      <c r="L192" s="252"/>
      <c r="M192" s="253"/>
      <c r="N192" s="254"/>
      <c r="O192" s="254"/>
      <c r="P192" s="254"/>
      <c r="Q192" s="254"/>
      <c r="R192" s="254"/>
      <c r="S192" s="254"/>
      <c r="T192" s="255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T192" s="256" t="s">
        <v>153</v>
      </c>
      <c r="AU192" s="256" t="s">
        <v>85</v>
      </c>
      <c r="AV192" s="13" t="s">
        <v>85</v>
      </c>
      <c r="AW192" s="13" t="s">
        <v>32</v>
      </c>
      <c r="AX192" s="13" t="s">
        <v>76</v>
      </c>
      <c r="AY192" s="256" t="s">
        <v>143</v>
      </c>
    </row>
    <row r="193" s="14" customFormat="1">
      <c r="A193" s="14"/>
      <c r="B193" s="257"/>
      <c r="C193" s="258"/>
      <c r="D193" s="241" t="s">
        <v>153</v>
      </c>
      <c r="E193" s="259" t="s">
        <v>1</v>
      </c>
      <c r="F193" s="260" t="s">
        <v>162</v>
      </c>
      <c r="G193" s="258"/>
      <c r="H193" s="261">
        <v>81.400000000000006</v>
      </c>
      <c r="I193" s="262"/>
      <c r="J193" s="258"/>
      <c r="K193" s="258"/>
      <c r="L193" s="263"/>
      <c r="M193" s="264"/>
      <c r="N193" s="265"/>
      <c r="O193" s="265"/>
      <c r="P193" s="265"/>
      <c r="Q193" s="265"/>
      <c r="R193" s="265"/>
      <c r="S193" s="265"/>
      <c r="T193" s="266"/>
      <c r="U193" s="14"/>
      <c r="V193" s="14"/>
      <c r="W193" s="14"/>
      <c r="X193" s="14"/>
      <c r="Y193" s="14"/>
      <c r="Z193" s="14"/>
      <c r="AA193" s="14"/>
      <c r="AB193" s="14"/>
      <c r="AC193" s="14"/>
      <c r="AD193" s="14"/>
      <c r="AE193" s="14"/>
      <c r="AT193" s="267" t="s">
        <v>153</v>
      </c>
      <c r="AU193" s="267" t="s">
        <v>85</v>
      </c>
      <c r="AV193" s="14" t="s">
        <v>149</v>
      </c>
      <c r="AW193" s="14" t="s">
        <v>32</v>
      </c>
      <c r="AX193" s="14" t="s">
        <v>83</v>
      </c>
      <c r="AY193" s="267" t="s">
        <v>143</v>
      </c>
    </row>
    <row r="194" s="2" customFormat="1" ht="21.75" customHeight="1">
      <c r="A194" s="37"/>
      <c r="B194" s="38"/>
      <c r="C194" s="268" t="s">
        <v>256</v>
      </c>
      <c r="D194" s="268" t="s">
        <v>188</v>
      </c>
      <c r="E194" s="269" t="s">
        <v>491</v>
      </c>
      <c r="F194" s="270" t="s">
        <v>263</v>
      </c>
      <c r="G194" s="271" t="s">
        <v>148</v>
      </c>
      <c r="H194" s="272">
        <v>16.440000000000001</v>
      </c>
      <c r="I194" s="273"/>
      <c r="J194" s="274">
        <f>ROUND(I194*H194,2)</f>
        <v>0</v>
      </c>
      <c r="K194" s="275"/>
      <c r="L194" s="276"/>
      <c r="M194" s="277" t="s">
        <v>1</v>
      </c>
      <c r="N194" s="278" t="s">
        <v>41</v>
      </c>
      <c r="O194" s="90"/>
      <c r="P194" s="237">
        <f>O194*H194</f>
        <v>0</v>
      </c>
      <c r="Q194" s="237">
        <v>0.17599999999999999</v>
      </c>
      <c r="R194" s="237">
        <f>Q194*H194</f>
        <v>2.89344</v>
      </c>
      <c r="S194" s="237">
        <v>0</v>
      </c>
      <c r="T194" s="238">
        <f>S194*H194</f>
        <v>0</v>
      </c>
      <c r="U194" s="37"/>
      <c r="V194" s="37"/>
      <c r="W194" s="37"/>
      <c r="X194" s="37"/>
      <c r="Y194" s="37"/>
      <c r="Z194" s="37"/>
      <c r="AA194" s="37"/>
      <c r="AB194" s="37"/>
      <c r="AC194" s="37"/>
      <c r="AD194" s="37"/>
      <c r="AE194" s="37"/>
      <c r="AR194" s="239" t="s">
        <v>191</v>
      </c>
      <c r="AT194" s="239" t="s">
        <v>188</v>
      </c>
      <c r="AU194" s="239" t="s">
        <v>85</v>
      </c>
      <c r="AY194" s="16" t="s">
        <v>143</v>
      </c>
      <c r="BE194" s="240">
        <f>IF(N194="základní",J194,0)</f>
        <v>0</v>
      </c>
      <c r="BF194" s="240">
        <f>IF(N194="snížená",J194,0)</f>
        <v>0</v>
      </c>
      <c r="BG194" s="240">
        <f>IF(N194="zákl. přenesená",J194,0)</f>
        <v>0</v>
      </c>
      <c r="BH194" s="240">
        <f>IF(N194="sníž. přenesená",J194,0)</f>
        <v>0</v>
      </c>
      <c r="BI194" s="240">
        <f>IF(N194="nulová",J194,0)</f>
        <v>0</v>
      </c>
      <c r="BJ194" s="16" t="s">
        <v>83</v>
      </c>
      <c r="BK194" s="240">
        <f>ROUND(I194*H194,2)</f>
        <v>0</v>
      </c>
      <c r="BL194" s="16" t="s">
        <v>149</v>
      </c>
      <c r="BM194" s="239" t="s">
        <v>492</v>
      </c>
    </row>
    <row r="195" s="2" customFormat="1">
      <c r="A195" s="37"/>
      <c r="B195" s="38"/>
      <c r="C195" s="39"/>
      <c r="D195" s="241" t="s">
        <v>151</v>
      </c>
      <c r="E195" s="39"/>
      <c r="F195" s="242" t="s">
        <v>265</v>
      </c>
      <c r="G195" s="39"/>
      <c r="H195" s="39"/>
      <c r="I195" s="243"/>
      <c r="J195" s="39"/>
      <c r="K195" s="39"/>
      <c r="L195" s="43"/>
      <c r="M195" s="244"/>
      <c r="N195" s="245"/>
      <c r="O195" s="90"/>
      <c r="P195" s="90"/>
      <c r="Q195" s="90"/>
      <c r="R195" s="90"/>
      <c r="S195" s="90"/>
      <c r="T195" s="91"/>
      <c r="U195" s="37"/>
      <c r="V195" s="37"/>
      <c r="W195" s="37"/>
      <c r="X195" s="37"/>
      <c r="Y195" s="37"/>
      <c r="Z195" s="37"/>
      <c r="AA195" s="37"/>
      <c r="AB195" s="37"/>
      <c r="AC195" s="37"/>
      <c r="AD195" s="37"/>
      <c r="AE195" s="37"/>
      <c r="AT195" s="16" t="s">
        <v>151</v>
      </c>
      <c r="AU195" s="16" t="s">
        <v>85</v>
      </c>
    </row>
    <row r="196" s="13" customFormat="1">
      <c r="A196" s="13"/>
      <c r="B196" s="246"/>
      <c r="C196" s="247"/>
      <c r="D196" s="241" t="s">
        <v>153</v>
      </c>
      <c r="E196" s="248" t="s">
        <v>1</v>
      </c>
      <c r="F196" s="249" t="s">
        <v>493</v>
      </c>
      <c r="G196" s="247"/>
      <c r="H196" s="250">
        <v>12.84</v>
      </c>
      <c r="I196" s="251"/>
      <c r="J196" s="247"/>
      <c r="K196" s="247"/>
      <c r="L196" s="252"/>
      <c r="M196" s="253"/>
      <c r="N196" s="254"/>
      <c r="O196" s="254"/>
      <c r="P196" s="254"/>
      <c r="Q196" s="254"/>
      <c r="R196" s="254"/>
      <c r="S196" s="254"/>
      <c r="T196" s="255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T196" s="256" t="s">
        <v>153</v>
      </c>
      <c r="AU196" s="256" t="s">
        <v>85</v>
      </c>
      <c r="AV196" s="13" t="s">
        <v>85</v>
      </c>
      <c r="AW196" s="13" t="s">
        <v>32</v>
      </c>
      <c r="AX196" s="13" t="s">
        <v>76</v>
      </c>
      <c r="AY196" s="256" t="s">
        <v>143</v>
      </c>
    </row>
    <row r="197" s="13" customFormat="1">
      <c r="A197" s="13"/>
      <c r="B197" s="246"/>
      <c r="C197" s="247"/>
      <c r="D197" s="241" t="s">
        <v>153</v>
      </c>
      <c r="E197" s="248" t="s">
        <v>1</v>
      </c>
      <c r="F197" s="249" t="s">
        <v>267</v>
      </c>
      <c r="G197" s="247"/>
      <c r="H197" s="250">
        <v>3.6000000000000001</v>
      </c>
      <c r="I197" s="251"/>
      <c r="J197" s="247"/>
      <c r="K197" s="247"/>
      <c r="L197" s="252"/>
      <c r="M197" s="253"/>
      <c r="N197" s="254"/>
      <c r="O197" s="254"/>
      <c r="P197" s="254"/>
      <c r="Q197" s="254"/>
      <c r="R197" s="254"/>
      <c r="S197" s="254"/>
      <c r="T197" s="255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T197" s="256" t="s">
        <v>153</v>
      </c>
      <c r="AU197" s="256" t="s">
        <v>85</v>
      </c>
      <c r="AV197" s="13" t="s">
        <v>85</v>
      </c>
      <c r="AW197" s="13" t="s">
        <v>32</v>
      </c>
      <c r="AX197" s="13" t="s">
        <v>76</v>
      </c>
      <c r="AY197" s="256" t="s">
        <v>143</v>
      </c>
    </row>
    <row r="198" s="14" customFormat="1">
      <c r="A198" s="14"/>
      <c r="B198" s="257"/>
      <c r="C198" s="258"/>
      <c r="D198" s="241" t="s">
        <v>153</v>
      </c>
      <c r="E198" s="259" t="s">
        <v>1</v>
      </c>
      <c r="F198" s="260" t="s">
        <v>162</v>
      </c>
      <c r="G198" s="258"/>
      <c r="H198" s="261">
        <v>16.440000000000001</v>
      </c>
      <c r="I198" s="262"/>
      <c r="J198" s="258"/>
      <c r="K198" s="258"/>
      <c r="L198" s="263"/>
      <c r="M198" s="264"/>
      <c r="N198" s="265"/>
      <c r="O198" s="265"/>
      <c r="P198" s="265"/>
      <c r="Q198" s="265"/>
      <c r="R198" s="265"/>
      <c r="S198" s="265"/>
      <c r="T198" s="266"/>
      <c r="U198" s="14"/>
      <c r="V198" s="14"/>
      <c r="W198" s="14"/>
      <c r="X198" s="14"/>
      <c r="Y198" s="14"/>
      <c r="Z198" s="14"/>
      <c r="AA198" s="14"/>
      <c r="AB198" s="14"/>
      <c r="AC198" s="14"/>
      <c r="AD198" s="14"/>
      <c r="AE198" s="14"/>
      <c r="AT198" s="267" t="s">
        <v>153</v>
      </c>
      <c r="AU198" s="267" t="s">
        <v>85</v>
      </c>
      <c r="AV198" s="14" t="s">
        <v>149</v>
      </c>
      <c r="AW198" s="14" t="s">
        <v>32</v>
      </c>
      <c r="AX198" s="14" t="s">
        <v>83</v>
      </c>
      <c r="AY198" s="267" t="s">
        <v>143</v>
      </c>
    </row>
    <row r="199" s="12" customFormat="1" ht="22.8" customHeight="1">
      <c r="A199" s="12"/>
      <c r="B199" s="211"/>
      <c r="C199" s="212"/>
      <c r="D199" s="213" t="s">
        <v>75</v>
      </c>
      <c r="E199" s="225" t="s">
        <v>199</v>
      </c>
      <c r="F199" s="225" t="s">
        <v>269</v>
      </c>
      <c r="G199" s="212"/>
      <c r="H199" s="212"/>
      <c r="I199" s="215"/>
      <c r="J199" s="226">
        <f>BK199</f>
        <v>0</v>
      </c>
      <c r="K199" s="212"/>
      <c r="L199" s="217"/>
      <c r="M199" s="218"/>
      <c r="N199" s="219"/>
      <c r="O199" s="219"/>
      <c r="P199" s="220">
        <f>SUM(P200:P223)</f>
        <v>0</v>
      </c>
      <c r="Q199" s="219"/>
      <c r="R199" s="220">
        <f>SUM(R200:R223)</f>
        <v>10.75855</v>
      </c>
      <c r="S199" s="219"/>
      <c r="T199" s="221">
        <f>SUM(T200:T223)</f>
        <v>0</v>
      </c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R199" s="222" t="s">
        <v>83</v>
      </c>
      <c r="AT199" s="223" t="s">
        <v>75</v>
      </c>
      <c r="AU199" s="223" t="s">
        <v>83</v>
      </c>
      <c r="AY199" s="222" t="s">
        <v>143</v>
      </c>
      <c r="BK199" s="224">
        <f>SUM(BK200:BK223)</f>
        <v>0</v>
      </c>
    </row>
    <row r="200" s="2" customFormat="1" ht="24.15" customHeight="1">
      <c r="A200" s="37"/>
      <c r="B200" s="38"/>
      <c r="C200" s="227" t="s">
        <v>261</v>
      </c>
      <c r="D200" s="227" t="s">
        <v>145</v>
      </c>
      <c r="E200" s="228" t="s">
        <v>270</v>
      </c>
      <c r="F200" s="229" t="s">
        <v>271</v>
      </c>
      <c r="G200" s="230" t="s">
        <v>272</v>
      </c>
      <c r="H200" s="231">
        <v>4</v>
      </c>
      <c r="I200" s="232"/>
      <c r="J200" s="233">
        <f>ROUND(I200*H200,2)</f>
        <v>0</v>
      </c>
      <c r="K200" s="234"/>
      <c r="L200" s="43"/>
      <c r="M200" s="235" t="s">
        <v>1</v>
      </c>
      <c r="N200" s="236" t="s">
        <v>41</v>
      </c>
      <c r="O200" s="90"/>
      <c r="P200" s="237">
        <f>O200*H200</f>
        <v>0</v>
      </c>
      <c r="Q200" s="237">
        <v>0.00069999999999999999</v>
      </c>
      <c r="R200" s="237">
        <f>Q200*H200</f>
        <v>0.0028</v>
      </c>
      <c r="S200" s="237">
        <v>0</v>
      </c>
      <c r="T200" s="238">
        <f>S200*H200</f>
        <v>0</v>
      </c>
      <c r="U200" s="37"/>
      <c r="V200" s="37"/>
      <c r="W200" s="37"/>
      <c r="X200" s="37"/>
      <c r="Y200" s="37"/>
      <c r="Z200" s="37"/>
      <c r="AA200" s="37"/>
      <c r="AB200" s="37"/>
      <c r="AC200" s="37"/>
      <c r="AD200" s="37"/>
      <c r="AE200" s="37"/>
      <c r="AR200" s="239" t="s">
        <v>149</v>
      </c>
      <c r="AT200" s="239" t="s">
        <v>145</v>
      </c>
      <c r="AU200" s="239" t="s">
        <v>85</v>
      </c>
      <c r="AY200" s="16" t="s">
        <v>143</v>
      </c>
      <c r="BE200" s="240">
        <f>IF(N200="základní",J200,0)</f>
        <v>0</v>
      </c>
      <c r="BF200" s="240">
        <f>IF(N200="snížená",J200,0)</f>
        <v>0</v>
      </c>
      <c r="BG200" s="240">
        <f>IF(N200="zákl. přenesená",J200,0)</f>
        <v>0</v>
      </c>
      <c r="BH200" s="240">
        <f>IF(N200="sníž. přenesená",J200,0)</f>
        <v>0</v>
      </c>
      <c r="BI200" s="240">
        <f>IF(N200="nulová",J200,0)</f>
        <v>0</v>
      </c>
      <c r="BJ200" s="16" t="s">
        <v>83</v>
      </c>
      <c r="BK200" s="240">
        <f>ROUND(I200*H200,2)</f>
        <v>0</v>
      </c>
      <c r="BL200" s="16" t="s">
        <v>149</v>
      </c>
      <c r="BM200" s="239" t="s">
        <v>494</v>
      </c>
    </row>
    <row r="201" s="2" customFormat="1">
      <c r="A201" s="37"/>
      <c r="B201" s="38"/>
      <c r="C201" s="39"/>
      <c r="D201" s="241" t="s">
        <v>151</v>
      </c>
      <c r="E201" s="39"/>
      <c r="F201" s="242" t="s">
        <v>274</v>
      </c>
      <c r="G201" s="39"/>
      <c r="H201" s="39"/>
      <c r="I201" s="243"/>
      <c r="J201" s="39"/>
      <c r="K201" s="39"/>
      <c r="L201" s="43"/>
      <c r="M201" s="244"/>
      <c r="N201" s="245"/>
      <c r="O201" s="90"/>
      <c r="P201" s="90"/>
      <c r="Q201" s="90"/>
      <c r="R201" s="90"/>
      <c r="S201" s="90"/>
      <c r="T201" s="91"/>
      <c r="U201" s="37"/>
      <c r="V201" s="37"/>
      <c r="W201" s="37"/>
      <c r="X201" s="37"/>
      <c r="Y201" s="37"/>
      <c r="Z201" s="37"/>
      <c r="AA201" s="37"/>
      <c r="AB201" s="37"/>
      <c r="AC201" s="37"/>
      <c r="AD201" s="37"/>
      <c r="AE201" s="37"/>
      <c r="AT201" s="16" t="s">
        <v>151</v>
      </c>
      <c r="AU201" s="16" t="s">
        <v>85</v>
      </c>
    </row>
    <row r="202" s="13" customFormat="1">
      <c r="A202" s="13"/>
      <c r="B202" s="246"/>
      <c r="C202" s="247"/>
      <c r="D202" s="241" t="s">
        <v>153</v>
      </c>
      <c r="E202" s="248" t="s">
        <v>1</v>
      </c>
      <c r="F202" s="249" t="s">
        <v>275</v>
      </c>
      <c r="G202" s="247"/>
      <c r="H202" s="250">
        <v>1</v>
      </c>
      <c r="I202" s="251"/>
      <c r="J202" s="247"/>
      <c r="K202" s="247"/>
      <c r="L202" s="252"/>
      <c r="M202" s="253"/>
      <c r="N202" s="254"/>
      <c r="O202" s="254"/>
      <c r="P202" s="254"/>
      <c r="Q202" s="254"/>
      <c r="R202" s="254"/>
      <c r="S202" s="254"/>
      <c r="T202" s="255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T202" s="256" t="s">
        <v>153</v>
      </c>
      <c r="AU202" s="256" t="s">
        <v>85</v>
      </c>
      <c r="AV202" s="13" t="s">
        <v>85</v>
      </c>
      <c r="AW202" s="13" t="s">
        <v>32</v>
      </c>
      <c r="AX202" s="13" t="s">
        <v>76</v>
      </c>
      <c r="AY202" s="256" t="s">
        <v>143</v>
      </c>
    </row>
    <row r="203" s="13" customFormat="1">
      <c r="A203" s="13"/>
      <c r="B203" s="246"/>
      <c r="C203" s="247"/>
      <c r="D203" s="241" t="s">
        <v>153</v>
      </c>
      <c r="E203" s="248" t="s">
        <v>1</v>
      </c>
      <c r="F203" s="249" t="s">
        <v>276</v>
      </c>
      <c r="G203" s="247"/>
      <c r="H203" s="250">
        <v>1</v>
      </c>
      <c r="I203" s="251"/>
      <c r="J203" s="247"/>
      <c r="K203" s="247"/>
      <c r="L203" s="252"/>
      <c r="M203" s="253"/>
      <c r="N203" s="254"/>
      <c r="O203" s="254"/>
      <c r="P203" s="254"/>
      <c r="Q203" s="254"/>
      <c r="R203" s="254"/>
      <c r="S203" s="254"/>
      <c r="T203" s="255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T203" s="256" t="s">
        <v>153</v>
      </c>
      <c r="AU203" s="256" t="s">
        <v>85</v>
      </c>
      <c r="AV203" s="13" t="s">
        <v>85</v>
      </c>
      <c r="AW203" s="13" t="s">
        <v>32</v>
      </c>
      <c r="AX203" s="13" t="s">
        <v>76</v>
      </c>
      <c r="AY203" s="256" t="s">
        <v>143</v>
      </c>
    </row>
    <row r="204" s="13" customFormat="1">
      <c r="A204" s="13"/>
      <c r="B204" s="246"/>
      <c r="C204" s="247"/>
      <c r="D204" s="241" t="s">
        <v>153</v>
      </c>
      <c r="E204" s="248" t="s">
        <v>1</v>
      </c>
      <c r="F204" s="249" t="s">
        <v>495</v>
      </c>
      <c r="G204" s="247"/>
      <c r="H204" s="250">
        <v>1</v>
      </c>
      <c r="I204" s="251"/>
      <c r="J204" s="247"/>
      <c r="K204" s="247"/>
      <c r="L204" s="252"/>
      <c r="M204" s="253"/>
      <c r="N204" s="254"/>
      <c r="O204" s="254"/>
      <c r="P204" s="254"/>
      <c r="Q204" s="254"/>
      <c r="R204" s="254"/>
      <c r="S204" s="254"/>
      <c r="T204" s="255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T204" s="256" t="s">
        <v>153</v>
      </c>
      <c r="AU204" s="256" t="s">
        <v>85</v>
      </c>
      <c r="AV204" s="13" t="s">
        <v>85</v>
      </c>
      <c r="AW204" s="13" t="s">
        <v>32</v>
      </c>
      <c r="AX204" s="13" t="s">
        <v>76</v>
      </c>
      <c r="AY204" s="256" t="s">
        <v>143</v>
      </c>
    </row>
    <row r="205" s="13" customFormat="1">
      <c r="A205" s="13"/>
      <c r="B205" s="246"/>
      <c r="C205" s="247"/>
      <c r="D205" s="241" t="s">
        <v>153</v>
      </c>
      <c r="E205" s="248" t="s">
        <v>1</v>
      </c>
      <c r="F205" s="249" t="s">
        <v>278</v>
      </c>
      <c r="G205" s="247"/>
      <c r="H205" s="250">
        <v>1</v>
      </c>
      <c r="I205" s="251"/>
      <c r="J205" s="247"/>
      <c r="K205" s="247"/>
      <c r="L205" s="252"/>
      <c r="M205" s="253"/>
      <c r="N205" s="254"/>
      <c r="O205" s="254"/>
      <c r="P205" s="254"/>
      <c r="Q205" s="254"/>
      <c r="R205" s="254"/>
      <c r="S205" s="254"/>
      <c r="T205" s="255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T205" s="256" t="s">
        <v>153</v>
      </c>
      <c r="AU205" s="256" t="s">
        <v>85</v>
      </c>
      <c r="AV205" s="13" t="s">
        <v>85</v>
      </c>
      <c r="AW205" s="13" t="s">
        <v>32</v>
      </c>
      <c r="AX205" s="13" t="s">
        <v>76</v>
      </c>
      <c r="AY205" s="256" t="s">
        <v>143</v>
      </c>
    </row>
    <row r="206" s="14" customFormat="1">
      <c r="A206" s="14"/>
      <c r="B206" s="257"/>
      <c r="C206" s="258"/>
      <c r="D206" s="241" t="s">
        <v>153</v>
      </c>
      <c r="E206" s="259" t="s">
        <v>1</v>
      </c>
      <c r="F206" s="260" t="s">
        <v>162</v>
      </c>
      <c r="G206" s="258"/>
      <c r="H206" s="261">
        <v>4</v>
      </c>
      <c r="I206" s="262"/>
      <c r="J206" s="258"/>
      <c r="K206" s="258"/>
      <c r="L206" s="263"/>
      <c r="M206" s="264"/>
      <c r="N206" s="265"/>
      <c r="O206" s="265"/>
      <c r="P206" s="265"/>
      <c r="Q206" s="265"/>
      <c r="R206" s="265"/>
      <c r="S206" s="265"/>
      <c r="T206" s="266"/>
      <c r="U206" s="14"/>
      <c r="V206" s="14"/>
      <c r="W206" s="14"/>
      <c r="X206" s="14"/>
      <c r="Y206" s="14"/>
      <c r="Z206" s="14"/>
      <c r="AA206" s="14"/>
      <c r="AB206" s="14"/>
      <c r="AC206" s="14"/>
      <c r="AD206" s="14"/>
      <c r="AE206" s="14"/>
      <c r="AT206" s="267" t="s">
        <v>153</v>
      </c>
      <c r="AU206" s="267" t="s">
        <v>85</v>
      </c>
      <c r="AV206" s="14" t="s">
        <v>149</v>
      </c>
      <c r="AW206" s="14" t="s">
        <v>32</v>
      </c>
      <c r="AX206" s="14" t="s">
        <v>83</v>
      </c>
      <c r="AY206" s="267" t="s">
        <v>143</v>
      </c>
    </row>
    <row r="207" s="2" customFormat="1" ht="33" customHeight="1">
      <c r="A207" s="37"/>
      <c r="B207" s="38"/>
      <c r="C207" s="227" t="s">
        <v>7</v>
      </c>
      <c r="D207" s="227" t="s">
        <v>145</v>
      </c>
      <c r="E207" s="228" t="s">
        <v>280</v>
      </c>
      <c r="F207" s="229" t="s">
        <v>281</v>
      </c>
      <c r="G207" s="230" t="s">
        <v>282</v>
      </c>
      <c r="H207" s="231">
        <v>47.899999999999999</v>
      </c>
      <c r="I207" s="232"/>
      <c r="J207" s="233">
        <f>ROUND(I207*H207,2)</f>
        <v>0</v>
      </c>
      <c r="K207" s="234"/>
      <c r="L207" s="43"/>
      <c r="M207" s="235" t="s">
        <v>1</v>
      </c>
      <c r="N207" s="236" t="s">
        <v>41</v>
      </c>
      <c r="O207" s="90"/>
      <c r="P207" s="237">
        <f>O207*H207</f>
        <v>0</v>
      </c>
      <c r="Q207" s="237">
        <v>0.15540000000000001</v>
      </c>
      <c r="R207" s="237">
        <f>Q207*H207</f>
        <v>7.4436600000000004</v>
      </c>
      <c r="S207" s="237">
        <v>0</v>
      </c>
      <c r="T207" s="238">
        <f>S207*H207</f>
        <v>0</v>
      </c>
      <c r="U207" s="37"/>
      <c r="V207" s="37"/>
      <c r="W207" s="37"/>
      <c r="X207" s="37"/>
      <c r="Y207" s="37"/>
      <c r="Z207" s="37"/>
      <c r="AA207" s="37"/>
      <c r="AB207" s="37"/>
      <c r="AC207" s="37"/>
      <c r="AD207" s="37"/>
      <c r="AE207" s="37"/>
      <c r="AR207" s="239" t="s">
        <v>149</v>
      </c>
      <c r="AT207" s="239" t="s">
        <v>145</v>
      </c>
      <c r="AU207" s="239" t="s">
        <v>85</v>
      </c>
      <c r="AY207" s="16" t="s">
        <v>143</v>
      </c>
      <c r="BE207" s="240">
        <f>IF(N207="základní",J207,0)</f>
        <v>0</v>
      </c>
      <c r="BF207" s="240">
        <f>IF(N207="snížená",J207,0)</f>
        <v>0</v>
      </c>
      <c r="BG207" s="240">
        <f>IF(N207="zákl. přenesená",J207,0)</f>
        <v>0</v>
      </c>
      <c r="BH207" s="240">
        <f>IF(N207="sníž. přenesená",J207,0)</f>
        <v>0</v>
      </c>
      <c r="BI207" s="240">
        <f>IF(N207="nulová",J207,0)</f>
        <v>0</v>
      </c>
      <c r="BJ207" s="16" t="s">
        <v>83</v>
      </c>
      <c r="BK207" s="240">
        <f>ROUND(I207*H207,2)</f>
        <v>0</v>
      </c>
      <c r="BL207" s="16" t="s">
        <v>149</v>
      </c>
      <c r="BM207" s="239" t="s">
        <v>496</v>
      </c>
    </row>
    <row r="208" s="2" customFormat="1">
      <c r="A208" s="37"/>
      <c r="B208" s="38"/>
      <c r="C208" s="39"/>
      <c r="D208" s="241" t="s">
        <v>151</v>
      </c>
      <c r="E208" s="39"/>
      <c r="F208" s="242" t="s">
        <v>284</v>
      </c>
      <c r="G208" s="39"/>
      <c r="H208" s="39"/>
      <c r="I208" s="243"/>
      <c r="J208" s="39"/>
      <c r="K208" s="39"/>
      <c r="L208" s="43"/>
      <c r="M208" s="244"/>
      <c r="N208" s="245"/>
      <c r="O208" s="90"/>
      <c r="P208" s="90"/>
      <c r="Q208" s="90"/>
      <c r="R208" s="90"/>
      <c r="S208" s="90"/>
      <c r="T208" s="91"/>
      <c r="U208" s="37"/>
      <c r="V208" s="37"/>
      <c r="W208" s="37"/>
      <c r="X208" s="37"/>
      <c r="Y208" s="37"/>
      <c r="Z208" s="37"/>
      <c r="AA208" s="37"/>
      <c r="AB208" s="37"/>
      <c r="AC208" s="37"/>
      <c r="AD208" s="37"/>
      <c r="AE208" s="37"/>
      <c r="AT208" s="16" t="s">
        <v>151</v>
      </c>
      <c r="AU208" s="16" t="s">
        <v>85</v>
      </c>
    </row>
    <row r="209" s="2" customFormat="1" ht="16.5" customHeight="1">
      <c r="A209" s="37"/>
      <c r="B209" s="38"/>
      <c r="C209" s="268" t="s">
        <v>279</v>
      </c>
      <c r="D209" s="268" t="s">
        <v>188</v>
      </c>
      <c r="E209" s="269" t="s">
        <v>497</v>
      </c>
      <c r="F209" s="270" t="s">
        <v>498</v>
      </c>
      <c r="G209" s="271" t="s">
        <v>282</v>
      </c>
      <c r="H209" s="272">
        <v>5</v>
      </c>
      <c r="I209" s="273"/>
      <c r="J209" s="274">
        <f>ROUND(I209*H209,2)</f>
        <v>0</v>
      </c>
      <c r="K209" s="275"/>
      <c r="L209" s="276"/>
      <c r="M209" s="277" t="s">
        <v>1</v>
      </c>
      <c r="N209" s="278" t="s">
        <v>41</v>
      </c>
      <c r="O209" s="90"/>
      <c r="P209" s="237">
        <f>O209*H209</f>
        <v>0</v>
      </c>
      <c r="Q209" s="237">
        <v>0.060999999999999999</v>
      </c>
      <c r="R209" s="237">
        <f>Q209*H209</f>
        <v>0.30499999999999999</v>
      </c>
      <c r="S209" s="237">
        <v>0</v>
      </c>
      <c r="T209" s="238">
        <f>S209*H209</f>
        <v>0</v>
      </c>
      <c r="U209" s="37"/>
      <c r="V209" s="37"/>
      <c r="W209" s="37"/>
      <c r="X209" s="37"/>
      <c r="Y209" s="37"/>
      <c r="Z209" s="37"/>
      <c r="AA209" s="37"/>
      <c r="AB209" s="37"/>
      <c r="AC209" s="37"/>
      <c r="AD209" s="37"/>
      <c r="AE209" s="37"/>
      <c r="AR209" s="239" t="s">
        <v>191</v>
      </c>
      <c r="AT209" s="239" t="s">
        <v>188</v>
      </c>
      <c r="AU209" s="239" t="s">
        <v>85</v>
      </c>
      <c r="AY209" s="16" t="s">
        <v>143</v>
      </c>
      <c r="BE209" s="240">
        <f>IF(N209="základní",J209,0)</f>
        <v>0</v>
      </c>
      <c r="BF209" s="240">
        <f>IF(N209="snížená",J209,0)</f>
        <v>0</v>
      </c>
      <c r="BG209" s="240">
        <f>IF(N209="zákl. přenesená",J209,0)</f>
        <v>0</v>
      </c>
      <c r="BH209" s="240">
        <f>IF(N209="sníž. přenesená",J209,0)</f>
        <v>0</v>
      </c>
      <c r="BI209" s="240">
        <f>IF(N209="nulová",J209,0)</f>
        <v>0</v>
      </c>
      <c r="BJ209" s="16" t="s">
        <v>83</v>
      </c>
      <c r="BK209" s="240">
        <f>ROUND(I209*H209,2)</f>
        <v>0</v>
      </c>
      <c r="BL209" s="16" t="s">
        <v>149</v>
      </c>
      <c r="BM209" s="239" t="s">
        <v>499</v>
      </c>
    </row>
    <row r="210" s="2" customFormat="1">
      <c r="A210" s="37"/>
      <c r="B210" s="38"/>
      <c r="C210" s="39"/>
      <c r="D210" s="241" t="s">
        <v>151</v>
      </c>
      <c r="E210" s="39"/>
      <c r="F210" s="242" t="s">
        <v>500</v>
      </c>
      <c r="G210" s="39"/>
      <c r="H210" s="39"/>
      <c r="I210" s="243"/>
      <c r="J210" s="39"/>
      <c r="K210" s="39"/>
      <c r="L210" s="43"/>
      <c r="M210" s="244"/>
      <c r="N210" s="245"/>
      <c r="O210" s="90"/>
      <c r="P210" s="90"/>
      <c r="Q210" s="90"/>
      <c r="R210" s="90"/>
      <c r="S210" s="90"/>
      <c r="T210" s="91"/>
      <c r="U210" s="37"/>
      <c r="V210" s="37"/>
      <c r="W210" s="37"/>
      <c r="X210" s="37"/>
      <c r="Y210" s="37"/>
      <c r="Z210" s="37"/>
      <c r="AA210" s="37"/>
      <c r="AB210" s="37"/>
      <c r="AC210" s="37"/>
      <c r="AD210" s="37"/>
      <c r="AE210" s="37"/>
      <c r="AT210" s="16" t="s">
        <v>151</v>
      </c>
      <c r="AU210" s="16" t="s">
        <v>85</v>
      </c>
    </row>
    <row r="211" s="13" customFormat="1">
      <c r="A211" s="13"/>
      <c r="B211" s="246"/>
      <c r="C211" s="247"/>
      <c r="D211" s="241" t="s">
        <v>153</v>
      </c>
      <c r="E211" s="248" t="s">
        <v>1</v>
      </c>
      <c r="F211" s="249" t="s">
        <v>501</v>
      </c>
      <c r="G211" s="247"/>
      <c r="H211" s="250">
        <v>1</v>
      </c>
      <c r="I211" s="251"/>
      <c r="J211" s="247"/>
      <c r="K211" s="247"/>
      <c r="L211" s="252"/>
      <c r="M211" s="253"/>
      <c r="N211" s="254"/>
      <c r="O211" s="254"/>
      <c r="P211" s="254"/>
      <c r="Q211" s="254"/>
      <c r="R211" s="254"/>
      <c r="S211" s="254"/>
      <c r="T211" s="255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T211" s="256" t="s">
        <v>153</v>
      </c>
      <c r="AU211" s="256" t="s">
        <v>85</v>
      </c>
      <c r="AV211" s="13" t="s">
        <v>85</v>
      </c>
      <c r="AW211" s="13" t="s">
        <v>32</v>
      </c>
      <c r="AX211" s="13" t="s">
        <v>76</v>
      </c>
      <c r="AY211" s="256" t="s">
        <v>143</v>
      </c>
    </row>
    <row r="212" s="13" customFormat="1">
      <c r="A212" s="13"/>
      <c r="B212" s="246"/>
      <c r="C212" s="247"/>
      <c r="D212" s="241" t="s">
        <v>153</v>
      </c>
      <c r="E212" s="248" t="s">
        <v>1</v>
      </c>
      <c r="F212" s="249" t="s">
        <v>502</v>
      </c>
      <c r="G212" s="247"/>
      <c r="H212" s="250">
        <v>1</v>
      </c>
      <c r="I212" s="251"/>
      <c r="J212" s="247"/>
      <c r="K212" s="247"/>
      <c r="L212" s="252"/>
      <c r="M212" s="253"/>
      <c r="N212" s="254"/>
      <c r="O212" s="254"/>
      <c r="P212" s="254"/>
      <c r="Q212" s="254"/>
      <c r="R212" s="254"/>
      <c r="S212" s="254"/>
      <c r="T212" s="255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T212" s="256" t="s">
        <v>153</v>
      </c>
      <c r="AU212" s="256" t="s">
        <v>85</v>
      </c>
      <c r="AV212" s="13" t="s">
        <v>85</v>
      </c>
      <c r="AW212" s="13" t="s">
        <v>32</v>
      </c>
      <c r="AX212" s="13" t="s">
        <v>76</v>
      </c>
      <c r="AY212" s="256" t="s">
        <v>143</v>
      </c>
    </row>
    <row r="213" s="13" customFormat="1">
      <c r="A213" s="13"/>
      <c r="B213" s="246"/>
      <c r="C213" s="247"/>
      <c r="D213" s="241" t="s">
        <v>153</v>
      </c>
      <c r="E213" s="248" t="s">
        <v>1</v>
      </c>
      <c r="F213" s="249" t="s">
        <v>503</v>
      </c>
      <c r="G213" s="247"/>
      <c r="H213" s="250">
        <v>3</v>
      </c>
      <c r="I213" s="251"/>
      <c r="J213" s="247"/>
      <c r="K213" s="247"/>
      <c r="L213" s="252"/>
      <c r="M213" s="253"/>
      <c r="N213" s="254"/>
      <c r="O213" s="254"/>
      <c r="P213" s="254"/>
      <c r="Q213" s="254"/>
      <c r="R213" s="254"/>
      <c r="S213" s="254"/>
      <c r="T213" s="255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T213" s="256" t="s">
        <v>153</v>
      </c>
      <c r="AU213" s="256" t="s">
        <v>85</v>
      </c>
      <c r="AV213" s="13" t="s">
        <v>85</v>
      </c>
      <c r="AW213" s="13" t="s">
        <v>32</v>
      </c>
      <c r="AX213" s="13" t="s">
        <v>76</v>
      </c>
      <c r="AY213" s="256" t="s">
        <v>143</v>
      </c>
    </row>
    <row r="214" s="14" customFormat="1">
      <c r="A214" s="14"/>
      <c r="B214" s="257"/>
      <c r="C214" s="258"/>
      <c r="D214" s="241" t="s">
        <v>153</v>
      </c>
      <c r="E214" s="259" t="s">
        <v>1</v>
      </c>
      <c r="F214" s="260" t="s">
        <v>162</v>
      </c>
      <c r="G214" s="258"/>
      <c r="H214" s="261">
        <v>5</v>
      </c>
      <c r="I214" s="262"/>
      <c r="J214" s="258"/>
      <c r="K214" s="258"/>
      <c r="L214" s="263"/>
      <c r="M214" s="264"/>
      <c r="N214" s="265"/>
      <c r="O214" s="265"/>
      <c r="P214" s="265"/>
      <c r="Q214" s="265"/>
      <c r="R214" s="265"/>
      <c r="S214" s="265"/>
      <c r="T214" s="266"/>
      <c r="U214" s="14"/>
      <c r="V214" s="14"/>
      <c r="W214" s="14"/>
      <c r="X214" s="14"/>
      <c r="Y214" s="14"/>
      <c r="Z214" s="14"/>
      <c r="AA214" s="14"/>
      <c r="AB214" s="14"/>
      <c r="AC214" s="14"/>
      <c r="AD214" s="14"/>
      <c r="AE214" s="14"/>
      <c r="AT214" s="267" t="s">
        <v>153</v>
      </c>
      <c r="AU214" s="267" t="s">
        <v>85</v>
      </c>
      <c r="AV214" s="14" t="s">
        <v>149</v>
      </c>
      <c r="AW214" s="14" t="s">
        <v>32</v>
      </c>
      <c r="AX214" s="14" t="s">
        <v>83</v>
      </c>
      <c r="AY214" s="267" t="s">
        <v>143</v>
      </c>
    </row>
    <row r="215" s="2" customFormat="1" ht="16.5" customHeight="1">
      <c r="A215" s="37"/>
      <c r="B215" s="38"/>
      <c r="C215" s="268" t="s">
        <v>285</v>
      </c>
      <c r="D215" s="268" t="s">
        <v>188</v>
      </c>
      <c r="E215" s="269" t="s">
        <v>286</v>
      </c>
      <c r="F215" s="270" t="s">
        <v>287</v>
      </c>
      <c r="G215" s="271" t="s">
        <v>282</v>
      </c>
      <c r="H215" s="272">
        <v>28.399999999999999</v>
      </c>
      <c r="I215" s="273"/>
      <c r="J215" s="274">
        <f>ROUND(I215*H215,2)</f>
        <v>0</v>
      </c>
      <c r="K215" s="275"/>
      <c r="L215" s="276"/>
      <c r="M215" s="277" t="s">
        <v>1</v>
      </c>
      <c r="N215" s="278" t="s">
        <v>41</v>
      </c>
      <c r="O215" s="90"/>
      <c r="P215" s="237">
        <f>O215*H215</f>
        <v>0</v>
      </c>
      <c r="Q215" s="237">
        <v>0.080000000000000002</v>
      </c>
      <c r="R215" s="237">
        <f>Q215*H215</f>
        <v>2.2719999999999998</v>
      </c>
      <c r="S215" s="237">
        <v>0</v>
      </c>
      <c r="T215" s="238">
        <f>S215*H215</f>
        <v>0</v>
      </c>
      <c r="U215" s="37"/>
      <c r="V215" s="37"/>
      <c r="W215" s="37"/>
      <c r="X215" s="37"/>
      <c r="Y215" s="37"/>
      <c r="Z215" s="37"/>
      <c r="AA215" s="37"/>
      <c r="AB215" s="37"/>
      <c r="AC215" s="37"/>
      <c r="AD215" s="37"/>
      <c r="AE215" s="37"/>
      <c r="AR215" s="239" t="s">
        <v>191</v>
      </c>
      <c r="AT215" s="239" t="s">
        <v>188</v>
      </c>
      <c r="AU215" s="239" t="s">
        <v>85</v>
      </c>
      <c r="AY215" s="16" t="s">
        <v>143</v>
      </c>
      <c r="BE215" s="240">
        <f>IF(N215="základní",J215,0)</f>
        <v>0</v>
      </c>
      <c r="BF215" s="240">
        <f>IF(N215="snížená",J215,0)</f>
        <v>0</v>
      </c>
      <c r="BG215" s="240">
        <f>IF(N215="zákl. přenesená",J215,0)</f>
        <v>0</v>
      </c>
      <c r="BH215" s="240">
        <f>IF(N215="sníž. přenesená",J215,0)</f>
        <v>0</v>
      </c>
      <c r="BI215" s="240">
        <f>IF(N215="nulová",J215,0)</f>
        <v>0</v>
      </c>
      <c r="BJ215" s="16" t="s">
        <v>83</v>
      </c>
      <c r="BK215" s="240">
        <f>ROUND(I215*H215,2)</f>
        <v>0</v>
      </c>
      <c r="BL215" s="16" t="s">
        <v>149</v>
      </c>
      <c r="BM215" s="239" t="s">
        <v>504</v>
      </c>
    </row>
    <row r="216" s="2" customFormat="1">
      <c r="A216" s="37"/>
      <c r="B216" s="38"/>
      <c r="C216" s="39"/>
      <c r="D216" s="241" t="s">
        <v>151</v>
      </c>
      <c r="E216" s="39"/>
      <c r="F216" s="242" t="s">
        <v>287</v>
      </c>
      <c r="G216" s="39"/>
      <c r="H216" s="39"/>
      <c r="I216" s="243"/>
      <c r="J216" s="39"/>
      <c r="K216" s="39"/>
      <c r="L216" s="43"/>
      <c r="M216" s="244"/>
      <c r="N216" s="245"/>
      <c r="O216" s="90"/>
      <c r="P216" s="90"/>
      <c r="Q216" s="90"/>
      <c r="R216" s="90"/>
      <c r="S216" s="90"/>
      <c r="T216" s="91"/>
      <c r="U216" s="37"/>
      <c r="V216" s="37"/>
      <c r="W216" s="37"/>
      <c r="X216" s="37"/>
      <c r="Y216" s="37"/>
      <c r="Z216" s="37"/>
      <c r="AA216" s="37"/>
      <c r="AB216" s="37"/>
      <c r="AC216" s="37"/>
      <c r="AD216" s="37"/>
      <c r="AE216" s="37"/>
      <c r="AT216" s="16" t="s">
        <v>151</v>
      </c>
      <c r="AU216" s="16" t="s">
        <v>85</v>
      </c>
    </row>
    <row r="217" s="13" customFormat="1">
      <c r="A217" s="13"/>
      <c r="B217" s="246"/>
      <c r="C217" s="247"/>
      <c r="D217" s="241" t="s">
        <v>153</v>
      </c>
      <c r="E217" s="248" t="s">
        <v>1</v>
      </c>
      <c r="F217" s="249" t="s">
        <v>505</v>
      </c>
      <c r="G217" s="247"/>
      <c r="H217" s="250">
        <v>28.399999999999999</v>
      </c>
      <c r="I217" s="251"/>
      <c r="J217" s="247"/>
      <c r="K217" s="247"/>
      <c r="L217" s="252"/>
      <c r="M217" s="253"/>
      <c r="N217" s="254"/>
      <c r="O217" s="254"/>
      <c r="P217" s="254"/>
      <c r="Q217" s="254"/>
      <c r="R217" s="254"/>
      <c r="S217" s="254"/>
      <c r="T217" s="255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T217" s="256" t="s">
        <v>153</v>
      </c>
      <c r="AU217" s="256" t="s">
        <v>85</v>
      </c>
      <c r="AV217" s="13" t="s">
        <v>85</v>
      </c>
      <c r="AW217" s="13" t="s">
        <v>32</v>
      </c>
      <c r="AX217" s="13" t="s">
        <v>83</v>
      </c>
      <c r="AY217" s="256" t="s">
        <v>143</v>
      </c>
    </row>
    <row r="218" s="2" customFormat="1" ht="24.15" customHeight="1">
      <c r="A218" s="37"/>
      <c r="B218" s="38"/>
      <c r="C218" s="268" t="s">
        <v>290</v>
      </c>
      <c r="D218" s="268" t="s">
        <v>188</v>
      </c>
      <c r="E218" s="269" t="s">
        <v>291</v>
      </c>
      <c r="F218" s="270" t="s">
        <v>292</v>
      </c>
      <c r="G218" s="271" t="s">
        <v>282</v>
      </c>
      <c r="H218" s="272">
        <v>12.5</v>
      </c>
      <c r="I218" s="273"/>
      <c r="J218" s="274">
        <f>ROUND(I218*H218,2)</f>
        <v>0</v>
      </c>
      <c r="K218" s="275"/>
      <c r="L218" s="276"/>
      <c r="M218" s="277" t="s">
        <v>1</v>
      </c>
      <c r="N218" s="278" t="s">
        <v>41</v>
      </c>
      <c r="O218" s="90"/>
      <c r="P218" s="237">
        <f>O218*H218</f>
        <v>0</v>
      </c>
      <c r="Q218" s="237">
        <v>0.048300000000000003</v>
      </c>
      <c r="R218" s="237">
        <f>Q218*H218</f>
        <v>0.60375000000000001</v>
      </c>
      <c r="S218" s="237">
        <v>0</v>
      </c>
      <c r="T218" s="238">
        <f>S218*H218</f>
        <v>0</v>
      </c>
      <c r="U218" s="37"/>
      <c r="V218" s="37"/>
      <c r="W218" s="37"/>
      <c r="X218" s="37"/>
      <c r="Y218" s="37"/>
      <c r="Z218" s="37"/>
      <c r="AA218" s="37"/>
      <c r="AB218" s="37"/>
      <c r="AC218" s="37"/>
      <c r="AD218" s="37"/>
      <c r="AE218" s="37"/>
      <c r="AR218" s="239" t="s">
        <v>191</v>
      </c>
      <c r="AT218" s="239" t="s">
        <v>188</v>
      </c>
      <c r="AU218" s="239" t="s">
        <v>85</v>
      </c>
      <c r="AY218" s="16" t="s">
        <v>143</v>
      </c>
      <c r="BE218" s="240">
        <f>IF(N218="základní",J218,0)</f>
        <v>0</v>
      </c>
      <c r="BF218" s="240">
        <f>IF(N218="snížená",J218,0)</f>
        <v>0</v>
      </c>
      <c r="BG218" s="240">
        <f>IF(N218="zákl. přenesená",J218,0)</f>
        <v>0</v>
      </c>
      <c r="BH218" s="240">
        <f>IF(N218="sníž. přenesená",J218,0)</f>
        <v>0</v>
      </c>
      <c r="BI218" s="240">
        <f>IF(N218="nulová",J218,0)</f>
        <v>0</v>
      </c>
      <c r="BJ218" s="16" t="s">
        <v>83</v>
      </c>
      <c r="BK218" s="240">
        <f>ROUND(I218*H218,2)</f>
        <v>0</v>
      </c>
      <c r="BL218" s="16" t="s">
        <v>149</v>
      </c>
      <c r="BM218" s="239" t="s">
        <v>506</v>
      </c>
    </row>
    <row r="219" s="2" customFormat="1">
      <c r="A219" s="37"/>
      <c r="B219" s="38"/>
      <c r="C219" s="39"/>
      <c r="D219" s="241" t="s">
        <v>151</v>
      </c>
      <c r="E219" s="39"/>
      <c r="F219" s="242" t="s">
        <v>292</v>
      </c>
      <c r="G219" s="39"/>
      <c r="H219" s="39"/>
      <c r="I219" s="243"/>
      <c r="J219" s="39"/>
      <c r="K219" s="39"/>
      <c r="L219" s="43"/>
      <c r="M219" s="244"/>
      <c r="N219" s="245"/>
      <c r="O219" s="90"/>
      <c r="P219" s="90"/>
      <c r="Q219" s="90"/>
      <c r="R219" s="90"/>
      <c r="S219" s="90"/>
      <c r="T219" s="91"/>
      <c r="U219" s="37"/>
      <c r="V219" s="37"/>
      <c r="W219" s="37"/>
      <c r="X219" s="37"/>
      <c r="Y219" s="37"/>
      <c r="Z219" s="37"/>
      <c r="AA219" s="37"/>
      <c r="AB219" s="37"/>
      <c r="AC219" s="37"/>
      <c r="AD219" s="37"/>
      <c r="AE219" s="37"/>
      <c r="AT219" s="16" t="s">
        <v>151</v>
      </c>
      <c r="AU219" s="16" t="s">
        <v>85</v>
      </c>
    </row>
    <row r="220" s="13" customFormat="1">
      <c r="A220" s="13"/>
      <c r="B220" s="246"/>
      <c r="C220" s="247"/>
      <c r="D220" s="241" t="s">
        <v>153</v>
      </c>
      <c r="E220" s="248" t="s">
        <v>1</v>
      </c>
      <c r="F220" s="249" t="s">
        <v>507</v>
      </c>
      <c r="G220" s="247"/>
      <c r="H220" s="250">
        <v>12.5</v>
      </c>
      <c r="I220" s="251"/>
      <c r="J220" s="247"/>
      <c r="K220" s="247"/>
      <c r="L220" s="252"/>
      <c r="M220" s="253"/>
      <c r="N220" s="254"/>
      <c r="O220" s="254"/>
      <c r="P220" s="254"/>
      <c r="Q220" s="254"/>
      <c r="R220" s="254"/>
      <c r="S220" s="254"/>
      <c r="T220" s="255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T220" s="256" t="s">
        <v>153</v>
      </c>
      <c r="AU220" s="256" t="s">
        <v>85</v>
      </c>
      <c r="AV220" s="13" t="s">
        <v>85</v>
      </c>
      <c r="AW220" s="13" t="s">
        <v>32</v>
      </c>
      <c r="AX220" s="13" t="s">
        <v>83</v>
      </c>
      <c r="AY220" s="256" t="s">
        <v>143</v>
      </c>
    </row>
    <row r="221" s="2" customFormat="1" ht="24.15" customHeight="1">
      <c r="A221" s="37"/>
      <c r="B221" s="38"/>
      <c r="C221" s="268" t="s">
        <v>295</v>
      </c>
      <c r="D221" s="268" t="s">
        <v>188</v>
      </c>
      <c r="E221" s="269" t="s">
        <v>416</v>
      </c>
      <c r="F221" s="270" t="s">
        <v>417</v>
      </c>
      <c r="G221" s="271" t="s">
        <v>282</v>
      </c>
      <c r="H221" s="272">
        <v>2</v>
      </c>
      <c r="I221" s="273"/>
      <c r="J221" s="274">
        <f>ROUND(I221*H221,2)</f>
        <v>0</v>
      </c>
      <c r="K221" s="275"/>
      <c r="L221" s="276"/>
      <c r="M221" s="277" t="s">
        <v>1</v>
      </c>
      <c r="N221" s="278" t="s">
        <v>41</v>
      </c>
      <c r="O221" s="90"/>
      <c r="P221" s="237">
        <f>O221*H221</f>
        <v>0</v>
      </c>
      <c r="Q221" s="237">
        <v>0.065670000000000006</v>
      </c>
      <c r="R221" s="237">
        <f>Q221*H221</f>
        <v>0.13134000000000001</v>
      </c>
      <c r="S221" s="237">
        <v>0</v>
      </c>
      <c r="T221" s="238">
        <f>S221*H221</f>
        <v>0</v>
      </c>
      <c r="U221" s="37"/>
      <c r="V221" s="37"/>
      <c r="W221" s="37"/>
      <c r="X221" s="37"/>
      <c r="Y221" s="37"/>
      <c r="Z221" s="37"/>
      <c r="AA221" s="37"/>
      <c r="AB221" s="37"/>
      <c r="AC221" s="37"/>
      <c r="AD221" s="37"/>
      <c r="AE221" s="37"/>
      <c r="AR221" s="239" t="s">
        <v>191</v>
      </c>
      <c r="AT221" s="239" t="s">
        <v>188</v>
      </c>
      <c r="AU221" s="239" t="s">
        <v>85</v>
      </c>
      <c r="AY221" s="16" t="s">
        <v>143</v>
      </c>
      <c r="BE221" s="240">
        <f>IF(N221="základní",J221,0)</f>
        <v>0</v>
      </c>
      <c r="BF221" s="240">
        <f>IF(N221="snížená",J221,0)</f>
        <v>0</v>
      </c>
      <c r="BG221" s="240">
        <f>IF(N221="zákl. přenesená",J221,0)</f>
        <v>0</v>
      </c>
      <c r="BH221" s="240">
        <f>IF(N221="sníž. přenesená",J221,0)</f>
        <v>0</v>
      </c>
      <c r="BI221" s="240">
        <f>IF(N221="nulová",J221,0)</f>
        <v>0</v>
      </c>
      <c r="BJ221" s="16" t="s">
        <v>83</v>
      </c>
      <c r="BK221" s="240">
        <f>ROUND(I221*H221,2)</f>
        <v>0</v>
      </c>
      <c r="BL221" s="16" t="s">
        <v>149</v>
      </c>
      <c r="BM221" s="239" t="s">
        <v>508</v>
      </c>
    </row>
    <row r="222" s="2" customFormat="1">
      <c r="A222" s="37"/>
      <c r="B222" s="38"/>
      <c r="C222" s="39"/>
      <c r="D222" s="241" t="s">
        <v>151</v>
      </c>
      <c r="E222" s="39"/>
      <c r="F222" s="242" t="s">
        <v>417</v>
      </c>
      <c r="G222" s="39"/>
      <c r="H222" s="39"/>
      <c r="I222" s="243"/>
      <c r="J222" s="39"/>
      <c r="K222" s="39"/>
      <c r="L222" s="43"/>
      <c r="M222" s="244"/>
      <c r="N222" s="245"/>
      <c r="O222" s="90"/>
      <c r="P222" s="90"/>
      <c r="Q222" s="90"/>
      <c r="R222" s="90"/>
      <c r="S222" s="90"/>
      <c r="T222" s="91"/>
      <c r="U222" s="37"/>
      <c r="V222" s="37"/>
      <c r="W222" s="37"/>
      <c r="X222" s="37"/>
      <c r="Y222" s="37"/>
      <c r="Z222" s="37"/>
      <c r="AA222" s="37"/>
      <c r="AB222" s="37"/>
      <c r="AC222" s="37"/>
      <c r="AD222" s="37"/>
      <c r="AE222" s="37"/>
      <c r="AT222" s="16" t="s">
        <v>151</v>
      </c>
      <c r="AU222" s="16" t="s">
        <v>85</v>
      </c>
    </row>
    <row r="223" s="13" customFormat="1">
      <c r="A223" s="13"/>
      <c r="B223" s="246"/>
      <c r="C223" s="247"/>
      <c r="D223" s="241" t="s">
        <v>153</v>
      </c>
      <c r="E223" s="248" t="s">
        <v>1</v>
      </c>
      <c r="F223" s="249" t="s">
        <v>509</v>
      </c>
      <c r="G223" s="247"/>
      <c r="H223" s="250">
        <v>2</v>
      </c>
      <c r="I223" s="251"/>
      <c r="J223" s="247"/>
      <c r="K223" s="247"/>
      <c r="L223" s="252"/>
      <c r="M223" s="253"/>
      <c r="N223" s="254"/>
      <c r="O223" s="254"/>
      <c r="P223" s="254"/>
      <c r="Q223" s="254"/>
      <c r="R223" s="254"/>
      <c r="S223" s="254"/>
      <c r="T223" s="255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T223" s="256" t="s">
        <v>153</v>
      </c>
      <c r="AU223" s="256" t="s">
        <v>85</v>
      </c>
      <c r="AV223" s="13" t="s">
        <v>85</v>
      </c>
      <c r="AW223" s="13" t="s">
        <v>32</v>
      </c>
      <c r="AX223" s="13" t="s">
        <v>83</v>
      </c>
      <c r="AY223" s="256" t="s">
        <v>143</v>
      </c>
    </row>
    <row r="224" s="12" customFormat="1" ht="22.8" customHeight="1">
      <c r="A224" s="12"/>
      <c r="B224" s="211"/>
      <c r="C224" s="212"/>
      <c r="D224" s="213" t="s">
        <v>75</v>
      </c>
      <c r="E224" s="225" t="s">
        <v>324</v>
      </c>
      <c r="F224" s="225" t="s">
        <v>325</v>
      </c>
      <c r="G224" s="212"/>
      <c r="H224" s="212"/>
      <c r="I224" s="215"/>
      <c r="J224" s="226">
        <f>BK224</f>
        <v>0</v>
      </c>
      <c r="K224" s="212"/>
      <c r="L224" s="217"/>
      <c r="M224" s="218"/>
      <c r="N224" s="219"/>
      <c r="O224" s="219"/>
      <c r="P224" s="220">
        <f>SUM(P225:P227)</f>
        <v>0</v>
      </c>
      <c r="Q224" s="219"/>
      <c r="R224" s="220">
        <f>SUM(R225:R227)</f>
        <v>0</v>
      </c>
      <c r="S224" s="219"/>
      <c r="T224" s="221">
        <f>SUM(T225:T227)</f>
        <v>0</v>
      </c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R224" s="222" t="s">
        <v>83</v>
      </c>
      <c r="AT224" s="223" t="s">
        <v>75</v>
      </c>
      <c r="AU224" s="223" t="s">
        <v>83</v>
      </c>
      <c r="AY224" s="222" t="s">
        <v>143</v>
      </c>
      <c r="BK224" s="224">
        <f>SUM(BK225:BK227)</f>
        <v>0</v>
      </c>
    </row>
    <row r="225" s="2" customFormat="1" ht="44.25" customHeight="1">
      <c r="A225" s="37"/>
      <c r="B225" s="38"/>
      <c r="C225" s="227" t="s">
        <v>300</v>
      </c>
      <c r="D225" s="227" t="s">
        <v>145</v>
      </c>
      <c r="E225" s="228" t="s">
        <v>339</v>
      </c>
      <c r="F225" s="229" t="s">
        <v>340</v>
      </c>
      <c r="G225" s="230" t="s">
        <v>329</v>
      </c>
      <c r="H225" s="231">
        <v>420.41199999999998</v>
      </c>
      <c r="I225" s="232"/>
      <c r="J225" s="233">
        <f>ROUND(I225*H225,2)</f>
        <v>0</v>
      </c>
      <c r="K225" s="234"/>
      <c r="L225" s="43"/>
      <c r="M225" s="235" t="s">
        <v>1</v>
      </c>
      <c r="N225" s="236" t="s">
        <v>41</v>
      </c>
      <c r="O225" s="90"/>
      <c r="P225" s="237">
        <f>O225*H225</f>
        <v>0</v>
      </c>
      <c r="Q225" s="237">
        <v>0</v>
      </c>
      <c r="R225" s="237">
        <f>Q225*H225</f>
        <v>0</v>
      </c>
      <c r="S225" s="237">
        <v>0</v>
      </c>
      <c r="T225" s="238">
        <f>S225*H225</f>
        <v>0</v>
      </c>
      <c r="U225" s="37"/>
      <c r="V225" s="37"/>
      <c r="W225" s="37"/>
      <c r="X225" s="37"/>
      <c r="Y225" s="37"/>
      <c r="Z225" s="37"/>
      <c r="AA225" s="37"/>
      <c r="AB225" s="37"/>
      <c r="AC225" s="37"/>
      <c r="AD225" s="37"/>
      <c r="AE225" s="37"/>
      <c r="AR225" s="239" t="s">
        <v>149</v>
      </c>
      <c r="AT225" s="239" t="s">
        <v>145</v>
      </c>
      <c r="AU225" s="239" t="s">
        <v>85</v>
      </c>
      <c r="AY225" s="16" t="s">
        <v>143</v>
      </c>
      <c r="BE225" s="240">
        <f>IF(N225="základní",J225,0)</f>
        <v>0</v>
      </c>
      <c r="BF225" s="240">
        <f>IF(N225="snížená",J225,0)</f>
        <v>0</v>
      </c>
      <c r="BG225" s="240">
        <f>IF(N225="zákl. přenesená",J225,0)</f>
        <v>0</v>
      </c>
      <c r="BH225" s="240">
        <f>IF(N225="sníž. přenesená",J225,0)</f>
        <v>0</v>
      </c>
      <c r="BI225" s="240">
        <f>IF(N225="nulová",J225,0)</f>
        <v>0</v>
      </c>
      <c r="BJ225" s="16" t="s">
        <v>83</v>
      </c>
      <c r="BK225" s="240">
        <f>ROUND(I225*H225,2)</f>
        <v>0</v>
      </c>
      <c r="BL225" s="16" t="s">
        <v>149</v>
      </c>
      <c r="BM225" s="239" t="s">
        <v>510</v>
      </c>
    </row>
    <row r="226" s="2" customFormat="1">
      <c r="A226" s="37"/>
      <c r="B226" s="38"/>
      <c r="C226" s="39"/>
      <c r="D226" s="241" t="s">
        <v>151</v>
      </c>
      <c r="E226" s="39"/>
      <c r="F226" s="242" t="s">
        <v>340</v>
      </c>
      <c r="G226" s="39"/>
      <c r="H226" s="39"/>
      <c r="I226" s="243"/>
      <c r="J226" s="39"/>
      <c r="K226" s="39"/>
      <c r="L226" s="43"/>
      <c r="M226" s="244"/>
      <c r="N226" s="245"/>
      <c r="O226" s="90"/>
      <c r="P226" s="90"/>
      <c r="Q226" s="90"/>
      <c r="R226" s="90"/>
      <c r="S226" s="90"/>
      <c r="T226" s="91"/>
      <c r="U226" s="37"/>
      <c r="V226" s="37"/>
      <c r="W226" s="37"/>
      <c r="X226" s="37"/>
      <c r="Y226" s="37"/>
      <c r="Z226" s="37"/>
      <c r="AA226" s="37"/>
      <c r="AB226" s="37"/>
      <c r="AC226" s="37"/>
      <c r="AD226" s="37"/>
      <c r="AE226" s="37"/>
      <c r="AT226" s="16" t="s">
        <v>151</v>
      </c>
      <c r="AU226" s="16" t="s">
        <v>85</v>
      </c>
    </row>
    <row r="227" s="13" customFormat="1">
      <c r="A227" s="13"/>
      <c r="B227" s="246"/>
      <c r="C227" s="247"/>
      <c r="D227" s="241" t="s">
        <v>153</v>
      </c>
      <c r="E227" s="248" t="s">
        <v>1</v>
      </c>
      <c r="F227" s="249" t="s">
        <v>511</v>
      </c>
      <c r="G227" s="247"/>
      <c r="H227" s="250">
        <v>420.41199999999998</v>
      </c>
      <c r="I227" s="251"/>
      <c r="J227" s="247"/>
      <c r="K227" s="247"/>
      <c r="L227" s="252"/>
      <c r="M227" s="253"/>
      <c r="N227" s="254"/>
      <c r="O227" s="254"/>
      <c r="P227" s="254"/>
      <c r="Q227" s="254"/>
      <c r="R227" s="254"/>
      <c r="S227" s="254"/>
      <c r="T227" s="255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T227" s="256" t="s">
        <v>153</v>
      </c>
      <c r="AU227" s="256" t="s">
        <v>85</v>
      </c>
      <c r="AV227" s="13" t="s">
        <v>85</v>
      </c>
      <c r="AW227" s="13" t="s">
        <v>32</v>
      </c>
      <c r="AX227" s="13" t="s">
        <v>83</v>
      </c>
      <c r="AY227" s="256" t="s">
        <v>143</v>
      </c>
    </row>
    <row r="228" s="12" customFormat="1" ht="22.8" customHeight="1">
      <c r="A228" s="12"/>
      <c r="B228" s="211"/>
      <c r="C228" s="212"/>
      <c r="D228" s="213" t="s">
        <v>75</v>
      </c>
      <c r="E228" s="225" t="s">
        <v>348</v>
      </c>
      <c r="F228" s="225" t="s">
        <v>349</v>
      </c>
      <c r="G228" s="212"/>
      <c r="H228" s="212"/>
      <c r="I228" s="215"/>
      <c r="J228" s="226">
        <f>BK228</f>
        <v>0</v>
      </c>
      <c r="K228" s="212"/>
      <c r="L228" s="217"/>
      <c r="M228" s="218"/>
      <c r="N228" s="219"/>
      <c r="O228" s="219"/>
      <c r="P228" s="220">
        <f>SUM(P229:P230)</f>
        <v>0</v>
      </c>
      <c r="Q228" s="219"/>
      <c r="R228" s="220">
        <f>SUM(R229:R230)</f>
        <v>0</v>
      </c>
      <c r="S228" s="219"/>
      <c r="T228" s="221">
        <f>SUM(T229:T230)</f>
        <v>0</v>
      </c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R228" s="222" t="s">
        <v>83</v>
      </c>
      <c r="AT228" s="223" t="s">
        <v>75</v>
      </c>
      <c r="AU228" s="223" t="s">
        <v>83</v>
      </c>
      <c r="AY228" s="222" t="s">
        <v>143</v>
      </c>
      <c r="BK228" s="224">
        <f>SUM(BK229:BK230)</f>
        <v>0</v>
      </c>
    </row>
    <row r="229" s="2" customFormat="1" ht="24.15" customHeight="1">
      <c r="A229" s="37"/>
      <c r="B229" s="38"/>
      <c r="C229" s="227" t="s">
        <v>305</v>
      </c>
      <c r="D229" s="227" t="s">
        <v>145</v>
      </c>
      <c r="E229" s="228" t="s">
        <v>351</v>
      </c>
      <c r="F229" s="229" t="s">
        <v>352</v>
      </c>
      <c r="G229" s="230" t="s">
        <v>329</v>
      </c>
      <c r="H229" s="231">
        <v>388.005</v>
      </c>
      <c r="I229" s="232"/>
      <c r="J229" s="233">
        <f>ROUND(I229*H229,2)</f>
        <v>0</v>
      </c>
      <c r="K229" s="234"/>
      <c r="L229" s="43"/>
      <c r="M229" s="235" t="s">
        <v>1</v>
      </c>
      <c r="N229" s="236" t="s">
        <v>41</v>
      </c>
      <c r="O229" s="90"/>
      <c r="P229" s="237">
        <f>O229*H229</f>
        <v>0</v>
      </c>
      <c r="Q229" s="237">
        <v>0</v>
      </c>
      <c r="R229" s="237">
        <f>Q229*H229</f>
        <v>0</v>
      </c>
      <c r="S229" s="237">
        <v>0</v>
      </c>
      <c r="T229" s="238">
        <f>S229*H229</f>
        <v>0</v>
      </c>
      <c r="U229" s="37"/>
      <c r="V229" s="37"/>
      <c r="W229" s="37"/>
      <c r="X229" s="37"/>
      <c r="Y229" s="37"/>
      <c r="Z229" s="37"/>
      <c r="AA229" s="37"/>
      <c r="AB229" s="37"/>
      <c r="AC229" s="37"/>
      <c r="AD229" s="37"/>
      <c r="AE229" s="37"/>
      <c r="AR229" s="239" t="s">
        <v>149</v>
      </c>
      <c r="AT229" s="239" t="s">
        <v>145</v>
      </c>
      <c r="AU229" s="239" t="s">
        <v>85</v>
      </c>
      <c r="AY229" s="16" t="s">
        <v>143</v>
      </c>
      <c r="BE229" s="240">
        <f>IF(N229="základní",J229,0)</f>
        <v>0</v>
      </c>
      <c r="BF229" s="240">
        <f>IF(N229="snížená",J229,0)</f>
        <v>0</v>
      </c>
      <c r="BG229" s="240">
        <f>IF(N229="zákl. přenesená",J229,0)</f>
        <v>0</v>
      </c>
      <c r="BH229" s="240">
        <f>IF(N229="sníž. přenesená",J229,0)</f>
        <v>0</v>
      </c>
      <c r="BI229" s="240">
        <f>IF(N229="nulová",J229,0)</f>
        <v>0</v>
      </c>
      <c r="BJ229" s="16" t="s">
        <v>83</v>
      </c>
      <c r="BK229" s="240">
        <f>ROUND(I229*H229,2)</f>
        <v>0</v>
      </c>
      <c r="BL229" s="16" t="s">
        <v>149</v>
      </c>
      <c r="BM229" s="239" t="s">
        <v>512</v>
      </c>
    </row>
    <row r="230" s="2" customFormat="1">
      <c r="A230" s="37"/>
      <c r="B230" s="38"/>
      <c r="C230" s="39"/>
      <c r="D230" s="241" t="s">
        <v>151</v>
      </c>
      <c r="E230" s="39"/>
      <c r="F230" s="242" t="s">
        <v>354</v>
      </c>
      <c r="G230" s="39"/>
      <c r="H230" s="39"/>
      <c r="I230" s="243"/>
      <c r="J230" s="39"/>
      <c r="K230" s="39"/>
      <c r="L230" s="43"/>
      <c r="M230" s="279"/>
      <c r="N230" s="280"/>
      <c r="O230" s="281"/>
      <c r="P230" s="281"/>
      <c r="Q230" s="281"/>
      <c r="R230" s="281"/>
      <c r="S230" s="281"/>
      <c r="T230" s="282"/>
      <c r="U230" s="37"/>
      <c r="V230" s="37"/>
      <c r="W230" s="37"/>
      <c r="X230" s="37"/>
      <c r="Y230" s="37"/>
      <c r="Z230" s="37"/>
      <c r="AA230" s="37"/>
      <c r="AB230" s="37"/>
      <c r="AC230" s="37"/>
      <c r="AD230" s="37"/>
      <c r="AE230" s="37"/>
      <c r="AT230" s="16" t="s">
        <v>151</v>
      </c>
      <c r="AU230" s="16" t="s">
        <v>85</v>
      </c>
    </row>
    <row r="231" s="2" customFormat="1" ht="6.96" customHeight="1">
      <c r="A231" s="37"/>
      <c r="B231" s="65"/>
      <c r="C231" s="66"/>
      <c r="D231" s="66"/>
      <c r="E231" s="66"/>
      <c r="F231" s="66"/>
      <c r="G231" s="66"/>
      <c r="H231" s="66"/>
      <c r="I231" s="66"/>
      <c r="J231" s="66"/>
      <c r="K231" s="66"/>
      <c r="L231" s="43"/>
      <c r="M231" s="37"/>
      <c r="O231" s="37"/>
      <c r="P231" s="37"/>
      <c r="Q231" s="37"/>
      <c r="R231" s="37"/>
      <c r="S231" s="37"/>
      <c r="T231" s="37"/>
      <c r="U231" s="37"/>
      <c r="V231" s="37"/>
      <c r="W231" s="37"/>
      <c r="X231" s="37"/>
      <c r="Y231" s="37"/>
      <c r="Z231" s="37"/>
      <c r="AA231" s="37"/>
      <c r="AB231" s="37"/>
      <c r="AC231" s="37"/>
      <c r="AD231" s="37"/>
      <c r="AE231" s="37"/>
    </row>
  </sheetData>
  <sheetProtection sheet="1" autoFilter="0" formatColumns="0" formatRows="0" objects="1" scenarios="1" spinCount="100000" saltValue="IJA9UQG+HB5GQhMRebkkPunyx83FFNNjQ0Y5NNC6RojYLM4/di/+aeHRNSzvwYFRuuOCbxAvPviwnYYUvQKqzg==" hashValue="E9ODpIg/EPAIJDLTWbOrM51Uf/sKKAa9nRIj6i1XEBwsMxt9xgKvbbvOzISLlyWhDjkdjrA3AApG0a6lqWgZZA==" algorithmName="SHA-512" password="CC35"/>
  <autoFilter ref="C125:K230"/>
  <mergeCells count="12">
    <mergeCell ref="E7:H7"/>
    <mergeCell ref="E9:H9"/>
    <mergeCell ref="E11:H11"/>
    <mergeCell ref="E20:H20"/>
    <mergeCell ref="E29:H29"/>
    <mergeCell ref="E85:H85"/>
    <mergeCell ref="E87:H87"/>
    <mergeCell ref="E89:H89"/>
    <mergeCell ref="E114:H114"/>
    <mergeCell ref="E116:H116"/>
    <mergeCell ref="E118:H118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6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6" t="s">
        <v>103</v>
      </c>
      <c r="AZ2" s="145" t="s">
        <v>107</v>
      </c>
      <c r="BA2" s="145" t="s">
        <v>107</v>
      </c>
      <c r="BB2" s="145" t="s">
        <v>1</v>
      </c>
      <c r="BC2" s="145" t="s">
        <v>513</v>
      </c>
      <c r="BD2" s="145" t="s">
        <v>85</v>
      </c>
    </row>
    <row r="3" s="1" customFormat="1" ht="6.96" customHeight="1">
      <c r="B3" s="146"/>
      <c r="C3" s="147"/>
      <c r="D3" s="147"/>
      <c r="E3" s="147"/>
      <c r="F3" s="147"/>
      <c r="G3" s="147"/>
      <c r="H3" s="147"/>
      <c r="I3" s="147"/>
      <c r="J3" s="147"/>
      <c r="K3" s="147"/>
      <c r="L3" s="19"/>
      <c r="AT3" s="16" t="s">
        <v>85</v>
      </c>
      <c r="AZ3" s="145" t="s">
        <v>109</v>
      </c>
      <c r="BA3" s="145" t="s">
        <v>110</v>
      </c>
      <c r="BB3" s="145" t="s">
        <v>1</v>
      </c>
      <c r="BC3" s="145" t="s">
        <v>514</v>
      </c>
      <c r="BD3" s="145" t="s">
        <v>85</v>
      </c>
    </row>
    <row r="4" s="1" customFormat="1" ht="24.96" customHeight="1">
      <c r="B4" s="19"/>
      <c r="D4" s="148" t="s">
        <v>112</v>
      </c>
      <c r="L4" s="19"/>
      <c r="M4" s="149" t="s">
        <v>10</v>
      </c>
      <c r="AT4" s="16" t="s">
        <v>4</v>
      </c>
    </row>
    <row r="5" s="1" customFormat="1" ht="6.96" customHeight="1">
      <c r="B5" s="19"/>
      <c r="L5" s="19"/>
    </row>
    <row r="6" s="1" customFormat="1" ht="12" customHeight="1">
      <c r="B6" s="19"/>
      <c r="D6" s="150" t="s">
        <v>16</v>
      </c>
      <c r="L6" s="19"/>
    </row>
    <row r="7" s="1" customFormat="1" ht="16.5" customHeight="1">
      <c r="B7" s="19"/>
      <c r="E7" s="151" t="str">
        <f>'Rekapitulace stavby'!K6</f>
        <v>Kyjov - Parkoviště ul. Brandlova a Nětčická</v>
      </c>
      <c r="F7" s="150"/>
      <c r="G7" s="150"/>
      <c r="H7" s="150"/>
      <c r="L7" s="19"/>
    </row>
    <row r="8" s="1" customFormat="1" ht="12" customHeight="1">
      <c r="B8" s="19"/>
      <c r="D8" s="150" t="s">
        <v>113</v>
      </c>
      <c r="L8" s="19"/>
    </row>
    <row r="9" s="2" customFormat="1" ht="16.5" customHeight="1">
      <c r="A9" s="37"/>
      <c r="B9" s="43"/>
      <c r="C9" s="37"/>
      <c r="D9" s="37"/>
      <c r="E9" s="151" t="s">
        <v>455</v>
      </c>
      <c r="F9" s="37"/>
      <c r="G9" s="37"/>
      <c r="H9" s="37"/>
      <c r="I9" s="37"/>
      <c r="J9" s="37"/>
      <c r="K9" s="37"/>
      <c r="L9" s="62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</row>
    <row r="10" s="2" customFormat="1" ht="12" customHeight="1">
      <c r="A10" s="37"/>
      <c r="B10" s="43"/>
      <c r="C10" s="37"/>
      <c r="D10" s="150" t="s">
        <v>115</v>
      </c>
      <c r="E10" s="37"/>
      <c r="F10" s="37"/>
      <c r="G10" s="37"/>
      <c r="H10" s="37"/>
      <c r="I10" s="37"/>
      <c r="J10" s="37"/>
      <c r="K10" s="37"/>
      <c r="L10" s="62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</row>
    <row r="11" s="2" customFormat="1" ht="16.5" customHeight="1">
      <c r="A11" s="37"/>
      <c r="B11" s="43"/>
      <c r="C11" s="37"/>
      <c r="D11" s="37"/>
      <c r="E11" s="152" t="s">
        <v>515</v>
      </c>
      <c r="F11" s="37"/>
      <c r="G11" s="37"/>
      <c r="H11" s="37"/>
      <c r="I11" s="37"/>
      <c r="J11" s="37"/>
      <c r="K11" s="37"/>
      <c r="L11" s="62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s="2" customFormat="1">
      <c r="A12" s="37"/>
      <c r="B12" s="43"/>
      <c r="C12" s="37"/>
      <c r="D12" s="37"/>
      <c r="E12" s="37"/>
      <c r="F12" s="37"/>
      <c r="G12" s="37"/>
      <c r="H12" s="37"/>
      <c r="I12" s="37"/>
      <c r="J12" s="37"/>
      <c r="K12" s="37"/>
      <c r="L12" s="62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s="2" customFormat="1" ht="12" customHeight="1">
      <c r="A13" s="37"/>
      <c r="B13" s="43"/>
      <c r="C13" s="37"/>
      <c r="D13" s="150" t="s">
        <v>18</v>
      </c>
      <c r="E13" s="37"/>
      <c r="F13" s="140" t="s">
        <v>1</v>
      </c>
      <c r="G13" s="37"/>
      <c r="H13" s="37"/>
      <c r="I13" s="150" t="s">
        <v>19</v>
      </c>
      <c r="J13" s="140" t="s">
        <v>1</v>
      </c>
      <c r="K13" s="37"/>
      <c r="L13" s="62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s="2" customFormat="1" ht="12" customHeight="1">
      <c r="A14" s="37"/>
      <c r="B14" s="43"/>
      <c r="C14" s="37"/>
      <c r="D14" s="150" t="s">
        <v>20</v>
      </c>
      <c r="E14" s="37"/>
      <c r="F14" s="140" t="s">
        <v>21</v>
      </c>
      <c r="G14" s="37"/>
      <c r="H14" s="37"/>
      <c r="I14" s="150" t="s">
        <v>22</v>
      </c>
      <c r="J14" s="153" t="str">
        <f>'Rekapitulace stavby'!AN8</f>
        <v>16. 4. 2024</v>
      </c>
      <c r="K14" s="37"/>
      <c r="L14" s="62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s="2" customFormat="1" ht="10.8" customHeight="1">
      <c r="A15" s="37"/>
      <c r="B15" s="43"/>
      <c r="C15" s="37"/>
      <c r="D15" s="37"/>
      <c r="E15" s="37"/>
      <c r="F15" s="37"/>
      <c r="G15" s="37"/>
      <c r="H15" s="37"/>
      <c r="I15" s="37"/>
      <c r="J15" s="37"/>
      <c r="K15" s="37"/>
      <c r="L15" s="62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s="2" customFormat="1" ht="12" customHeight="1">
      <c r="A16" s="37"/>
      <c r="B16" s="43"/>
      <c r="C16" s="37"/>
      <c r="D16" s="150" t="s">
        <v>24</v>
      </c>
      <c r="E16" s="37"/>
      <c r="F16" s="37"/>
      <c r="G16" s="37"/>
      <c r="H16" s="37"/>
      <c r="I16" s="150" t="s">
        <v>25</v>
      </c>
      <c r="J16" s="140" t="s">
        <v>1</v>
      </c>
      <c r="K16" s="37"/>
      <c r="L16" s="62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s="2" customFormat="1" ht="18" customHeight="1">
      <c r="A17" s="37"/>
      <c r="B17" s="43"/>
      <c r="C17" s="37"/>
      <c r="D17" s="37"/>
      <c r="E17" s="140" t="s">
        <v>26</v>
      </c>
      <c r="F17" s="37"/>
      <c r="G17" s="37"/>
      <c r="H17" s="37"/>
      <c r="I17" s="150" t="s">
        <v>27</v>
      </c>
      <c r="J17" s="140" t="s">
        <v>1</v>
      </c>
      <c r="K17" s="37"/>
      <c r="L17" s="62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s="2" customFormat="1" ht="6.96" customHeight="1">
      <c r="A18" s="37"/>
      <c r="B18" s="43"/>
      <c r="C18" s="37"/>
      <c r="D18" s="37"/>
      <c r="E18" s="37"/>
      <c r="F18" s="37"/>
      <c r="G18" s="37"/>
      <c r="H18" s="37"/>
      <c r="I18" s="37"/>
      <c r="J18" s="37"/>
      <c r="K18" s="37"/>
      <c r="L18" s="62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s="2" customFormat="1" ht="12" customHeight="1">
      <c r="A19" s="37"/>
      <c r="B19" s="43"/>
      <c r="C19" s="37"/>
      <c r="D19" s="150" t="s">
        <v>28</v>
      </c>
      <c r="E19" s="37"/>
      <c r="F19" s="37"/>
      <c r="G19" s="37"/>
      <c r="H19" s="37"/>
      <c r="I19" s="150" t="s">
        <v>25</v>
      </c>
      <c r="J19" s="32" t="str">
        <f>'Rekapitulace stavby'!AN13</f>
        <v>Vyplň údaj</v>
      </c>
      <c r="K19" s="37"/>
      <c r="L19" s="62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s="2" customFormat="1" ht="18" customHeight="1">
      <c r="A20" s="37"/>
      <c r="B20" s="43"/>
      <c r="C20" s="37"/>
      <c r="D20" s="37"/>
      <c r="E20" s="32" t="str">
        <f>'Rekapitulace stavby'!E14</f>
        <v>Vyplň údaj</v>
      </c>
      <c r="F20" s="140"/>
      <c r="G20" s="140"/>
      <c r="H20" s="140"/>
      <c r="I20" s="150" t="s">
        <v>27</v>
      </c>
      <c r="J20" s="32" t="str">
        <f>'Rekapitulace stavby'!AN14</f>
        <v>Vyplň údaj</v>
      </c>
      <c r="K20" s="37"/>
      <c r="L20" s="62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s="2" customFormat="1" ht="6.96" customHeight="1">
      <c r="A21" s="37"/>
      <c r="B21" s="43"/>
      <c r="C21" s="37"/>
      <c r="D21" s="37"/>
      <c r="E21" s="37"/>
      <c r="F21" s="37"/>
      <c r="G21" s="37"/>
      <c r="H21" s="37"/>
      <c r="I21" s="37"/>
      <c r="J21" s="37"/>
      <c r="K21" s="37"/>
      <c r="L21" s="62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s="2" customFormat="1" ht="12" customHeight="1">
      <c r="A22" s="37"/>
      <c r="B22" s="43"/>
      <c r="C22" s="37"/>
      <c r="D22" s="150" t="s">
        <v>30</v>
      </c>
      <c r="E22" s="37"/>
      <c r="F22" s="37"/>
      <c r="G22" s="37"/>
      <c r="H22" s="37"/>
      <c r="I22" s="150" t="s">
        <v>25</v>
      </c>
      <c r="J22" s="140" t="s">
        <v>1</v>
      </c>
      <c r="K22" s="37"/>
      <c r="L22" s="62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s="2" customFormat="1" ht="18" customHeight="1">
      <c r="A23" s="37"/>
      <c r="B23" s="43"/>
      <c r="C23" s="37"/>
      <c r="D23" s="37"/>
      <c r="E23" s="140" t="s">
        <v>31</v>
      </c>
      <c r="F23" s="37"/>
      <c r="G23" s="37"/>
      <c r="H23" s="37"/>
      <c r="I23" s="150" t="s">
        <v>27</v>
      </c>
      <c r="J23" s="140" t="s">
        <v>1</v>
      </c>
      <c r="K23" s="37"/>
      <c r="L23" s="62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s="2" customFormat="1" ht="6.96" customHeight="1">
      <c r="A24" s="37"/>
      <c r="B24" s="43"/>
      <c r="C24" s="37"/>
      <c r="D24" s="37"/>
      <c r="E24" s="37"/>
      <c r="F24" s="37"/>
      <c r="G24" s="37"/>
      <c r="H24" s="37"/>
      <c r="I24" s="37"/>
      <c r="J24" s="37"/>
      <c r="K24" s="37"/>
      <c r="L24" s="62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s="2" customFormat="1" ht="12" customHeight="1">
      <c r="A25" s="37"/>
      <c r="B25" s="43"/>
      <c r="C25" s="37"/>
      <c r="D25" s="150" t="s">
        <v>33</v>
      </c>
      <c r="E25" s="37"/>
      <c r="F25" s="37"/>
      <c r="G25" s="37"/>
      <c r="H25" s="37"/>
      <c r="I25" s="150" t="s">
        <v>25</v>
      </c>
      <c r="J25" s="140" t="str">
        <f>IF('Rekapitulace stavby'!AN19="","",'Rekapitulace stavby'!AN19)</f>
        <v/>
      </c>
      <c r="K25" s="37"/>
      <c r="L25" s="62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</row>
    <row r="26" s="2" customFormat="1" ht="18" customHeight="1">
      <c r="A26" s="37"/>
      <c r="B26" s="43"/>
      <c r="C26" s="37"/>
      <c r="D26" s="37"/>
      <c r="E26" s="140" t="str">
        <f>IF('Rekapitulace stavby'!E20="","",'Rekapitulace stavby'!E20)</f>
        <v xml:space="preserve"> </v>
      </c>
      <c r="F26" s="37"/>
      <c r="G26" s="37"/>
      <c r="H26" s="37"/>
      <c r="I26" s="150" t="s">
        <v>27</v>
      </c>
      <c r="J26" s="140" t="str">
        <f>IF('Rekapitulace stavby'!AN20="","",'Rekapitulace stavby'!AN20)</f>
        <v/>
      </c>
      <c r="K26" s="37"/>
      <c r="L26" s="62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s="2" customFormat="1" ht="6.96" customHeight="1">
      <c r="A27" s="37"/>
      <c r="B27" s="43"/>
      <c r="C27" s="37"/>
      <c r="D27" s="37"/>
      <c r="E27" s="37"/>
      <c r="F27" s="37"/>
      <c r="G27" s="37"/>
      <c r="H27" s="37"/>
      <c r="I27" s="37"/>
      <c r="J27" s="37"/>
      <c r="K27" s="37"/>
      <c r="L27" s="62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</row>
    <row r="28" s="2" customFormat="1" ht="12" customHeight="1">
      <c r="A28" s="37"/>
      <c r="B28" s="43"/>
      <c r="C28" s="37"/>
      <c r="D28" s="150" t="s">
        <v>35</v>
      </c>
      <c r="E28" s="37"/>
      <c r="F28" s="37"/>
      <c r="G28" s="37"/>
      <c r="H28" s="37"/>
      <c r="I28" s="37"/>
      <c r="J28" s="37"/>
      <c r="K28" s="37"/>
      <c r="L28" s="62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s="8" customFormat="1" ht="16.5" customHeight="1">
      <c r="A29" s="154"/>
      <c r="B29" s="155"/>
      <c r="C29" s="154"/>
      <c r="D29" s="154"/>
      <c r="E29" s="156" t="s">
        <v>1</v>
      </c>
      <c r="F29" s="156"/>
      <c r="G29" s="156"/>
      <c r="H29" s="156"/>
      <c r="I29" s="154"/>
      <c r="J29" s="154"/>
      <c r="K29" s="154"/>
      <c r="L29" s="157"/>
      <c r="S29" s="154"/>
      <c r="T29" s="154"/>
      <c r="U29" s="154"/>
      <c r="V29" s="154"/>
      <c r="W29" s="154"/>
      <c r="X29" s="154"/>
      <c r="Y29" s="154"/>
      <c r="Z29" s="154"/>
      <c r="AA29" s="154"/>
      <c r="AB29" s="154"/>
      <c r="AC29" s="154"/>
      <c r="AD29" s="154"/>
      <c r="AE29" s="154"/>
    </row>
    <row r="30" s="2" customFormat="1" ht="6.96" customHeight="1">
      <c r="A30" s="37"/>
      <c r="B30" s="43"/>
      <c r="C30" s="37"/>
      <c r="D30" s="37"/>
      <c r="E30" s="37"/>
      <c r="F30" s="37"/>
      <c r="G30" s="37"/>
      <c r="H30" s="37"/>
      <c r="I30" s="37"/>
      <c r="J30" s="37"/>
      <c r="K30" s="37"/>
      <c r="L30" s="62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s="2" customFormat="1" ht="6.96" customHeight="1">
      <c r="A31" s="37"/>
      <c r="B31" s="43"/>
      <c r="C31" s="37"/>
      <c r="D31" s="158"/>
      <c r="E31" s="158"/>
      <c r="F31" s="158"/>
      <c r="G31" s="158"/>
      <c r="H31" s="158"/>
      <c r="I31" s="158"/>
      <c r="J31" s="158"/>
      <c r="K31" s="158"/>
      <c r="L31" s="62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</row>
    <row r="32" s="2" customFormat="1" ht="25.44" customHeight="1">
      <c r="A32" s="37"/>
      <c r="B32" s="43"/>
      <c r="C32" s="37"/>
      <c r="D32" s="159" t="s">
        <v>36</v>
      </c>
      <c r="E32" s="37"/>
      <c r="F32" s="37"/>
      <c r="G32" s="37"/>
      <c r="H32" s="37"/>
      <c r="I32" s="37"/>
      <c r="J32" s="160">
        <f>ROUND(J127, 2)</f>
        <v>0</v>
      </c>
      <c r="K32" s="37"/>
      <c r="L32" s="62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s="2" customFormat="1" ht="6.96" customHeight="1">
      <c r="A33" s="37"/>
      <c r="B33" s="43"/>
      <c r="C33" s="37"/>
      <c r="D33" s="158"/>
      <c r="E33" s="158"/>
      <c r="F33" s="158"/>
      <c r="G33" s="158"/>
      <c r="H33" s="158"/>
      <c r="I33" s="158"/>
      <c r="J33" s="158"/>
      <c r="K33" s="158"/>
      <c r="L33" s="62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s="2" customFormat="1" ht="14.4" customHeight="1">
      <c r="A34" s="37"/>
      <c r="B34" s="43"/>
      <c r="C34" s="37"/>
      <c r="D34" s="37"/>
      <c r="E34" s="37"/>
      <c r="F34" s="161" t="s">
        <v>38</v>
      </c>
      <c r="G34" s="37"/>
      <c r="H34" s="37"/>
      <c r="I34" s="161" t="s">
        <v>37</v>
      </c>
      <c r="J34" s="161" t="s">
        <v>39</v>
      </c>
      <c r="K34" s="37"/>
      <c r="L34" s="62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s="2" customFormat="1" ht="14.4" customHeight="1">
      <c r="A35" s="37"/>
      <c r="B35" s="43"/>
      <c r="C35" s="37"/>
      <c r="D35" s="162" t="s">
        <v>40</v>
      </c>
      <c r="E35" s="150" t="s">
        <v>41</v>
      </c>
      <c r="F35" s="163">
        <f>ROUND((SUM(BE127:BE257)),  2)</f>
        <v>0</v>
      </c>
      <c r="G35" s="37"/>
      <c r="H35" s="37"/>
      <c r="I35" s="164">
        <v>0.20999999999999999</v>
      </c>
      <c r="J35" s="163">
        <f>ROUND(((SUM(BE127:BE257))*I35),  2)</f>
        <v>0</v>
      </c>
      <c r="K35" s="37"/>
      <c r="L35" s="62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s="2" customFormat="1" ht="14.4" customHeight="1">
      <c r="A36" s="37"/>
      <c r="B36" s="43"/>
      <c r="C36" s="37"/>
      <c r="D36" s="37"/>
      <c r="E36" s="150" t="s">
        <v>42</v>
      </c>
      <c r="F36" s="163">
        <f>ROUND((SUM(BF127:BF257)),  2)</f>
        <v>0</v>
      </c>
      <c r="G36" s="37"/>
      <c r="H36" s="37"/>
      <c r="I36" s="164">
        <v>0.14999999999999999</v>
      </c>
      <c r="J36" s="163">
        <f>ROUND(((SUM(BF127:BF257))*I36),  2)</f>
        <v>0</v>
      </c>
      <c r="K36" s="37"/>
      <c r="L36" s="62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hidden="1" s="2" customFormat="1" ht="14.4" customHeight="1">
      <c r="A37" s="37"/>
      <c r="B37" s="43"/>
      <c r="C37" s="37"/>
      <c r="D37" s="37"/>
      <c r="E37" s="150" t="s">
        <v>43</v>
      </c>
      <c r="F37" s="163">
        <f>ROUND((SUM(BG127:BG257)),  2)</f>
        <v>0</v>
      </c>
      <c r="G37" s="37"/>
      <c r="H37" s="37"/>
      <c r="I37" s="164">
        <v>0.20999999999999999</v>
      </c>
      <c r="J37" s="163">
        <f>0</f>
        <v>0</v>
      </c>
      <c r="K37" s="37"/>
      <c r="L37" s="62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hidden="1" s="2" customFormat="1" ht="14.4" customHeight="1">
      <c r="A38" s="37"/>
      <c r="B38" s="43"/>
      <c r="C38" s="37"/>
      <c r="D38" s="37"/>
      <c r="E38" s="150" t="s">
        <v>44</v>
      </c>
      <c r="F38" s="163">
        <f>ROUND((SUM(BH127:BH257)),  2)</f>
        <v>0</v>
      </c>
      <c r="G38" s="37"/>
      <c r="H38" s="37"/>
      <c r="I38" s="164">
        <v>0.14999999999999999</v>
      </c>
      <c r="J38" s="163">
        <f>0</f>
        <v>0</v>
      </c>
      <c r="K38" s="37"/>
      <c r="L38" s="62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hidden="1" s="2" customFormat="1" ht="14.4" customHeight="1">
      <c r="A39" s="37"/>
      <c r="B39" s="43"/>
      <c r="C39" s="37"/>
      <c r="D39" s="37"/>
      <c r="E39" s="150" t="s">
        <v>45</v>
      </c>
      <c r="F39" s="163">
        <f>ROUND((SUM(BI127:BI257)),  2)</f>
        <v>0</v>
      </c>
      <c r="G39" s="37"/>
      <c r="H39" s="37"/>
      <c r="I39" s="164">
        <v>0</v>
      </c>
      <c r="J39" s="163">
        <f>0</f>
        <v>0</v>
      </c>
      <c r="K39" s="37"/>
      <c r="L39" s="62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</row>
    <row r="40" s="2" customFormat="1" ht="6.96" customHeight="1">
      <c r="A40" s="37"/>
      <c r="B40" s="43"/>
      <c r="C40" s="37"/>
      <c r="D40" s="37"/>
      <c r="E40" s="37"/>
      <c r="F40" s="37"/>
      <c r="G40" s="37"/>
      <c r="H40" s="37"/>
      <c r="I40" s="37"/>
      <c r="J40" s="37"/>
      <c r="K40" s="37"/>
      <c r="L40" s="62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</row>
    <row r="41" s="2" customFormat="1" ht="25.44" customHeight="1">
      <c r="A41" s="37"/>
      <c r="B41" s="43"/>
      <c r="C41" s="165"/>
      <c r="D41" s="166" t="s">
        <v>46</v>
      </c>
      <c r="E41" s="167"/>
      <c r="F41" s="167"/>
      <c r="G41" s="168" t="s">
        <v>47</v>
      </c>
      <c r="H41" s="169" t="s">
        <v>48</v>
      </c>
      <c r="I41" s="167"/>
      <c r="J41" s="170">
        <f>SUM(J32:J39)</f>
        <v>0</v>
      </c>
      <c r="K41" s="171"/>
      <c r="L41" s="62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</row>
    <row r="42" s="2" customFormat="1" ht="14.4" customHeight="1">
      <c r="A42" s="37"/>
      <c r="B42" s="43"/>
      <c r="C42" s="37"/>
      <c r="D42" s="37"/>
      <c r="E42" s="37"/>
      <c r="F42" s="37"/>
      <c r="G42" s="37"/>
      <c r="H42" s="37"/>
      <c r="I42" s="37"/>
      <c r="J42" s="37"/>
      <c r="K42" s="37"/>
      <c r="L42" s="62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</row>
    <row r="43" s="1" customFormat="1" ht="14.4" customHeight="1">
      <c r="B43" s="19"/>
      <c r="L43" s="19"/>
    </row>
    <row r="44" s="1" customFormat="1" ht="14.4" customHeight="1">
      <c r="B44" s="19"/>
      <c r="L44" s="19"/>
    </row>
    <row r="45" s="1" customFormat="1" ht="14.4" customHeight="1">
      <c r="B45" s="19"/>
      <c r="L45" s="19"/>
    </row>
    <row r="46" s="1" customFormat="1" ht="14.4" customHeight="1">
      <c r="B46" s="19"/>
      <c r="L46" s="19"/>
    </row>
    <row r="47" s="1" customFormat="1" ht="14.4" customHeight="1">
      <c r="B47" s="19"/>
      <c r="L47" s="19"/>
    </row>
    <row r="48" s="1" customFormat="1" ht="14.4" customHeight="1">
      <c r="B48" s="19"/>
      <c r="L48" s="19"/>
    </row>
    <row r="49" s="1" customFormat="1" ht="14.4" customHeight="1">
      <c r="B49" s="19"/>
      <c r="L49" s="19"/>
    </row>
    <row r="50" s="2" customFormat="1" ht="14.4" customHeight="1">
      <c r="B50" s="62"/>
      <c r="D50" s="172" t="s">
        <v>49</v>
      </c>
      <c r="E50" s="173"/>
      <c r="F50" s="173"/>
      <c r="G50" s="172" t="s">
        <v>50</v>
      </c>
      <c r="H50" s="173"/>
      <c r="I50" s="173"/>
      <c r="J50" s="173"/>
      <c r="K50" s="173"/>
      <c r="L50" s="62"/>
    </row>
    <row r="51">
      <c r="B51" s="19"/>
      <c r="L51" s="19"/>
    </row>
    <row r="52">
      <c r="B52" s="19"/>
      <c r="L52" s="19"/>
    </row>
    <row r="53">
      <c r="B53" s="19"/>
      <c r="L53" s="19"/>
    </row>
    <row r="54">
      <c r="B54" s="19"/>
      <c r="L54" s="19"/>
    </row>
    <row r="55">
      <c r="B55" s="19"/>
      <c r="L55" s="19"/>
    </row>
    <row r="56">
      <c r="B56" s="19"/>
      <c r="L56" s="19"/>
    </row>
    <row r="57">
      <c r="B57" s="19"/>
      <c r="L57" s="19"/>
    </row>
    <row r="58">
      <c r="B58" s="19"/>
      <c r="L58" s="19"/>
    </row>
    <row r="59">
      <c r="B59" s="19"/>
      <c r="L59" s="19"/>
    </row>
    <row r="60">
      <c r="B60" s="19"/>
      <c r="L60" s="19"/>
    </row>
    <row r="61" s="2" customFormat="1">
      <c r="A61" s="37"/>
      <c r="B61" s="43"/>
      <c r="C61" s="37"/>
      <c r="D61" s="174" t="s">
        <v>51</v>
      </c>
      <c r="E61" s="175"/>
      <c r="F61" s="176" t="s">
        <v>52</v>
      </c>
      <c r="G61" s="174" t="s">
        <v>51</v>
      </c>
      <c r="H61" s="175"/>
      <c r="I61" s="175"/>
      <c r="J61" s="177" t="s">
        <v>52</v>
      </c>
      <c r="K61" s="175"/>
      <c r="L61" s="62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</row>
    <row r="62">
      <c r="B62" s="19"/>
      <c r="L62" s="19"/>
    </row>
    <row r="63">
      <c r="B63" s="19"/>
      <c r="L63" s="19"/>
    </row>
    <row r="64">
      <c r="B64" s="19"/>
      <c r="L64" s="19"/>
    </row>
    <row r="65" s="2" customFormat="1">
      <c r="A65" s="37"/>
      <c r="B65" s="43"/>
      <c r="C65" s="37"/>
      <c r="D65" s="172" t="s">
        <v>53</v>
      </c>
      <c r="E65" s="178"/>
      <c r="F65" s="178"/>
      <c r="G65" s="172" t="s">
        <v>54</v>
      </c>
      <c r="H65" s="178"/>
      <c r="I65" s="178"/>
      <c r="J65" s="178"/>
      <c r="K65" s="178"/>
      <c r="L65" s="62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</row>
    <row r="66">
      <c r="B66" s="19"/>
      <c r="L66" s="19"/>
    </row>
    <row r="67">
      <c r="B67" s="19"/>
      <c r="L67" s="19"/>
    </row>
    <row r="68">
      <c r="B68" s="19"/>
      <c r="L68" s="19"/>
    </row>
    <row r="69">
      <c r="B69" s="19"/>
      <c r="L69" s="19"/>
    </row>
    <row r="70">
      <c r="B70" s="19"/>
      <c r="L70" s="19"/>
    </row>
    <row r="71">
      <c r="B71" s="19"/>
      <c r="L71" s="19"/>
    </row>
    <row r="72">
      <c r="B72" s="19"/>
      <c r="L72" s="19"/>
    </row>
    <row r="73">
      <c r="B73" s="19"/>
      <c r="L73" s="19"/>
    </row>
    <row r="74">
      <c r="B74" s="19"/>
      <c r="L74" s="19"/>
    </row>
    <row r="75">
      <c r="B75" s="19"/>
      <c r="L75" s="19"/>
    </row>
    <row r="76" s="2" customFormat="1">
      <c r="A76" s="37"/>
      <c r="B76" s="43"/>
      <c r="C76" s="37"/>
      <c r="D76" s="174" t="s">
        <v>51</v>
      </c>
      <c r="E76" s="175"/>
      <c r="F76" s="176" t="s">
        <v>52</v>
      </c>
      <c r="G76" s="174" t="s">
        <v>51</v>
      </c>
      <c r="H76" s="175"/>
      <c r="I76" s="175"/>
      <c r="J76" s="177" t="s">
        <v>52</v>
      </c>
      <c r="K76" s="175"/>
      <c r="L76" s="62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</row>
    <row r="77" s="2" customFormat="1" ht="14.4" customHeight="1">
      <c r="A77" s="37"/>
      <c r="B77" s="179"/>
      <c r="C77" s="180"/>
      <c r="D77" s="180"/>
      <c r="E77" s="180"/>
      <c r="F77" s="180"/>
      <c r="G77" s="180"/>
      <c r="H77" s="180"/>
      <c r="I77" s="180"/>
      <c r="J77" s="180"/>
      <c r="K77" s="180"/>
      <c r="L77" s="62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</row>
    <row r="81" s="2" customFormat="1" ht="6.96" customHeight="1">
      <c r="A81" s="37"/>
      <c r="B81" s="181"/>
      <c r="C81" s="182"/>
      <c r="D81" s="182"/>
      <c r="E81" s="182"/>
      <c r="F81" s="182"/>
      <c r="G81" s="182"/>
      <c r="H81" s="182"/>
      <c r="I81" s="182"/>
      <c r="J81" s="182"/>
      <c r="K81" s="182"/>
      <c r="L81" s="62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</row>
    <row r="82" s="2" customFormat="1" ht="24.96" customHeight="1">
      <c r="A82" s="37"/>
      <c r="B82" s="38"/>
      <c r="C82" s="22" t="s">
        <v>117</v>
      </c>
      <c r="D82" s="39"/>
      <c r="E82" s="39"/>
      <c r="F82" s="39"/>
      <c r="G82" s="39"/>
      <c r="H82" s="39"/>
      <c r="I82" s="39"/>
      <c r="J82" s="39"/>
      <c r="K82" s="39"/>
      <c r="L82" s="62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</row>
    <row r="83" s="2" customFormat="1" ht="6.96" customHeight="1">
      <c r="A83" s="37"/>
      <c r="B83" s="38"/>
      <c r="C83" s="39"/>
      <c r="D83" s="39"/>
      <c r="E83" s="39"/>
      <c r="F83" s="39"/>
      <c r="G83" s="39"/>
      <c r="H83" s="39"/>
      <c r="I83" s="39"/>
      <c r="J83" s="39"/>
      <c r="K83" s="39"/>
      <c r="L83" s="62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</row>
    <row r="84" s="2" customFormat="1" ht="12" customHeight="1">
      <c r="A84" s="37"/>
      <c r="B84" s="38"/>
      <c r="C84" s="31" t="s">
        <v>16</v>
      </c>
      <c r="D84" s="39"/>
      <c r="E84" s="39"/>
      <c r="F84" s="39"/>
      <c r="G84" s="39"/>
      <c r="H84" s="39"/>
      <c r="I84" s="39"/>
      <c r="J84" s="39"/>
      <c r="K84" s="39"/>
      <c r="L84" s="62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</row>
    <row r="85" s="2" customFormat="1" ht="16.5" customHeight="1">
      <c r="A85" s="37"/>
      <c r="B85" s="38"/>
      <c r="C85" s="39"/>
      <c r="D85" s="39"/>
      <c r="E85" s="183" t="str">
        <f>E7</f>
        <v>Kyjov - Parkoviště ul. Brandlova a Nětčická</v>
      </c>
      <c r="F85" s="31"/>
      <c r="G85" s="31"/>
      <c r="H85" s="31"/>
      <c r="I85" s="39"/>
      <c r="J85" s="39"/>
      <c r="K85" s="39"/>
      <c r="L85" s="62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</row>
    <row r="86" s="1" customFormat="1" ht="12" customHeight="1">
      <c r="B86" s="20"/>
      <c r="C86" s="31" t="s">
        <v>113</v>
      </c>
      <c r="D86" s="21"/>
      <c r="E86" s="21"/>
      <c r="F86" s="21"/>
      <c r="G86" s="21"/>
      <c r="H86" s="21"/>
      <c r="I86" s="21"/>
      <c r="J86" s="21"/>
      <c r="K86" s="21"/>
      <c r="L86" s="19"/>
    </row>
    <row r="87" s="2" customFormat="1" ht="16.5" customHeight="1">
      <c r="A87" s="37"/>
      <c r="B87" s="38"/>
      <c r="C87" s="39"/>
      <c r="D87" s="39"/>
      <c r="E87" s="183" t="s">
        <v>455</v>
      </c>
      <c r="F87" s="39"/>
      <c r="G87" s="39"/>
      <c r="H87" s="39"/>
      <c r="I87" s="39"/>
      <c r="J87" s="39"/>
      <c r="K87" s="39"/>
      <c r="L87" s="62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</row>
    <row r="88" s="2" customFormat="1" ht="12" customHeight="1">
      <c r="A88" s="37"/>
      <c r="B88" s="38"/>
      <c r="C88" s="31" t="s">
        <v>115</v>
      </c>
      <c r="D88" s="39"/>
      <c r="E88" s="39"/>
      <c r="F88" s="39"/>
      <c r="G88" s="39"/>
      <c r="H88" s="39"/>
      <c r="I88" s="39"/>
      <c r="J88" s="39"/>
      <c r="K88" s="39"/>
      <c r="L88" s="62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</row>
    <row r="89" s="2" customFormat="1" ht="16.5" customHeight="1">
      <c r="A89" s="37"/>
      <c r="B89" s="38"/>
      <c r="C89" s="39"/>
      <c r="D89" s="39"/>
      <c r="E89" s="75" t="str">
        <f>E11</f>
        <v>02.2 - Změna povrchů</v>
      </c>
      <c r="F89" s="39"/>
      <c r="G89" s="39"/>
      <c r="H89" s="39"/>
      <c r="I89" s="39"/>
      <c r="J89" s="39"/>
      <c r="K89" s="39"/>
      <c r="L89" s="62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</row>
    <row r="90" s="2" customFormat="1" ht="6.96" customHeight="1">
      <c r="A90" s="37"/>
      <c r="B90" s="38"/>
      <c r="C90" s="39"/>
      <c r="D90" s="39"/>
      <c r="E90" s="39"/>
      <c r="F90" s="39"/>
      <c r="G90" s="39"/>
      <c r="H90" s="39"/>
      <c r="I90" s="39"/>
      <c r="J90" s="39"/>
      <c r="K90" s="39"/>
      <c r="L90" s="62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</row>
    <row r="91" s="2" customFormat="1" ht="12" customHeight="1">
      <c r="A91" s="37"/>
      <c r="B91" s="38"/>
      <c r="C91" s="31" t="s">
        <v>20</v>
      </c>
      <c r="D91" s="39"/>
      <c r="E91" s="39"/>
      <c r="F91" s="26" t="str">
        <f>F14</f>
        <v>Kyjov</v>
      </c>
      <c r="G91" s="39"/>
      <c r="H91" s="39"/>
      <c r="I91" s="31" t="s">
        <v>22</v>
      </c>
      <c r="J91" s="78" t="str">
        <f>IF(J14="","",J14)</f>
        <v>16. 4. 2024</v>
      </c>
      <c r="K91" s="39"/>
      <c r="L91" s="62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</row>
    <row r="92" s="2" customFormat="1" ht="6.96" customHeight="1">
      <c r="A92" s="37"/>
      <c r="B92" s="38"/>
      <c r="C92" s="39"/>
      <c r="D92" s="39"/>
      <c r="E92" s="39"/>
      <c r="F92" s="39"/>
      <c r="G92" s="39"/>
      <c r="H92" s="39"/>
      <c r="I92" s="39"/>
      <c r="J92" s="39"/>
      <c r="K92" s="39"/>
      <c r="L92" s="62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</row>
    <row r="93" s="2" customFormat="1" ht="15.15" customHeight="1">
      <c r="A93" s="37"/>
      <c r="B93" s="38"/>
      <c r="C93" s="31" t="s">
        <v>24</v>
      </c>
      <c r="D93" s="39"/>
      <c r="E93" s="39"/>
      <c r="F93" s="26" t="str">
        <f>E17</f>
        <v>město Kyjov</v>
      </c>
      <c r="G93" s="39"/>
      <c r="H93" s="39"/>
      <c r="I93" s="31" t="s">
        <v>30</v>
      </c>
      <c r="J93" s="35" t="str">
        <f>E23</f>
        <v>Projekce DS s.r.o.</v>
      </c>
      <c r="K93" s="39"/>
      <c r="L93" s="62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</row>
    <row r="94" s="2" customFormat="1" ht="15.15" customHeight="1">
      <c r="A94" s="37"/>
      <c r="B94" s="38"/>
      <c r="C94" s="31" t="s">
        <v>28</v>
      </c>
      <c r="D94" s="39"/>
      <c r="E94" s="39"/>
      <c r="F94" s="26" t="str">
        <f>IF(E20="","",E20)</f>
        <v>Vyplň údaj</v>
      </c>
      <c r="G94" s="39"/>
      <c r="H94" s="39"/>
      <c r="I94" s="31" t="s">
        <v>33</v>
      </c>
      <c r="J94" s="35" t="str">
        <f>E26</f>
        <v xml:space="preserve"> </v>
      </c>
      <c r="K94" s="39"/>
      <c r="L94" s="62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</row>
    <row r="95" s="2" customFormat="1" ht="10.32" customHeight="1">
      <c r="A95" s="37"/>
      <c r="B95" s="38"/>
      <c r="C95" s="39"/>
      <c r="D95" s="39"/>
      <c r="E95" s="39"/>
      <c r="F95" s="39"/>
      <c r="G95" s="39"/>
      <c r="H95" s="39"/>
      <c r="I95" s="39"/>
      <c r="J95" s="39"/>
      <c r="K95" s="39"/>
      <c r="L95" s="62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</row>
    <row r="96" s="2" customFormat="1" ht="29.28" customHeight="1">
      <c r="A96" s="37"/>
      <c r="B96" s="38"/>
      <c r="C96" s="184" t="s">
        <v>118</v>
      </c>
      <c r="D96" s="185"/>
      <c r="E96" s="185"/>
      <c r="F96" s="185"/>
      <c r="G96" s="185"/>
      <c r="H96" s="185"/>
      <c r="I96" s="185"/>
      <c r="J96" s="186" t="s">
        <v>119</v>
      </c>
      <c r="K96" s="185"/>
      <c r="L96" s="62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</row>
    <row r="97" s="2" customFormat="1" ht="10.32" customHeight="1">
      <c r="A97" s="37"/>
      <c r="B97" s="38"/>
      <c r="C97" s="39"/>
      <c r="D97" s="39"/>
      <c r="E97" s="39"/>
      <c r="F97" s="39"/>
      <c r="G97" s="39"/>
      <c r="H97" s="39"/>
      <c r="I97" s="39"/>
      <c r="J97" s="39"/>
      <c r="K97" s="39"/>
      <c r="L97" s="62"/>
      <c r="S97" s="37"/>
      <c r="T97" s="37"/>
      <c r="U97" s="37"/>
      <c r="V97" s="37"/>
      <c r="W97" s="37"/>
      <c r="X97" s="37"/>
      <c r="Y97" s="37"/>
      <c r="Z97" s="37"/>
      <c r="AA97" s="37"/>
      <c r="AB97" s="37"/>
      <c r="AC97" s="37"/>
      <c r="AD97" s="37"/>
      <c r="AE97" s="37"/>
    </row>
    <row r="98" s="2" customFormat="1" ht="22.8" customHeight="1">
      <c r="A98" s="37"/>
      <c r="B98" s="38"/>
      <c r="C98" s="187" t="s">
        <v>120</v>
      </c>
      <c r="D98" s="39"/>
      <c r="E98" s="39"/>
      <c r="F98" s="39"/>
      <c r="G98" s="39"/>
      <c r="H98" s="39"/>
      <c r="I98" s="39"/>
      <c r="J98" s="109">
        <f>J127</f>
        <v>0</v>
      </c>
      <c r="K98" s="39"/>
      <c r="L98" s="62"/>
      <c r="S98" s="37"/>
      <c r="T98" s="37"/>
      <c r="U98" s="37"/>
      <c r="V98" s="37"/>
      <c r="W98" s="37"/>
      <c r="X98" s="37"/>
      <c r="Y98" s="37"/>
      <c r="Z98" s="37"/>
      <c r="AA98" s="37"/>
      <c r="AB98" s="37"/>
      <c r="AC98" s="37"/>
      <c r="AD98" s="37"/>
      <c r="AE98" s="37"/>
      <c r="AU98" s="16" t="s">
        <v>121</v>
      </c>
    </row>
    <row r="99" s="9" customFormat="1" ht="24.96" customHeight="1">
      <c r="A99" s="9"/>
      <c r="B99" s="188"/>
      <c r="C99" s="189"/>
      <c r="D99" s="190" t="s">
        <v>122</v>
      </c>
      <c r="E99" s="191"/>
      <c r="F99" s="191"/>
      <c r="G99" s="191"/>
      <c r="H99" s="191"/>
      <c r="I99" s="191"/>
      <c r="J99" s="192">
        <f>J128</f>
        <v>0</v>
      </c>
      <c r="K99" s="189"/>
      <c r="L99" s="193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10" customFormat="1" ht="19.92" customHeight="1">
      <c r="A100" s="10"/>
      <c r="B100" s="194"/>
      <c r="C100" s="132"/>
      <c r="D100" s="195" t="s">
        <v>123</v>
      </c>
      <c r="E100" s="196"/>
      <c r="F100" s="196"/>
      <c r="G100" s="196"/>
      <c r="H100" s="196"/>
      <c r="I100" s="196"/>
      <c r="J100" s="197">
        <f>J129</f>
        <v>0</v>
      </c>
      <c r="K100" s="132"/>
      <c r="L100" s="198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94"/>
      <c r="C101" s="132"/>
      <c r="D101" s="195" t="s">
        <v>358</v>
      </c>
      <c r="E101" s="196"/>
      <c r="F101" s="196"/>
      <c r="G101" s="196"/>
      <c r="H101" s="196"/>
      <c r="I101" s="196"/>
      <c r="J101" s="197">
        <f>J170</f>
        <v>0</v>
      </c>
      <c r="K101" s="132"/>
      <c r="L101" s="198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194"/>
      <c r="C102" s="132"/>
      <c r="D102" s="195" t="s">
        <v>124</v>
      </c>
      <c r="E102" s="196"/>
      <c r="F102" s="196"/>
      <c r="G102" s="196"/>
      <c r="H102" s="196"/>
      <c r="I102" s="196"/>
      <c r="J102" s="197">
        <f>J180</f>
        <v>0</v>
      </c>
      <c r="K102" s="132"/>
      <c r="L102" s="198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194"/>
      <c r="C103" s="132"/>
      <c r="D103" s="195" t="s">
        <v>125</v>
      </c>
      <c r="E103" s="196"/>
      <c r="F103" s="196"/>
      <c r="G103" s="196"/>
      <c r="H103" s="196"/>
      <c r="I103" s="196"/>
      <c r="J103" s="197">
        <f>J218</f>
        <v>0</v>
      </c>
      <c r="K103" s="132"/>
      <c r="L103" s="198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194"/>
      <c r="C104" s="132"/>
      <c r="D104" s="195" t="s">
        <v>126</v>
      </c>
      <c r="E104" s="196"/>
      <c r="F104" s="196"/>
      <c r="G104" s="196"/>
      <c r="H104" s="196"/>
      <c r="I104" s="196"/>
      <c r="J104" s="197">
        <f>J241</f>
        <v>0</v>
      </c>
      <c r="K104" s="132"/>
      <c r="L104" s="198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10" customFormat="1" ht="19.92" customHeight="1">
      <c r="A105" s="10"/>
      <c r="B105" s="194"/>
      <c r="C105" s="132"/>
      <c r="D105" s="195" t="s">
        <v>127</v>
      </c>
      <c r="E105" s="196"/>
      <c r="F105" s="196"/>
      <c r="G105" s="196"/>
      <c r="H105" s="196"/>
      <c r="I105" s="196"/>
      <c r="J105" s="197">
        <f>J255</f>
        <v>0</v>
      </c>
      <c r="K105" s="132"/>
      <c r="L105" s="198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2" customFormat="1" ht="21.84" customHeight="1">
      <c r="A106" s="37"/>
      <c r="B106" s="38"/>
      <c r="C106" s="39"/>
      <c r="D106" s="39"/>
      <c r="E106" s="39"/>
      <c r="F106" s="39"/>
      <c r="G106" s="39"/>
      <c r="H106" s="39"/>
      <c r="I106" s="39"/>
      <c r="J106" s="39"/>
      <c r="K106" s="39"/>
      <c r="L106" s="62"/>
      <c r="S106" s="37"/>
      <c r="T106" s="37"/>
      <c r="U106" s="37"/>
      <c r="V106" s="37"/>
      <c r="W106" s="37"/>
      <c r="X106" s="37"/>
      <c r="Y106" s="37"/>
      <c r="Z106" s="37"/>
      <c r="AA106" s="37"/>
      <c r="AB106" s="37"/>
      <c r="AC106" s="37"/>
      <c r="AD106" s="37"/>
      <c r="AE106" s="37"/>
    </row>
    <row r="107" s="2" customFormat="1" ht="6.96" customHeight="1">
      <c r="A107" s="37"/>
      <c r="B107" s="65"/>
      <c r="C107" s="66"/>
      <c r="D107" s="66"/>
      <c r="E107" s="66"/>
      <c r="F107" s="66"/>
      <c r="G107" s="66"/>
      <c r="H107" s="66"/>
      <c r="I107" s="66"/>
      <c r="J107" s="66"/>
      <c r="K107" s="66"/>
      <c r="L107" s="62"/>
      <c r="S107" s="37"/>
      <c r="T107" s="37"/>
      <c r="U107" s="37"/>
      <c r="V107" s="37"/>
      <c r="W107" s="37"/>
      <c r="X107" s="37"/>
      <c r="Y107" s="37"/>
      <c r="Z107" s="37"/>
      <c r="AA107" s="37"/>
      <c r="AB107" s="37"/>
      <c r="AC107" s="37"/>
      <c r="AD107" s="37"/>
      <c r="AE107" s="37"/>
    </row>
    <row r="111" s="2" customFormat="1" ht="6.96" customHeight="1">
      <c r="A111" s="37"/>
      <c r="B111" s="67"/>
      <c r="C111" s="68"/>
      <c r="D111" s="68"/>
      <c r="E111" s="68"/>
      <c r="F111" s="68"/>
      <c r="G111" s="68"/>
      <c r="H111" s="68"/>
      <c r="I111" s="68"/>
      <c r="J111" s="68"/>
      <c r="K111" s="68"/>
      <c r="L111" s="62"/>
      <c r="S111" s="37"/>
      <c r="T111" s="37"/>
      <c r="U111" s="37"/>
      <c r="V111" s="37"/>
      <c r="W111" s="37"/>
      <c r="X111" s="37"/>
      <c r="Y111" s="37"/>
      <c r="Z111" s="37"/>
      <c r="AA111" s="37"/>
      <c r="AB111" s="37"/>
      <c r="AC111" s="37"/>
      <c r="AD111" s="37"/>
      <c r="AE111" s="37"/>
    </row>
    <row r="112" s="2" customFormat="1" ht="24.96" customHeight="1">
      <c r="A112" s="37"/>
      <c r="B112" s="38"/>
      <c r="C112" s="22" t="s">
        <v>128</v>
      </c>
      <c r="D112" s="39"/>
      <c r="E112" s="39"/>
      <c r="F112" s="39"/>
      <c r="G112" s="39"/>
      <c r="H112" s="39"/>
      <c r="I112" s="39"/>
      <c r="J112" s="39"/>
      <c r="K112" s="39"/>
      <c r="L112" s="62"/>
      <c r="S112" s="37"/>
      <c r="T112" s="37"/>
      <c r="U112" s="37"/>
      <c r="V112" s="37"/>
      <c r="W112" s="37"/>
      <c r="X112" s="37"/>
      <c r="Y112" s="37"/>
      <c r="Z112" s="37"/>
      <c r="AA112" s="37"/>
      <c r="AB112" s="37"/>
      <c r="AC112" s="37"/>
      <c r="AD112" s="37"/>
      <c r="AE112" s="37"/>
    </row>
    <row r="113" s="2" customFormat="1" ht="6.96" customHeight="1">
      <c r="A113" s="37"/>
      <c r="B113" s="38"/>
      <c r="C113" s="39"/>
      <c r="D113" s="39"/>
      <c r="E113" s="39"/>
      <c r="F113" s="39"/>
      <c r="G113" s="39"/>
      <c r="H113" s="39"/>
      <c r="I113" s="39"/>
      <c r="J113" s="39"/>
      <c r="K113" s="39"/>
      <c r="L113" s="62"/>
      <c r="S113" s="37"/>
      <c r="T113" s="37"/>
      <c r="U113" s="37"/>
      <c r="V113" s="37"/>
      <c r="W113" s="37"/>
      <c r="X113" s="37"/>
      <c r="Y113" s="37"/>
      <c r="Z113" s="37"/>
      <c r="AA113" s="37"/>
      <c r="AB113" s="37"/>
      <c r="AC113" s="37"/>
      <c r="AD113" s="37"/>
      <c r="AE113" s="37"/>
    </row>
    <row r="114" s="2" customFormat="1" ht="12" customHeight="1">
      <c r="A114" s="37"/>
      <c r="B114" s="38"/>
      <c r="C114" s="31" t="s">
        <v>16</v>
      </c>
      <c r="D114" s="39"/>
      <c r="E114" s="39"/>
      <c r="F114" s="39"/>
      <c r="G114" s="39"/>
      <c r="H114" s="39"/>
      <c r="I114" s="39"/>
      <c r="J114" s="39"/>
      <c r="K114" s="39"/>
      <c r="L114" s="62"/>
      <c r="S114" s="37"/>
      <c r="T114" s="37"/>
      <c r="U114" s="37"/>
      <c r="V114" s="37"/>
      <c r="W114" s="37"/>
      <c r="X114" s="37"/>
      <c r="Y114" s="37"/>
      <c r="Z114" s="37"/>
      <c r="AA114" s="37"/>
      <c r="AB114" s="37"/>
      <c r="AC114" s="37"/>
      <c r="AD114" s="37"/>
      <c r="AE114" s="37"/>
    </row>
    <row r="115" s="2" customFormat="1" ht="16.5" customHeight="1">
      <c r="A115" s="37"/>
      <c r="B115" s="38"/>
      <c r="C115" s="39"/>
      <c r="D115" s="39"/>
      <c r="E115" s="183" t="str">
        <f>E7</f>
        <v>Kyjov - Parkoviště ul. Brandlova a Nětčická</v>
      </c>
      <c r="F115" s="31"/>
      <c r="G115" s="31"/>
      <c r="H115" s="31"/>
      <c r="I115" s="39"/>
      <c r="J115" s="39"/>
      <c r="K115" s="39"/>
      <c r="L115" s="62"/>
      <c r="S115" s="37"/>
      <c r="T115" s="37"/>
      <c r="U115" s="37"/>
      <c r="V115" s="37"/>
      <c r="W115" s="37"/>
      <c r="X115" s="37"/>
      <c r="Y115" s="37"/>
      <c r="Z115" s="37"/>
      <c r="AA115" s="37"/>
      <c r="AB115" s="37"/>
      <c r="AC115" s="37"/>
      <c r="AD115" s="37"/>
      <c r="AE115" s="37"/>
    </row>
    <row r="116" s="1" customFormat="1" ht="12" customHeight="1">
      <c r="B116" s="20"/>
      <c r="C116" s="31" t="s">
        <v>113</v>
      </c>
      <c r="D116" s="21"/>
      <c r="E116" s="21"/>
      <c r="F116" s="21"/>
      <c r="G116" s="21"/>
      <c r="H116" s="21"/>
      <c r="I116" s="21"/>
      <c r="J116" s="21"/>
      <c r="K116" s="21"/>
      <c r="L116" s="19"/>
    </row>
    <row r="117" s="2" customFormat="1" ht="16.5" customHeight="1">
      <c r="A117" s="37"/>
      <c r="B117" s="38"/>
      <c r="C117" s="39"/>
      <c r="D117" s="39"/>
      <c r="E117" s="183" t="s">
        <v>455</v>
      </c>
      <c r="F117" s="39"/>
      <c r="G117" s="39"/>
      <c r="H117" s="39"/>
      <c r="I117" s="39"/>
      <c r="J117" s="39"/>
      <c r="K117" s="39"/>
      <c r="L117" s="62"/>
      <c r="S117" s="37"/>
      <c r="T117" s="37"/>
      <c r="U117" s="37"/>
      <c r="V117" s="37"/>
      <c r="W117" s="37"/>
      <c r="X117" s="37"/>
      <c r="Y117" s="37"/>
      <c r="Z117" s="37"/>
      <c r="AA117" s="37"/>
      <c r="AB117" s="37"/>
      <c r="AC117" s="37"/>
      <c r="AD117" s="37"/>
      <c r="AE117" s="37"/>
    </row>
    <row r="118" s="2" customFormat="1" ht="12" customHeight="1">
      <c r="A118" s="37"/>
      <c r="B118" s="38"/>
      <c r="C118" s="31" t="s">
        <v>115</v>
      </c>
      <c r="D118" s="39"/>
      <c r="E118" s="39"/>
      <c r="F118" s="39"/>
      <c r="G118" s="39"/>
      <c r="H118" s="39"/>
      <c r="I118" s="39"/>
      <c r="J118" s="39"/>
      <c r="K118" s="39"/>
      <c r="L118" s="62"/>
      <c r="S118" s="37"/>
      <c r="T118" s="37"/>
      <c r="U118" s="37"/>
      <c r="V118" s="37"/>
      <c r="W118" s="37"/>
      <c r="X118" s="37"/>
      <c r="Y118" s="37"/>
      <c r="Z118" s="37"/>
      <c r="AA118" s="37"/>
      <c r="AB118" s="37"/>
      <c r="AC118" s="37"/>
      <c r="AD118" s="37"/>
      <c r="AE118" s="37"/>
    </row>
    <row r="119" s="2" customFormat="1" ht="16.5" customHeight="1">
      <c r="A119" s="37"/>
      <c r="B119" s="38"/>
      <c r="C119" s="39"/>
      <c r="D119" s="39"/>
      <c r="E119" s="75" t="str">
        <f>E11</f>
        <v>02.2 - Změna povrchů</v>
      </c>
      <c r="F119" s="39"/>
      <c r="G119" s="39"/>
      <c r="H119" s="39"/>
      <c r="I119" s="39"/>
      <c r="J119" s="39"/>
      <c r="K119" s="39"/>
      <c r="L119" s="62"/>
      <c r="S119" s="37"/>
      <c r="T119" s="37"/>
      <c r="U119" s="37"/>
      <c r="V119" s="37"/>
      <c r="W119" s="37"/>
      <c r="X119" s="37"/>
      <c r="Y119" s="37"/>
      <c r="Z119" s="37"/>
      <c r="AA119" s="37"/>
      <c r="AB119" s="37"/>
      <c r="AC119" s="37"/>
      <c r="AD119" s="37"/>
      <c r="AE119" s="37"/>
    </row>
    <row r="120" s="2" customFormat="1" ht="6.96" customHeight="1">
      <c r="A120" s="37"/>
      <c r="B120" s="38"/>
      <c r="C120" s="39"/>
      <c r="D120" s="39"/>
      <c r="E120" s="39"/>
      <c r="F120" s="39"/>
      <c r="G120" s="39"/>
      <c r="H120" s="39"/>
      <c r="I120" s="39"/>
      <c r="J120" s="39"/>
      <c r="K120" s="39"/>
      <c r="L120" s="62"/>
      <c r="S120" s="37"/>
      <c r="T120" s="37"/>
      <c r="U120" s="37"/>
      <c r="V120" s="37"/>
      <c r="W120" s="37"/>
      <c r="X120" s="37"/>
      <c r="Y120" s="37"/>
      <c r="Z120" s="37"/>
      <c r="AA120" s="37"/>
      <c r="AB120" s="37"/>
      <c r="AC120" s="37"/>
      <c r="AD120" s="37"/>
      <c r="AE120" s="37"/>
    </row>
    <row r="121" s="2" customFormat="1" ht="12" customHeight="1">
      <c r="A121" s="37"/>
      <c r="B121" s="38"/>
      <c r="C121" s="31" t="s">
        <v>20</v>
      </c>
      <c r="D121" s="39"/>
      <c r="E121" s="39"/>
      <c r="F121" s="26" t="str">
        <f>F14</f>
        <v>Kyjov</v>
      </c>
      <c r="G121" s="39"/>
      <c r="H121" s="39"/>
      <c r="I121" s="31" t="s">
        <v>22</v>
      </c>
      <c r="J121" s="78" t="str">
        <f>IF(J14="","",J14)</f>
        <v>16. 4. 2024</v>
      </c>
      <c r="K121" s="39"/>
      <c r="L121" s="62"/>
      <c r="S121" s="37"/>
      <c r="T121" s="37"/>
      <c r="U121" s="37"/>
      <c r="V121" s="37"/>
      <c r="W121" s="37"/>
      <c r="X121" s="37"/>
      <c r="Y121" s="37"/>
      <c r="Z121" s="37"/>
      <c r="AA121" s="37"/>
      <c r="AB121" s="37"/>
      <c r="AC121" s="37"/>
      <c r="AD121" s="37"/>
      <c r="AE121" s="37"/>
    </row>
    <row r="122" s="2" customFormat="1" ht="6.96" customHeight="1">
      <c r="A122" s="37"/>
      <c r="B122" s="38"/>
      <c r="C122" s="39"/>
      <c r="D122" s="39"/>
      <c r="E122" s="39"/>
      <c r="F122" s="39"/>
      <c r="G122" s="39"/>
      <c r="H122" s="39"/>
      <c r="I122" s="39"/>
      <c r="J122" s="39"/>
      <c r="K122" s="39"/>
      <c r="L122" s="62"/>
      <c r="S122" s="37"/>
      <c r="T122" s="37"/>
      <c r="U122" s="37"/>
      <c r="V122" s="37"/>
      <c r="W122" s="37"/>
      <c r="X122" s="37"/>
      <c r="Y122" s="37"/>
      <c r="Z122" s="37"/>
      <c r="AA122" s="37"/>
      <c r="AB122" s="37"/>
      <c r="AC122" s="37"/>
      <c r="AD122" s="37"/>
      <c r="AE122" s="37"/>
    </row>
    <row r="123" s="2" customFormat="1" ht="15.15" customHeight="1">
      <c r="A123" s="37"/>
      <c r="B123" s="38"/>
      <c r="C123" s="31" t="s">
        <v>24</v>
      </c>
      <c r="D123" s="39"/>
      <c r="E123" s="39"/>
      <c r="F123" s="26" t="str">
        <f>E17</f>
        <v>město Kyjov</v>
      </c>
      <c r="G123" s="39"/>
      <c r="H123" s="39"/>
      <c r="I123" s="31" t="s">
        <v>30</v>
      </c>
      <c r="J123" s="35" t="str">
        <f>E23</f>
        <v>Projekce DS s.r.o.</v>
      </c>
      <c r="K123" s="39"/>
      <c r="L123" s="62"/>
      <c r="S123" s="37"/>
      <c r="T123" s="37"/>
      <c r="U123" s="37"/>
      <c r="V123" s="37"/>
      <c r="W123" s="37"/>
      <c r="X123" s="37"/>
      <c r="Y123" s="37"/>
      <c r="Z123" s="37"/>
      <c r="AA123" s="37"/>
      <c r="AB123" s="37"/>
      <c r="AC123" s="37"/>
      <c r="AD123" s="37"/>
      <c r="AE123" s="37"/>
    </row>
    <row r="124" s="2" customFormat="1" ht="15.15" customHeight="1">
      <c r="A124" s="37"/>
      <c r="B124" s="38"/>
      <c r="C124" s="31" t="s">
        <v>28</v>
      </c>
      <c r="D124" s="39"/>
      <c r="E124" s="39"/>
      <c r="F124" s="26" t="str">
        <f>IF(E20="","",E20)</f>
        <v>Vyplň údaj</v>
      </c>
      <c r="G124" s="39"/>
      <c r="H124" s="39"/>
      <c r="I124" s="31" t="s">
        <v>33</v>
      </c>
      <c r="J124" s="35" t="str">
        <f>E26</f>
        <v xml:space="preserve"> </v>
      </c>
      <c r="K124" s="39"/>
      <c r="L124" s="62"/>
      <c r="S124" s="37"/>
      <c r="T124" s="37"/>
      <c r="U124" s="37"/>
      <c r="V124" s="37"/>
      <c r="W124" s="37"/>
      <c r="X124" s="37"/>
      <c r="Y124" s="37"/>
      <c r="Z124" s="37"/>
      <c r="AA124" s="37"/>
      <c r="AB124" s="37"/>
      <c r="AC124" s="37"/>
      <c r="AD124" s="37"/>
      <c r="AE124" s="37"/>
    </row>
    <row r="125" s="2" customFormat="1" ht="10.32" customHeight="1">
      <c r="A125" s="37"/>
      <c r="B125" s="38"/>
      <c r="C125" s="39"/>
      <c r="D125" s="39"/>
      <c r="E125" s="39"/>
      <c r="F125" s="39"/>
      <c r="G125" s="39"/>
      <c r="H125" s="39"/>
      <c r="I125" s="39"/>
      <c r="J125" s="39"/>
      <c r="K125" s="39"/>
      <c r="L125" s="62"/>
      <c r="S125" s="37"/>
      <c r="T125" s="37"/>
      <c r="U125" s="37"/>
      <c r="V125" s="37"/>
      <c r="W125" s="37"/>
      <c r="X125" s="37"/>
      <c r="Y125" s="37"/>
      <c r="Z125" s="37"/>
      <c r="AA125" s="37"/>
      <c r="AB125" s="37"/>
      <c r="AC125" s="37"/>
      <c r="AD125" s="37"/>
      <c r="AE125" s="37"/>
    </row>
    <row r="126" s="11" customFormat="1" ht="29.28" customHeight="1">
      <c r="A126" s="199"/>
      <c r="B126" s="200"/>
      <c r="C126" s="201" t="s">
        <v>129</v>
      </c>
      <c r="D126" s="202" t="s">
        <v>61</v>
      </c>
      <c r="E126" s="202" t="s">
        <v>57</v>
      </c>
      <c r="F126" s="202" t="s">
        <v>58</v>
      </c>
      <c r="G126" s="202" t="s">
        <v>130</v>
      </c>
      <c r="H126" s="202" t="s">
        <v>131</v>
      </c>
      <c r="I126" s="202" t="s">
        <v>132</v>
      </c>
      <c r="J126" s="203" t="s">
        <v>119</v>
      </c>
      <c r="K126" s="204" t="s">
        <v>133</v>
      </c>
      <c r="L126" s="205"/>
      <c r="M126" s="99" t="s">
        <v>1</v>
      </c>
      <c r="N126" s="100" t="s">
        <v>40</v>
      </c>
      <c r="O126" s="100" t="s">
        <v>134</v>
      </c>
      <c r="P126" s="100" t="s">
        <v>135</v>
      </c>
      <c r="Q126" s="100" t="s">
        <v>136</v>
      </c>
      <c r="R126" s="100" t="s">
        <v>137</v>
      </c>
      <c r="S126" s="100" t="s">
        <v>138</v>
      </c>
      <c r="T126" s="101" t="s">
        <v>139</v>
      </c>
      <c r="U126" s="199"/>
      <c r="V126" s="199"/>
      <c r="W126" s="199"/>
      <c r="X126" s="199"/>
      <c r="Y126" s="199"/>
      <c r="Z126" s="199"/>
      <c r="AA126" s="199"/>
      <c r="AB126" s="199"/>
      <c r="AC126" s="199"/>
      <c r="AD126" s="199"/>
      <c r="AE126" s="199"/>
    </row>
    <row r="127" s="2" customFormat="1" ht="22.8" customHeight="1">
      <c r="A127" s="37"/>
      <c r="B127" s="38"/>
      <c r="C127" s="106" t="s">
        <v>140</v>
      </c>
      <c r="D127" s="39"/>
      <c r="E127" s="39"/>
      <c r="F127" s="39"/>
      <c r="G127" s="39"/>
      <c r="H127" s="39"/>
      <c r="I127" s="39"/>
      <c r="J127" s="206">
        <f>BK127</f>
        <v>0</v>
      </c>
      <c r="K127" s="39"/>
      <c r="L127" s="43"/>
      <c r="M127" s="102"/>
      <c r="N127" s="207"/>
      <c r="O127" s="103"/>
      <c r="P127" s="208">
        <f>P128</f>
        <v>0</v>
      </c>
      <c r="Q127" s="103"/>
      <c r="R127" s="208">
        <f>R128</f>
        <v>795.7365906</v>
      </c>
      <c r="S127" s="103"/>
      <c r="T127" s="209">
        <f>T128</f>
        <v>591.19500000000005</v>
      </c>
      <c r="U127" s="37"/>
      <c r="V127" s="37"/>
      <c r="W127" s="37"/>
      <c r="X127" s="37"/>
      <c r="Y127" s="37"/>
      <c r="Z127" s="37"/>
      <c r="AA127" s="37"/>
      <c r="AB127" s="37"/>
      <c r="AC127" s="37"/>
      <c r="AD127" s="37"/>
      <c r="AE127" s="37"/>
      <c r="AT127" s="16" t="s">
        <v>75</v>
      </c>
      <c r="AU127" s="16" t="s">
        <v>121</v>
      </c>
      <c r="BK127" s="210">
        <f>BK128</f>
        <v>0</v>
      </c>
    </row>
    <row r="128" s="12" customFormat="1" ht="25.92" customHeight="1">
      <c r="A128" s="12"/>
      <c r="B128" s="211"/>
      <c r="C128" s="212"/>
      <c r="D128" s="213" t="s">
        <v>75</v>
      </c>
      <c r="E128" s="214" t="s">
        <v>141</v>
      </c>
      <c r="F128" s="214" t="s">
        <v>142</v>
      </c>
      <c r="G128" s="212"/>
      <c r="H128" s="212"/>
      <c r="I128" s="215"/>
      <c r="J128" s="216">
        <f>BK128</f>
        <v>0</v>
      </c>
      <c r="K128" s="212"/>
      <c r="L128" s="217"/>
      <c r="M128" s="218"/>
      <c r="N128" s="219"/>
      <c r="O128" s="219"/>
      <c r="P128" s="220">
        <f>P129+P170+P180+P218+P241+P255</f>
        <v>0</v>
      </c>
      <c r="Q128" s="219"/>
      <c r="R128" s="220">
        <f>R129+R170+R180+R218+R241+R255</f>
        <v>795.7365906</v>
      </c>
      <c r="S128" s="219"/>
      <c r="T128" s="221">
        <f>T129+T170+T180+T218+T241+T255</f>
        <v>591.19500000000005</v>
      </c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R128" s="222" t="s">
        <v>83</v>
      </c>
      <c r="AT128" s="223" t="s">
        <v>75</v>
      </c>
      <c r="AU128" s="223" t="s">
        <v>76</v>
      </c>
      <c r="AY128" s="222" t="s">
        <v>143</v>
      </c>
      <c r="BK128" s="224">
        <f>BK129+BK170+BK180+BK218+BK241+BK255</f>
        <v>0</v>
      </c>
    </row>
    <row r="129" s="12" customFormat="1" ht="22.8" customHeight="1">
      <c r="A129" s="12"/>
      <c r="B129" s="211"/>
      <c r="C129" s="212"/>
      <c r="D129" s="213" t="s">
        <v>75</v>
      </c>
      <c r="E129" s="225" t="s">
        <v>83</v>
      </c>
      <c r="F129" s="225" t="s">
        <v>144</v>
      </c>
      <c r="G129" s="212"/>
      <c r="H129" s="212"/>
      <c r="I129" s="215"/>
      <c r="J129" s="226">
        <f>BK129</f>
        <v>0</v>
      </c>
      <c r="K129" s="212"/>
      <c r="L129" s="217"/>
      <c r="M129" s="218"/>
      <c r="N129" s="219"/>
      <c r="O129" s="219"/>
      <c r="P129" s="220">
        <f>SUM(P130:P169)</f>
        <v>0</v>
      </c>
      <c r="Q129" s="219"/>
      <c r="R129" s="220">
        <f>SUM(R130:R169)</f>
        <v>4.288397999999999</v>
      </c>
      <c r="S129" s="219"/>
      <c r="T129" s="221">
        <f>SUM(T130:T169)</f>
        <v>591.19500000000005</v>
      </c>
      <c r="U129" s="12"/>
      <c r="V129" s="12"/>
      <c r="W129" s="12"/>
      <c r="X129" s="12"/>
      <c r="Y129" s="12"/>
      <c r="Z129" s="12"/>
      <c r="AA129" s="12"/>
      <c r="AB129" s="12"/>
      <c r="AC129" s="12"/>
      <c r="AD129" s="12"/>
      <c r="AE129" s="12"/>
      <c r="AR129" s="222" t="s">
        <v>83</v>
      </c>
      <c r="AT129" s="223" t="s">
        <v>75</v>
      </c>
      <c r="AU129" s="223" t="s">
        <v>83</v>
      </c>
      <c r="AY129" s="222" t="s">
        <v>143</v>
      </c>
      <c r="BK129" s="224">
        <f>SUM(BK130:BK169)</f>
        <v>0</v>
      </c>
    </row>
    <row r="130" s="2" customFormat="1" ht="24.15" customHeight="1">
      <c r="A130" s="37"/>
      <c r="B130" s="38"/>
      <c r="C130" s="227" t="s">
        <v>83</v>
      </c>
      <c r="D130" s="227" t="s">
        <v>145</v>
      </c>
      <c r="E130" s="228" t="s">
        <v>440</v>
      </c>
      <c r="F130" s="229" t="s">
        <v>441</v>
      </c>
      <c r="G130" s="230" t="s">
        <v>148</v>
      </c>
      <c r="H130" s="231">
        <v>909.32500000000005</v>
      </c>
      <c r="I130" s="232"/>
      <c r="J130" s="233">
        <f>ROUND(I130*H130,2)</f>
        <v>0</v>
      </c>
      <c r="K130" s="234"/>
      <c r="L130" s="43"/>
      <c r="M130" s="235" t="s">
        <v>1</v>
      </c>
      <c r="N130" s="236" t="s">
        <v>41</v>
      </c>
      <c r="O130" s="90"/>
      <c r="P130" s="237">
        <f>O130*H130</f>
        <v>0</v>
      </c>
      <c r="Q130" s="237">
        <v>0</v>
      </c>
      <c r="R130" s="237">
        <f>Q130*H130</f>
        <v>0</v>
      </c>
      <c r="S130" s="237">
        <v>0.44</v>
      </c>
      <c r="T130" s="238">
        <f>S130*H130</f>
        <v>400.10300000000001</v>
      </c>
      <c r="U130" s="37"/>
      <c r="V130" s="37"/>
      <c r="W130" s="37"/>
      <c r="X130" s="37"/>
      <c r="Y130" s="37"/>
      <c r="Z130" s="37"/>
      <c r="AA130" s="37"/>
      <c r="AB130" s="37"/>
      <c r="AC130" s="37"/>
      <c r="AD130" s="37"/>
      <c r="AE130" s="37"/>
      <c r="AR130" s="239" t="s">
        <v>149</v>
      </c>
      <c r="AT130" s="239" t="s">
        <v>145</v>
      </c>
      <c r="AU130" s="239" t="s">
        <v>85</v>
      </c>
      <c r="AY130" s="16" t="s">
        <v>143</v>
      </c>
      <c r="BE130" s="240">
        <f>IF(N130="základní",J130,0)</f>
        <v>0</v>
      </c>
      <c r="BF130" s="240">
        <f>IF(N130="snížená",J130,0)</f>
        <v>0</v>
      </c>
      <c r="BG130" s="240">
        <f>IF(N130="zákl. přenesená",J130,0)</f>
        <v>0</v>
      </c>
      <c r="BH130" s="240">
        <f>IF(N130="sníž. přenesená",J130,0)</f>
        <v>0</v>
      </c>
      <c r="BI130" s="240">
        <f>IF(N130="nulová",J130,0)</f>
        <v>0</v>
      </c>
      <c r="BJ130" s="16" t="s">
        <v>83</v>
      </c>
      <c r="BK130" s="240">
        <f>ROUND(I130*H130,2)</f>
        <v>0</v>
      </c>
      <c r="BL130" s="16" t="s">
        <v>149</v>
      </c>
      <c r="BM130" s="239" t="s">
        <v>516</v>
      </c>
    </row>
    <row r="131" s="2" customFormat="1">
      <c r="A131" s="37"/>
      <c r="B131" s="38"/>
      <c r="C131" s="39"/>
      <c r="D131" s="241" t="s">
        <v>151</v>
      </c>
      <c r="E131" s="39"/>
      <c r="F131" s="242" t="s">
        <v>443</v>
      </c>
      <c r="G131" s="39"/>
      <c r="H131" s="39"/>
      <c r="I131" s="243"/>
      <c r="J131" s="39"/>
      <c r="K131" s="39"/>
      <c r="L131" s="43"/>
      <c r="M131" s="244"/>
      <c r="N131" s="245"/>
      <c r="O131" s="90"/>
      <c r="P131" s="90"/>
      <c r="Q131" s="90"/>
      <c r="R131" s="90"/>
      <c r="S131" s="90"/>
      <c r="T131" s="91"/>
      <c r="U131" s="37"/>
      <c r="V131" s="37"/>
      <c r="W131" s="37"/>
      <c r="X131" s="37"/>
      <c r="Y131" s="37"/>
      <c r="Z131" s="37"/>
      <c r="AA131" s="37"/>
      <c r="AB131" s="37"/>
      <c r="AC131" s="37"/>
      <c r="AD131" s="37"/>
      <c r="AE131" s="37"/>
      <c r="AT131" s="16" t="s">
        <v>151</v>
      </c>
      <c r="AU131" s="16" t="s">
        <v>85</v>
      </c>
    </row>
    <row r="132" s="13" customFormat="1">
      <c r="A132" s="13"/>
      <c r="B132" s="246"/>
      <c r="C132" s="247"/>
      <c r="D132" s="241" t="s">
        <v>153</v>
      </c>
      <c r="E132" s="248" t="s">
        <v>1</v>
      </c>
      <c r="F132" s="249" t="s">
        <v>517</v>
      </c>
      <c r="G132" s="247"/>
      <c r="H132" s="250">
        <v>54.100000000000001</v>
      </c>
      <c r="I132" s="251"/>
      <c r="J132" s="247"/>
      <c r="K132" s="247"/>
      <c r="L132" s="252"/>
      <c r="M132" s="253"/>
      <c r="N132" s="254"/>
      <c r="O132" s="254"/>
      <c r="P132" s="254"/>
      <c r="Q132" s="254"/>
      <c r="R132" s="254"/>
      <c r="S132" s="254"/>
      <c r="T132" s="255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T132" s="256" t="s">
        <v>153</v>
      </c>
      <c r="AU132" s="256" t="s">
        <v>85</v>
      </c>
      <c r="AV132" s="13" t="s">
        <v>85</v>
      </c>
      <c r="AW132" s="13" t="s">
        <v>32</v>
      </c>
      <c r="AX132" s="13" t="s">
        <v>76</v>
      </c>
      <c r="AY132" s="256" t="s">
        <v>143</v>
      </c>
    </row>
    <row r="133" s="13" customFormat="1">
      <c r="A133" s="13"/>
      <c r="B133" s="246"/>
      <c r="C133" s="247"/>
      <c r="D133" s="241" t="s">
        <v>153</v>
      </c>
      <c r="E133" s="248" t="s">
        <v>1</v>
      </c>
      <c r="F133" s="249" t="s">
        <v>518</v>
      </c>
      <c r="G133" s="247"/>
      <c r="H133" s="250">
        <v>855.22500000000002</v>
      </c>
      <c r="I133" s="251"/>
      <c r="J133" s="247"/>
      <c r="K133" s="247"/>
      <c r="L133" s="252"/>
      <c r="M133" s="253"/>
      <c r="N133" s="254"/>
      <c r="O133" s="254"/>
      <c r="P133" s="254"/>
      <c r="Q133" s="254"/>
      <c r="R133" s="254"/>
      <c r="S133" s="254"/>
      <c r="T133" s="255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T133" s="256" t="s">
        <v>153</v>
      </c>
      <c r="AU133" s="256" t="s">
        <v>85</v>
      </c>
      <c r="AV133" s="13" t="s">
        <v>85</v>
      </c>
      <c r="AW133" s="13" t="s">
        <v>32</v>
      </c>
      <c r="AX133" s="13" t="s">
        <v>76</v>
      </c>
      <c r="AY133" s="256" t="s">
        <v>143</v>
      </c>
    </row>
    <row r="134" s="14" customFormat="1">
      <c r="A134" s="14"/>
      <c r="B134" s="257"/>
      <c r="C134" s="258"/>
      <c r="D134" s="241" t="s">
        <v>153</v>
      </c>
      <c r="E134" s="259" t="s">
        <v>1</v>
      </c>
      <c r="F134" s="260" t="s">
        <v>162</v>
      </c>
      <c r="G134" s="258"/>
      <c r="H134" s="261">
        <v>909.32500000000005</v>
      </c>
      <c r="I134" s="262"/>
      <c r="J134" s="258"/>
      <c r="K134" s="258"/>
      <c r="L134" s="263"/>
      <c r="M134" s="264"/>
      <c r="N134" s="265"/>
      <c r="O134" s="265"/>
      <c r="P134" s="265"/>
      <c r="Q134" s="265"/>
      <c r="R134" s="265"/>
      <c r="S134" s="265"/>
      <c r="T134" s="266"/>
      <c r="U134" s="14"/>
      <c r="V134" s="14"/>
      <c r="W134" s="14"/>
      <c r="X134" s="14"/>
      <c r="Y134" s="14"/>
      <c r="Z134" s="14"/>
      <c r="AA134" s="14"/>
      <c r="AB134" s="14"/>
      <c r="AC134" s="14"/>
      <c r="AD134" s="14"/>
      <c r="AE134" s="14"/>
      <c r="AT134" s="267" t="s">
        <v>153</v>
      </c>
      <c r="AU134" s="267" t="s">
        <v>85</v>
      </c>
      <c r="AV134" s="14" t="s">
        <v>149</v>
      </c>
      <c r="AW134" s="14" t="s">
        <v>32</v>
      </c>
      <c r="AX134" s="14" t="s">
        <v>83</v>
      </c>
      <c r="AY134" s="267" t="s">
        <v>143</v>
      </c>
    </row>
    <row r="135" s="2" customFormat="1" ht="24.15" customHeight="1">
      <c r="A135" s="37"/>
      <c r="B135" s="38"/>
      <c r="C135" s="227" t="s">
        <v>85</v>
      </c>
      <c r="D135" s="227" t="s">
        <v>145</v>
      </c>
      <c r="E135" s="228" t="s">
        <v>146</v>
      </c>
      <c r="F135" s="229" t="s">
        <v>147</v>
      </c>
      <c r="G135" s="230" t="s">
        <v>148</v>
      </c>
      <c r="H135" s="231">
        <v>868.60000000000002</v>
      </c>
      <c r="I135" s="232"/>
      <c r="J135" s="233">
        <f>ROUND(I135*H135,2)</f>
        <v>0</v>
      </c>
      <c r="K135" s="234"/>
      <c r="L135" s="43"/>
      <c r="M135" s="235" t="s">
        <v>1</v>
      </c>
      <c r="N135" s="236" t="s">
        <v>41</v>
      </c>
      <c r="O135" s="90"/>
      <c r="P135" s="237">
        <f>O135*H135</f>
        <v>0</v>
      </c>
      <c r="Q135" s="237">
        <v>0</v>
      </c>
      <c r="R135" s="237">
        <f>Q135*H135</f>
        <v>0</v>
      </c>
      <c r="S135" s="237">
        <v>0.22</v>
      </c>
      <c r="T135" s="238">
        <f>S135*H135</f>
        <v>191.09200000000001</v>
      </c>
      <c r="U135" s="37"/>
      <c r="V135" s="37"/>
      <c r="W135" s="37"/>
      <c r="X135" s="37"/>
      <c r="Y135" s="37"/>
      <c r="Z135" s="37"/>
      <c r="AA135" s="37"/>
      <c r="AB135" s="37"/>
      <c r="AC135" s="37"/>
      <c r="AD135" s="37"/>
      <c r="AE135" s="37"/>
      <c r="AR135" s="239" t="s">
        <v>149</v>
      </c>
      <c r="AT135" s="239" t="s">
        <v>145</v>
      </c>
      <c r="AU135" s="239" t="s">
        <v>85</v>
      </c>
      <c r="AY135" s="16" t="s">
        <v>143</v>
      </c>
      <c r="BE135" s="240">
        <f>IF(N135="základní",J135,0)</f>
        <v>0</v>
      </c>
      <c r="BF135" s="240">
        <f>IF(N135="snížená",J135,0)</f>
        <v>0</v>
      </c>
      <c r="BG135" s="240">
        <f>IF(N135="zákl. přenesená",J135,0)</f>
        <v>0</v>
      </c>
      <c r="BH135" s="240">
        <f>IF(N135="sníž. přenesená",J135,0)</f>
        <v>0</v>
      </c>
      <c r="BI135" s="240">
        <f>IF(N135="nulová",J135,0)</f>
        <v>0</v>
      </c>
      <c r="BJ135" s="16" t="s">
        <v>83</v>
      </c>
      <c r="BK135" s="240">
        <f>ROUND(I135*H135,2)</f>
        <v>0</v>
      </c>
      <c r="BL135" s="16" t="s">
        <v>149</v>
      </c>
      <c r="BM135" s="239" t="s">
        <v>519</v>
      </c>
    </row>
    <row r="136" s="2" customFormat="1">
      <c r="A136" s="37"/>
      <c r="B136" s="38"/>
      <c r="C136" s="39"/>
      <c r="D136" s="241" t="s">
        <v>151</v>
      </c>
      <c r="E136" s="39"/>
      <c r="F136" s="242" t="s">
        <v>152</v>
      </c>
      <c r="G136" s="39"/>
      <c r="H136" s="39"/>
      <c r="I136" s="243"/>
      <c r="J136" s="39"/>
      <c r="K136" s="39"/>
      <c r="L136" s="43"/>
      <c r="M136" s="244"/>
      <c r="N136" s="245"/>
      <c r="O136" s="90"/>
      <c r="P136" s="90"/>
      <c r="Q136" s="90"/>
      <c r="R136" s="90"/>
      <c r="S136" s="90"/>
      <c r="T136" s="91"/>
      <c r="U136" s="37"/>
      <c r="V136" s="37"/>
      <c r="W136" s="37"/>
      <c r="X136" s="37"/>
      <c r="Y136" s="37"/>
      <c r="Z136" s="37"/>
      <c r="AA136" s="37"/>
      <c r="AB136" s="37"/>
      <c r="AC136" s="37"/>
      <c r="AD136" s="37"/>
      <c r="AE136" s="37"/>
      <c r="AT136" s="16" t="s">
        <v>151</v>
      </c>
      <c r="AU136" s="16" t="s">
        <v>85</v>
      </c>
    </row>
    <row r="137" s="13" customFormat="1">
      <c r="A137" s="13"/>
      <c r="B137" s="246"/>
      <c r="C137" s="247"/>
      <c r="D137" s="241" t="s">
        <v>153</v>
      </c>
      <c r="E137" s="248" t="s">
        <v>1</v>
      </c>
      <c r="F137" s="249" t="s">
        <v>517</v>
      </c>
      <c r="G137" s="247"/>
      <c r="H137" s="250">
        <v>54.100000000000001</v>
      </c>
      <c r="I137" s="251"/>
      <c r="J137" s="247"/>
      <c r="K137" s="247"/>
      <c r="L137" s="252"/>
      <c r="M137" s="253"/>
      <c r="N137" s="254"/>
      <c r="O137" s="254"/>
      <c r="P137" s="254"/>
      <c r="Q137" s="254"/>
      <c r="R137" s="254"/>
      <c r="S137" s="254"/>
      <c r="T137" s="255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T137" s="256" t="s">
        <v>153</v>
      </c>
      <c r="AU137" s="256" t="s">
        <v>85</v>
      </c>
      <c r="AV137" s="13" t="s">
        <v>85</v>
      </c>
      <c r="AW137" s="13" t="s">
        <v>32</v>
      </c>
      <c r="AX137" s="13" t="s">
        <v>76</v>
      </c>
      <c r="AY137" s="256" t="s">
        <v>143</v>
      </c>
    </row>
    <row r="138" s="13" customFormat="1">
      <c r="A138" s="13"/>
      <c r="B138" s="246"/>
      <c r="C138" s="247"/>
      <c r="D138" s="241" t="s">
        <v>153</v>
      </c>
      <c r="E138" s="248" t="s">
        <v>1</v>
      </c>
      <c r="F138" s="249" t="s">
        <v>520</v>
      </c>
      <c r="G138" s="247"/>
      <c r="H138" s="250">
        <v>814.5</v>
      </c>
      <c r="I138" s="251"/>
      <c r="J138" s="247"/>
      <c r="K138" s="247"/>
      <c r="L138" s="252"/>
      <c r="M138" s="253"/>
      <c r="N138" s="254"/>
      <c r="O138" s="254"/>
      <c r="P138" s="254"/>
      <c r="Q138" s="254"/>
      <c r="R138" s="254"/>
      <c r="S138" s="254"/>
      <c r="T138" s="255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T138" s="256" t="s">
        <v>153</v>
      </c>
      <c r="AU138" s="256" t="s">
        <v>85</v>
      </c>
      <c r="AV138" s="13" t="s">
        <v>85</v>
      </c>
      <c r="AW138" s="13" t="s">
        <v>32</v>
      </c>
      <c r="AX138" s="13" t="s">
        <v>76</v>
      </c>
      <c r="AY138" s="256" t="s">
        <v>143</v>
      </c>
    </row>
    <row r="139" s="14" customFormat="1">
      <c r="A139" s="14"/>
      <c r="B139" s="257"/>
      <c r="C139" s="258"/>
      <c r="D139" s="241" t="s">
        <v>153</v>
      </c>
      <c r="E139" s="259" t="s">
        <v>1</v>
      </c>
      <c r="F139" s="260" t="s">
        <v>162</v>
      </c>
      <c r="G139" s="258"/>
      <c r="H139" s="261">
        <v>868.60000000000002</v>
      </c>
      <c r="I139" s="262"/>
      <c r="J139" s="258"/>
      <c r="K139" s="258"/>
      <c r="L139" s="263"/>
      <c r="M139" s="264"/>
      <c r="N139" s="265"/>
      <c r="O139" s="265"/>
      <c r="P139" s="265"/>
      <c r="Q139" s="265"/>
      <c r="R139" s="265"/>
      <c r="S139" s="265"/>
      <c r="T139" s="266"/>
      <c r="U139" s="14"/>
      <c r="V139" s="14"/>
      <c r="W139" s="14"/>
      <c r="X139" s="14"/>
      <c r="Y139" s="14"/>
      <c r="Z139" s="14"/>
      <c r="AA139" s="14"/>
      <c r="AB139" s="14"/>
      <c r="AC139" s="14"/>
      <c r="AD139" s="14"/>
      <c r="AE139" s="14"/>
      <c r="AT139" s="267" t="s">
        <v>153</v>
      </c>
      <c r="AU139" s="267" t="s">
        <v>85</v>
      </c>
      <c r="AV139" s="14" t="s">
        <v>149</v>
      </c>
      <c r="AW139" s="14" t="s">
        <v>32</v>
      </c>
      <c r="AX139" s="14" t="s">
        <v>83</v>
      </c>
      <c r="AY139" s="267" t="s">
        <v>143</v>
      </c>
    </row>
    <row r="140" s="2" customFormat="1" ht="33" customHeight="1">
      <c r="A140" s="37"/>
      <c r="B140" s="38"/>
      <c r="C140" s="227" t="s">
        <v>163</v>
      </c>
      <c r="D140" s="227" t="s">
        <v>145</v>
      </c>
      <c r="E140" s="228" t="s">
        <v>155</v>
      </c>
      <c r="F140" s="229" t="s">
        <v>156</v>
      </c>
      <c r="G140" s="230" t="s">
        <v>157</v>
      </c>
      <c r="H140" s="231">
        <v>19.68</v>
      </c>
      <c r="I140" s="232"/>
      <c r="J140" s="233">
        <f>ROUND(I140*H140,2)</f>
        <v>0</v>
      </c>
      <c r="K140" s="234"/>
      <c r="L140" s="43"/>
      <c r="M140" s="235" t="s">
        <v>1</v>
      </c>
      <c r="N140" s="236" t="s">
        <v>41</v>
      </c>
      <c r="O140" s="90"/>
      <c r="P140" s="237">
        <f>O140*H140</f>
        <v>0</v>
      </c>
      <c r="Q140" s="237">
        <v>0</v>
      </c>
      <c r="R140" s="237">
        <f>Q140*H140</f>
        <v>0</v>
      </c>
      <c r="S140" s="237">
        <v>0</v>
      </c>
      <c r="T140" s="238">
        <f>S140*H140</f>
        <v>0</v>
      </c>
      <c r="U140" s="37"/>
      <c r="V140" s="37"/>
      <c r="W140" s="37"/>
      <c r="X140" s="37"/>
      <c r="Y140" s="37"/>
      <c r="Z140" s="37"/>
      <c r="AA140" s="37"/>
      <c r="AB140" s="37"/>
      <c r="AC140" s="37"/>
      <c r="AD140" s="37"/>
      <c r="AE140" s="37"/>
      <c r="AR140" s="239" t="s">
        <v>149</v>
      </c>
      <c r="AT140" s="239" t="s">
        <v>145</v>
      </c>
      <c r="AU140" s="239" t="s">
        <v>85</v>
      </c>
      <c r="AY140" s="16" t="s">
        <v>143</v>
      </c>
      <c r="BE140" s="240">
        <f>IF(N140="základní",J140,0)</f>
        <v>0</v>
      </c>
      <c r="BF140" s="240">
        <f>IF(N140="snížená",J140,0)</f>
        <v>0</v>
      </c>
      <c r="BG140" s="240">
        <f>IF(N140="zákl. přenesená",J140,0)</f>
        <v>0</v>
      </c>
      <c r="BH140" s="240">
        <f>IF(N140="sníž. přenesená",J140,0)</f>
        <v>0</v>
      </c>
      <c r="BI140" s="240">
        <f>IF(N140="nulová",J140,0)</f>
        <v>0</v>
      </c>
      <c r="BJ140" s="16" t="s">
        <v>83</v>
      </c>
      <c r="BK140" s="240">
        <f>ROUND(I140*H140,2)</f>
        <v>0</v>
      </c>
      <c r="BL140" s="16" t="s">
        <v>149</v>
      </c>
      <c r="BM140" s="239" t="s">
        <v>521</v>
      </c>
    </row>
    <row r="141" s="2" customFormat="1">
      <c r="A141" s="37"/>
      <c r="B141" s="38"/>
      <c r="C141" s="39"/>
      <c r="D141" s="241" t="s">
        <v>151</v>
      </c>
      <c r="E141" s="39"/>
      <c r="F141" s="242" t="s">
        <v>159</v>
      </c>
      <c r="G141" s="39"/>
      <c r="H141" s="39"/>
      <c r="I141" s="243"/>
      <c r="J141" s="39"/>
      <c r="K141" s="39"/>
      <c r="L141" s="43"/>
      <c r="M141" s="244"/>
      <c r="N141" s="245"/>
      <c r="O141" s="90"/>
      <c r="P141" s="90"/>
      <c r="Q141" s="90"/>
      <c r="R141" s="90"/>
      <c r="S141" s="90"/>
      <c r="T141" s="91"/>
      <c r="U141" s="37"/>
      <c r="V141" s="37"/>
      <c r="W141" s="37"/>
      <c r="X141" s="37"/>
      <c r="Y141" s="37"/>
      <c r="Z141" s="37"/>
      <c r="AA141" s="37"/>
      <c r="AB141" s="37"/>
      <c r="AC141" s="37"/>
      <c r="AD141" s="37"/>
      <c r="AE141" s="37"/>
      <c r="AT141" s="16" t="s">
        <v>151</v>
      </c>
      <c r="AU141" s="16" t="s">
        <v>85</v>
      </c>
    </row>
    <row r="142" s="13" customFormat="1">
      <c r="A142" s="13"/>
      <c r="B142" s="246"/>
      <c r="C142" s="247"/>
      <c r="D142" s="241" t="s">
        <v>153</v>
      </c>
      <c r="E142" s="248" t="s">
        <v>1</v>
      </c>
      <c r="F142" s="249" t="s">
        <v>522</v>
      </c>
      <c r="G142" s="247"/>
      <c r="H142" s="250">
        <v>19.68</v>
      </c>
      <c r="I142" s="251"/>
      <c r="J142" s="247"/>
      <c r="K142" s="247"/>
      <c r="L142" s="252"/>
      <c r="M142" s="253"/>
      <c r="N142" s="254"/>
      <c r="O142" s="254"/>
      <c r="P142" s="254"/>
      <c r="Q142" s="254"/>
      <c r="R142" s="254"/>
      <c r="S142" s="254"/>
      <c r="T142" s="255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T142" s="256" t="s">
        <v>153</v>
      </c>
      <c r="AU142" s="256" t="s">
        <v>85</v>
      </c>
      <c r="AV142" s="13" t="s">
        <v>85</v>
      </c>
      <c r="AW142" s="13" t="s">
        <v>32</v>
      </c>
      <c r="AX142" s="13" t="s">
        <v>76</v>
      </c>
      <c r="AY142" s="256" t="s">
        <v>143</v>
      </c>
    </row>
    <row r="143" s="14" customFormat="1">
      <c r="A143" s="14"/>
      <c r="B143" s="257"/>
      <c r="C143" s="258"/>
      <c r="D143" s="241" t="s">
        <v>153</v>
      </c>
      <c r="E143" s="259" t="s">
        <v>107</v>
      </c>
      <c r="F143" s="260" t="s">
        <v>162</v>
      </c>
      <c r="G143" s="258"/>
      <c r="H143" s="261">
        <v>19.68</v>
      </c>
      <c r="I143" s="262"/>
      <c r="J143" s="258"/>
      <c r="K143" s="258"/>
      <c r="L143" s="263"/>
      <c r="M143" s="264"/>
      <c r="N143" s="265"/>
      <c r="O143" s="265"/>
      <c r="P143" s="265"/>
      <c r="Q143" s="265"/>
      <c r="R143" s="265"/>
      <c r="S143" s="265"/>
      <c r="T143" s="266"/>
      <c r="U143" s="14"/>
      <c r="V143" s="14"/>
      <c r="W143" s="14"/>
      <c r="X143" s="14"/>
      <c r="Y143" s="14"/>
      <c r="Z143" s="14"/>
      <c r="AA143" s="14"/>
      <c r="AB143" s="14"/>
      <c r="AC143" s="14"/>
      <c r="AD143" s="14"/>
      <c r="AE143" s="14"/>
      <c r="AT143" s="267" t="s">
        <v>153</v>
      </c>
      <c r="AU143" s="267" t="s">
        <v>85</v>
      </c>
      <c r="AV143" s="14" t="s">
        <v>149</v>
      </c>
      <c r="AW143" s="14" t="s">
        <v>32</v>
      </c>
      <c r="AX143" s="14" t="s">
        <v>83</v>
      </c>
      <c r="AY143" s="267" t="s">
        <v>143</v>
      </c>
    </row>
    <row r="144" s="2" customFormat="1" ht="33" customHeight="1">
      <c r="A144" s="37"/>
      <c r="B144" s="38"/>
      <c r="C144" s="227" t="s">
        <v>149</v>
      </c>
      <c r="D144" s="227" t="s">
        <v>145</v>
      </c>
      <c r="E144" s="228" t="s">
        <v>164</v>
      </c>
      <c r="F144" s="229" t="s">
        <v>165</v>
      </c>
      <c r="G144" s="230" t="s">
        <v>157</v>
      </c>
      <c r="H144" s="231">
        <v>5.8760000000000003</v>
      </c>
      <c r="I144" s="232"/>
      <c r="J144" s="233">
        <f>ROUND(I144*H144,2)</f>
        <v>0</v>
      </c>
      <c r="K144" s="234"/>
      <c r="L144" s="43"/>
      <c r="M144" s="235" t="s">
        <v>1</v>
      </c>
      <c r="N144" s="236" t="s">
        <v>41</v>
      </c>
      <c r="O144" s="90"/>
      <c r="P144" s="237">
        <f>O144*H144</f>
        <v>0</v>
      </c>
      <c r="Q144" s="237">
        <v>0</v>
      </c>
      <c r="R144" s="237">
        <f>Q144*H144</f>
        <v>0</v>
      </c>
      <c r="S144" s="237">
        <v>0</v>
      </c>
      <c r="T144" s="238">
        <f>S144*H144</f>
        <v>0</v>
      </c>
      <c r="U144" s="37"/>
      <c r="V144" s="37"/>
      <c r="W144" s="37"/>
      <c r="X144" s="37"/>
      <c r="Y144" s="37"/>
      <c r="Z144" s="37"/>
      <c r="AA144" s="37"/>
      <c r="AB144" s="37"/>
      <c r="AC144" s="37"/>
      <c r="AD144" s="37"/>
      <c r="AE144" s="37"/>
      <c r="AR144" s="239" t="s">
        <v>149</v>
      </c>
      <c r="AT144" s="239" t="s">
        <v>145</v>
      </c>
      <c r="AU144" s="239" t="s">
        <v>85</v>
      </c>
      <c r="AY144" s="16" t="s">
        <v>143</v>
      </c>
      <c r="BE144" s="240">
        <f>IF(N144="základní",J144,0)</f>
        <v>0</v>
      </c>
      <c r="BF144" s="240">
        <f>IF(N144="snížená",J144,0)</f>
        <v>0</v>
      </c>
      <c r="BG144" s="240">
        <f>IF(N144="zákl. přenesená",J144,0)</f>
        <v>0</v>
      </c>
      <c r="BH144" s="240">
        <f>IF(N144="sníž. přenesená",J144,0)</f>
        <v>0</v>
      </c>
      <c r="BI144" s="240">
        <f>IF(N144="nulová",J144,0)</f>
        <v>0</v>
      </c>
      <c r="BJ144" s="16" t="s">
        <v>83</v>
      </c>
      <c r="BK144" s="240">
        <f>ROUND(I144*H144,2)</f>
        <v>0</v>
      </c>
      <c r="BL144" s="16" t="s">
        <v>149</v>
      </c>
      <c r="BM144" s="239" t="s">
        <v>523</v>
      </c>
    </row>
    <row r="145" s="2" customFormat="1">
      <c r="A145" s="37"/>
      <c r="B145" s="38"/>
      <c r="C145" s="39"/>
      <c r="D145" s="241" t="s">
        <v>151</v>
      </c>
      <c r="E145" s="39"/>
      <c r="F145" s="242" t="s">
        <v>167</v>
      </c>
      <c r="G145" s="39"/>
      <c r="H145" s="39"/>
      <c r="I145" s="243"/>
      <c r="J145" s="39"/>
      <c r="K145" s="39"/>
      <c r="L145" s="43"/>
      <c r="M145" s="244"/>
      <c r="N145" s="245"/>
      <c r="O145" s="90"/>
      <c r="P145" s="90"/>
      <c r="Q145" s="90"/>
      <c r="R145" s="90"/>
      <c r="S145" s="90"/>
      <c r="T145" s="91"/>
      <c r="U145" s="37"/>
      <c r="V145" s="37"/>
      <c r="W145" s="37"/>
      <c r="X145" s="37"/>
      <c r="Y145" s="37"/>
      <c r="Z145" s="37"/>
      <c r="AA145" s="37"/>
      <c r="AB145" s="37"/>
      <c r="AC145" s="37"/>
      <c r="AD145" s="37"/>
      <c r="AE145" s="37"/>
      <c r="AT145" s="16" t="s">
        <v>151</v>
      </c>
      <c r="AU145" s="16" t="s">
        <v>85</v>
      </c>
    </row>
    <row r="146" s="13" customFormat="1">
      <c r="A146" s="13"/>
      <c r="B146" s="246"/>
      <c r="C146" s="247"/>
      <c r="D146" s="241" t="s">
        <v>153</v>
      </c>
      <c r="E146" s="248" t="s">
        <v>1</v>
      </c>
      <c r="F146" s="249" t="s">
        <v>107</v>
      </c>
      <c r="G146" s="247"/>
      <c r="H146" s="250">
        <v>19.68</v>
      </c>
      <c r="I146" s="251"/>
      <c r="J146" s="247"/>
      <c r="K146" s="247"/>
      <c r="L146" s="252"/>
      <c r="M146" s="253"/>
      <c r="N146" s="254"/>
      <c r="O146" s="254"/>
      <c r="P146" s="254"/>
      <c r="Q146" s="254"/>
      <c r="R146" s="254"/>
      <c r="S146" s="254"/>
      <c r="T146" s="255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T146" s="256" t="s">
        <v>153</v>
      </c>
      <c r="AU146" s="256" t="s">
        <v>85</v>
      </c>
      <c r="AV146" s="13" t="s">
        <v>85</v>
      </c>
      <c r="AW146" s="13" t="s">
        <v>32</v>
      </c>
      <c r="AX146" s="13" t="s">
        <v>76</v>
      </c>
      <c r="AY146" s="256" t="s">
        <v>143</v>
      </c>
    </row>
    <row r="147" s="13" customFormat="1">
      <c r="A147" s="13"/>
      <c r="B147" s="246"/>
      <c r="C147" s="247"/>
      <c r="D147" s="241" t="s">
        <v>153</v>
      </c>
      <c r="E147" s="248" t="s">
        <v>1</v>
      </c>
      <c r="F147" s="249" t="s">
        <v>168</v>
      </c>
      <c r="G147" s="247"/>
      <c r="H147" s="250">
        <v>-13.804</v>
      </c>
      <c r="I147" s="251"/>
      <c r="J147" s="247"/>
      <c r="K147" s="247"/>
      <c r="L147" s="252"/>
      <c r="M147" s="253"/>
      <c r="N147" s="254"/>
      <c r="O147" s="254"/>
      <c r="P147" s="254"/>
      <c r="Q147" s="254"/>
      <c r="R147" s="254"/>
      <c r="S147" s="254"/>
      <c r="T147" s="255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T147" s="256" t="s">
        <v>153</v>
      </c>
      <c r="AU147" s="256" t="s">
        <v>85</v>
      </c>
      <c r="AV147" s="13" t="s">
        <v>85</v>
      </c>
      <c r="AW147" s="13" t="s">
        <v>32</v>
      </c>
      <c r="AX147" s="13" t="s">
        <v>76</v>
      </c>
      <c r="AY147" s="256" t="s">
        <v>143</v>
      </c>
    </row>
    <row r="148" s="14" customFormat="1">
      <c r="A148" s="14"/>
      <c r="B148" s="257"/>
      <c r="C148" s="258"/>
      <c r="D148" s="241" t="s">
        <v>153</v>
      </c>
      <c r="E148" s="259" t="s">
        <v>1</v>
      </c>
      <c r="F148" s="260" t="s">
        <v>162</v>
      </c>
      <c r="G148" s="258"/>
      <c r="H148" s="261">
        <v>5.8760000000000003</v>
      </c>
      <c r="I148" s="262"/>
      <c r="J148" s="258"/>
      <c r="K148" s="258"/>
      <c r="L148" s="263"/>
      <c r="M148" s="264"/>
      <c r="N148" s="265"/>
      <c r="O148" s="265"/>
      <c r="P148" s="265"/>
      <c r="Q148" s="265"/>
      <c r="R148" s="265"/>
      <c r="S148" s="265"/>
      <c r="T148" s="266"/>
      <c r="U148" s="14"/>
      <c r="V148" s="14"/>
      <c r="W148" s="14"/>
      <c r="X148" s="14"/>
      <c r="Y148" s="14"/>
      <c r="Z148" s="14"/>
      <c r="AA148" s="14"/>
      <c r="AB148" s="14"/>
      <c r="AC148" s="14"/>
      <c r="AD148" s="14"/>
      <c r="AE148" s="14"/>
      <c r="AT148" s="267" t="s">
        <v>153</v>
      </c>
      <c r="AU148" s="267" t="s">
        <v>85</v>
      </c>
      <c r="AV148" s="14" t="s">
        <v>149</v>
      </c>
      <c r="AW148" s="14" t="s">
        <v>32</v>
      </c>
      <c r="AX148" s="14" t="s">
        <v>83</v>
      </c>
      <c r="AY148" s="267" t="s">
        <v>143</v>
      </c>
    </row>
    <row r="149" s="2" customFormat="1" ht="37.8" customHeight="1">
      <c r="A149" s="37"/>
      <c r="B149" s="38"/>
      <c r="C149" s="227" t="s">
        <v>175</v>
      </c>
      <c r="D149" s="227" t="s">
        <v>145</v>
      </c>
      <c r="E149" s="228" t="s">
        <v>170</v>
      </c>
      <c r="F149" s="229" t="s">
        <v>171</v>
      </c>
      <c r="G149" s="230" t="s">
        <v>157</v>
      </c>
      <c r="H149" s="231">
        <v>41.131999999999998</v>
      </c>
      <c r="I149" s="232"/>
      <c r="J149" s="233">
        <f>ROUND(I149*H149,2)</f>
        <v>0</v>
      </c>
      <c r="K149" s="234"/>
      <c r="L149" s="43"/>
      <c r="M149" s="235" t="s">
        <v>1</v>
      </c>
      <c r="N149" s="236" t="s">
        <v>41</v>
      </c>
      <c r="O149" s="90"/>
      <c r="P149" s="237">
        <f>O149*H149</f>
        <v>0</v>
      </c>
      <c r="Q149" s="237">
        <v>0</v>
      </c>
      <c r="R149" s="237">
        <f>Q149*H149</f>
        <v>0</v>
      </c>
      <c r="S149" s="237">
        <v>0</v>
      </c>
      <c r="T149" s="238">
        <f>S149*H149</f>
        <v>0</v>
      </c>
      <c r="U149" s="37"/>
      <c r="V149" s="37"/>
      <c r="W149" s="37"/>
      <c r="X149" s="37"/>
      <c r="Y149" s="37"/>
      <c r="Z149" s="37"/>
      <c r="AA149" s="37"/>
      <c r="AB149" s="37"/>
      <c r="AC149" s="37"/>
      <c r="AD149" s="37"/>
      <c r="AE149" s="37"/>
      <c r="AR149" s="239" t="s">
        <v>149</v>
      </c>
      <c r="AT149" s="239" t="s">
        <v>145</v>
      </c>
      <c r="AU149" s="239" t="s">
        <v>85</v>
      </c>
      <c r="AY149" s="16" t="s">
        <v>143</v>
      </c>
      <c r="BE149" s="240">
        <f>IF(N149="základní",J149,0)</f>
        <v>0</v>
      </c>
      <c r="BF149" s="240">
        <f>IF(N149="snížená",J149,0)</f>
        <v>0</v>
      </c>
      <c r="BG149" s="240">
        <f>IF(N149="zákl. přenesená",J149,0)</f>
        <v>0</v>
      </c>
      <c r="BH149" s="240">
        <f>IF(N149="sníž. přenesená",J149,0)</f>
        <v>0</v>
      </c>
      <c r="BI149" s="240">
        <f>IF(N149="nulová",J149,0)</f>
        <v>0</v>
      </c>
      <c r="BJ149" s="16" t="s">
        <v>83</v>
      </c>
      <c r="BK149" s="240">
        <f>ROUND(I149*H149,2)</f>
        <v>0</v>
      </c>
      <c r="BL149" s="16" t="s">
        <v>149</v>
      </c>
      <c r="BM149" s="239" t="s">
        <v>524</v>
      </c>
    </row>
    <row r="150" s="2" customFormat="1">
      <c r="A150" s="37"/>
      <c r="B150" s="38"/>
      <c r="C150" s="39"/>
      <c r="D150" s="241" t="s">
        <v>151</v>
      </c>
      <c r="E150" s="39"/>
      <c r="F150" s="242" t="s">
        <v>173</v>
      </c>
      <c r="G150" s="39"/>
      <c r="H150" s="39"/>
      <c r="I150" s="243"/>
      <c r="J150" s="39"/>
      <c r="K150" s="39"/>
      <c r="L150" s="43"/>
      <c r="M150" s="244"/>
      <c r="N150" s="245"/>
      <c r="O150" s="90"/>
      <c r="P150" s="90"/>
      <c r="Q150" s="90"/>
      <c r="R150" s="90"/>
      <c r="S150" s="90"/>
      <c r="T150" s="91"/>
      <c r="U150" s="37"/>
      <c r="V150" s="37"/>
      <c r="W150" s="37"/>
      <c r="X150" s="37"/>
      <c r="Y150" s="37"/>
      <c r="Z150" s="37"/>
      <c r="AA150" s="37"/>
      <c r="AB150" s="37"/>
      <c r="AC150" s="37"/>
      <c r="AD150" s="37"/>
      <c r="AE150" s="37"/>
      <c r="AT150" s="16" t="s">
        <v>151</v>
      </c>
      <c r="AU150" s="16" t="s">
        <v>85</v>
      </c>
    </row>
    <row r="151" s="13" customFormat="1">
      <c r="A151" s="13"/>
      <c r="B151" s="246"/>
      <c r="C151" s="247"/>
      <c r="D151" s="241" t="s">
        <v>153</v>
      </c>
      <c r="E151" s="248" t="s">
        <v>1</v>
      </c>
      <c r="F151" s="249" t="s">
        <v>107</v>
      </c>
      <c r="G151" s="247"/>
      <c r="H151" s="250">
        <v>19.68</v>
      </c>
      <c r="I151" s="251"/>
      <c r="J151" s="247"/>
      <c r="K151" s="247"/>
      <c r="L151" s="252"/>
      <c r="M151" s="253"/>
      <c r="N151" s="254"/>
      <c r="O151" s="254"/>
      <c r="P151" s="254"/>
      <c r="Q151" s="254"/>
      <c r="R151" s="254"/>
      <c r="S151" s="254"/>
      <c r="T151" s="255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T151" s="256" t="s">
        <v>153</v>
      </c>
      <c r="AU151" s="256" t="s">
        <v>85</v>
      </c>
      <c r="AV151" s="13" t="s">
        <v>85</v>
      </c>
      <c r="AW151" s="13" t="s">
        <v>32</v>
      </c>
      <c r="AX151" s="13" t="s">
        <v>76</v>
      </c>
      <c r="AY151" s="256" t="s">
        <v>143</v>
      </c>
    </row>
    <row r="152" s="13" customFormat="1">
      <c r="A152" s="13"/>
      <c r="B152" s="246"/>
      <c r="C152" s="247"/>
      <c r="D152" s="241" t="s">
        <v>153</v>
      </c>
      <c r="E152" s="248" t="s">
        <v>1</v>
      </c>
      <c r="F152" s="249" t="s">
        <v>168</v>
      </c>
      <c r="G152" s="247"/>
      <c r="H152" s="250">
        <v>-13.804</v>
      </c>
      <c r="I152" s="251"/>
      <c r="J152" s="247"/>
      <c r="K152" s="247"/>
      <c r="L152" s="252"/>
      <c r="M152" s="253"/>
      <c r="N152" s="254"/>
      <c r="O152" s="254"/>
      <c r="P152" s="254"/>
      <c r="Q152" s="254"/>
      <c r="R152" s="254"/>
      <c r="S152" s="254"/>
      <c r="T152" s="255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T152" s="256" t="s">
        <v>153</v>
      </c>
      <c r="AU152" s="256" t="s">
        <v>85</v>
      </c>
      <c r="AV152" s="13" t="s">
        <v>85</v>
      </c>
      <c r="AW152" s="13" t="s">
        <v>32</v>
      </c>
      <c r="AX152" s="13" t="s">
        <v>76</v>
      </c>
      <c r="AY152" s="256" t="s">
        <v>143</v>
      </c>
    </row>
    <row r="153" s="14" customFormat="1">
      <c r="A153" s="14"/>
      <c r="B153" s="257"/>
      <c r="C153" s="258"/>
      <c r="D153" s="241" t="s">
        <v>153</v>
      </c>
      <c r="E153" s="259" t="s">
        <v>1</v>
      </c>
      <c r="F153" s="260" t="s">
        <v>162</v>
      </c>
      <c r="G153" s="258"/>
      <c r="H153" s="261">
        <v>5.8760000000000003</v>
      </c>
      <c r="I153" s="262"/>
      <c r="J153" s="258"/>
      <c r="K153" s="258"/>
      <c r="L153" s="263"/>
      <c r="M153" s="264"/>
      <c r="N153" s="265"/>
      <c r="O153" s="265"/>
      <c r="P153" s="265"/>
      <c r="Q153" s="265"/>
      <c r="R153" s="265"/>
      <c r="S153" s="265"/>
      <c r="T153" s="266"/>
      <c r="U153" s="14"/>
      <c r="V153" s="14"/>
      <c r="W153" s="14"/>
      <c r="X153" s="14"/>
      <c r="Y153" s="14"/>
      <c r="Z153" s="14"/>
      <c r="AA153" s="14"/>
      <c r="AB153" s="14"/>
      <c r="AC153" s="14"/>
      <c r="AD153" s="14"/>
      <c r="AE153" s="14"/>
      <c r="AT153" s="267" t="s">
        <v>153</v>
      </c>
      <c r="AU153" s="267" t="s">
        <v>85</v>
      </c>
      <c r="AV153" s="14" t="s">
        <v>149</v>
      </c>
      <c r="AW153" s="14" t="s">
        <v>32</v>
      </c>
      <c r="AX153" s="14" t="s">
        <v>83</v>
      </c>
      <c r="AY153" s="267" t="s">
        <v>143</v>
      </c>
    </row>
    <row r="154" s="13" customFormat="1">
      <c r="A154" s="13"/>
      <c r="B154" s="246"/>
      <c r="C154" s="247"/>
      <c r="D154" s="241" t="s">
        <v>153</v>
      </c>
      <c r="E154" s="247"/>
      <c r="F154" s="249" t="s">
        <v>525</v>
      </c>
      <c r="G154" s="247"/>
      <c r="H154" s="250">
        <v>41.131999999999998</v>
      </c>
      <c r="I154" s="251"/>
      <c r="J154" s="247"/>
      <c r="K154" s="247"/>
      <c r="L154" s="252"/>
      <c r="M154" s="253"/>
      <c r="N154" s="254"/>
      <c r="O154" s="254"/>
      <c r="P154" s="254"/>
      <c r="Q154" s="254"/>
      <c r="R154" s="254"/>
      <c r="S154" s="254"/>
      <c r="T154" s="255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T154" s="256" t="s">
        <v>153</v>
      </c>
      <c r="AU154" s="256" t="s">
        <v>85</v>
      </c>
      <c r="AV154" s="13" t="s">
        <v>85</v>
      </c>
      <c r="AW154" s="13" t="s">
        <v>4</v>
      </c>
      <c r="AX154" s="13" t="s">
        <v>83</v>
      </c>
      <c r="AY154" s="256" t="s">
        <v>143</v>
      </c>
    </row>
    <row r="155" s="2" customFormat="1" ht="24.15" customHeight="1">
      <c r="A155" s="37"/>
      <c r="B155" s="38"/>
      <c r="C155" s="227" t="s">
        <v>181</v>
      </c>
      <c r="D155" s="227" t="s">
        <v>145</v>
      </c>
      <c r="E155" s="228" t="s">
        <v>176</v>
      </c>
      <c r="F155" s="229" t="s">
        <v>177</v>
      </c>
      <c r="G155" s="230" t="s">
        <v>157</v>
      </c>
      <c r="H155" s="231">
        <v>13.804</v>
      </c>
      <c r="I155" s="232"/>
      <c r="J155" s="233">
        <f>ROUND(I155*H155,2)</f>
        <v>0</v>
      </c>
      <c r="K155" s="234"/>
      <c r="L155" s="43"/>
      <c r="M155" s="235" t="s">
        <v>1</v>
      </c>
      <c r="N155" s="236" t="s">
        <v>41</v>
      </c>
      <c r="O155" s="90"/>
      <c r="P155" s="237">
        <f>O155*H155</f>
        <v>0</v>
      </c>
      <c r="Q155" s="237">
        <v>0</v>
      </c>
      <c r="R155" s="237">
        <f>Q155*H155</f>
        <v>0</v>
      </c>
      <c r="S155" s="237">
        <v>0</v>
      </c>
      <c r="T155" s="238">
        <f>S155*H155</f>
        <v>0</v>
      </c>
      <c r="U155" s="37"/>
      <c r="V155" s="37"/>
      <c r="W155" s="37"/>
      <c r="X155" s="37"/>
      <c r="Y155" s="37"/>
      <c r="Z155" s="37"/>
      <c r="AA155" s="37"/>
      <c r="AB155" s="37"/>
      <c r="AC155" s="37"/>
      <c r="AD155" s="37"/>
      <c r="AE155" s="37"/>
      <c r="AR155" s="239" t="s">
        <v>149</v>
      </c>
      <c r="AT155" s="239" t="s">
        <v>145</v>
      </c>
      <c r="AU155" s="239" t="s">
        <v>85</v>
      </c>
      <c r="AY155" s="16" t="s">
        <v>143</v>
      </c>
      <c r="BE155" s="240">
        <f>IF(N155="základní",J155,0)</f>
        <v>0</v>
      </c>
      <c r="BF155" s="240">
        <f>IF(N155="snížená",J155,0)</f>
        <v>0</v>
      </c>
      <c r="BG155" s="240">
        <f>IF(N155="zákl. přenesená",J155,0)</f>
        <v>0</v>
      </c>
      <c r="BH155" s="240">
        <f>IF(N155="sníž. přenesená",J155,0)</f>
        <v>0</v>
      </c>
      <c r="BI155" s="240">
        <f>IF(N155="nulová",J155,0)</f>
        <v>0</v>
      </c>
      <c r="BJ155" s="16" t="s">
        <v>83</v>
      </c>
      <c r="BK155" s="240">
        <f>ROUND(I155*H155,2)</f>
        <v>0</v>
      </c>
      <c r="BL155" s="16" t="s">
        <v>149</v>
      </c>
      <c r="BM155" s="239" t="s">
        <v>526</v>
      </c>
    </row>
    <row r="156" s="2" customFormat="1">
      <c r="A156" s="37"/>
      <c r="B156" s="38"/>
      <c r="C156" s="39"/>
      <c r="D156" s="241" t="s">
        <v>151</v>
      </c>
      <c r="E156" s="39"/>
      <c r="F156" s="242" t="s">
        <v>179</v>
      </c>
      <c r="G156" s="39"/>
      <c r="H156" s="39"/>
      <c r="I156" s="243"/>
      <c r="J156" s="39"/>
      <c r="K156" s="39"/>
      <c r="L156" s="43"/>
      <c r="M156" s="244"/>
      <c r="N156" s="245"/>
      <c r="O156" s="90"/>
      <c r="P156" s="90"/>
      <c r="Q156" s="90"/>
      <c r="R156" s="90"/>
      <c r="S156" s="90"/>
      <c r="T156" s="91"/>
      <c r="U156" s="37"/>
      <c r="V156" s="37"/>
      <c r="W156" s="37"/>
      <c r="X156" s="37"/>
      <c r="Y156" s="37"/>
      <c r="Z156" s="37"/>
      <c r="AA156" s="37"/>
      <c r="AB156" s="37"/>
      <c r="AC156" s="37"/>
      <c r="AD156" s="37"/>
      <c r="AE156" s="37"/>
      <c r="AT156" s="16" t="s">
        <v>151</v>
      </c>
      <c r="AU156" s="16" t="s">
        <v>85</v>
      </c>
    </row>
    <row r="157" s="13" customFormat="1">
      <c r="A157" s="13"/>
      <c r="B157" s="246"/>
      <c r="C157" s="247"/>
      <c r="D157" s="241" t="s">
        <v>153</v>
      </c>
      <c r="E157" s="248" t="s">
        <v>109</v>
      </c>
      <c r="F157" s="249" t="s">
        <v>527</v>
      </c>
      <c r="G157" s="247"/>
      <c r="H157" s="250">
        <v>13.804</v>
      </c>
      <c r="I157" s="251"/>
      <c r="J157" s="247"/>
      <c r="K157" s="247"/>
      <c r="L157" s="252"/>
      <c r="M157" s="253"/>
      <c r="N157" s="254"/>
      <c r="O157" s="254"/>
      <c r="P157" s="254"/>
      <c r="Q157" s="254"/>
      <c r="R157" s="254"/>
      <c r="S157" s="254"/>
      <c r="T157" s="255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T157" s="256" t="s">
        <v>153</v>
      </c>
      <c r="AU157" s="256" t="s">
        <v>85</v>
      </c>
      <c r="AV157" s="13" t="s">
        <v>85</v>
      </c>
      <c r="AW157" s="13" t="s">
        <v>32</v>
      </c>
      <c r="AX157" s="13" t="s">
        <v>83</v>
      </c>
      <c r="AY157" s="256" t="s">
        <v>143</v>
      </c>
    </row>
    <row r="158" s="2" customFormat="1" ht="37.8" customHeight="1">
      <c r="A158" s="37"/>
      <c r="B158" s="38"/>
      <c r="C158" s="227" t="s">
        <v>187</v>
      </c>
      <c r="D158" s="227" t="s">
        <v>145</v>
      </c>
      <c r="E158" s="228" t="s">
        <v>182</v>
      </c>
      <c r="F158" s="229" t="s">
        <v>183</v>
      </c>
      <c r="G158" s="230" t="s">
        <v>148</v>
      </c>
      <c r="H158" s="231">
        <v>318.30000000000001</v>
      </c>
      <c r="I158" s="232"/>
      <c r="J158" s="233">
        <f>ROUND(I158*H158,2)</f>
        <v>0</v>
      </c>
      <c r="K158" s="234"/>
      <c r="L158" s="43"/>
      <c r="M158" s="235" t="s">
        <v>1</v>
      </c>
      <c r="N158" s="236" t="s">
        <v>41</v>
      </c>
      <c r="O158" s="90"/>
      <c r="P158" s="237">
        <f>O158*H158</f>
        <v>0</v>
      </c>
      <c r="Q158" s="237">
        <v>0</v>
      </c>
      <c r="R158" s="237">
        <f>Q158*H158</f>
        <v>0</v>
      </c>
      <c r="S158" s="237">
        <v>0</v>
      </c>
      <c r="T158" s="238">
        <f>S158*H158</f>
        <v>0</v>
      </c>
      <c r="U158" s="37"/>
      <c r="V158" s="37"/>
      <c r="W158" s="37"/>
      <c r="X158" s="37"/>
      <c r="Y158" s="37"/>
      <c r="Z158" s="37"/>
      <c r="AA158" s="37"/>
      <c r="AB158" s="37"/>
      <c r="AC158" s="37"/>
      <c r="AD158" s="37"/>
      <c r="AE158" s="37"/>
      <c r="AR158" s="239" t="s">
        <v>149</v>
      </c>
      <c r="AT158" s="239" t="s">
        <v>145</v>
      </c>
      <c r="AU158" s="239" t="s">
        <v>85</v>
      </c>
      <c r="AY158" s="16" t="s">
        <v>143</v>
      </c>
      <c r="BE158" s="240">
        <f>IF(N158="základní",J158,0)</f>
        <v>0</v>
      </c>
      <c r="BF158" s="240">
        <f>IF(N158="snížená",J158,0)</f>
        <v>0</v>
      </c>
      <c r="BG158" s="240">
        <f>IF(N158="zákl. přenesená",J158,0)</f>
        <v>0</v>
      </c>
      <c r="BH158" s="240">
        <f>IF(N158="sníž. přenesená",J158,0)</f>
        <v>0</v>
      </c>
      <c r="BI158" s="240">
        <f>IF(N158="nulová",J158,0)</f>
        <v>0</v>
      </c>
      <c r="BJ158" s="16" t="s">
        <v>83</v>
      </c>
      <c r="BK158" s="240">
        <f>ROUND(I158*H158,2)</f>
        <v>0</v>
      </c>
      <c r="BL158" s="16" t="s">
        <v>149</v>
      </c>
      <c r="BM158" s="239" t="s">
        <v>528</v>
      </c>
    </row>
    <row r="159" s="2" customFormat="1">
      <c r="A159" s="37"/>
      <c r="B159" s="38"/>
      <c r="C159" s="39"/>
      <c r="D159" s="241" t="s">
        <v>151</v>
      </c>
      <c r="E159" s="39"/>
      <c r="F159" s="242" t="s">
        <v>185</v>
      </c>
      <c r="G159" s="39"/>
      <c r="H159" s="39"/>
      <c r="I159" s="243"/>
      <c r="J159" s="39"/>
      <c r="K159" s="39"/>
      <c r="L159" s="43"/>
      <c r="M159" s="244"/>
      <c r="N159" s="245"/>
      <c r="O159" s="90"/>
      <c r="P159" s="90"/>
      <c r="Q159" s="90"/>
      <c r="R159" s="90"/>
      <c r="S159" s="90"/>
      <c r="T159" s="91"/>
      <c r="U159" s="37"/>
      <c r="V159" s="37"/>
      <c r="W159" s="37"/>
      <c r="X159" s="37"/>
      <c r="Y159" s="37"/>
      <c r="Z159" s="37"/>
      <c r="AA159" s="37"/>
      <c r="AB159" s="37"/>
      <c r="AC159" s="37"/>
      <c r="AD159" s="37"/>
      <c r="AE159" s="37"/>
      <c r="AT159" s="16" t="s">
        <v>151</v>
      </c>
      <c r="AU159" s="16" t="s">
        <v>85</v>
      </c>
    </row>
    <row r="160" s="2" customFormat="1" ht="16.5" customHeight="1">
      <c r="A160" s="37"/>
      <c r="B160" s="38"/>
      <c r="C160" s="268" t="s">
        <v>191</v>
      </c>
      <c r="D160" s="268" t="s">
        <v>188</v>
      </c>
      <c r="E160" s="269" t="s">
        <v>189</v>
      </c>
      <c r="F160" s="270" t="s">
        <v>190</v>
      </c>
      <c r="G160" s="271" t="s">
        <v>157</v>
      </c>
      <c r="H160" s="272">
        <v>20.329999999999998</v>
      </c>
      <c r="I160" s="273"/>
      <c r="J160" s="274">
        <f>ROUND(I160*H160,2)</f>
        <v>0</v>
      </c>
      <c r="K160" s="275"/>
      <c r="L160" s="276"/>
      <c r="M160" s="277" t="s">
        <v>1</v>
      </c>
      <c r="N160" s="278" t="s">
        <v>41</v>
      </c>
      <c r="O160" s="90"/>
      <c r="P160" s="237">
        <f>O160*H160</f>
        <v>0</v>
      </c>
      <c r="Q160" s="237">
        <v>0.20999999999999999</v>
      </c>
      <c r="R160" s="237">
        <f>Q160*H160</f>
        <v>4.2692999999999994</v>
      </c>
      <c r="S160" s="237">
        <v>0</v>
      </c>
      <c r="T160" s="238">
        <f>S160*H160</f>
        <v>0</v>
      </c>
      <c r="U160" s="37"/>
      <c r="V160" s="37"/>
      <c r="W160" s="37"/>
      <c r="X160" s="37"/>
      <c r="Y160" s="37"/>
      <c r="Z160" s="37"/>
      <c r="AA160" s="37"/>
      <c r="AB160" s="37"/>
      <c r="AC160" s="37"/>
      <c r="AD160" s="37"/>
      <c r="AE160" s="37"/>
      <c r="AR160" s="239" t="s">
        <v>191</v>
      </c>
      <c r="AT160" s="239" t="s">
        <v>188</v>
      </c>
      <c r="AU160" s="239" t="s">
        <v>85</v>
      </c>
      <c r="AY160" s="16" t="s">
        <v>143</v>
      </c>
      <c r="BE160" s="240">
        <f>IF(N160="základní",J160,0)</f>
        <v>0</v>
      </c>
      <c r="BF160" s="240">
        <f>IF(N160="snížená",J160,0)</f>
        <v>0</v>
      </c>
      <c r="BG160" s="240">
        <f>IF(N160="zákl. přenesená",J160,0)</f>
        <v>0</v>
      </c>
      <c r="BH160" s="240">
        <f>IF(N160="sníž. přenesená",J160,0)</f>
        <v>0</v>
      </c>
      <c r="BI160" s="240">
        <f>IF(N160="nulová",J160,0)</f>
        <v>0</v>
      </c>
      <c r="BJ160" s="16" t="s">
        <v>83</v>
      </c>
      <c r="BK160" s="240">
        <f>ROUND(I160*H160,2)</f>
        <v>0</v>
      </c>
      <c r="BL160" s="16" t="s">
        <v>149</v>
      </c>
      <c r="BM160" s="239" t="s">
        <v>529</v>
      </c>
    </row>
    <row r="161" s="2" customFormat="1">
      <c r="A161" s="37"/>
      <c r="B161" s="38"/>
      <c r="C161" s="39"/>
      <c r="D161" s="241" t="s">
        <v>151</v>
      </c>
      <c r="E161" s="39"/>
      <c r="F161" s="242" t="s">
        <v>190</v>
      </c>
      <c r="G161" s="39"/>
      <c r="H161" s="39"/>
      <c r="I161" s="243"/>
      <c r="J161" s="39"/>
      <c r="K161" s="39"/>
      <c r="L161" s="43"/>
      <c r="M161" s="244"/>
      <c r="N161" s="245"/>
      <c r="O161" s="90"/>
      <c r="P161" s="90"/>
      <c r="Q161" s="90"/>
      <c r="R161" s="90"/>
      <c r="S161" s="90"/>
      <c r="T161" s="91"/>
      <c r="U161" s="37"/>
      <c r="V161" s="37"/>
      <c r="W161" s="37"/>
      <c r="X161" s="37"/>
      <c r="Y161" s="37"/>
      <c r="Z161" s="37"/>
      <c r="AA161" s="37"/>
      <c r="AB161" s="37"/>
      <c r="AC161" s="37"/>
      <c r="AD161" s="37"/>
      <c r="AE161" s="37"/>
      <c r="AT161" s="16" t="s">
        <v>151</v>
      </c>
      <c r="AU161" s="16" t="s">
        <v>85</v>
      </c>
    </row>
    <row r="162" s="2" customFormat="1" ht="16.5" customHeight="1">
      <c r="A162" s="37"/>
      <c r="B162" s="38"/>
      <c r="C162" s="268" t="s">
        <v>199</v>
      </c>
      <c r="D162" s="268" t="s">
        <v>188</v>
      </c>
      <c r="E162" s="269" t="s">
        <v>193</v>
      </c>
      <c r="F162" s="270" t="s">
        <v>194</v>
      </c>
      <c r="G162" s="271" t="s">
        <v>195</v>
      </c>
      <c r="H162" s="272">
        <v>19.097999999999999</v>
      </c>
      <c r="I162" s="273"/>
      <c r="J162" s="274">
        <f>ROUND(I162*H162,2)</f>
        <v>0</v>
      </c>
      <c r="K162" s="275"/>
      <c r="L162" s="276"/>
      <c r="M162" s="277" t="s">
        <v>1</v>
      </c>
      <c r="N162" s="278" t="s">
        <v>41</v>
      </c>
      <c r="O162" s="90"/>
      <c r="P162" s="237">
        <f>O162*H162</f>
        <v>0</v>
      </c>
      <c r="Q162" s="237">
        <v>0.001</v>
      </c>
      <c r="R162" s="237">
        <f>Q162*H162</f>
        <v>0.019098</v>
      </c>
      <c r="S162" s="237">
        <v>0</v>
      </c>
      <c r="T162" s="238">
        <f>S162*H162</f>
        <v>0</v>
      </c>
      <c r="U162" s="37"/>
      <c r="V162" s="37"/>
      <c r="W162" s="37"/>
      <c r="X162" s="37"/>
      <c r="Y162" s="37"/>
      <c r="Z162" s="37"/>
      <c r="AA162" s="37"/>
      <c r="AB162" s="37"/>
      <c r="AC162" s="37"/>
      <c r="AD162" s="37"/>
      <c r="AE162" s="37"/>
      <c r="AR162" s="239" t="s">
        <v>191</v>
      </c>
      <c r="AT162" s="239" t="s">
        <v>188</v>
      </c>
      <c r="AU162" s="239" t="s">
        <v>85</v>
      </c>
      <c r="AY162" s="16" t="s">
        <v>143</v>
      </c>
      <c r="BE162" s="240">
        <f>IF(N162="základní",J162,0)</f>
        <v>0</v>
      </c>
      <c r="BF162" s="240">
        <f>IF(N162="snížená",J162,0)</f>
        <v>0</v>
      </c>
      <c r="BG162" s="240">
        <f>IF(N162="zákl. přenesená",J162,0)</f>
        <v>0</v>
      </c>
      <c r="BH162" s="240">
        <f>IF(N162="sníž. přenesená",J162,0)</f>
        <v>0</v>
      </c>
      <c r="BI162" s="240">
        <f>IF(N162="nulová",J162,0)</f>
        <v>0</v>
      </c>
      <c r="BJ162" s="16" t="s">
        <v>83</v>
      </c>
      <c r="BK162" s="240">
        <f>ROUND(I162*H162,2)</f>
        <v>0</v>
      </c>
      <c r="BL162" s="16" t="s">
        <v>149</v>
      </c>
      <c r="BM162" s="239" t="s">
        <v>530</v>
      </c>
    </row>
    <row r="163" s="2" customFormat="1">
      <c r="A163" s="37"/>
      <c r="B163" s="38"/>
      <c r="C163" s="39"/>
      <c r="D163" s="241" t="s">
        <v>151</v>
      </c>
      <c r="E163" s="39"/>
      <c r="F163" s="242" t="s">
        <v>197</v>
      </c>
      <c r="G163" s="39"/>
      <c r="H163" s="39"/>
      <c r="I163" s="243"/>
      <c r="J163" s="39"/>
      <c r="K163" s="39"/>
      <c r="L163" s="43"/>
      <c r="M163" s="244"/>
      <c r="N163" s="245"/>
      <c r="O163" s="90"/>
      <c r="P163" s="90"/>
      <c r="Q163" s="90"/>
      <c r="R163" s="90"/>
      <c r="S163" s="90"/>
      <c r="T163" s="91"/>
      <c r="U163" s="37"/>
      <c r="V163" s="37"/>
      <c r="W163" s="37"/>
      <c r="X163" s="37"/>
      <c r="Y163" s="37"/>
      <c r="Z163" s="37"/>
      <c r="AA163" s="37"/>
      <c r="AB163" s="37"/>
      <c r="AC163" s="37"/>
      <c r="AD163" s="37"/>
      <c r="AE163" s="37"/>
      <c r="AT163" s="16" t="s">
        <v>151</v>
      </c>
      <c r="AU163" s="16" t="s">
        <v>85</v>
      </c>
    </row>
    <row r="164" s="13" customFormat="1">
      <c r="A164" s="13"/>
      <c r="B164" s="246"/>
      <c r="C164" s="247"/>
      <c r="D164" s="241" t="s">
        <v>153</v>
      </c>
      <c r="E164" s="247"/>
      <c r="F164" s="249" t="s">
        <v>531</v>
      </c>
      <c r="G164" s="247"/>
      <c r="H164" s="250">
        <v>19.097999999999999</v>
      </c>
      <c r="I164" s="251"/>
      <c r="J164" s="247"/>
      <c r="K164" s="247"/>
      <c r="L164" s="252"/>
      <c r="M164" s="253"/>
      <c r="N164" s="254"/>
      <c r="O164" s="254"/>
      <c r="P164" s="254"/>
      <c r="Q164" s="254"/>
      <c r="R164" s="254"/>
      <c r="S164" s="254"/>
      <c r="T164" s="255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T164" s="256" t="s">
        <v>153</v>
      </c>
      <c r="AU164" s="256" t="s">
        <v>85</v>
      </c>
      <c r="AV164" s="13" t="s">
        <v>85</v>
      </c>
      <c r="AW164" s="13" t="s">
        <v>4</v>
      </c>
      <c r="AX164" s="13" t="s">
        <v>83</v>
      </c>
      <c r="AY164" s="256" t="s">
        <v>143</v>
      </c>
    </row>
    <row r="165" s="2" customFormat="1" ht="24.15" customHeight="1">
      <c r="A165" s="37"/>
      <c r="B165" s="38"/>
      <c r="C165" s="227" t="s">
        <v>205</v>
      </c>
      <c r="D165" s="227" t="s">
        <v>145</v>
      </c>
      <c r="E165" s="228" t="s">
        <v>216</v>
      </c>
      <c r="F165" s="229" t="s">
        <v>217</v>
      </c>
      <c r="G165" s="230" t="s">
        <v>148</v>
      </c>
      <c r="H165" s="231">
        <v>764.03999999999996</v>
      </c>
      <c r="I165" s="232"/>
      <c r="J165" s="233">
        <f>ROUND(I165*H165,2)</f>
        <v>0</v>
      </c>
      <c r="K165" s="234"/>
      <c r="L165" s="43"/>
      <c r="M165" s="235" t="s">
        <v>1</v>
      </c>
      <c r="N165" s="236" t="s">
        <v>41</v>
      </c>
      <c r="O165" s="90"/>
      <c r="P165" s="237">
        <f>O165*H165</f>
        <v>0</v>
      </c>
      <c r="Q165" s="237">
        <v>0</v>
      </c>
      <c r="R165" s="237">
        <f>Q165*H165</f>
        <v>0</v>
      </c>
      <c r="S165" s="237">
        <v>0</v>
      </c>
      <c r="T165" s="238">
        <f>S165*H165</f>
        <v>0</v>
      </c>
      <c r="U165" s="37"/>
      <c r="V165" s="37"/>
      <c r="W165" s="37"/>
      <c r="X165" s="37"/>
      <c r="Y165" s="37"/>
      <c r="Z165" s="37"/>
      <c r="AA165" s="37"/>
      <c r="AB165" s="37"/>
      <c r="AC165" s="37"/>
      <c r="AD165" s="37"/>
      <c r="AE165" s="37"/>
      <c r="AR165" s="239" t="s">
        <v>149</v>
      </c>
      <c r="AT165" s="239" t="s">
        <v>145</v>
      </c>
      <c r="AU165" s="239" t="s">
        <v>85</v>
      </c>
      <c r="AY165" s="16" t="s">
        <v>143</v>
      </c>
      <c r="BE165" s="240">
        <f>IF(N165="základní",J165,0)</f>
        <v>0</v>
      </c>
      <c r="BF165" s="240">
        <f>IF(N165="snížená",J165,0)</f>
        <v>0</v>
      </c>
      <c r="BG165" s="240">
        <f>IF(N165="zákl. přenesená",J165,0)</f>
        <v>0</v>
      </c>
      <c r="BH165" s="240">
        <f>IF(N165="sníž. přenesená",J165,0)</f>
        <v>0</v>
      </c>
      <c r="BI165" s="240">
        <f>IF(N165="nulová",J165,0)</f>
        <v>0</v>
      </c>
      <c r="BJ165" s="16" t="s">
        <v>83</v>
      </c>
      <c r="BK165" s="240">
        <f>ROUND(I165*H165,2)</f>
        <v>0</v>
      </c>
      <c r="BL165" s="16" t="s">
        <v>149</v>
      </c>
      <c r="BM165" s="239" t="s">
        <v>532</v>
      </c>
    </row>
    <row r="166" s="2" customFormat="1">
      <c r="A166" s="37"/>
      <c r="B166" s="38"/>
      <c r="C166" s="39"/>
      <c r="D166" s="241" t="s">
        <v>151</v>
      </c>
      <c r="E166" s="39"/>
      <c r="F166" s="242" t="s">
        <v>219</v>
      </c>
      <c r="G166" s="39"/>
      <c r="H166" s="39"/>
      <c r="I166" s="243"/>
      <c r="J166" s="39"/>
      <c r="K166" s="39"/>
      <c r="L166" s="43"/>
      <c r="M166" s="244"/>
      <c r="N166" s="245"/>
      <c r="O166" s="90"/>
      <c r="P166" s="90"/>
      <c r="Q166" s="90"/>
      <c r="R166" s="90"/>
      <c r="S166" s="90"/>
      <c r="T166" s="91"/>
      <c r="U166" s="37"/>
      <c r="V166" s="37"/>
      <c r="W166" s="37"/>
      <c r="X166" s="37"/>
      <c r="Y166" s="37"/>
      <c r="Z166" s="37"/>
      <c r="AA166" s="37"/>
      <c r="AB166" s="37"/>
      <c r="AC166" s="37"/>
      <c r="AD166" s="37"/>
      <c r="AE166" s="37"/>
      <c r="AT166" s="16" t="s">
        <v>151</v>
      </c>
      <c r="AU166" s="16" t="s">
        <v>85</v>
      </c>
    </row>
    <row r="167" s="13" customFormat="1">
      <c r="A167" s="13"/>
      <c r="B167" s="246"/>
      <c r="C167" s="247"/>
      <c r="D167" s="241" t="s">
        <v>153</v>
      </c>
      <c r="E167" s="248" t="s">
        <v>1</v>
      </c>
      <c r="F167" s="249" t="s">
        <v>533</v>
      </c>
      <c r="G167" s="247"/>
      <c r="H167" s="250">
        <v>764.03999999999996</v>
      </c>
      <c r="I167" s="251"/>
      <c r="J167" s="247"/>
      <c r="K167" s="247"/>
      <c r="L167" s="252"/>
      <c r="M167" s="253"/>
      <c r="N167" s="254"/>
      <c r="O167" s="254"/>
      <c r="P167" s="254"/>
      <c r="Q167" s="254"/>
      <c r="R167" s="254"/>
      <c r="S167" s="254"/>
      <c r="T167" s="255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T167" s="256" t="s">
        <v>153</v>
      </c>
      <c r="AU167" s="256" t="s">
        <v>85</v>
      </c>
      <c r="AV167" s="13" t="s">
        <v>85</v>
      </c>
      <c r="AW167" s="13" t="s">
        <v>32</v>
      </c>
      <c r="AX167" s="13" t="s">
        <v>83</v>
      </c>
      <c r="AY167" s="256" t="s">
        <v>143</v>
      </c>
    </row>
    <row r="168" s="2" customFormat="1" ht="24.15" customHeight="1">
      <c r="A168" s="37"/>
      <c r="B168" s="38"/>
      <c r="C168" s="227" t="s">
        <v>210</v>
      </c>
      <c r="D168" s="227" t="s">
        <v>145</v>
      </c>
      <c r="E168" s="228" t="s">
        <v>222</v>
      </c>
      <c r="F168" s="229" t="s">
        <v>223</v>
      </c>
      <c r="G168" s="230" t="s">
        <v>224</v>
      </c>
      <c r="H168" s="231">
        <v>1</v>
      </c>
      <c r="I168" s="232"/>
      <c r="J168" s="233">
        <f>ROUND(I168*H168,2)</f>
        <v>0</v>
      </c>
      <c r="K168" s="234"/>
      <c r="L168" s="43"/>
      <c r="M168" s="235" t="s">
        <v>1</v>
      </c>
      <c r="N168" s="236" t="s">
        <v>41</v>
      </c>
      <c r="O168" s="90"/>
      <c r="P168" s="237">
        <f>O168*H168</f>
        <v>0</v>
      </c>
      <c r="Q168" s="237">
        <v>0</v>
      </c>
      <c r="R168" s="237">
        <f>Q168*H168</f>
        <v>0</v>
      </c>
      <c r="S168" s="237">
        <v>0</v>
      </c>
      <c r="T168" s="238">
        <f>S168*H168</f>
        <v>0</v>
      </c>
      <c r="U168" s="37"/>
      <c r="V168" s="37"/>
      <c r="W168" s="37"/>
      <c r="X168" s="37"/>
      <c r="Y168" s="37"/>
      <c r="Z168" s="37"/>
      <c r="AA168" s="37"/>
      <c r="AB168" s="37"/>
      <c r="AC168" s="37"/>
      <c r="AD168" s="37"/>
      <c r="AE168" s="37"/>
      <c r="AR168" s="239" t="s">
        <v>149</v>
      </c>
      <c r="AT168" s="239" t="s">
        <v>145</v>
      </c>
      <c r="AU168" s="239" t="s">
        <v>85</v>
      </c>
      <c r="AY168" s="16" t="s">
        <v>143</v>
      </c>
      <c r="BE168" s="240">
        <f>IF(N168="základní",J168,0)</f>
        <v>0</v>
      </c>
      <c r="BF168" s="240">
        <f>IF(N168="snížená",J168,0)</f>
        <v>0</v>
      </c>
      <c r="BG168" s="240">
        <f>IF(N168="zákl. přenesená",J168,0)</f>
        <v>0</v>
      </c>
      <c r="BH168" s="240">
        <f>IF(N168="sníž. přenesená",J168,0)</f>
        <v>0</v>
      </c>
      <c r="BI168" s="240">
        <f>IF(N168="nulová",J168,0)</f>
        <v>0</v>
      </c>
      <c r="BJ168" s="16" t="s">
        <v>83</v>
      </c>
      <c r="BK168" s="240">
        <f>ROUND(I168*H168,2)</f>
        <v>0</v>
      </c>
      <c r="BL168" s="16" t="s">
        <v>149</v>
      </c>
      <c r="BM168" s="239" t="s">
        <v>534</v>
      </c>
    </row>
    <row r="169" s="2" customFormat="1">
      <c r="A169" s="37"/>
      <c r="B169" s="38"/>
      <c r="C169" s="39"/>
      <c r="D169" s="241" t="s">
        <v>151</v>
      </c>
      <c r="E169" s="39"/>
      <c r="F169" s="242" t="s">
        <v>223</v>
      </c>
      <c r="G169" s="39"/>
      <c r="H169" s="39"/>
      <c r="I169" s="243"/>
      <c r="J169" s="39"/>
      <c r="K169" s="39"/>
      <c r="L169" s="43"/>
      <c r="M169" s="244"/>
      <c r="N169" s="245"/>
      <c r="O169" s="90"/>
      <c r="P169" s="90"/>
      <c r="Q169" s="90"/>
      <c r="R169" s="90"/>
      <c r="S169" s="90"/>
      <c r="T169" s="91"/>
      <c r="U169" s="37"/>
      <c r="V169" s="37"/>
      <c r="W169" s="37"/>
      <c r="X169" s="37"/>
      <c r="Y169" s="37"/>
      <c r="Z169" s="37"/>
      <c r="AA169" s="37"/>
      <c r="AB169" s="37"/>
      <c r="AC169" s="37"/>
      <c r="AD169" s="37"/>
      <c r="AE169" s="37"/>
      <c r="AT169" s="16" t="s">
        <v>151</v>
      </c>
      <c r="AU169" s="16" t="s">
        <v>85</v>
      </c>
    </row>
    <row r="170" s="12" customFormat="1" ht="22.8" customHeight="1">
      <c r="A170" s="12"/>
      <c r="B170" s="211"/>
      <c r="C170" s="212"/>
      <c r="D170" s="213" t="s">
        <v>75</v>
      </c>
      <c r="E170" s="225" t="s">
        <v>85</v>
      </c>
      <c r="F170" s="225" t="s">
        <v>383</v>
      </c>
      <c r="G170" s="212"/>
      <c r="H170" s="212"/>
      <c r="I170" s="215"/>
      <c r="J170" s="226">
        <f>BK170</f>
        <v>0</v>
      </c>
      <c r="K170" s="212"/>
      <c r="L170" s="217"/>
      <c r="M170" s="218"/>
      <c r="N170" s="219"/>
      <c r="O170" s="219"/>
      <c r="P170" s="220">
        <f>SUM(P171:P179)</f>
        <v>0</v>
      </c>
      <c r="Q170" s="219"/>
      <c r="R170" s="220">
        <f>SUM(R171:R179)</f>
        <v>36.463239100000003</v>
      </c>
      <c r="S170" s="219"/>
      <c r="T170" s="221">
        <f>SUM(T171:T179)</f>
        <v>0</v>
      </c>
      <c r="U170" s="12"/>
      <c r="V170" s="12"/>
      <c r="W170" s="12"/>
      <c r="X170" s="12"/>
      <c r="Y170" s="12"/>
      <c r="Z170" s="12"/>
      <c r="AA170" s="12"/>
      <c r="AB170" s="12"/>
      <c r="AC170" s="12"/>
      <c r="AD170" s="12"/>
      <c r="AE170" s="12"/>
      <c r="AR170" s="222" t="s">
        <v>83</v>
      </c>
      <c r="AT170" s="223" t="s">
        <v>75</v>
      </c>
      <c r="AU170" s="223" t="s">
        <v>83</v>
      </c>
      <c r="AY170" s="222" t="s">
        <v>143</v>
      </c>
      <c r="BK170" s="224">
        <f>SUM(BK171:BK179)</f>
        <v>0</v>
      </c>
    </row>
    <row r="171" s="2" customFormat="1" ht="16.5" customHeight="1">
      <c r="A171" s="37"/>
      <c r="B171" s="38"/>
      <c r="C171" s="227" t="s">
        <v>215</v>
      </c>
      <c r="D171" s="227" t="s">
        <v>145</v>
      </c>
      <c r="E171" s="228" t="s">
        <v>384</v>
      </c>
      <c r="F171" s="229" t="s">
        <v>385</v>
      </c>
      <c r="G171" s="230" t="s">
        <v>148</v>
      </c>
      <c r="H171" s="231">
        <v>294.39999999999998</v>
      </c>
      <c r="I171" s="232"/>
      <c r="J171" s="233">
        <f>ROUND(I171*H171,2)</f>
        <v>0</v>
      </c>
      <c r="K171" s="234"/>
      <c r="L171" s="43"/>
      <c r="M171" s="235" t="s">
        <v>1</v>
      </c>
      <c r="N171" s="236" t="s">
        <v>41</v>
      </c>
      <c r="O171" s="90"/>
      <c r="P171" s="237">
        <f>O171*H171</f>
        <v>0</v>
      </c>
      <c r="Q171" s="237">
        <v>0.00017000000000000001</v>
      </c>
      <c r="R171" s="237">
        <f>Q171*H171</f>
        <v>0.050048000000000002</v>
      </c>
      <c r="S171" s="237">
        <v>0</v>
      </c>
      <c r="T171" s="238">
        <f>S171*H171</f>
        <v>0</v>
      </c>
      <c r="U171" s="37"/>
      <c r="V171" s="37"/>
      <c r="W171" s="37"/>
      <c r="X171" s="37"/>
      <c r="Y171" s="37"/>
      <c r="Z171" s="37"/>
      <c r="AA171" s="37"/>
      <c r="AB171" s="37"/>
      <c r="AC171" s="37"/>
      <c r="AD171" s="37"/>
      <c r="AE171" s="37"/>
      <c r="AR171" s="239" t="s">
        <v>149</v>
      </c>
      <c r="AT171" s="239" t="s">
        <v>145</v>
      </c>
      <c r="AU171" s="239" t="s">
        <v>85</v>
      </c>
      <c r="AY171" s="16" t="s">
        <v>143</v>
      </c>
      <c r="BE171" s="240">
        <f>IF(N171="základní",J171,0)</f>
        <v>0</v>
      </c>
      <c r="BF171" s="240">
        <f>IF(N171="snížená",J171,0)</f>
        <v>0</v>
      </c>
      <c r="BG171" s="240">
        <f>IF(N171="zákl. přenesená",J171,0)</f>
        <v>0</v>
      </c>
      <c r="BH171" s="240">
        <f>IF(N171="sníž. přenesená",J171,0)</f>
        <v>0</v>
      </c>
      <c r="BI171" s="240">
        <f>IF(N171="nulová",J171,0)</f>
        <v>0</v>
      </c>
      <c r="BJ171" s="16" t="s">
        <v>83</v>
      </c>
      <c r="BK171" s="240">
        <f>ROUND(I171*H171,2)</f>
        <v>0</v>
      </c>
      <c r="BL171" s="16" t="s">
        <v>149</v>
      </c>
      <c r="BM171" s="239" t="s">
        <v>535</v>
      </c>
    </row>
    <row r="172" s="2" customFormat="1">
      <c r="A172" s="37"/>
      <c r="B172" s="38"/>
      <c r="C172" s="39"/>
      <c r="D172" s="241" t="s">
        <v>151</v>
      </c>
      <c r="E172" s="39"/>
      <c r="F172" s="242" t="s">
        <v>387</v>
      </c>
      <c r="G172" s="39"/>
      <c r="H172" s="39"/>
      <c r="I172" s="243"/>
      <c r="J172" s="39"/>
      <c r="K172" s="39"/>
      <c r="L172" s="43"/>
      <c r="M172" s="244"/>
      <c r="N172" s="245"/>
      <c r="O172" s="90"/>
      <c r="P172" s="90"/>
      <c r="Q172" s="90"/>
      <c r="R172" s="90"/>
      <c r="S172" s="90"/>
      <c r="T172" s="91"/>
      <c r="U172" s="37"/>
      <c r="V172" s="37"/>
      <c r="W172" s="37"/>
      <c r="X172" s="37"/>
      <c r="Y172" s="37"/>
      <c r="Z172" s="37"/>
      <c r="AA172" s="37"/>
      <c r="AB172" s="37"/>
      <c r="AC172" s="37"/>
      <c r="AD172" s="37"/>
      <c r="AE172" s="37"/>
      <c r="AT172" s="16" t="s">
        <v>151</v>
      </c>
      <c r="AU172" s="16" t="s">
        <v>85</v>
      </c>
    </row>
    <row r="173" s="13" customFormat="1">
      <c r="A173" s="13"/>
      <c r="B173" s="246"/>
      <c r="C173" s="247"/>
      <c r="D173" s="241" t="s">
        <v>153</v>
      </c>
      <c r="E173" s="248" t="s">
        <v>1</v>
      </c>
      <c r="F173" s="249" t="s">
        <v>536</v>
      </c>
      <c r="G173" s="247"/>
      <c r="H173" s="250">
        <v>294.39999999999998</v>
      </c>
      <c r="I173" s="251"/>
      <c r="J173" s="247"/>
      <c r="K173" s="247"/>
      <c r="L173" s="252"/>
      <c r="M173" s="253"/>
      <c r="N173" s="254"/>
      <c r="O173" s="254"/>
      <c r="P173" s="254"/>
      <c r="Q173" s="254"/>
      <c r="R173" s="254"/>
      <c r="S173" s="254"/>
      <c r="T173" s="255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T173" s="256" t="s">
        <v>153</v>
      </c>
      <c r="AU173" s="256" t="s">
        <v>85</v>
      </c>
      <c r="AV173" s="13" t="s">
        <v>85</v>
      </c>
      <c r="AW173" s="13" t="s">
        <v>32</v>
      </c>
      <c r="AX173" s="13" t="s">
        <v>83</v>
      </c>
      <c r="AY173" s="256" t="s">
        <v>143</v>
      </c>
    </row>
    <row r="174" s="2" customFormat="1" ht="24.15" customHeight="1">
      <c r="A174" s="37"/>
      <c r="B174" s="38"/>
      <c r="C174" s="268" t="s">
        <v>221</v>
      </c>
      <c r="D174" s="268" t="s">
        <v>188</v>
      </c>
      <c r="E174" s="269" t="s">
        <v>389</v>
      </c>
      <c r="F174" s="270" t="s">
        <v>390</v>
      </c>
      <c r="G174" s="271" t="s">
        <v>148</v>
      </c>
      <c r="H174" s="272">
        <v>348.71699999999998</v>
      </c>
      <c r="I174" s="273"/>
      <c r="J174" s="274">
        <f>ROUND(I174*H174,2)</f>
        <v>0</v>
      </c>
      <c r="K174" s="275"/>
      <c r="L174" s="276"/>
      <c r="M174" s="277" t="s">
        <v>1</v>
      </c>
      <c r="N174" s="278" t="s">
        <v>41</v>
      </c>
      <c r="O174" s="90"/>
      <c r="P174" s="237">
        <f>O174*H174</f>
        <v>0</v>
      </c>
      <c r="Q174" s="237">
        <v>0.00029999999999999997</v>
      </c>
      <c r="R174" s="237">
        <f>Q174*H174</f>
        <v>0.10461509999999999</v>
      </c>
      <c r="S174" s="237">
        <v>0</v>
      </c>
      <c r="T174" s="238">
        <f>S174*H174</f>
        <v>0</v>
      </c>
      <c r="U174" s="37"/>
      <c r="V174" s="37"/>
      <c r="W174" s="37"/>
      <c r="X174" s="37"/>
      <c r="Y174" s="37"/>
      <c r="Z174" s="37"/>
      <c r="AA174" s="37"/>
      <c r="AB174" s="37"/>
      <c r="AC174" s="37"/>
      <c r="AD174" s="37"/>
      <c r="AE174" s="37"/>
      <c r="AR174" s="239" t="s">
        <v>191</v>
      </c>
      <c r="AT174" s="239" t="s">
        <v>188</v>
      </c>
      <c r="AU174" s="239" t="s">
        <v>85</v>
      </c>
      <c r="AY174" s="16" t="s">
        <v>143</v>
      </c>
      <c r="BE174" s="240">
        <f>IF(N174="základní",J174,0)</f>
        <v>0</v>
      </c>
      <c r="BF174" s="240">
        <f>IF(N174="snížená",J174,0)</f>
        <v>0</v>
      </c>
      <c r="BG174" s="240">
        <f>IF(N174="zákl. přenesená",J174,0)</f>
        <v>0</v>
      </c>
      <c r="BH174" s="240">
        <f>IF(N174="sníž. přenesená",J174,0)</f>
        <v>0</v>
      </c>
      <c r="BI174" s="240">
        <f>IF(N174="nulová",J174,0)</f>
        <v>0</v>
      </c>
      <c r="BJ174" s="16" t="s">
        <v>83</v>
      </c>
      <c r="BK174" s="240">
        <f>ROUND(I174*H174,2)</f>
        <v>0</v>
      </c>
      <c r="BL174" s="16" t="s">
        <v>149</v>
      </c>
      <c r="BM174" s="239" t="s">
        <v>537</v>
      </c>
    </row>
    <row r="175" s="2" customFormat="1">
      <c r="A175" s="37"/>
      <c r="B175" s="38"/>
      <c r="C175" s="39"/>
      <c r="D175" s="241" t="s">
        <v>151</v>
      </c>
      <c r="E175" s="39"/>
      <c r="F175" s="242" t="s">
        <v>390</v>
      </c>
      <c r="G175" s="39"/>
      <c r="H175" s="39"/>
      <c r="I175" s="243"/>
      <c r="J175" s="39"/>
      <c r="K175" s="39"/>
      <c r="L175" s="43"/>
      <c r="M175" s="244"/>
      <c r="N175" s="245"/>
      <c r="O175" s="90"/>
      <c r="P175" s="90"/>
      <c r="Q175" s="90"/>
      <c r="R175" s="90"/>
      <c r="S175" s="90"/>
      <c r="T175" s="91"/>
      <c r="U175" s="37"/>
      <c r="V175" s="37"/>
      <c r="W175" s="37"/>
      <c r="X175" s="37"/>
      <c r="Y175" s="37"/>
      <c r="Z175" s="37"/>
      <c r="AA175" s="37"/>
      <c r="AB175" s="37"/>
      <c r="AC175" s="37"/>
      <c r="AD175" s="37"/>
      <c r="AE175" s="37"/>
      <c r="AT175" s="16" t="s">
        <v>151</v>
      </c>
      <c r="AU175" s="16" t="s">
        <v>85</v>
      </c>
    </row>
    <row r="176" s="13" customFormat="1">
      <c r="A176" s="13"/>
      <c r="B176" s="246"/>
      <c r="C176" s="247"/>
      <c r="D176" s="241" t="s">
        <v>153</v>
      </c>
      <c r="E176" s="247"/>
      <c r="F176" s="249" t="s">
        <v>538</v>
      </c>
      <c r="G176" s="247"/>
      <c r="H176" s="250">
        <v>348.71699999999998</v>
      </c>
      <c r="I176" s="251"/>
      <c r="J176" s="247"/>
      <c r="K176" s="247"/>
      <c r="L176" s="252"/>
      <c r="M176" s="253"/>
      <c r="N176" s="254"/>
      <c r="O176" s="254"/>
      <c r="P176" s="254"/>
      <c r="Q176" s="254"/>
      <c r="R176" s="254"/>
      <c r="S176" s="254"/>
      <c r="T176" s="255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T176" s="256" t="s">
        <v>153</v>
      </c>
      <c r="AU176" s="256" t="s">
        <v>85</v>
      </c>
      <c r="AV176" s="13" t="s">
        <v>85</v>
      </c>
      <c r="AW176" s="13" t="s">
        <v>4</v>
      </c>
      <c r="AX176" s="13" t="s">
        <v>83</v>
      </c>
      <c r="AY176" s="256" t="s">
        <v>143</v>
      </c>
    </row>
    <row r="177" s="2" customFormat="1" ht="37.8" customHeight="1">
      <c r="A177" s="37"/>
      <c r="B177" s="38"/>
      <c r="C177" s="227" t="s">
        <v>227</v>
      </c>
      <c r="D177" s="227" t="s">
        <v>145</v>
      </c>
      <c r="E177" s="228" t="s">
        <v>393</v>
      </c>
      <c r="F177" s="229" t="s">
        <v>394</v>
      </c>
      <c r="G177" s="230" t="s">
        <v>282</v>
      </c>
      <c r="H177" s="231">
        <v>130.40000000000001</v>
      </c>
      <c r="I177" s="232"/>
      <c r="J177" s="233">
        <f>ROUND(I177*H177,2)</f>
        <v>0</v>
      </c>
      <c r="K177" s="234"/>
      <c r="L177" s="43"/>
      <c r="M177" s="235" t="s">
        <v>1</v>
      </c>
      <c r="N177" s="236" t="s">
        <v>41</v>
      </c>
      <c r="O177" s="90"/>
      <c r="P177" s="237">
        <f>O177*H177</f>
        <v>0</v>
      </c>
      <c r="Q177" s="237">
        <v>0.27844000000000002</v>
      </c>
      <c r="R177" s="237">
        <f>Q177*H177</f>
        <v>36.308576000000002</v>
      </c>
      <c r="S177" s="237">
        <v>0</v>
      </c>
      <c r="T177" s="238">
        <f>S177*H177</f>
        <v>0</v>
      </c>
      <c r="U177" s="37"/>
      <c r="V177" s="37"/>
      <c r="W177" s="37"/>
      <c r="X177" s="37"/>
      <c r="Y177" s="37"/>
      <c r="Z177" s="37"/>
      <c r="AA177" s="37"/>
      <c r="AB177" s="37"/>
      <c r="AC177" s="37"/>
      <c r="AD177" s="37"/>
      <c r="AE177" s="37"/>
      <c r="AR177" s="239" t="s">
        <v>149</v>
      </c>
      <c r="AT177" s="239" t="s">
        <v>145</v>
      </c>
      <c r="AU177" s="239" t="s">
        <v>85</v>
      </c>
      <c r="AY177" s="16" t="s">
        <v>143</v>
      </c>
      <c r="BE177" s="240">
        <f>IF(N177="základní",J177,0)</f>
        <v>0</v>
      </c>
      <c r="BF177" s="240">
        <f>IF(N177="snížená",J177,0)</f>
        <v>0</v>
      </c>
      <c r="BG177" s="240">
        <f>IF(N177="zákl. přenesená",J177,0)</f>
        <v>0</v>
      </c>
      <c r="BH177" s="240">
        <f>IF(N177="sníž. přenesená",J177,0)</f>
        <v>0</v>
      </c>
      <c r="BI177" s="240">
        <f>IF(N177="nulová",J177,0)</f>
        <v>0</v>
      </c>
      <c r="BJ177" s="16" t="s">
        <v>83</v>
      </c>
      <c r="BK177" s="240">
        <f>ROUND(I177*H177,2)</f>
        <v>0</v>
      </c>
      <c r="BL177" s="16" t="s">
        <v>149</v>
      </c>
      <c r="BM177" s="239" t="s">
        <v>539</v>
      </c>
    </row>
    <row r="178" s="2" customFormat="1">
      <c r="A178" s="37"/>
      <c r="B178" s="38"/>
      <c r="C178" s="39"/>
      <c r="D178" s="241" t="s">
        <v>151</v>
      </c>
      <c r="E178" s="39"/>
      <c r="F178" s="242" t="s">
        <v>396</v>
      </c>
      <c r="G178" s="39"/>
      <c r="H178" s="39"/>
      <c r="I178" s="243"/>
      <c r="J178" s="39"/>
      <c r="K178" s="39"/>
      <c r="L178" s="43"/>
      <c r="M178" s="244"/>
      <c r="N178" s="245"/>
      <c r="O178" s="90"/>
      <c r="P178" s="90"/>
      <c r="Q178" s="90"/>
      <c r="R178" s="90"/>
      <c r="S178" s="90"/>
      <c r="T178" s="91"/>
      <c r="U178" s="37"/>
      <c r="V178" s="37"/>
      <c r="W178" s="37"/>
      <c r="X178" s="37"/>
      <c r="Y178" s="37"/>
      <c r="Z178" s="37"/>
      <c r="AA178" s="37"/>
      <c r="AB178" s="37"/>
      <c r="AC178" s="37"/>
      <c r="AD178" s="37"/>
      <c r="AE178" s="37"/>
      <c r="AT178" s="16" t="s">
        <v>151</v>
      </c>
      <c r="AU178" s="16" t="s">
        <v>85</v>
      </c>
    </row>
    <row r="179" s="13" customFormat="1">
      <c r="A179" s="13"/>
      <c r="B179" s="246"/>
      <c r="C179" s="247"/>
      <c r="D179" s="241" t="s">
        <v>153</v>
      </c>
      <c r="E179" s="248" t="s">
        <v>1</v>
      </c>
      <c r="F179" s="249" t="s">
        <v>540</v>
      </c>
      <c r="G179" s="247"/>
      <c r="H179" s="250">
        <v>130.40000000000001</v>
      </c>
      <c r="I179" s="251"/>
      <c r="J179" s="247"/>
      <c r="K179" s="247"/>
      <c r="L179" s="252"/>
      <c r="M179" s="253"/>
      <c r="N179" s="254"/>
      <c r="O179" s="254"/>
      <c r="P179" s="254"/>
      <c r="Q179" s="254"/>
      <c r="R179" s="254"/>
      <c r="S179" s="254"/>
      <c r="T179" s="255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T179" s="256" t="s">
        <v>153</v>
      </c>
      <c r="AU179" s="256" t="s">
        <v>85</v>
      </c>
      <c r="AV179" s="13" t="s">
        <v>85</v>
      </c>
      <c r="AW179" s="13" t="s">
        <v>32</v>
      </c>
      <c r="AX179" s="13" t="s">
        <v>83</v>
      </c>
      <c r="AY179" s="256" t="s">
        <v>143</v>
      </c>
    </row>
    <row r="180" s="12" customFormat="1" ht="22.8" customHeight="1">
      <c r="A180" s="12"/>
      <c r="B180" s="211"/>
      <c r="C180" s="212"/>
      <c r="D180" s="213" t="s">
        <v>75</v>
      </c>
      <c r="E180" s="225" t="s">
        <v>175</v>
      </c>
      <c r="F180" s="225" t="s">
        <v>226</v>
      </c>
      <c r="G180" s="212"/>
      <c r="H180" s="212"/>
      <c r="I180" s="215"/>
      <c r="J180" s="226">
        <f>BK180</f>
        <v>0</v>
      </c>
      <c r="K180" s="212"/>
      <c r="L180" s="217"/>
      <c r="M180" s="218"/>
      <c r="N180" s="219"/>
      <c r="O180" s="219"/>
      <c r="P180" s="220">
        <f>SUM(P181:P217)</f>
        <v>0</v>
      </c>
      <c r="Q180" s="219"/>
      <c r="R180" s="220">
        <f>SUM(R181:R217)</f>
        <v>674.44933349999997</v>
      </c>
      <c r="S180" s="219"/>
      <c r="T180" s="221">
        <f>SUM(T181:T217)</f>
        <v>0</v>
      </c>
      <c r="U180" s="12"/>
      <c r="V180" s="12"/>
      <c r="W180" s="12"/>
      <c r="X180" s="12"/>
      <c r="Y180" s="12"/>
      <c r="Z180" s="12"/>
      <c r="AA180" s="12"/>
      <c r="AB180" s="12"/>
      <c r="AC180" s="12"/>
      <c r="AD180" s="12"/>
      <c r="AE180" s="12"/>
      <c r="AR180" s="222" t="s">
        <v>83</v>
      </c>
      <c r="AT180" s="223" t="s">
        <v>75</v>
      </c>
      <c r="AU180" s="223" t="s">
        <v>83</v>
      </c>
      <c r="AY180" s="222" t="s">
        <v>143</v>
      </c>
      <c r="BK180" s="224">
        <f>SUM(BK181:BK217)</f>
        <v>0</v>
      </c>
    </row>
    <row r="181" s="2" customFormat="1" ht="16.5" customHeight="1">
      <c r="A181" s="37"/>
      <c r="B181" s="38"/>
      <c r="C181" s="227" t="s">
        <v>8</v>
      </c>
      <c r="D181" s="227" t="s">
        <v>145</v>
      </c>
      <c r="E181" s="228" t="s">
        <v>228</v>
      </c>
      <c r="F181" s="229" t="s">
        <v>229</v>
      </c>
      <c r="G181" s="230" t="s">
        <v>148</v>
      </c>
      <c r="H181" s="231">
        <v>636.70000000000005</v>
      </c>
      <c r="I181" s="232"/>
      <c r="J181" s="233">
        <f>ROUND(I181*H181,2)</f>
        <v>0</v>
      </c>
      <c r="K181" s="234"/>
      <c r="L181" s="43"/>
      <c r="M181" s="235" t="s">
        <v>1</v>
      </c>
      <c r="N181" s="236" t="s">
        <v>41</v>
      </c>
      <c r="O181" s="90"/>
      <c r="P181" s="237">
        <f>O181*H181</f>
        <v>0</v>
      </c>
      <c r="Q181" s="237">
        <v>0.091999999999999998</v>
      </c>
      <c r="R181" s="237">
        <f>Q181*H181</f>
        <v>58.576400000000007</v>
      </c>
      <c r="S181" s="237">
        <v>0</v>
      </c>
      <c r="T181" s="238">
        <f>S181*H181</f>
        <v>0</v>
      </c>
      <c r="U181" s="37"/>
      <c r="V181" s="37"/>
      <c r="W181" s="37"/>
      <c r="X181" s="37"/>
      <c r="Y181" s="37"/>
      <c r="Z181" s="37"/>
      <c r="AA181" s="37"/>
      <c r="AB181" s="37"/>
      <c r="AC181" s="37"/>
      <c r="AD181" s="37"/>
      <c r="AE181" s="37"/>
      <c r="AR181" s="239" t="s">
        <v>149</v>
      </c>
      <c r="AT181" s="239" t="s">
        <v>145</v>
      </c>
      <c r="AU181" s="239" t="s">
        <v>85</v>
      </c>
      <c r="AY181" s="16" t="s">
        <v>143</v>
      </c>
      <c r="BE181" s="240">
        <f>IF(N181="základní",J181,0)</f>
        <v>0</v>
      </c>
      <c r="BF181" s="240">
        <f>IF(N181="snížená",J181,0)</f>
        <v>0</v>
      </c>
      <c r="BG181" s="240">
        <f>IF(N181="zákl. přenesená",J181,0)</f>
        <v>0</v>
      </c>
      <c r="BH181" s="240">
        <f>IF(N181="sníž. přenesená",J181,0)</f>
        <v>0</v>
      </c>
      <c r="BI181" s="240">
        <f>IF(N181="nulová",J181,0)</f>
        <v>0</v>
      </c>
      <c r="BJ181" s="16" t="s">
        <v>83</v>
      </c>
      <c r="BK181" s="240">
        <f>ROUND(I181*H181,2)</f>
        <v>0</v>
      </c>
      <c r="BL181" s="16" t="s">
        <v>149</v>
      </c>
      <c r="BM181" s="239" t="s">
        <v>541</v>
      </c>
    </row>
    <row r="182" s="2" customFormat="1">
      <c r="A182" s="37"/>
      <c r="B182" s="38"/>
      <c r="C182" s="39"/>
      <c r="D182" s="241" t="s">
        <v>151</v>
      </c>
      <c r="E182" s="39"/>
      <c r="F182" s="242" t="s">
        <v>231</v>
      </c>
      <c r="G182" s="39"/>
      <c r="H182" s="39"/>
      <c r="I182" s="243"/>
      <c r="J182" s="39"/>
      <c r="K182" s="39"/>
      <c r="L182" s="43"/>
      <c r="M182" s="244"/>
      <c r="N182" s="245"/>
      <c r="O182" s="90"/>
      <c r="P182" s="90"/>
      <c r="Q182" s="90"/>
      <c r="R182" s="90"/>
      <c r="S182" s="90"/>
      <c r="T182" s="91"/>
      <c r="U182" s="37"/>
      <c r="V182" s="37"/>
      <c r="W182" s="37"/>
      <c r="X182" s="37"/>
      <c r="Y182" s="37"/>
      <c r="Z182" s="37"/>
      <c r="AA182" s="37"/>
      <c r="AB182" s="37"/>
      <c r="AC182" s="37"/>
      <c r="AD182" s="37"/>
      <c r="AE182" s="37"/>
      <c r="AT182" s="16" t="s">
        <v>151</v>
      </c>
      <c r="AU182" s="16" t="s">
        <v>85</v>
      </c>
    </row>
    <row r="183" s="13" customFormat="1">
      <c r="A183" s="13"/>
      <c r="B183" s="246"/>
      <c r="C183" s="247"/>
      <c r="D183" s="241" t="s">
        <v>153</v>
      </c>
      <c r="E183" s="248" t="s">
        <v>1</v>
      </c>
      <c r="F183" s="249" t="s">
        <v>542</v>
      </c>
      <c r="G183" s="247"/>
      <c r="H183" s="250">
        <v>636.70000000000005</v>
      </c>
      <c r="I183" s="251"/>
      <c r="J183" s="247"/>
      <c r="K183" s="247"/>
      <c r="L183" s="252"/>
      <c r="M183" s="253"/>
      <c r="N183" s="254"/>
      <c r="O183" s="254"/>
      <c r="P183" s="254"/>
      <c r="Q183" s="254"/>
      <c r="R183" s="254"/>
      <c r="S183" s="254"/>
      <c r="T183" s="255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T183" s="256" t="s">
        <v>153</v>
      </c>
      <c r="AU183" s="256" t="s">
        <v>85</v>
      </c>
      <c r="AV183" s="13" t="s">
        <v>85</v>
      </c>
      <c r="AW183" s="13" t="s">
        <v>32</v>
      </c>
      <c r="AX183" s="13" t="s">
        <v>83</v>
      </c>
      <c r="AY183" s="256" t="s">
        <v>143</v>
      </c>
    </row>
    <row r="184" s="2" customFormat="1" ht="16.5" customHeight="1">
      <c r="A184" s="37"/>
      <c r="B184" s="38"/>
      <c r="C184" s="227" t="s">
        <v>238</v>
      </c>
      <c r="D184" s="227" t="s">
        <v>145</v>
      </c>
      <c r="E184" s="228" t="s">
        <v>233</v>
      </c>
      <c r="F184" s="229" t="s">
        <v>234</v>
      </c>
      <c r="G184" s="230" t="s">
        <v>148</v>
      </c>
      <c r="H184" s="231">
        <v>1337.0699999999999</v>
      </c>
      <c r="I184" s="232"/>
      <c r="J184" s="233">
        <f>ROUND(I184*H184,2)</f>
        <v>0</v>
      </c>
      <c r="K184" s="234"/>
      <c r="L184" s="43"/>
      <c r="M184" s="235" t="s">
        <v>1</v>
      </c>
      <c r="N184" s="236" t="s">
        <v>41</v>
      </c>
      <c r="O184" s="90"/>
      <c r="P184" s="237">
        <f>O184*H184</f>
        <v>0</v>
      </c>
      <c r="Q184" s="237">
        <v>0.34499999999999997</v>
      </c>
      <c r="R184" s="237">
        <f>Q184*H184</f>
        <v>461.28914999999995</v>
      </c>
      <c r="S184" s="237">
        <v>0</v>
      </c>
      <c r="T184" s="238">
        <f>S184*H184</f>
        <v>0</v>
      </c>
      <c r="U184" s="37"/>
      <c r="V184" s="37"/>
      <c r="W184" s="37"/>
      <c r="X184" s="37"/>
      <c r="Y184" s="37"/>
      <c r="Z184" s="37"/>
      <c r="AA184" s="37"/>
      <c r="AB184" s="37"/>
      <c r="AC184" s="37"/>
      <c r="AD184" s="37"/>
      <c r="AE184" s="37"/>
      <c r="AR184" s="239" t="s">
        <v>149</v>
      </c>
      <c r="AT184" s="239" t="s">
        <v>145</v>
      </c>
      <c r="AU184" s="239" t="s">
        <v>85</v>
      </c>
      <c r="AY184" s="16" t="s">
        <v>143</v>
      </c>
      <c r="BE184" s="240">
        <f>IF(N184="základní",J184,0)</f>
        <v>0</v>
      </c>
      <c r="BF184" s="240">
        <f>IF(N184="snížená",J184,0)</f>
        <v>0</v>
      </c>
      <c r="BG184" s="240">
        <f>IF(N184="zákl. přenesená",J184,0)</f>
        <v>0</v>
      </c>
      <c r="BH184" s="240">
        <f>IF(N184="sníž. přenesená",J184,0)</f>
        <v>0</v>
      </c>
      <c r="BI184" s="240">
        <f>IF(N184="nulová",J184,0)</f>
        <v>0</v>
      </c>
      <c r="BJ184" s="16" t="s">
        <v>83</v>
      </c>
      <c r="BK184" s="240">
        <f>ROUND(I184*H184,2)</f>
        <v>0</v>
      </c>
      <c r="BL184" s="16" t="s">
        <v>149</v>
      </c>
      <c r="BM184" s="239" t="s">
        <v>543</v>
      </c>
    </row>
    <row r="185" s="2" customFormat="1">
      <c r="A185" s="37"/>
      <c r="B185" s="38"/>
      <c r="C185" s="39"/>
      <c r="D185" s="241" t="s">
        <v>151</v>
      </c>
      <c r="E185" s="39"/>
      <c r="F185" s="242" t="s">
        <v>236</v>
      </c>
      <c r="G185" s="39"/>
      <c r="H185" s="39"/>
      <c r="I185" s="243"/>
      <c r="J185" s="39"/>
      <c r="K185" s="39"/>
      <c r="L185" s="43"/>
      <c r="M185" s="244"/>
      <c r="N185" s="245"/>
      <c r="O185" s="90"/>
      <c r="P185" s="90"/>
      <c r="Q185" s="90"/>
      <c r="R185" s="90"/>
      <c r="S185" s="90"/>
      <c r="T185" s="91"/>
      <c r="U185" s="37"/>
      <c r="V185" s="37"/>
      <c r="W185" s="37"/>
      <c r="X185" s="37"/>
      <c r="Y185" s="37"/>
      <c r="Z185" s="37"/>
      <c r="AA185" s="37"/>
      <c r="AB185" s="37"/>
      <c r="AC185" s="37"/>
      <c r="AD185" s="37"/>
      <c r="AE185" s="37"/>
      <c r="AT185" s="16" t="s">
        <v>151</v>
      </c>
      <c r="AU185" s="16" t="s">
        <v>85</v>
      </c>
    </row>
    <row r="186" s="13" customFormat="1">
      <c r="A186" s="13"/>
      <c r="B186" s="246"/>
      <c r="C186" s="247"/>
      <c r="D186" s="241" t="s">
        <v>153</v>
      </c>
      <c r="E186" s="248" t="s">
        <v>1</v>
      </c>
      <c r="F186" s="249" t="s">
        <v>542</v>
      </c>
      <c r="G186" s="247"/>
      <c r="H186" s="250">
        <v>636.70000000000005</v>
      </c>
      <c r="I186" s="251"/>
      <c r="J186" s="247"/>
      <c r="K186" s="247"/>
      <c r="L186" s="252"/>
      <c r="M186" s="253"/>
      <c r="N186" s="254"/>
      <c r="O186" s="254"/>
      <c r="P186" s="254"/>
      <c r="Q186" s="254"/>
      <c r="R186" s="254"/>
      <c r="S186" s="254"/>
      <c r="T186" s="255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T186" s="256" t="s">
        <v>153</v>
      </c>
      <c r="AU186" s="256" t="s">
        <v>85</v>
      </c>
      <c r="AV186" s="13" t="s">
        <v>85</v>
      </c>
      <c r="AW186" s="13" t="s">
        <v>32</v>
      </c>
      <c r="AX186" s="13" t="s">
        <v>76</v>
      </c>
      <c r="AY186" s="256" t="s">
        <v>143</v>
      </c>
    </row>
    <row r="187" s="13" customFormat="1">
      <c r="A187" s="13"/>
      <c r="B187" s="246"/>
      <c r="C187" s="247"/>
      <c r="D187" s="241" t="s">
        <v>153</v>
      </c>
      <c r="E187" s="248" t="s">
        <v>1</v>
      </c>
      <c r="F187" s="249" t="s">
        <v>544</v>
      </c>
      <c r="G187" s="247"/>
      <c r="H187" s="250">
        <v>700.37</v>
      </c>
      <c r="I187" s="251"/>
      <c r="J187" s="247"/>
      <c r="K187" s="247"/>
      <c r="L187" s="252"/>
      <c r="M187" s="253"/>
      <c r="N187" s="254"/>
      <c r="O187" s="254"/>
      <c r="P187" s="254"/>
      <c r="Q187" s="254"/>
      <c r="R187" s="254"/>
      <c r="S187" s="254"/>
      <c r="T187" s="255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T187" s="256" t="s">
        <v>153</v>
      </c>
      <c r="AU187" s="256" t="s">
        <v>85</v>
      </c>
      <c r="AV187" s="13" t="s">
        <v>85</v>
      </c>
      <c r="AW187" s="13" t="s">
        <v>32</v>
      </c>
      <c r="AX187" s="13" t="s">
        <v>76</v>
      </c>
      <c r="AY187" s="256" t="s">
        <v>143</v>
      </c>
    </row>
    <row r="188" s="14" customFormat="1">
      <c r="A188" s="14"/>
      <c r="B188" s="257"/>
      <c r="C188" s="258"/>
      <c r="D188" s="241" t="s">
        <v>153</v>
      </c>
      <c r="E188" s="259" t="s">
        <v>1</v>
      </c>
      <c r="F188" s="260" t="s">
        <v>162</v>
      </c>
      <c r="G188" s="258"/>
      <c r="H188" s="261">
        <v>1337.0699999999999</v>
      </c>
      <c r="I188" s="262"/>
      <c r="J188" s="258"/>
      <c r="K188" s="258"/>
      <c r="L188" s="263"/>
      <c r="M188" s="264"/>
      <c r="N188" s="265"/>
      <c r="O188" s="265"/>
      <c r="P188" s="265"/>
      <c r="Q188" s="265"/>
      <c r="R188" s="265"/>
      <c r="S188" s="265"/>
      <c r="T188" s="266"/>
      <c r="U188" s="14"/>
      <c r="V188" s="14"/>
      <c r="W188" s="14"/>
      <c r="X188" s="14"/>
      <c r="Y188" s="14"/>
      <c r="Z188" s="14"/>
      <c r="AA188" s="14"/>
      <c r="AB188" s="14"/>
      <c r="AC188" s="14"/>
      <c r="AD188" s="14"/>
      <c r="AE188" s="14"/>
      <c r="AT188" s="267" t="s">
        <v>153</v>
      </c>
      <c r="AU188" s="267" t="s">
        <v>85</v>
      </c>
      <c r="AV188" s="14" t="s">
        <v>149</v>
      </c>
      <c r="AW188" s="14" t="s">
        <v>32</v>
      </c>
      <c r="AX188" s="14" t="s">
        <v>83</v>
      </c>
      <c r="AY188" s="267" t="s">
        <v>143</v>
      </c>
    </row>
    <row r="189" s="2" customFormat="1" ht="33" customHeight="1">
      <c r="A189" s="37"/>
      <c r="B189" s="38"/>
      <c r="C189" s="227" t="s">
        <v>245</v>
      </c>
      <c r="D189" s="227" t="s">
        <v>145</v>
      </c>
      <c r="E189" s="228" t="s">
        <v>545</v>
      </c>
      <c r="F189" s="229" t="s">
        <v>546</v>
      </c>
      <c r="G189" s="230" t="s">
        <v>148</v>
      </c>
      <c r="H189" s="231">
        <v>54.25</v>
      </c>
      <c r="I189" s="232"/>
      <c r="J189" s="233">
        <f>ROUND(I189*H189,2)</f>
        <v>0</v>
      </c>
      <c r="K189" s="234"/>
      <c r="L189" s="43"/>
      <c r="M189" s="235" t="s">
        <v>1</v>
      </c>
      <c r="N189" s="236" t="s">
        <v>41</v>
      </c>
      <c r="O189" s="90"/>
      <c r="P189" s="237">
        <f>O189*H189</f>
        <v>0</v>
      </c>
      <c r="Q189" s="237">
        <v>0.26375999999999999</v>
      </c>
      <c r="R189" s="237">
        <f>Q189*H189</f>
        <v>14.30898</v>
      </c>
      <c r="S189" s="237">
        <v>0</v>
      </c>
      <c r="T189" s="238">
        <f>S189*H189</f>
        <v>0</v>
      </c>
      <c r="U189" s="37"/>
      <c r="V189" s="37"/>
      <c r="W189" s="37"/>
      <c r="X189" s="37"/>
      <c r="Y189" s="37"/>
      <c r="Z189" s="37"/>
      <c r="AA189" s="37"/>
      <c r="AB189" s="37"/>
      <c r="AC189" s="37"/>
      <c r="AD189" s="37"/>
      <c r="AE189" s="37"/>
      <c r="AR189" s="239" t="s">
        <v>149</v>
      </c>
      <c r="AT189" s="239" t="s">
        <v>145</v>
      </c>
      <c r="AU189" s="239" t="s">
        <v>85</v>
      </c>
      <c r="AY189" s="16" t="s">
        <v>143</v>
      </c>
      <c r="BE189" s="240">
        <f>IF(N189="základní",J189,0)</f>
        <v>0</v>
      </c>
      <c r="BF189" s="240">
        <f>IF(N189="snížená",J189,0)</f>
        <v>0</v>
      </c>
      <c r="BG189" s="240">
        <f>IF(N189="zákl. přenesená",J189,0)</f>
        <v>0</v>
      </c>
      <c r="BH189" s="240">
        <f>IF(N189="sníž. přenesená",J189,0)</f>
        <v>0</v>
      </c>
      <c r="BI189" s="240">
        <f>IF(N189="nulová",J189,0)</f>
        <v>0</v>
      </c>
      <c r="BJ189" s="16" t="s">
        <v>83</v>
      </c>
      <c r="BK189" s="240">
        <f>ROUND(I189*H189,2)</f>
        <v>0</v>
      </c>
      <c r="BL189" s="16" t="s">
        <v>149</v>
      </c>
      <c r="BM189" s="239" t="s">
        <v>547</v>
      </c>
    </row>
    <row r="190" s="2" customFormat="1">
      <c r="A190" s="37"/>
      <c r="B190" s="38"/>
      <c r="C190" s="39"/>
      <c r="D190" s="241" t="s">
        <v>151</v>
      </c>
      <c r="E190" s="39"/>
      <c r="F190" s="242" t="s">
        <v>548</v>
      </c>
      <c r="G190" s="39"/>
      <c r="H190" s="39"/>
      <c r="I190" s="243"/>
      <c r="J190" s="39"/>
      <c r="K190" s="39"/>
      <c r="L190" s="43"/>
      <c r="M190" s="244"/>
      <c r="N190" s="245"/>
      <c r="O190" s="90"/>
      <c r="P190" s="90"/>
      <c r="Q190" s="90"/>
      <c r="R190" s="90"/>
      <c r="S190" s="90"/>
      <c r="T190" s="91"/>
      <c r="U190" s="37"/>
      <c r="V190" s="37"/>
      <c r="W190" s="37"/>
      <c r="X190" s="37"/>
      <c r="Y190" s="37"/>
      <c r="Z190" s="37"/>
      <c r="AA190" s="37"/>
      <c r="AB190" s="37"/>
      <c r="AC190" s="37"/>
      <c r="AD190" s="37"/>
      <c r="AE190" s="37"/>
      <c r="AT190" s="16" t="s">
        <v>151</v>
      </c>
      <c r="AU190" s="16" t="s">
        <v>85</v>
      </c>
    </row>
    <row r="191" s="13" customFormat="1">
      <c r="A191" s="13"/>
      <c r="B191" s="246"/>
      <c r="C191" s="247"/>
      <c r="D191" s="241" t="s">
        <v>153</v>
      </c>
      <c r="E191" s="248" t="s">
        <v>1</v>
      </c>
      <c r="F191" s="249" t="s">
        <v>549</v>
      </c>
      <c r="G191" s="247"/>
      <c r="H191" s="250">
        <v>54.25</v>
      </c>
      <c r="I191" s="251"/>
      <c r="J191" s="247"/>
      <c r="K191" s="247"/>
      <c r="L191" s="252"/>
      <c r="M191" s="253"/>
      <c r="N191" s="254"/>
      <c r="O191" s="254"/>
      <c r="P191" s="254"/>
      <c r="Q191" s="254"/>
      <c r="R191" s="254"/>
      <c r="S191" s="254"/>
      <c r="T191" s="255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T191" s="256" t="s">
        <v>153</v>
      </c>
      <c r="AU191" s="256" t="s">
        <v>85</v>
      </c>
      <c r="AV191" s="13" t="s">
        <v>85</v>
      </c>
      <c r="AW191" s="13" t="s">
        <v>32</v>
      </c>
      <c r="AX191" s="13" t="s">
        <v>83</v>
      </c>
      <c r="AY191" s="256" t="s">
        <v>143</v>
      </c>
    </row>
    <row r="192" s="2" customFormat="1" ht="37.8" customHeight="1">
      <c r="A192" s="37"/>
      <c r="B192" s="38"/>
      <c r="C192" s="227" t="s">
        <v>251</v>
      </c>
      <c r="D192" s="227" t="s">
        <v>145</v>
      </c>
      <c r="E192" s="228" t="s">
        <v>550</v>
      </c>
      <c r="F192" s="229" t="s">
        <v>551</v>
      </c>
      <c r="G192" s="230" t="s">
        <v>148</v>
      </c>
      <c r="H192" s="231">
        <v>54.25</v>
      </c>
      <c r="I192" s="232"/>
      <c r="J192" s="233">
        <f>ROUND(I192*H192,2)</f>
        <v>0</v>
      </c>
      <c r="K192" s="234"/>
      <c r="L192" s="43"/>
      <c r="M192" s="235" t="s">
        <v>1</v>
      </c>
      <c r="N192" s="236" t="s">
        <v>41</v>
      </c>
      <c r="O192" s="90"/>
      <c r="P192" s="237">
        <f>O192*H192</f>
        <v>0</v>
      </c>
      <c r="Q192" s="237">
        <v>0.49985000000000002</v>
      </c>
      <c r="R192" s="237">
        <f>Q192*H192</f>
        <v>27.1168625</v>
      </c>
      <c r="S192" s="237">
        <v>0</v>
      </c>
      <c r="T192" s="238">
        <f>S192*H192</f>
        <v>0</v>
      </c>
      <c r="U192" s="37"/>
      <c r="V192" s="37"/>
      <c r="W192" s="37"/>
      <c r="X192" s="37"/>
      <c r="Y192" s="37"/>
      <c r="Z192" s="37"/>
      <c r="AA192" s="37"/>
      <c r="AB192" s="37"/>
      <c r="AC192" s="37"/>
      <c r="AD192" s="37"/>
      <c r="AE192" s="37"/>
      <c r="AR192" s="239" t="s">
        <v>149</v>
      </c>
      <c r="AT192" s="239" t="s">
        <v>145</v>
      </c>
      <c r="AU192" s="239" t="s">
        <v>85</v>
      </c>
      <c r="AY192" s="16" t="s">
        <v>143</v>
      </c>
      <c r="BE192" s="240">
        <f>IF(N192="základní",J192,0)</f>
        <v>0</v>
      </c>
      <c r="BF192" s="240">
        <f>IF(N192="snížená",J192,0)</f>
        <v>0</v>
      </c>
      <c r="BG192" s="240">
        <f>IF(N192="zákl. přenesená",J192,0)</f>
        <v>0</v>
      </c>
      <c r="BH192" s="240">
        <f>IF(N192="sníž. přenesená",J192,0)</f>
        <v>0</v>
      </c>
      <c r="BI192" s="240">
        <f>IF(N192="nulová",J192,0)</f>
        <v>0</v>
      </c>
      <c r="BJ192" s="16" t="s">
        <v>83</v>
      </c>
      <c r="BK192" s="240">
        <f>ROUND(I192*H192,2)</f>
        <v>0</v>
      </c>
      <c r="BL192" s="16" t="s">
        <v>149</v>
      </c>
      <c r="BM192" s="239" t="s">
        <v>552</v>
      </c>
    </row>
    <row r="193" s="2" customFormat="1">
      <c r="A193" s="37"/>
      <c r="B193" s="38"/>
      <c r="C193" s="39"/>
      <c r="D193" s="241" t="s">
        <v>151</v>
      </c>
      <c r="E193" s="39"/>
      <c r="F193" s="242" t="s">
        <v>553</v>
      </c>
      <c r="G193" s="39"/>
      <c r="H193" s="39"/>
      <c r="I193" s="243"/>
      <c r="J193" s="39"/>
      <c r="K193" s="39"/>
      <c r="L193" s="43"/>
      <c r="M193" s="244"/>
      <c r="N193" s="245"/>
      <c r="O193" s="90"/>
      <c r="P193" s="90"/>
      <c r="Q193" s="90"/>
      <c r="R193" s="90"/>
      <c r="S193" s="90"/>
      <c r="T193" s="91"/>
      <c r="U193" s="37"/>
      <c r="V193" s="37"/>
      <c r="W193" s="37"/>
      <c r="X193" s="37"/>
      <c r="Y193" s="37"/>
      <c r="Z193" s="37"/>
      <c r="AA193" s="37"/>
      <c r="AB193" s="37"/>
      <c r="AC193" s="37"/>
      <c r="AD193" s="37"/>
      <c r="AE193" s="37"/>
      <c r="AT193" s="16" t="s">
        <v>151</v>
      </c>
      <c r="AU193" s="16" t="s">
        <v>85</v>
      </c>
    </row>
    <row r="194" s="13" customFormat="1">
      <c r="A194" s="13"/>
      <c r="B194" s="246"/>
      <c r="C194" s="247"/>
      <c r="D194" s="241" t="s">
        <v>153</v>
      </c>
      <c r="E194" s="248" t="s">
        <v>1</v>
      </c>
      <c r="F194" s="249" t="s">
        <v>549</v>
      </c>
      <c r="G194" s="247"/>
      <c r="H194" s="250">
        <v>54.25</v>
      </c>
      <c r="I194" s="251"/>
      <c r="J194" s="247"/>
      <c r="K194" s="247"/>
      <c r="L194" s="252"/>
      <c r="M194" s="253"/>
      <c r="N194" s="254"/>
      <c r="O194" s="254"/>
      <c r="P194" s="254"/>
      <c r="Q194" s="254"/>
      <c r="R194" s="254"/>
      <c r="S194" s="254"/>
      <c r="T194" s="255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T194" s="256" t="s">
        <v>153</v>
      </c>
      <c r="AU194" s="256" t="s">
        <v>85</v>
      </c>
      <c r="AV194" s="13" t="s">
        <v>85</v>
      </c>
      <c r="AW194" s="13" t="s">
        <v>32</v>
      </c>
      <c r="AX194" s="13" t="s">
        <v>83</v>
      </c>
      <c r="AY194" s="256" t="s">
        <v>143</v>
      </c>
    </row>
    <row r="195" s="2" customFormat="1" ht="37.8" customHeight="1">
      <c r="A195" s="37"/>
      <c r="B195" s="38"/>
      <c r="C195" s="227" t="s">
        <v>256</v>
      </c>
      <c r="D195" s="227" t="s">
        <v>145</v>
      </c>
      <c r="E195" s="228" t="s">
        <v>239</v>
      </c>
      <c r="F195" s="229" t="s">
        <v>240</v>
      </c>
      <c r="G195" s="230" t="s">
        <v>148</v>
      </c>
      <c r="H195" s="231">
        <v>636.70000000000005</v>
      </c>
      <c r="I195" s="232"/>
      <c r="J195" s="233">
        <f>ROUND(I195*H195,2)</f>
        <v>0</v>
      </c>
      <c r="K195" s="234"/>
      <c r="L195" s="43"/>
      <c r="M195" s="235" t="s">
        <v>1</v>
      </c>
      <c r="N195" s="236" t="s">
        <v>41</v>
      </c>
      <c r="O195" s="90"/>
      <c r="P195" s="237">
        <f>O195*H195</f>
        <v>0</v>
      </c>
      <c r="Q195" s="237">
        <v>0.040000000000000001</v>
      </c>
      <c r="R195" s="237">
        <f>Q195*H195</f>
        <v>25.468000000000004</v>
      </c>
      <c r="S195" s="237">
        <v>0</v>
      </c>
      <c r="T195" s="238">
        <f>S195*H195</f>
        <v>0</v>
      </c>
      <c r="U195" s="37"/>
      <c r="V195" s="37"/>
      <c r="W195" s="37"/>
      <c r="X195" s="37"/>
      <c r="Y195" s="37"/>
      <c r="Z195" s="37"/>
      <c r="AA195" s="37"/>
      <c r="AB195" s="37"/>
      <c r="AC195" s="37"/>
      <c r="AD195" s="37"/>
      <c r="AE195" s="37"/>
      <c r="AR195" s="239" t="s">
        <v>149</v>
      </c>
      <c r="AT195" s="239" t="s">
        <v>145</v>
      </c>
      <c r="AU195" s="239" t="s">
        <v>85</v>
      </c>
      <c r="AY195" s="16" t="s">
        <v>143</v>
      </c>
      <c r="BE195" s="240">
        <f>IF(N195="základní",J195,0)</f>
        <v>0</v>
      </c>
      <c r="BF195" s="240">
        <f>IF(N195="snížená",J195,0)</f>
        <v>0</v>
      </c>
      <c r="BG195" s="240">
        <f>IF(N195="zákl. přenesená",J195,0)</f>
        <v>0</v>
      </c>
      <c r="BH195" s="240">
        <f>IF(N195="sníž. přenesená",J195,0)</f>
        <v>0</v>
      </c>
      <c r="BI195" s="240">
        <f>IF(N195="nulová",J195,0)</f>
        <v>0</v>
      </c>
      <c r="BJ195" s="16" t="s">
        <v>83</v>
      </c>
      <c r="BK195" s="240">
        <f>ROUND(I195*H195,2)</f>
        <v>0</v>
      </c>
      <c r="BL195" s="16" t="s">
        <v>149</v>
      </c>
      <c r="BM195" s="239" t="s">
        <v>554</v>
      </c>
    </row>
    <row r="196" s="2" customFormat="1">
      <c r="A196" s="37"/>
      <c r="B196" s="38"/>
      <c r="C196" s="39"/>
      <c r="D196" s="241" t="s">
        <v>151</v>
      </c>
      <c r="E196" s="39"/>
      <c r="F196" s="242" t="s">
        <v>242</v>
      </c>
      <c r="G196" s="39"/>
      <c r="H196" s="39"/>
      <c r="I196" s="243"/>
      <c r="J196" s="39"/>
      <c r="K196" s="39"/>
      <c r="L196" s="43"/>
      <c r="M196" s="244"/>
      <c r="N196" s="245"/>
      <c r="O196" s="90"/>
      <c r="P196" s="90"/>
      <c r="Q196" s="90"/>
      <c r="R196" s="90"/>
      <c r="S196" s="90"/>
      <c r="T196" s="91"/>
      <c r="U196" s="37"/>
      <c r="V196" s="37"/>
      <c r="W196" s="37"/>
      <c r="X196" s="37"/>
      <c r="Y196" s="37"/>
      <c r="Z196" s="37"/>
      <c r="AA196" s="37"/>
      <c r="AB196" s="37"/>
      <c r="AC196" s="37"/>
      <c r="AD196" s="37"/>
      <c r="AE196" s="37"/>
      <c r="AT196" s="16" t="s">
        <v>151</v>
      </c>
      <c r="AU196" s="16" t="s">
        <v>85</v>
      </c>
    </row>
    <row r="197" s="13" customFormat="1">
      <c r="A197" s="13"/>
      <c r="B197" s="246"/>
      <c r="C197" s="247"/>
      <c r="D197" s="241" t="s">
        <v>153</v>
      </c>
      <c r="E197" s="248" t="s">
        <v>1</v>
      </c>
      <c r="F197" s="249" t="s">
        <v>555</v>
      </c>
      <c r="G197" s="247"/>
      <c r="H197" s="250">
        <v>294.80000000000001</v>
      </c>
      <c r="I197" s="251"/>
      <c r="J197" s="247"/>
      <c r="K197" s="247"/>
      <c r="L197" s="252"/>
      <c r="M197" s="253"/>
      <c r="N197" s="254"/>
      <c r="O197" s="254"/>
      <c r="P197" s="254"/>
      <c r="Q197" s="254"/>
      <c r="R197" s="254"/>
      <c r="S197" s="254"/>
      <c r="T197" s="255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T197" s="256" t="s">
        <v>153</v>
      </c>
      <c r="AU197" s="256" t="s">
        <v>85</v>
      </c>
      <c r="AV197" s="13" t="s">
        <v>85</v>
      </c>
      <c r="AW197" s="13" t="s">
        <v>32</v>
      </c>
      <c r="AX197" s="13" t="s">
        <v>76</v>
      </c>
      <c r="AY197" s="256" t="s">
        <v>143</v>
      </c>
    </row>
    <row r="198" s="13" customFormat="1">
      <c r="A198" s="13"/>
      <c r="B198" s="246"/>
      <c r="C198" s="247"/>
      <c r="D198" s="241" t="s">
        <v>153</v>
      </c>
      <c r="E198" s="248" t="s">
        <v>1</v>
      </c>
      <c r="F198" s="249" t="s">
        <v>556</v>
      </c>
      <c r="G198" s="247"/>
      <c r="H198" s="250">
        <v>318.30000000000001</v>
      </c>
      <c r="I198" s="251"/>
      <c r="J198" s="247"/>
      <c r="K198" s="247"/>
      <c r="L198" s="252"/>
      <c r="M198" s="253"/>
      <c r="N198" s="254"/>
      <c r="O198" s="254"/>
      <c r="P198" s="254"/>
      <c r="Q198" s="254"/>
      <c r="R198" s="254"/>
      <c r="S198" s="254"/>
      <c r="T198" s="255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T198" s="256" t="s">
        <v>153</v>
      </c>
      <c r="AU198" s="256" t="s">
        <v>85</v>
      </c>
      <c r="AV198" s="13" t="s">
        <v>85</v>
      </c>
      <c r="AW198" s="13" t="s">
        <v>32</v>
      </c>
      <c r="AX198" s="13" t="s">
        <v>76</v>
      </c>
      <c r="AY198" s="256" t="s">
        <v>143</v>
      </c>
    </row>
    <row r="199" s="13" customFormat="1">
      <c r="A199" s="13"/>
      <c r="B199" s="246"/>
      <c r="C199" s="247"/>
      <c r="D199" s="241" t="s">
        <v>153</v>
      </c>
      <c r="E199" s="248" t="s">
        <v>1</v>
      </c>
      <c r="F199" s="249" t="s">
        <v>557</v>
      </c>
      <c r="G199" s="247"/>
      <c r="H199" s="250">
        <v>23.600000000000001</v>
      </c>
      <c r="I199" s="251"/>
      <c r="J199" s="247"/>
      <c r="K199" s="247"/>
      <c r="L199" s="252"/>
      <c r="M199" s="253"/>
      <c r="N199" s="254"/>
      <c r="O199" s="254"/>
      <c r="P199" s="254"/>
      <c r="Q199" s="254"/>
      <c r="R199" s="254"/>
      <c r="S199" s="254"/>
      <c r="T199" s="255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T199" s="256" t="s">
        <v>153</v>
      </c>
      <c r="AU199" s="256" t="s">
        <v>85</v>
      </c>
      <c r="AV199" s="13" t="s">
        <v>85</v>
      </c>
      <c r="AW199" s="13" t="s">
        <v>32</v>
      </c>
      <c r="AX199" s="13" t="s">
        <v>76</v>
      </c>
      <c r="AY199" s="256" t="s">
        <v>143</v>
      </c>
    </row>
    <row r="200" s="14" customFormat="1">
      <c r="A200" s="14"/>
      <c r="B200" s="257"/>
      <c r="C200" s="258"/>
      <c r="D200" s="241" t="s">
        <v>153</v>
      </c>
      <c r="E200" s="259" t="s">
        <v>1</v>
      </c>
      <c r="F200" s="260" t="s">
        <v>162</v>
      </c>
      <c r="G200" s="258"/>
      <c r="H200" s="261">
        <v>636.70000000000005</v>
      </c>
      <c r="I200" s="262"/>
      <c r="J200" s="258"/>
      <c r="K200" s="258"/>
      <c r="L200" s="263"/>
      <c r="M200" s="264"/>
      <c r="N200" s="265"/>
      <c r="O200" s="265"/>
      <c r="P200" s="265"/>
      <c r="Q200" s="265"/>
      <c r="R200" s="265"/>
      <c r="S200" s="265"/>
      <c r="T200" s="266"/>
      <c r="U200" s="14"/>
      <c r="V200" s="14"/>
      <c r="W200" s="14"/>
      <c r="X200" s="14"/>
      <c r="Y200" s="14"/>
      <c r="Z200" s="14"/>
      <c r="AA200" s="14"/>
      <c r="AB200" s="14"/>
      <c r="AC200" s="14"/>
      <c r="AD200" s="14"/>
      <c r="AE200" s="14"/>
      <c r="AT200" s="267" t="s">
        <v>153</v>
      </c>
      <c r="AU200" s="267" t="s">
        <v>85</v>
      </c>
      <c r="AV200" s="14" t="s">
        <v>149</v>
      </c>
      <c r="AW200" s="14" t="s">
        <v>32</v>
      </c>
      <c r="AX200" s="14" t="s">
        <v>83</v>
      </c>
      <c r="AY200" s="267" t="s">
        <v>143</v>
      </c>
    </row>
    <row r="201" s="2" customFormat="1" ht="21.75" customHeight="1">
      <c r="A201" s="37"/>
      <c r="B201" s="38"/>
      <c r="C201" s="268" t="s">
        <v>261</v>
      </c>
      <c r="D201" s="268" t="s">
        <v>188</v>
      </c>
      <c r="E201" s="269" t="s">
        <v>246</v>
      </c>
      <c r="F201" s="270" t="s">
        <v>247</v>
      </c>
      <c r="G201" s="271" t="s">
        <v>148</v>
      </c>
      <c r="H201" s="272">
        <v>655.80100000000004</v>
      </c>
      <c r="I201" s="273"/>
      <c r="J201" s="274">
        <f>ROUND(I201*H201,2)</f>
        <v>0</v>
      </c>
      <c r="K201" s="275"/>
      <c r="L201" s="276"/>
      <c r="M201" s="277" t="s">
        <v>1</v>
      </c>
      <c r="N201" s="278" t="s">
        <v>41</v>
      </c>
      <c r="O201" s="90"/>
      <c r="P201" s="237">
        <f>O201*H201</f>
        <v>0</v>
      </c>
      <c r="Q201" s="237">
        <v>0.0126</v>
      </c>
      <c r="R201" s="237">
        <f>Q201*H201</f>
        <v>8.2630926000000002</v>
      </c>
      <c r="S201" s="237">
        <v>0</v>
      </c>
      <c r="T201" s="238">
        <f>S201*H201</f>
        <v>0</v>
      </c>
      <c r="U201" s="37"/>
      <c r="V201" s="37"/>
      <c r="W201" s="37"/>
      <c r="X201" s="37"/>
      <c r="Y201" s="37"/>
      <c r="Z201" s="37"/>
      <c r="AA201" s="37"/>
      <c r="AB201" s="37"/>
      <c r="AC201" s="37"/>
      <c r="AD201" s="37"/>
      <c r="AE201" s="37"/>
      <c r="AR201" s="239" t="s">
        <v>191</v>
      </c>
      <c r="AT201" s="239" t="s">
        <v>188</v>
      </c>
      <c r="AU201" s="239" t="s">
        <v>85</v>
      </c>
      <c r="AY201" s="16" t="s">
        <v>143</v>
      </c>
      <c r="BE201" s="240">
        <f>IF(N201="základní",J201,0)</f>
        <v>0</v>
      </c>
      <c r="BF201" s="240">
        <f>IF(N201="snížená",J201,0)</f>
        <v>0</v>
      </c>
      <c r="BG201" s="240">
        <f>IF(N201="zákl. přenesená",J201,0)</f>
        <v>0</v>
      </c>
      <c r="BH201" s="240">
        <f>IF(N201="sníž. přenesená",J201,0)</f>
        <v>0</v>
      </c>
      <c r="BI201" s="240">
        <f>IF(N201="nulová",J201,0)</f>
        <v>0</v>
      </c>
      <c r="BJ201" s="16" t="s">
        <v>83</v>
      </c>
      <c r="BK201" s="240">
        <f>ROUND(I201*H201,2)</f>
        <v>0</v>
      </c>
      <c r="BL201" s="16" t="s">
        <v>149</v>
      </c>
      <c r="BM201" s="239" t="s">
        <v>558</v>
      </c>
    </row>
    <row r="202" s="2" customFormat="1">
      <c r="A202" s="37"/>
      <c r="B202" s="38"/>
      <c r="C202" s="39"/>
      <c r="D202" s="241" t="s">
        <v>151</v>
      </c>
      <c r="E202" s="39"/>
      <c r="F202" s="242" t="s">
        <v>249</v>
      </c>
      <c r="G202" s="39"/>
      <c r="H202" s="39"/>
      <c r="I202" s="243"/>
      <c r="J202" s="39"/>
      <c r="K202" s="39"/>
      <c r="L202" s="43"/>
      <c r="M202" s="244"/>
      <c r="N202" s="245"/>
      <c r="O202" s="90"/>
      <c r="P202" s="90"/>
      <c r="Q202" s="90"/>
      <c r="R202" s="90"/>
      <c r="S202" s="90"/>
      <c r="T202" s="91"/>
      <c r="U202" s="37"/>
      <c r="V202" s="37"/>
      <c r="W202" s="37"/>
      <c r="X202" s="37"/>
      <c r="Y202" s="37"/>
      <c r="Z202" s="37"/>
      <c r="AA202" s="37"/>
      <c r="AB202" s="37"/>
      <c r="AC202" s="37"/>
      <c r="AD202" s="37"/>
      <c r="AE202" s="37"/>
      <c r="AT202" s="16" t="s">
        <v>151</v>
      </c>
      <c r="AU202" s="16" t="s">
        <v>85</v>
      </c>
    </row>
    <row r="203" s="13" customFormat="1">
      <c r="A203" s="13"/>
      <c r="B203" s="246"/>
      <c r="C203" s="247"/>
      <c r="D203" s="241" t="s">
        <v>153</v>
      </c>
      <c r="E203" s="247"/>
      <c r="F203" s="249" t="s">
        <v>559</v>
      </c>
      <c r="G203" s="247"/>
      <c r="H203" s="250">
        <v>655.80100000000004</v>
      </c>
      <c r="I203" s="251"/>
      <c r="J203" s="247"/>
      <c r="K203" s="247"/>
      <c r="L203" s="252"/>
      <c r="M203" s="253"/>
      <c r="N203" s="254"/>
      <c r="O203" s="254"/>
      <c r="P203" s="254"/>
      <c r="Q203" s="254"/>
      <c r="R203" s="254"/>
      <c r="S203" s="254"/>
      <c r="T203" s="255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T203" s="256" t="s">
        <v>153</v>
      </c>
      <c r="AU203" s="256" t="s">
        <v>85</v>
      </c>
      <c r="AV203" s="13" t="s">
        <v>85</v>
      </c>
      <c r="AW203" s="13" t="s">
        <v>4</v>
      </c>
      <c r="AX203" s="13" t="s">
        <v>83</v>
      </c>
      <c r="AY203" s="256" t="s">
        <v>143</v>
      </c>
    </row>
    <row r="204" s="2" customFormat="1" ht="24.15" customHeight="1">
      <c r="A204" s="37"/>
      <c r="B204" s="38"/>
      <c r="C204" s="227" t="s">
        <v>7</v>
      </c>
      <c r="D204" s="227" t="s">
        <v>145</v>
      </c>
      <c r="E204" s="228" t="s">
        <v>252</v>
      </c>
      <c r="F204" s="229" t="s">
        <v>253</v>
      </c>
      <c r="G204" s="230" t="s">
        <v>148</v>
      </c>
      <c r="H204" s="231">
        <v>329.22000000000003</v>
      </c>
      <c r="I204" s="232"/>
      <c r="J204" s="233">
        <f>ROUND(I204*H204,2)</f>
        <v>0</v>
      </c>
      <c r="K204" s="234"/>
      <c r="L204" s="43"/>
      <c r="M204" s="235" t="s">
        <v>1</v>
      </c>
      <c r="N204" s="236" t="s">
        <v>41</v>
      </c>
      <c r="O204" s="90"/>
      <c r="P204" s="237">
        <f>O204*H204</f>
        <v>0</v>
      </c>
      <c r="Q204" s="237">
        <v>0.089219999999999994</v>
      </c>
      <c r="R204" s="237">
        <f>Q204*H204</f>
        <v>29.3730084</v>
      </c>
      <c r="S204" s="237">
        <v>0</v>
      </c>
      <c r="T204" s="238">
        <f>S204*H204</f>
        <v>0</v>
      </c>
      <c r="U204" s="37"/>
      <c r="V204" s="37"/>
      <c r="W204" s="37"/>
      <c r="X204" s="37"/>
      <c r="Y204" s="37"/>
      <c r="Z204" s="37"/>
      <c r="AA204" s="37"/>
      <c r="AB204" s="37"/>
      <c r="AC204" s="37"/>
      <c r="AD204" s="37"/>
      <c r="AE204" s="37"/>
      <c r="AR204" s="239" t="s">
        <v>149</v>
      </c>
      <c r="AT204" s="239" t="s">
        <v>145</v>
      </c>
      <c r="AU204" s="239" t="s">
        <v>85</v>
      </c>
      <c r="AY204" s="16" t="s">
        <v>143</v>
      </c>
      <c r="BE204" s="240">
        <f>IF(N204="základní",J204,0)</f>
        <v>0</v>
      </c>
      <c r="BF204" s="240">
        <f>IF(N204="snížená",J204,0)</f>
        <v>0</v>
      </c>
      <c r="BG204" s="240">
        <f>IF(N204="zákl. přenesená",J204,0)</f>
        <v>0</v>
      </c>
      <c r="BH204" s="240">
        <f>IF(N204="sníž. přenesená",J204,0)</f>
        <v>0</v>
      </c>
      <c r="BI204" s="240">
        <f>IF(N204="nulová",J204,0)</f>
        <v>0</v>
      </c>
      <c r="BJ204" s="16" t="s">
        <v>83</v>
      </c>
      <c r="BK204" s="240">
        <f>ROUND(I204*H204,2)</f>
        <v>0</v>
      </c>
      <c r="BL204" s="16" t="s">
        <v>149</v>
      </c>
      <c r="BM204" s="239" t="s">
        <v>560</v>
      </c>
    </row>
    <row r="205" s="2" customFormat="1">
      <c r="A205" s="37"/>
      <c r="B205" s="38"/>
      <c r="C205" s="39"/>
      <c r="D205" s="241" t="s">
        <v>151</v>
      </c>
      <c r="E205" s="39"/>
      <c r="F205" s="242" t="s">
        <v>255</v>
      </c>
      <c r="G205" s="39"/>
      <c r="H205" s="39"/>
      <c r="I205" s="243"/>
      <c r="J205" s="39"/>
      <c r="K205" s="39"/>
      <c r="L205" s="43"/>
      <c r="M205" s="244"/>
      <c r="N205" s="245"/>
      <c r="O205" s="90"/>
      <c r="P205" s="90"/>
      <c r="Q205" s="90"/>
      <c r="R205" s="90"/>
      <c r="S205" s="90"/>
      <c r="T205" s="91"/>
      <c r="U205" s="37"/>
      <c r="V205" s="37"/>
      <c r="W205" s="37"/>
      <c r="X205" s="37"/>
      <c r="Y205" s="37"/>
      <c r="Z205" s="37"/>
      <c r="AA205" s="37"/>
      <c r="AB205" s="37"/>
      <c r="AC205" s="37"/>
      <c r="AD205" s="37"/>
      <c r="AE205" s="37"/>
      <c r="AT205" s="16" t="s">
        <v>151</v>
      </c>
      <c r="AU205" s="16" t="s">
        <v>85</v>
      </c>
    </row>
    <row r="206" s="2" customFormat="1" ht="24.15" customHeight="1">
      <c r="A206" s="37"/>
      <c r="B206" s="38"/>
      <c r="C206" s="268" t="s">
        <v>279</v>
      </c>
      <c r="D206" s="268" t="s">
        <v>188</v>
      </c>
      <c r="E206" s="269" t="s">
        <v>488</v>
      </c>
      <c r="F206" s="270" t="s">
        <v>258</v>
      </c>
      <c r="G206" s="271" t="s">
        <v>148</v>
      </c>
      <c r="H206" s="272">
        <v>318.39999999999998</v>
      </c>
      <c r="I206" s="273"/>
      <c r="J206" s="274">
        <f>ROUND(I206*H206,2)</f>
        <v>0</v>
      </c>
      <c r="K206" s="275"/>
      <c r="L206" s="276"/>
      <c r="M206" s="277" t="s">
        <v>1</v>
      </c>
      <c r="N206" s="278" t="s">
        <v>41</v>
      </c>
      <c r="O206" s="90"/>
      <c r="P206" s="237">
        <f>O206*H206</f>
        <v>0</v>
      </c>
      <c r="Q206" s="237">
        <v>0.14999999999999999</v>
      </c>
      <c r="R206" s="237">
        <f>Q206*H206</f>
        <v>47.759999999999998</v>
      </c>
      <c r="S206" s="237">
        <v>0</v>
      </c>
      <c r="T206" s="238">
        <f>S206*H206</f>
        <v>0</v>
      </c>
      <c r="U206" s="37"/>
      <c r="V206" s="37"/>
      <c r="W206" s="37"/>
      <c r="X206" s="37"/>
      <c r="Y206" s="37"/>
      <c r="Z206" s="37"/>
      <c r="AA206" s="37"/>
      <c r="AB206" s="37"/>
      <c r="AC206" s="37"/>
      <c r="AD206" s="37"/>
      <c r="AE206" s="37"/>
      <c r="AR206" s="239" t="s">
        <v>191</v>
      </c>
      <c r="AT206" s="239" t="s">
        <v>188</v>
      </c>
      <c r="AU206" s="239" t="s">
        <v>85</v>
      </c>
      <c r="AY206" s="16" t="s">
        <v>143</v>
      </c>
      <c r="BE206" s="240">
        <f>IF(N206="základní",J206,0)</f>
        <v>0</v>
      </c>
      <c r="BF206" s="240">
        <f>IF(N206="snížená",J206,0)</f>
        <v>0</v>
      </c>
      <c r="BG206" s="240">
        <f>IF(N206="zákl. přenesená",J206,0)</f>
        <v>0</v>
      </c>
      <c r="BH206" s="240">
        <f>IF(N206="sníž. přenesená",J206,0)</f>
        <v>0</v>
      </c>
      <c r="BI206" s="240">
        <f>IF(N206="nulová",J206,0)</f>
        <v>0</v>
      </c>
      <c r="BJ206" s="16" t="s">
        <v>83</v>
      </c>
      <c r="BK206" s="240">
        <f>ROUND(I206*H206,2)</f>
        <v>0</v>
      </c>
      <c r="BL206" s="16" t="s">
        <v>149</v>
      </c>
      <c r="BM206" s="239" t="s">
        <v>561</v>
      </c>
    </row>
    <row r="207" s="2" customFormat="1">
      <c r="A207" s="37"/>
      <c r="B207" s="38"/>
      <c r="C207" s="39"/>
      <c r="D207" s="241" t="s">
        <v>151</v>
      </c>
      <c r="E207" s="39"/>
      <c r="F207" s="242" t="s">
        <v>258</v>
      </c>
      <c r="G207" s="39"/>
      <c r="H207" s="39"/>
      <c r="I207" s="243"/>
      <c r="J207" s="39"/>
      <c r="K207" s="39"/>
      <c r="L207" s="43"/>
      <c r="M207" s="244"/>
      <c r="N207" s="245"/>
      <c r="O207" s="90"/>
      <c r="P207" s="90"/>
      <c r="Q207" s="90"/>
      <c r="R207" s="90"/>
      <c r="S207" s="90"/>
      <c r="T207" s="91"/>
      <c r="U207" s="37"/>
      <c r="V207" s="37"/>
      <c r="W207" s="37"/>
      <c r="X207" s="37"/>
      <c r="Y207" s="37"/>
      <c r="Z207" s="37"/>
      <c r="AA207" s="37"/>
      <c r="AB207" s="37"/>
      <c r="AC207" s="37"/>
      <c r="AD207" s="37"/>
      <c r="AE207" s="37"/>
      <c r="AT207" s="16" t="s">
        <v>151</v>
      </c>
      <c r="AU207" s="16" t="s">
        <v>85</v>
      </c>
    </row>
    <row r="208" s="13" customFormat="1">
      <c r="A208" s="13"/>
      <c r="B208" s="246"/>
      <c r="C208" s="247"/>
      <c r="D208" s="241" t="s">
        <v>153</v>
      </c>
      <c r="E208" s="248" t="s">
        <v>1</v>
      </c>
      <c r="F208" s="249" t="s">
        <v>562</v>
      </c>
      <c r="G208" s="247"/>
      <c r="H208" s="250">
        <v>294.80000000000001</v>
      </c>
      <c r="I208" s="251"/>
      <c r="J208" s="247"/>
      <c r="K208" s="247"/>
      <c r="L208" s="252"/>
      <c r="M208" s="253"/>
      <c r="N208" s="254"/>
      <c r="O208" s="254"/>
      <c r="P208" s="254"/>
      <c r="Q208" s="254"/>
      <c r="R208" s="254"/>
      <c r="S208" s="254"/>
      <c r="T208" s="255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T208" s="256" t="s">
        <v>153</v>
      </c>
      <c r="AU208" s="256" t="s">
        <v>85</v>
      </c>
      <c r="AV208" s="13" t="s">
        <v>85</v>
      </c>
      <c r="AW208" s="13" t="s">
        <v>32</v>
      </c>
      <c r="AX208" s="13" t="s">
        <v>76</v>
      </c>
      <c r="AY208" s="256" t="s">
        <v>143</v>
      </c>
    </row>
    <row r="209" s="13" customFormat="1">
      <c r="A209" s="13"/>
      <c r="B209" s="246"/>
      <c r="C209" s="247"/>
      <c r="D209" s="241" t="s">
        <v>153</v>
      </c>
      <c r="E209" s="248" t="s">
        <v>1</v>
      </c>
      <c r="F209" s="249" t="s">
        <v>557</v>
      </c>
      <c r="G209" s="247"/>
      <c r="H209" s="250">
        <v>23.600000000000001</v>
      </c>
      <c r="I209" s="251"/>
      <c r="J209" s="247"/>
      <c r="K209" s="247"/>
      <c r="L209" s="252"/>
      <c r="M209" s="253"/>
      <c r="N209" s="254"/>
      <c r="O209" s="254"/>
      <c r="P209" s="254"/>
      <c r="Q209" s="254"/>
      <c r="R209" s="254"/>
      <c r="S209" s="254"/>
      <c r="T209" s="255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T209" s="256" t="s">
        <v>153</v>
      </c>
      <c r="AU209" s="256" t="s">
        <v>85</v>
      </c>
      <c r="AV209" s="13" t="s">
        <v>85</v>
      </c>
      <c r="AW209" s="13" t="s">
        <v>32</v>
      </c>
      <c r="AX209" s="13" t="s">
        <v>76</v>
      </c>
      <c r="AY209" s="256" t="s">
        <v>143</v>
      </c>
    </row>
    <row r="210" s="14" customFormat="1">
      <c r="A210" s="14"/>
      <c r="B210" s="257"/>
      <c r="C210" s="258"/>
      <c r="D210" s="241" t="s">
        <v>153</v>
      </c>
      <c r="E210" s="259" t="s">
        <v>1</v>
      </c>
      <c r="F210" s="260" t="s">
        <v>162</v>
      </c>
      <c r="G210" s="258"/>
      <c r="H210" s="261">
        <v>318.39999999999998</v>
      </c>
      <c r="I210" s="262"/>
      <c r="J210" s="258"/>
      <c r="K210" s="258"/>
      <c r="L210" s="263"/>
      <c r="M210" s="264"/>
      <c r="N210" s="265"/>
      <c r="O210" s="265"/>
      <c r="P210" s="265"/>
      <c r="Q210" s="265"/>
      <c r="R210" s="265"/>
      <c r="S210" s="265"/>
      <c r="T210" s="266"/>
      <c r="U210" s="14"/>
      <c r="V210" s="14"/>
      <c r="W210" s="14"/>
      <c r="X210" s="14"/>
      <c r="Y210" s="14"/>
      <c r="Z210" s="14"/>
      <c r="AA210" s="14"/>
      <c r="AB210" s="14"/>
      <c r="AC210" s="14"/>
      <c r="AD210" s="14"/>
      <c r="AE210" s="14"/>
      <c r="AT210" s="267" t="s">
        <v>153</v>
      </c>
      <c r="AU210" s="267" t="s">
        <v>85</v>
      </c>
      <c r="AV210" s="14" t="s">
        <v>149</v>
      </c>
      <c r="AW210" s="14" t="s">
        <v>32</v>
      </c>
      <c r="AX210" s="14" t="s">
        <v>83</v>
      </c>
      <c r="AY210" s="267" t="s">
        <v>143</v>
      </c>
    </row>
    <row r="211" s="2" customFormat="1" ht="21.75" customHeight="1">
      <c r="A211" s="37"/>
      <c r="B211" s="38"/>
      <c r="C211" s="268" t="s">
        <v>285</v>
      </c>
      <c r="D211" s="268" t="s">
        <v>188</v>
      </c>
      <c r="E211" s="269" t="s">
        <v>491</v>
      </c>
      <c r="F211" s="270" t="s">
        <v>263</v>
      </c>
      <c r="G211" s="271" t="s">
        <v>148</v>
      </c>
      <c r="H211" s="272">
        <v>10.82</v>
      </c>
      <c r="I211" s="273"/>
      <c r="J211" s="274">
        <f>ROUND(I211*H211,2)</f>
        <v>0</v>
      </c>
      <c r="K211" s="275"/>
      <c r="L211" s="276"/>
      <c r="M211" s="277" t="s">
        <v>1</v>
      </c>
      <c r="N211" s="278" t="s">
        <v>41</v>
      </c>
      <c r="O211" s="90"/>
      <c r="P211" s="237">
        <f>O211*H211</f>
        <v>0</v>
      </c>
      <c r="Q211" s="237">
        <v>0.17599999999999999</v>
      </c>
      <c r="R211" s="237">
        <f>Q211*H211</f>
        <v>1.90432</v>
      </c>
      <c r="S211" s="237">
        <v>0</v>
      </c>
      <c r="T211" s="238">
        <f>S211*H211</f>
        <v>0</v>
      </c>
      <c r="U211" s="37"/>
      <c r="V211" s="37"/>
      <c r="W211" s="37"/>
      <c r="X211" s="37"/>
      <c r="Y211" s="37"/>
      <c r="Z211" s="37"/>
      <c r="AA211" s="37"/>
      <c r="AB211" s="37"/>
      <c r="AC211" s="37"/>
      <c r="AD211" s="37"/>
      <c r="AE211" s="37"/>
      <c r="AR211" s="239" t="s">
        <v>191</v>
      </c>
      <c r="AT211" s="239" t="s">
        <v>188</v>
      </c>
      <c r="AU211" s="239" t="s">
        <v>85</v>
      </c>
      <c r="AY211" s="16" t="s">
        <v>143</v>
      </c>
      <c r="BE211" s="240">
        <f>IF(N211="základní",J211,0)</f>
        <v>0</v>
      </c>
      <c r="BF211" s="240">
        <f>IF(N211="snížená",J211,0)</f>
        <v>0</v>
      </c>
      <c r="BG211" s="240">
        <f>IF(N211="zákl. přenesená",J211,0)</f>
        <v>0</v>
      </c>
      <c r="BH211" s="240">
        <f>IF(N211="sníž. přenesená",J211,0)</f>
        <v>0</v>
      </c>
      <c r="BI211" s="240">
        <f>IF(N211="nulová",J211,0)</f>
        <v>0</v>
      </c>
      <c r="BJ211" s="16" t="s">
        <v>83</v>
      </c>
      <c r="BK211" s="240">
        <f>ROUND(I211*H211,2)</f>
        <v>0</v>
      </c>
      <c r="BL211" s="16" t="s">
        <v>149</v>
      </c>
      <c r="BM211" s="239" t="s">
        <v>563</v>
      </c>
    </row>
    <row r="212" s="2" customFormat="1">
      <c r="A212" s="37"/>
      <c r="B212" s="38"/>
      <c r="C212" s="39"/>
      <c r="D212" s="241" t="s">
        <v>151</v>
      </c>
      <c r="E212" s="39"/>
      <c r="F212" s="242" t="s">
        <v>265</v>
      </c>
      <c r="G212" s="39"/>
      <c r="H212" s="39"/>
      <c r="I212" s="243"/>
      <c r="J212" s="39"/>
      <c r="K212" s="39"/>
      <c r="L212" s="43"/>
      <c r="M212" s="244"/>
      <c r="N212" s="245"/>
      <c r="O212" s="90"/>
      <c r="P212" s="90"/>
      <c r="Q212" s="90"/>
      <c r="R212" s="90"/>
      <c r="S212" s="90"/>
      <c r="T212" s="91"/>
      <c r="U212" s="37"/>
      <c r="V212" s="37"/>
      <c r="W212" s="37"/>
      <c r="X212" s="37"/>
      <c r="Y212" s="37"/>
      <c r="Z212" s="37"/>
      <c r="AA212" s="37"/>
      <c r="AB212" s="37"/>
      <c r="AC212" s="37"/>
      <c r="AD212" s="37"/>
      <c r="AE212" s="37"/>
      <c r="AT212" s="16" t="s">
        <v>151</v>
      </c>
      <c r="AU212" s="16" t="s">
        <v>85</v>
      </c>
    </row>
    <row r="213" s="13" customFormat="1">
      <c r="A213" s="13"/>
      <c r="B213" s="246"/>
      <c r="C213" s="247"/>
      <c r="D213" s="241" t="s">
        <v>153</v>
      </c>
      <c r="E213" s="248" t="s">
        <v>1</v>
      </c>
      <c r="F213" s="249" t="s">
        <v>564</v>
      </c>
      <c r="G213" s="247"/>
      <c r="H213" s="250">
        <v>8.5600000000000005</v>
      </c>
      <c r="I213" s="251"/>
      <c r="J213" s="247"/>
      <c r="K213" s="247"/>
      <c r="L213" s="252"/>
      <c r="M213" s="253"/>
      <c r="N213" s="254"/>
      <c r="O213" s="254"/>
      <c r="P213" s="254"/>
      <c r="Q213" s="254"/>
      <c r="R213" s="254"/>
      <c r="S213" s="254"/>
      <c r="T213" s="255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T213" s="256" t="s">
        <v>153</v>
      </c>
      <c r="AU213" s="256" t="s">
        <v>85</v>
      </c>
      <c r="AV213" s="13" t="s">
        <v>85</v>
      </c>
      <c r="AW213" s="13" t="s">
        <v>32</v>
      </c>
      <c r="AX213" s="13" t="s">
        <v>76</v>
      </c>
      <c r="AY213" s="256" t="s">
        <v>143</v>
      </c>
    </row>
    <row r="214" s="13" customFormat="1">
      <c r="A214" s="13"/>
      <c r="B214" s="246"/>
      <c r="C214" s="247"/>
      <c r="D214" s="241" t="s">
        <v>153</v>
      </c>
      <c r="E214" s="248" t="s">
        <v>1</v>
      </c>
      <c r="F214" s="249" t="s">
        <v>565</v>
      </c>
      <c r="G214" s="247"/>
      <c r="H214" s="250">
        <v>2.2599999999999998</v>
      </c>
      <c r="I214" s="251"/>
      <c r="J214" s="247"/>
      <c r="K214" s="247"/>
      <c r="L214" s="252"/>
      <c r="M214" s="253"/>
      <c r="N214" s="254"/>
      <c r="O214" s="254"/>
      <c r="P214" s="254"/>
      <c r="Q214" s="254"/>
      <c r="R214" s="254"/>
      <c r="S214" s="254"/>
      <c r="T214" s="255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T214" s="256" t="s">
        <v>153</v>
      </c>
      <c r="AU214" s="256" t="s">
        <v>85</v>
      </c>
      <c r="AV214" s="13" t="s">
        <v>85</v>
      </c>
      <c r="AW214" s="13" t="s">
        <v>32</v>
      </c>
      <c r="AX214" s="13" t="s">
        <v>76</v>
      </c>
      <c r="AY214" s="256" t="s">
        <v>143</v>
      </c>
    </row>
    <row r="215" s="14" customFormat="1">
      <c r="A215" s="14"/>
      <c r="B215" s="257"/>
      <c r="C215" s="258"/>
      <c r="D215" s="241" t="s">
        <v>153</v>
      </c>
      <c r="E215" s="259" t="s">
        <v>1</v>
      </c>
      <c r="F215" s="260" t="s">
        <v>162</v>
      </c>
      <c r="G215" s="258"/>
      <c r="H215" s="261">
        <v>10.82</v>
      </c>
      <c r="I215" s="262"/>
      <c r="J215" s="258"/>
      <c r="K215" s="258"/>
      <c r="L215" s="263"/>
      <c r="M215" s="264"/>
      <c r="N215" s="265"/>
      <c r="O215" s="265"/>
      <c r="P215" s="265"/>
      <c r="Q215" s="265"/>
      <c r="R215" s="265"/>
      <c r="S215" s="265"/>
      <c r="T215" s="266"/>
      <c r="U215" s="14"/>
      <c r="V215" s="14"/>
      <c r="W215" s="14"/>
      <c r="X215" s="14"/>
      <c r="Y215" s="14"/>
      <c r="Z215" s="14"/>
      <c r="AA215" s="14"/>
      <c r="AB215" s="14"/>
      <c r="AC215" s="14"/>
      <c r="AD215" s="14"/>
      <c r="AE215" s="14"/>
      <c r="AT215" s="267" t="s">
        <v>153</v>
      </c>
      <c r="AU215" s="267" t="s">
        <v>85</v>
      </c>
      <c r="AV215" s="14" t="s">
        <v>149</v>
      </c>
      <c r="AW215" s="14" t="s">
        <v>32</v>
      </c>
      <c r="AX215" s="14" t="s">
        <v>83</v>
      </c>
      <c r="AY215" s="267" t="s">
        <v>143</v>
      </c>
    </row>
    <row r="216" s="2" customFormat="1" ht="21.75" customHeight="1">
      <c r="A216" s="37"/>
      <c r="B216" s="38"/>
      <c r="C216" s="227" t="s">
        <v>290</v>
      </c>
      <c r="D216" s="227" t="s">
        <v>145</v>
      </c>
      <c r="E216" s="228" t="s">
        <v>566</v>
      </c>
      <c r="F216" s="229" t="s">
        <v>567</v>
      </c>
      <c r="G216" s="230" t="s">
        <v>282</v>
      </c>
      <c r="H216" s="231">
        <v>108.2</v>
      </c>
      <c r="I216" s="232"/>
      <c r="J216" s="233">
        <f>ROUND(I216*H216,2)</f>
        <v>0</v>
      </c>
      <c r="K216" s="234"/>
      <c r="L216" s="43"/>
      <c r="M216" s="235" t="s">
        <v>1</v>
      </c>
      <c r="N216" s="236" t="s">
        <v>41</v>
      </c>
      <c r="O216" s="90"/>
      <c r="P216" s="237">
        <f>O216*H216</f>
        <v>0</v>
      </c>
      <c r="Q216" s="237">
        <v>0.0035999999999999999</v>
      </c>
      <c r="R216" s="237">
        <f>Q216*H216</f>
        <v>0.38951999999999998</v>
      </c>
      <c r="S216" s="237">
        <v>0</v>
      </c>
      <c r="T216" s="238">
        <f>S216*H216</f>
        <v>0</v>
      </c>
      <c r="U216" s="37"/>
      <c r="V216" s="37"/>
      <c r="W216" s="37"/>
      <c r="X216" s="37"/>
      <c r="Y216" s="37"/>
      <c r="Z216" s="37"/>
      <c r="AA216" s="37"/>
      <c r="AB216" s="37"/>
      <c r="AC216" s="37"/>
      <c r="AD216" s="37"/>
      <c r="AE216" s="37"/>
      <c r="AR216" s="239" t="s">
        <v>149</v>
      </c>
      <c r="AT216" s="239" t="s">
        <v>145</v>
      </c>
      <c r="AU216" s="239" t="s">
        <v>85</v>
      </c>
      <c r="AY216" s="16" t="s">
        <v>143</v>
      </c>
      <c r="BE216" s="240">
        <f>IF(N216="základní",J216,0)</f>
        <v>0</v>
      </c>
      <c r="BF216" s="240">
        <f>IF(N216="snížená",J216,0)</f>
        <v>0</v>
      </c>
      <c r="BG216" s="240">
        <f>IF(N216="zákl. přenesená",J216,0)</f>
        <v>0</v>
      </c>
      <c r="BH216" s="240">
        <f>IF(N216="sníž. přenesená",J216,0)</f>
        <v>0</v>
      </c>
      <c r="BI216" s="240">
        <f>IF(N216="nulová",J216,0)</f>
        <v>0</v>
      </c>
      <c r="BJ216" s="16" t="s">
        <v>83</v>
      </c>
      <c r="BK216" s="240">
        <f>ROUND(I216*H216,2)</f>
        <v>0</v>
      </c>
      <c r="BL216" s="16" t="s">
        <v>149</v>
      </c>
      <c r="BM216" s="239" t="s">
        <v>568</v>
      </c>
    </row>
    <row r="217" s="2" customFormat="1">
      <c r="A217" s="37"/>
      <c r="B217" s="38"/>
      <c r="C217" s="39"/>
      <c r="D217" s="241" t="s">
        <v>151</v>
      </c>
      <c r="E217" s="39"/>
      <c r="F217" s="242" t="s">
        <v>569</v>
      </c>
      <c r="G217" s="39"/>
      <c r="H217" s="39"/>
      <c r="I217" s="243"/>
      <c r="J217" s="39"/>
      <c r="K217" s="39"/>
      <c r="L217" s="43"/>
      <c r="M217" s="244"/>
      <c r="N217" s="245"/>
      <c r="O217" s="90"/>
      <c r="P217" s="90"/>
      <c r="Q217" s="90"/>
      <c r="R217" s="90"/>
      <c r="S217" s="90"/>
      <c r="T217" s="91"/>
      <c r="U217" s="37"/>
      <c r="V217" s="37"/>
      <c r="W217" s="37"/>
      <c r="X217" s="37"/>
      <c r="Y217" s="37"/>
      <c r="Z217" s="37"/>
      <c r="AA217" s="37"/>
      <c r="AB217" s="37"/>
      <c r="AC217" s="37"/>
      <c r="AD217" s="37"/>
      <c r="AE217" s="37"/>
      <c r="AT217" s="16" t="s">
        <v>151</v>
      </c>
      <c r="AU217" s="16" t="s">
        <v>85</v>
      </c>
    </row>
    <row r="218" s="12" customFormat="1" ht="22.8" customHeight="1">
      <c r="A218" s="12"/>
      <c r="B218" s="211"/>
      <c r="C218" s="212"/>
      <c r="D218" s="213" t="s">
        <v>75</v>
      </c>
      <c r="E218" s="225" t="s">
        <v>199</v>
      </c>
      <c r="F218" s="225" t="s">
        <v>269</v>
      </c>
      <c r="G218" s="212"/>
      <c r="H218" s="212"/>
      <c r="I218" s="215"/>
      <c r="J218" s="226">
        <f>BK218</f>
        <v>0</v>
      </c>
      <c r="K218" s="212"/>
      <c r="L218" s="217"/>
      <c r="M218" s="218"/>
      <c r="N218" s="219"/>
      <c r="O218" s="219"/>
      <c r="P218" s="220">
        <f>SUM(P219:P240)</f>
        <v>0</v>
      </c>
      <c r="Q218" s="219"/>
      <c r="R218" s="220">
        <f>SUM(R219:R240)</f>
        <v>80.535619999999994</v>
      </c>
      <c r="S218" s="219"/>
      <c r="T218" s="221">
        <f>SUM(T219:T240)</f>
        <v>0</v>
      </c>
      <c r="U218" s="12"/>
      <c r="V218" s="12"/>
      <c r="W218" s="12"/>
      <c r="X218" s="12"/>
      <c r="Y218" s="12"/>
      <c r="Z218" s="12"/>
      <c r="AA218" s="12"/>
      <c r="AB218" s="12"/>
      <c r="AC218" s="12"/>
      <c r="AD218" s="12"/>
      <c r="AE218" s="12"/>
      <c r="AR218" s="222" t="s">
        <v>83</v>
      </c>
      <c r="AT218" s="223" t="s">
        <v>75</v>
      </c>
      <c r="AU218" s="223" t="s">
        <v>83</v>
      </c>
      <c r="AY218" s="222" t="s">
        <v>143</v>
      </c>
      <c r="BK218" s="224">
        <f>SUM(BK219:BK240)</f>
        <v>0</v>
      </c>
    </row>
    <row r="219" s="2" customFormat="1" ht="33" customHeight="1">
      <c r="A219" s="37"/>
      <c r="B219" s="38"/>
      <c r="C219" s="227" t="s">
        <v>295</v>
      </c>
      <c r="D219" s="227" t="s">
        <v>145</v>
      </c>
      <c r="E219" s="228" t="s">
        <v>280</v>
      </c>
      <c r="F219" s="229" t="s">
        <v>281</v>
      </c>
      <c r="G219" s="230" t="s">
        <v>282</v>
      </c>
      <c r="H219" s="231">
        <v>226.75</v>
      </c>
      <c r="I219" s="232"/>
      <c r="J219" s="233">
        <f>ROUND(I219*H219,2)</f>
        <v>0</v>
      </c>
      <c r="K219" s="234"/>
      <c r="L219" s="43"/>
      <c r="M219" s="235" t="s">
        <v>1</v>
      </c>
      <c r="N219" s="236" t="s">
        <v>41</v>
      </c>
      <c r="O219" s="90"/>
      <c r="P219" s="237">
        <f>O219*H219</f>
        <v>0</v>
      </c>
      <c r="Q219" s="237">
        <v>0.15540000000000001</v>
      </c>
      <c r="R219" s="237">
        <f>Q219*H219</f>
        <v>35.23695</v>
      </c>
      <c r="S219" s="237">
        <v>0</v>
      </c>
      <c r="T219" s="238">
        <f>S219*H219</f>
        <v>0</v>
      </c>
      <c r="U219" s="37"/>
      <c r="V219" s="37"/>
      <c r="W219" s="37"/>
      <c r="X219" s="37"/>
      <c r="Y219" s="37"/>
      <c r="Z219" s="37"/>
      <c r="AA219" s="37"/>
      <c r="AB219" s="37"/>
      <c r="AC219" s="37"/>
      <c r="AD219" s="37"/>
      <c r="AE219" s="37"/>
      <c r="AR219" s="239" t="s">
        <v>149</v>
      </c>
      <c r="AT219" s="239" t="s">
        <v>145</v>
      </c>
      <c r="AU219" s="239" t="s">
        <v>85</v>
      </c>
      <c r="AY219" s="16" t="s">
        <v>143</v>
      </c>
      <c r="BE219" s="240">
        <f>IF(N219="základní",J219,0)</f>
        <v>0</v>
      </c>
      <c r="BF219" s="240">
        <f>IF(N219="snížená",J219,0)</f>
        <v>0</v>
      </c>
      <c r="BG219" s="240">
        <f>IF(N219="zákl. přenesená",J219,0)</f>
        <v>0</v>
      </c>
      <c r="BH219" s="240">
        <f>IF(N219="sníž. přenesená",J219,0)</f>
        <v>0</v>
      </c>
      <c r="BI219" s="240">
        <f>IF(N219="nulová",J219,0)</f>
        <v>0</v>
      </c>
      <c r="BJ219" s="16" t="s">
        <v>83</v>
      </c>
      <c r="BK219" s="240">
        <f>ROUND(I219*H219,2)</f>
        <v>0</v>
      </c>
      <c r="BL219" s="16" t="s">
        <v>149</v>
      </c>
      <c r="BM219" s="239" t="s">
        <v>570</v>
      </c>
    </row>
    <row r="220" s="2" customFormat="1">
      <c r="A220" s="37"/>
      <c r="B220" s="38"/>
      <c r="C220" s="39"/>
      <c r="D220" s="241" t="s">
        <v>151</v>
      </c>
      <c r="E220" s="39"/>
      <c r="F220" s="242" t="s">
        <v>284</v>
      </c>
      <c r="G220" s="39"/>
      <c r="H220" s="39"/>
      <c r="I220" s="243"/>
      <c r="J220" s="39"/>
      <c r="K220" s="39"/>
      <c r="L220" s="43"/>
      <c r="M220" s="244"/>
      <c r="N220" s="245"/>
      <c r="O220" s="90"/>
      <c r="P220" s="90"/>
      <c r="Q220" s="90"/>
      <c r="R220" s="90"/>
      <c r="S220" s="90"/>
      <c r="T220" s="91"/>
      <c r="U220" s="37"/>
      <c r="V220" s="37"/>
      <c r="W220" s="37"/>
      <c r="X220" s="37"/>
      <c r="Y220" s="37"/>
      <c r="Z220" s="37"/>
      <c r="AA220" s="37"/>
      <c r="AB220" s="37"/>
      <c r="AC220" s="37"/>
      <c r="AD220" s="37"/>
      <c r="AE220" s="37"/>
      <c r="AT220" s="16" t="s">
        <v>151</v>
      </c>
      <c r="AU220" s="16" t="s">
        <v>85</v>
      </c>
    </row>
    <row r="221" s="2" customFormat="1" ht="16.5" customHeight="1">
      <c r="A221" s="37"/>
      <c r="B221" s="38"/>
      <c r="C221" s="268" t="s">
        <v>300</v>
      </c>
      <c r="D221" s="268" t="s">
        <v>188</v>
      </c>
      <c r="E221" s="269" t="s">
        <v>497</v>
      </c>
      <c r="F221" s="270" t="s">
        <v>498</v>
      </c>
      <c r="G221" s="271" t="s">
        <v>282</v>
      </c>
      <c r="H221" s="272">
        <v>13.65</v>
      </c>
      <c r="I221" s="273"/>
      <c r="J221" s="274">
        <f>ROUND(I221*H221,2)</f>
        <v>0</v>
      </c>
      <c r="K221" s="275"/>
      <c r="L221" s="276"/>
      <c r="M221" s="277" t="s">
        <v>1</v>
      </c>
      <c r="N221" s="278" t="s">
        <v>41</v>
      </c>
      <c r="O221" s="90"/>
      <c r="P221" s="237">
        <f>O221*H221</f>
        <v>0</v>
      </c>
      <c r="Q221" s="237">
        <v>0.060999999999999999</v>
      </c>
      <c r="R221" s="237">
        <f>Q221*H221</f>
        <v>0.83265</v>
      </c>
      <c r="S221" s="237">
        <v>0</v>
      </c>
      <c r="T221" s="238">
        <f>S221*H221</f>
        <v>0</v>
      </c>
      <c r="U221" s="37"/>
      <c r="V221" s="37"/>
      <c r="W221" s="37"/>
      <c r="X221" s="37"/>
      <c r="Y221" s="37"/>
      <c r="Z221" s="37"/>
      <c r="AA221" s="37"/>
      <c r="AB221" s="37"/>
      <c r="AC221" s="37"/>
      <c r="AD221" s="37"/>
      <c r="AE221" s="37"/>
      <c r="AR221" s="239" t="s">
        <v>191</v>
      </c>
      <c r="AT221" s="239" t="s">
        <v>188</v>
      </c>
      <c r="AU221" s="239" t="s">
        <v>85</v>
      </c>
      <c r="AY221" s="16" t="s">
        <v>143</v>
      </c>
      <c r="BE221" s="240">
        <f>IF(N221="základní",J221,0)</f>
        <v>0</v>
      </c>
      <c r="BF221" s="240">
        <f>IF(N221="snížená",J221,0)</f>
        <v>0</v>
      </c>
      <c r="BG221" s="240">
        <f>IF(N221="zákl. přenesená",J221,0)</f>
        <v>0</v>
      </c>
      <c r="BH221" s="240">
        <f>IF(N221="sníž. přenesená",J221,0)</f>
        <v>0</v>
      </c>
      <c r="BI221" s="240">
        <f>IF(N221="nulová",J221,0)</f>
        <v>0</v>
      </c>
      <c r="BJ221" s="16" t="s">
        <v>83</v>
      </c>
      <c r="BK221" s="240">
        <f>ROUND(I221*H221,2)</f>
        <v>0</v>
      </c>
      <c r="BL221" s="16" t="s">
        <v>149</v>
      </c>
      <c r="BM221" s="239" t="s">
        <v>571</v>
      </c>
    </row>
    <row r="222" s="2" customFormat="1">
      <c r="A222" s="37"/>
      <c r="B222" s="38"/>
      <c r="C222" s="39"/>
      <c r="D222" s="241" t="s">
        <v>151</v>
      </c>
      <c r="E222" s="39"/>
      <c r="F222" s="242" t="s">
        <v>500</v>
      </c>
      <c r="G222" s="39"/>
      <c r="H222" s="39"/>
      <c r="I222" s="243"/>
      <c r="J222" s="39"/>
      <c r="K222" s="39"/>
      <c r="L222" s="43"/>
      <c r="M222" s="244"/>
      <c r="N222" s="245"/>
      <c r="O222" s="90"/>
      <c r="P222" s="90"/>
      <c r="Q222" s="90"/>
      <c r="R222" s="90"/>
      <c r="S222" s="90"/>
      <c r="T222" s="91"/>
      <c r="U222" s="37"/>
      <c r="V222" s="37"/>
      <c r="W222" s="37"/>
      <c r="X222" s="37"/>
      <c r="Y222" s="37"/>
      <c r="Z222" s="37"/>
      <c r="AA222" s="37"/>
      <c r="AB222" s="37"/>
      <c r="AC222" s="37"/>
      <c r="AD222" s="37"/>
      <c r="AE222" s="37"/>
      <c r="AT222" s="16" t="s">
        <v>151</v>
      </c>
      <c r="AU222" s="16" t="s">
        <v>85</v>
      </c>
    </row>
    <row r="223" s="13" customFormat="1">
      <c r="A223" s="13"/>
      <c r="B223" s="246"/>
      <c r="C223" s="247"/>
      <c r="D223" s="241" t="s">
        <v>153</v>
      </c>
      <c r="E223" s="248" t="s">
        <v>1</v>
      </c>
      <c r="F223" s="249" t="s">
        <v>572</v>
      </c>
      <c r="G223" s="247"/>
      <c r="H223" s="250">
        <v>4.2000000000000002</v>
      </c>
      <c r="I223" s="251"/>
      <c r="J223" s="247"/>
      <c r="K223" s="247"/>
      <c r="L223" s="252"/>
      <c r="M223" s="253"/>
      <c r="N223" s="254"/>
      <c r="O223" s="254"/>
      <c r="P223" s="254"/>
      <c r="Q223" s="254"/>
      <c r="R223" s="254"/>
      <c r="S223" s="254"/>
      <c r="T223" s="255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T223" s="256" t="s">
        <v>153</v>
      </c>
      <c r="AU223" s="256" t="s">
        <v>85</v>
      </c>
      <c r="AV223" s="13" t="s">
        <v>85</v>
      </c>
      <c r="AW223" s="13" t="s">
        <v>32</v>
      </c>
      <c r="AX223" s="13" t="s">
        <v>76</v>
      </c>
      <c r="AY223" s="256" t="s">
        <v>143</v>
      </c>
    </row>
    <row r="224" s="13" customFormat="1">
      <c r="A224" s="13"/>
      <c r="B224" s="246"/>
      <c r="C224" s="247"/>
      <c r="D224" s="241" t="s">
        <v>153</v>
      </c>
      <c r="E224" s="248" t="s">
        <v>1</v>
      </c>
      <c r="F224" s="249" t="s">
        <v>573</v>
      </c>
      <c r="G224" s="247"/>
      <c r="H224" s="250">
        <v>5.25</v>
      </c>
      <c r="I224" s="251"/>
      <c r="J224" s="247"/>
      <c r="K224" s="247"/>
      <c r="L224" s="252"/>
      <c r="M224" s="253"/>
      <c r="N224" s="254"/>
      <c r="O224" s="254"/>
      <c r="P224" s="254"/>
      <c r="Q224" s="254"/>
      <c r="R224" s="254"/>
      <c r="S224" s="254"/>
      <c r="T224" s="255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T224" s="256" t="s">
        <v>153</v>
      </c>
      <c r="AU224" s="256" t="s">
        <v>85</v>
      </c>
      <c r="AV224" s="13" t="s">
        <v>85</v>
      </c>
      <c r="AW224" s="13" t="s">
        <v>32</v>
      </c>
      <c r="AX224" s="13" t="s">
        <v>76</v>
      </c>
      <c r="AY224" s="256" t="s">
        <v>143</v>
      </c>
    </row>
    <row r="225" s="13" customFormat="1">
      <c r="A225" s="13"/>
      <c r="B225" s="246"/>
      <c r="C225" s="247"/>
      <c r="D225" s="241" t="s">
        <v>153</v>
      </c>
      <c r="E225" s="248" t="s">
        <v>1</v>
      </c>
      <c r="F225" s="249" t="s">
        <v>574</v>
      </c>
      <c r="G225" s="247"/>
      <c r="H225" s="250">
        <v>4.2000000000000002</v>
      </c>
      <c r="I225" s="251"/>
      <c r="J225" s="247"/>
      <c r="K225" s="247"/>
      <c r="L225" s="252"/>
      <c r="M225" s="253"/>
      <c r="N225" s="254"/>
      <c r="O225" s="254"/>
      <c r="P225" s="254"/>
      <c r="Q225" s="254"/>
      <c r="R225" s="254"/>
      <c r="S225" s="254"/>
      <c r="T225" s="255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T225" s="256" t="s">
        <v>153</v>
      </c>
      <c r="AU225" s="256" t="s">
        <v>85</v>
      </c>
      <c r="AV225" s="13" t="s">
        <v>85</v>
      </c>
      <c r="AW225" s="13" t="s">
        <v>32</v>
      </c>
      <c r="AX225" s="13" t="s">
        <v>76</v>
      </c>
      <c r="AY225" s="256" t="s">
        <v>143</v>
      </c>
    </row>
    <row r="226" s="14" customFormat="1">
      <c r="A226" s="14"/>
      <c r="B226" s="257"/>
      <c r="C226" s="258"/>
      <c r="D226" s="241" t="s">
        <v>153</v>
      </c>
      <c r="E226" s="259" t="s">
        <v>1</v>
      </c>
      <c r="F226" s="260" t="s">
        <v>162</v>
      </c>
      <c r="G226" s="258"/>
      <c r="H226" s="261">
        <v>13.65</v>
      </c>
      <c r="I226" s="262"/>
      <c r="J226" s="258"/>
      <c r="K226" s="258"/>
      <c r="L226" s="263"/>
      <c r="M226" s="264"/>
      <c r="N226" s="265"/>
      <c r="O226" s="265"/>
      <c r="P226" s="265"/>
      <c r="Q226" s="265"/>
      <c r="R226" s="265"/>
      <c r="S226" s="265"/>
      <c r="T226" s="266"/>
      <c r="U226" s="14"/>
      <c r="V226" s="14"/>
      <c r="W226" s="14"/>
      <c r="X226" s="14"/>
      <c r="Y226" s="14"/>
      <c r="Z226" s="14"/>
      <c r="AA226" s="14"/>
      <c r="AB226" s="14"/>
      <c r="AC226" s="14"/>
      <c r="AD226" s="14"/>
      <c r="AE226" s="14"/>
      <c r="AT226" s="267" t="s">
        <v>153</v>
      </c>
      <c r="AU226" s="267" t="s">
        <v>85</v>
      </c>
      <c r="AV226" s="14" t="s">
        <v>149</v>
      </c>
      <c r="AW226" s="14" t="s">
        <v>32</v>
      </c>
      <c r="AX226" s="14" t="s">
        <v>83</v>
      </c>
      <c r="AY226" s="267" t="s">
        <v>143</v>
      </c>
    </row>
    <row r="227" s="2" customFormat="1" ht="16.5" customHeight="1">
      <c r="A227" s="37"/>
      <c r="B227" s="38"/>
      <c r="C227" s="268" t="s">
        <v>305</v>
      </c>
      <c r="D227" s="268" t="s">
        <v>188</v>
      </c>
      <c r="E227" s="269" t="s">
        <v>286</v>
      </c>
      <c r="F227" s="270" t="s">
        <v>287</v>
      </c>
      <c r="G227" s="271" t="s">
        <v>282</v>
      </c>
      <c r="H227" s="272">
        <v>197.19999999999999</v>
      </c>
      <c r="I227" s="273"/>
      <c r="J227" s="274">
        <f>ROUND(I227*H227,2)</f>
        <v>0</v>
      </c>
      <c r="K227" s="275"/>
      <c r="L227" s="276"/>
      <c r="M227" s="277" t="s">
        <v>1</v>
      </c>
      <c r="N227" s="278" t="s">
        <v>41</v>
      </c>
      <c r="O227" s="90"/>
      <c r="P227" s="237">
        <f>O227*H227</f>
        <v>0</v>
      </c>
      <c r="Q227" s="237">
        <v>0.080000000000000002</v>
      </c>
      <c r="R227" s="237">
        <f>Q227*H227</f>
        <v>15.776</v>
      </c>
      <c r="S227" s="237">
        <v>0</v>
      </c>
      <c r="T227" s="238">
        <f>S227*H227</f>
        <v>0</v>
      </c>
      <c r="U227" s="37"/>
      <c r="V227" s="37"/>
      <c r="W227" s="37"/>
      <c r="X227" s="37"/>
      <c r="Y227" s="37"/>
      <c r="Z227" s="37"/>
      <c r="AA227" s="37"/>
      <c r="AB227" s="37"/>
      <c r="AC227" s="37"/>
      <c r="AD227" s="37"/>
      <c r="AE227" s="37"/>
      <c r="AR227" s="239" t="s">
        <v>191</v>
      </c>
      <c r="AT227" s="239" t="s">
        <v>188</v>
      </c>
      <c r="AU227" s="239" t="s">
        <v>85</v>
      </c>
      <c r="AY227" s="16" t="s">
        <v>143</v>
      </c>
      <c r="BE227" s="240">
        <f>IF(N227="základní",J227,0)</f>
        <v>0</v>
      </c>
      <c r="BF227" s="240">
        <f>IF(N227="snížená",J227,0)</f>
        <v>0</v>
      </c>
      <c r="BG227" s="240">
        <f>IF(N227="zákl. přenesená",J227,0)</f>
        <v>0</v>
      </c>
      <c r="BH227" s="240">
        <f>IF(N227="sníž. přenesená",J227,0)</f>
        <v>0</v>
      </c>
      <c r="BI227" s="240">
        <f>IF(N227="nulová",J227,0)</f>
        <v>0</v>
      </c>
      <c r="BJ227" s="16" t="s">
        <v>83</v>
      </c>
      <c r="BK227" s="240">
        <f>ROUND(I227*H227,2)</f>
        <v>0</v>
      </c>
      <c r="BL227" s="16" t="s">
        <v>149</v>
      </c>
      <c r="BM227" s="239" t="s">
        <v>575</v>
      </c>
    </row>
    <row r="228" s="2" customFormat="1">
      <c r="A228" s="37"/>
      <c r="B228" s="38"/>
      <c r="C228" s="39"/>
      <c r="D228" s="241" t="s">
        <v>151</v>
      </c>
      <c r="E228" s="39"/>
      <c r="F228" s="242" t="s">
        <v>287</v>
      </c>
      <c r="G228" s="39"/>
      <c r="H228" s="39"/>
      <c r="I228" s="243"/>
      <c r="J228" s="39"/>
      <c r="K228" s="39"/>
      <c r="L228" s="43"/>
      <c r="M228" s="244"/>
      <c r="N228" s="245"/>
      <c r="O228" s="90"/>
      <c r="P228" s="90"/>
      <c r="Q228" s="90"/>
      <c r="R228" s="90"/>
      <c r="S228" s="90"/>
      <c r="T228" s="91"/>
      <c r="U228" s="37"/>
      <c r="V228" s="37"/>
      <c r="W228" s="37"/>
      <c r="X228" s="37"/>
      <c r="Y228" s="37"/>
      <c r="Z228" s="37"/>
      <c r="AA228" s="37"/>
      <c r="AB228" s="37"/>
      <c r="AC228" s="37"/>
      <c r="AD228" s="37"/>
      <c r="AE228" s="37"/>
      <c r="AT228" s="16" t="s">
        <v>151</v>
      </c>
      <c r="AU228" s="16" t="s">
        <v>85</v>
      </c>
    </row>
    <row r="229" s="13" customFormat="1">
      <c r="A229" s="13"/>
      <c r="B229" s="246"/>
      <c r="C229" s="247"/>
      <c r="D229" s="241" t="s">
        <v>153</v>
      </c>
      <c r="E229" s="248" t="s">
        <v>1</v>
      </c>
      <c r="F229" s="249" t="s">
        <v>576</v>
      </c>
      <c r="G229" s="247"/>
      <c r="H229" s="250">
        <v>197.19999999999999</v>
      </c>
      <c r="I229" s="251"/>
      <c r="J229" s="247"/>
      <c r="K229" s="247"/>
      <c r="L229" s="252"/>
      <c r="M229" s="253"/>
      <c r="N229" s="254"/>
      <c r="O229" s="254"/>
      <c r="P229" s="254"/>
      <c r="Q229" s="254"/>
      <c r="R229" s="254"/>
      <c r="S229" s="254"/>
      <c r="T229" s="255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T229" s="256" t="s">
        <v>153</v>
      </c>
      <c r="AU229" s="256" t="s">
        <v>85</v>
      </c>
      <c r="AV229" s="13" t="s">
        <v>85</v>
      </c>
      <c r="AW229" s="13" t="s">
        <v>32</v>
      </c>
      <c r="AX229" s="13" t="s">
        <v>83</v>
      </c>
      <c r="AY229" s="256" t="s">
        <v>143</v>
      </c>
    </row>
    <row r="230" s="2" customFormat="1" ht="24.15" customHeight="1">
      <c r="A230" s="37"/>
      <c r="B230" s="38"/>
      <c r="C230" s="268" t="s">
        <v>310</v>
      </c>
      <c r="D230" s="268" t="s">
        <v>188</v>
      </c>
      <c r="E230" s="269" t="s">
        <v>291</v>
      </c>
      <c r="F230" s="270" t="s">
        <v>292</v>
      </c>
      <c r="G230" s="271" t="s">
        <v>282</v>
      </c>
      <c r="H230" s="272">
        <v>15.9</v>
      </c>
      <c r="I230" s="273"/>
      <c r="J230" s="274">
        <f>ROUND(I230*H230,2)</f>
        <v>0</v>
      </c>
      <c r="K230" s="275"/>
      <c r="L230" s="276"/>
      <c r="M230" s="277" t="s">
        <v>1</v>
      </c>
      <c r="N230" s="278" t="s">
        <v>41</v>
      </c>
      <c r="O230" s="90"/>
      <c r="P230" s="237">
        <f>O230*H230</f>
        <v>0</v>
      </c>
      <c r="Q230" s="237">
        <v>0.048300000000000003</v>
      </c>
      <c r="R230" s="237">
        <f>Q230*H230</f>
        <v>0.76797000000000004</v>
      </c>
      <c r="S230" s="237">
        <v>0</v>
      </c>
      <c r="T230" s="238">
        <f>S230*H230</f>
        <v>0</v>
      </c>
      <c r="U230" s="37"/>
      <c r="V230" s="37"/>
      <c r="W230" s="37"/>
      <c r="X230" s="37"/>
      <c r="Y230" s="37"/>
      <c r="Z230" s="37"/>
      <c r="AA230" s="37"/>
      <c r="AB230" s="37"/>
      <c r="AC230" s="37"/>
      <c r="AD230" s="37"/>
      <c r="AE230" s="37"/>
      <c r="AR230" s="239" t="s">
        <v>191</v>
      </c>
      <c r="AT230" s="239" t="s">
        <v>188</v>
      </c>
      <c r="AU230" s="239" t="s">
        <v>85</v>
      </c>
      <c r="AY230" s="16" t="s">
        <v>143</v>
      </c>
      <c r="BE230" s="240">
        <f>IF(N230="základní",J230,0)</f>
        <v>0</v>
      </c>
      <c r="BF230" s="240">
        <f>IF(N230="snížená",J230,0)</f>
        <v>0</v>
      </c>
      <c r="BG230" s="240">
        <f>IF(N230="zákl. přenesená",J230,0)</f>
        <v>0</v>
      </c>
      <c r="BH230" s="240">
        <f>IF(N230="sníž. přenesená",J230,0)</f>
        <v>0</v>
      </c>
      <c r="BI230" s="240">
        <f>IF(N230="nulová",J230,0)</f>
        <v>0</v>
      </c>
      <c r="BJ230" s="16" t="s">
        <v>83</v>
      </c>
      <c r="BK230" s="240">
        <f>ROUND(I230*H230,2)</f>
        <v>0</v>
      </c>
      <c r="BL230" s="16" t="s">
        <v>149</v>
      </c>
      <c r="BM230" s="239" t="s">
        <v>577</v>
      </c>
    </row>
    <row r="231" s="2" customFormat="1">
      <c r="A231" s="37"/>
      <c r="B231" s="38"/>
      <c r="C231" s="39"/>
      <c r="D231" s="241" t="s">
        <v>151</v>
      </c>
      <c r="E231" s="39"/>
      <c r="F231" s="242" t="s">
        <v>292</v>
      </c>
      <c r="G231" s="39"/>
      <c r="H231" s="39"/>
      <c r="I231" s="243"/>
      <c r="J231" s="39"/>
      <c r="K231" s="39"/>
      <c r="L231" s="43"/>
      <c r="M231" s="244"/>
      <c r="N231" s="245"/>
      <c r="O231" s="90"/>
      <c r="P231" s="90"/>
      <c r="Q231" s="90"/>
      <c r="R231" s="90"/>
      <c r="S231" s="90"/>
      <c r="T231" s="91"/>
      <c r="U231" s="37"/>
      <c r="V231" s="37"/>
      <c r="W231" s="37"/>
      <c r="X231" s="37"/>
      <c r="Y231" s="37"/>
      <c r="Z231" s="37"/>
      <c r="AA231" s="37"/>
      <c r="AB231" s="37"/>
      <c r="AC231" s="37"/>
      <c r="AD231" s="37"/>
      <c r="AE231" s="37"/>
      <c r="AT231" s="16" t="s">
        <v>151</v>
      </c>
      <c r="AU231" s="16" t="s">
        <v>85</v>
      </c>
    </row>
    <row r="232" s="13" customFormat="1">
      <c r="A232" s="13"/>
      <c r="B232" s="246"/>
      <c r="C232" s="247"/>
      <c r="D232" s="241" t="s">
        <v>153</v>
      </c>
      <c r="E232" s="248" t="s">
        <v>1</v>
      </c>
      <c r="F232" s="249" t="s">
        <v>578</v>
      </c>
      <c r="G232" s="247"/>
      <c r="H232" s="250">
        <v>15.9</v>
      </c>
      <c r="I232" s="251"/>
      <c r="J232" s="247"/>
      <c r="K232" s="247"/>
      <c r="L232" s="252"/>
      <c r="M232" s="253"/>
      <c r="N232" s="254"/>
      <c r="O232" s="254"/>
      <c r="P232" s="254"/>
      <c r="Q232" s="254"/>
      <c r="R232" s="254"/>
      <c r="S232" s="254"/>
      <c r="T232" s="255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T232" s="256" t="s">
        <v>153</v>
      </c>
      <c r="AU232" s="256" t="s">
        <v>85</v>
      </c>
      <c r="AV232" s="13" t="s">
        <v>85</v>
      </c>
      <c r="AW232" s="13" t="s">
        <v>32</v>
      </c>
      <c r="AX232" s="13" t="s">
        <v>83</v>
      </c>
      <c r="AY232" s="256" t="s">
        <v>143</v>
      </c>
    </row>
    <row r="233" s="2" customFormat="1" ht="33" customHeight="1">
      <c r="A233" s="37"/>
      <c r="B233" s="38"/>
      <c r="C233" s="227" t="s">
        <v>315</v>
      </c>
      <c r="D233" s="227" t="s">
        <v>145</v>
      </c>
      <c r="E233" s="228" t="s">
        <v>296</v>
      </c>
      <c r="F233" s="229" t="s">
        <v>297</v>
      </c>
      <c r="G233" s="230" t="s">
        <v>282</v>
      </c>
      <c r="H233" s="231">
        <v>159.09999999999999</v>
      </c>
      <c r="I233" s="232"/>
      <c r="J233" s="233">
        <f>ROUND(I233*H233,2)</f>
        <v>0</v>
      </c>
      <c r="K233" s="234"/>
      <c r="L233" s="43"/>
      <c r="M233" s="235" t="s">
        <v>1</v>
      </c>
      <c r="N233" s="236" t="s">
        <v>41</v>
      </c>
      <c r="O233" s="90"/>
      <c r="P233" s="237">
        <f>O233*H233</f>
        <v>0</v>
      </c>
      <c r="Q233" s="237">
        <v>0.1295</v>
      </c>
      <c r="R233" s="237">
        <f>Q233*H233</f>
        <v>20.603449999999999</v>
      </c>
      <c r="S233" s="237">
        <v>0</v>
      </c>
      <c r="T233" s="238">
        <f>S233*H233</f>
        <v>0</v>
      </c>
      <c r="U233" s="37"/>
      <c r="V233" s="37"/>
      <c r="W233" s="37"/>
      <c r="X233" s="37"/>
      <c r="Y233" s="37"/>
      <c r="Z233" s="37"/>
      <c r="AA233" s="37"/>
      <c r="AB233" s="37"/>
      <c r="AC233" s="37"/>
      <c r="AD233" s="37"/>
      <c r="AE233" s="37"/>
      <c r="AR233" s="239" t="s">
        <v>149</v>
      </c>
      <c r="AT233" s="239" t="s">
        <v>145</v>
      </c>
      <c r="AU233" s="239" t="s">
        <v>85</v>
      </c>
      <c r="AY233" s="16" t="s">
        <v>143</v>
      </c>
      <c r="BE233" s="240">
        <f>IF(N233="základní",J233,0)</f>
        <v>0</v>
      </c>
      <c r="BF233" s="240">
        <f>IF(N233="snížená",J233,0)</f>
        <v>0</v>
      </c>
      <c r="BG233" s="240">
        <f>IF(N233="zákl. přenesená",J233,0)</f>
        <v>0</v>
      </c>
      <c r="BH233" s="240">
        <f>IF(N233="sníž. přenesená",J233,0)</f>
        <v>0</v>
      </c>
      <c r="BI233" s="240">
        <f>IF(N233="nulová",J233,0)</f>
        <v>0</v>
      </c>
      <c r="BJ233" s="16" t="s">
        <v>83</v>
      </c>
      <c r="BK233" s="240">
        <f>ROUND(I233*H233,2)</f>
        <v>0</v>
      </c>
      <c r="BL233" s="16" t="s">
        <v>149</v>
      </c>
      <c r="BM233" s="239" t="s">
        <v>579</v>
      </c>
    </row>
    <row r="234" s="2" customFormat="1">
      <c r="A234" s="37"/>
      <c r="B234" s="38"/>
      <c r="C234" s="39"/>
      <c r="D234" s="241" t="s">
        <v>151</v>
      </c>
      <c r="E234" s="39"/>
      <c r="F234" s="242" t="s">
        <v>299</v>
      </c>
      <c r="G234" s="39"/>
      <c r="H234" s="39"/>
      <c r="I234" s="243"/>
      <c r="J234" s="39"/>
      <c r="K234" s="39"/>
      <c r="L234" s="43"/>
      <c r="M234" s="244"/>
      <c r="N234" s="245"/>
      <c r="O234" s="90"/>
      <c r="P234" s="90"/>
      <c r="Q234" s="90"/>
      <c r="R234" s="90"/>
      <c r="S234" s="90"/>
      <c r="T234" s="91"/>
      <c r="U234" s="37"/>
      <c r="V234" s="37"/>
      <c r="W234" s="37"/>
      <c r="X234" s="37"/>
      <c r="Y234" s="37"/>
      <c r="Z234" s="37"/>
      <c r="AA234" s="37"/>
      <c r="AB234" s="37"/>
      <c r="AC234" s="37"/>
      <c r="AD234" s="37"/>
      <c r="AE234" s="37"/>
      <c r="AT234" s="16" t="s">
        <v>151</v>
      </c>
      <c r="AU234" s="16" t="s">
        <v>85</v>
      </c>
    </row>
    <row r="235" s="2" customFormat="1" ht="16.5" customHeight="1">
      <c r="A235" s="37"/>
      <c r="B235" s="38"/>
      <c r="C235" s="268" t="s">
        <v>319</v>
      </c>
      <c r="D235" s="268" t="s">
        <v>188</v>
      </c>
      <c r="E235" s="269" t="s">
        <v>301</v>
      </c>
      <c r="F235" s="270" t="s">
        <v>302</v>
      </c>
      <c r="G235" s="271" t="s">
        <v>282</v>
      </c>
      <c r="H235" s="272">
        <v>159.09999999999999</v>
      </c>
      <c r="I235" s="273"/>
      <c r="J235" s="274">
        <f>ROUND(I235*H235,2)</f>
        <v>0</v>
      </c>
      <c r="K235" s="275"/>
      <c r="L235" s="276"/>
      <c r="M235" s="277" t="s">
        <v>1</v>
      </c>
      <c r="N235" s="278" t="s">
        <v>41</v>
      </c>
      <c r="O235" s="90"/>
      <c r="P235" s="237">
        <f>O235*H235</f>
        <v>0</v>
      </c>
      <c r="Q235" s="237">
        <v>0.045999999999999999</v>
      </c>
      <c r="R235" s="237">
        <f>Q235*H235</f>
        <v>7.3186</v>
      </c>
      <c r="S235" s="237">
        <v>0</v>
      </c>
      <c r="T235" s="238">
        <f>S235*H235</f>
        <v>0</v>
      </c>
      <c r="U235" s="37"/>
      <c r="V235" s="37"/>
      <c r="W235" s="37"/>
      <c r="X235" s="37"/>
      <c r="Y235" s="37"/>
      <c r="Z235" s="37"/>
      <c r="AA235" s="37"/>
      <c r="AB235" s="37"/>
      <c r="AC235" s="37"/>
      <c r="AD235" s="37"/>
      <c r="AE235" s="37"/>
      <c r="AR235" s="239" t="s">
        <v>191</v>
      </c>
      <c r="AT235" s="239" t="s">
        <v>188</v>
      </c>
      <c r="AU235" s="239" t="s">
        <v>85</v>
      </c>
      <c r="AY235" s="16" t="s">
        <v>143</v>
      </c>
      <c r="BE235" s="240">
        <f>IF(N235="základní",J235,0)</f>
        <v>0</v>
      </c>
      <c r="BF235" s="240">
        <f>IF(N235="snížená",J235,0)</f>
        <v>0</v>
      </c>
      <c r="BG235" s="240">
        <f>IF(N235="zákl. přenesená",J235,0)</f>
        <v>0</v>
      </c>
      <c r="BH235" s="240">
        <f>IF(N235="sníž. přenesená",J235,0)</f>
        <v>0</v>
      </c>
      <c r="BI235" s="240">
        <f>IF(N235="nulová",J235,0)</f>
        <v>0</v>
      </c>
      <c r="BJ235" s="16" t="s">
        <v>83</v>
      </c>
      <c r="BK235" s="240">
        <f>ROUND(I235*H235,2)</f>
        <v>0</v>
      </c>
      <c r="BL235" s="16" t="s">
        <v>149</v>
      </c>
      <c r="BM235" s="239" t="s">
        <v>580</v>
      </c>
    </row>
    <row r="236" s="2" customFormat="1">
      <c r="A236" s="37"/>
      <c r="B236" s="38"/>
      <c r="C236" s="39"/>
      <c r="D236" s="241" t="s">
        <v>151</v>
      </c>
      <c r="E236" s="39"/>
      <c r="F236" s="242" t="s">
        <v>302</v>
      </c>
      <c r="G236" s="39"/>
      <c r="H236" s="39"/>
      <c r="I236" s="243"/>
      <c r="J236" s="39"/>
      <c r="K236" s="39"/>
      <c r="L236" s="43"/>
      <c r="M236" s="244"/>
      <c r="N236" s="245"/>
      <c r="O236" s="90"/>
      <c r="P236" s="90"/>
      <c r="Q236" s="90"/>
      <c r="R236" s="90"/>
      <c r="S236" s="90"/>
      <c r="T236" s="91"/>
      <c r="U236" s="37"/>
      <c r="V236" s="37"/>
      <c r="W236" s="37"/>
      <c r="X236" s="37"/>
      <c r="Y236" s="37"/>
      <c r="Z236" s="37"/>
      <c r="AA236" s="37"/>
      <c r="AB236" s="37"/>
      <c r="AC236" s="37"/>
      <c r="AD236" s="37"/>
      <c r="AE236" s="37"/>
      <c r="AT236" s="16" t="s">
        <v>151</v>
      </c>
      <c r="AU236" s="16" t="s">
        <v>85</v>
      </c>
    </row>
    <row r="237" s="13" customFormat="1">
      <c r="A237" s="13"/>
      <c r="B237" s="246"/>
      <c r="C237" s="247"/>
      <c r="D237" s="241" t="s">
        <v>153</v>
      </c>
      <c r="E237" s="248" t="s">
        <v>1</v>
      </c>
      <c r="F237" s="249" t="s">
        <v>581</v>
      </c>
      <c r="G237" s="247"/>
      <c r="H237" s="250">
        <v>159.09999999999999</v>
      </c>
      <c r="I237" s="251"/>
      <c r="J237" s="247"/>
      <c r="K237" s="247"/>
      <c r="L237" s="252"/>
      <c r="M237" s="253"/>
      <c r="N237" s="254"/>
      <c r="O237" s="254"/>
      <c r="P237" s="254"/>
      <c r="Q237" s="254"/>
      <c r="R237" s="254"/>
      <c r="S237" s="254"/>
      <c r="T237" s="255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T237" s="256" t="s">
        <v>153</v>
      </c>
      <c r="AU237" s="256" t="s">
        <v>85</v>
      </c>
      <c r="AV237" s="13" t="s">
        <v>85</v>
      </c>
      <c r="AW237" s="13" t="s">
        <v>32</v>
      </c>
      <c r="AX237" s="13" t="s">
        <v>83</v>
      </c>
      <c r="AY237" s="256" t="s">
        <v>143</v>
      </c>
    </row>
    <row r="238" s="2" customFormat="1" ht="21.75" customHeight="1">
      <c r="A238" s="37"/>
      <c r="B238" s="38"/>
      <c r="C238" s="227" t="s">
        <v>326</v>
      </c>
      <c r="D238" s="227" t="s">
        <v>145</v>
      </c>
      <c r="E238" s="228" t="s">
        <v>320</v>
      </c>
      <c r="F238" s="229" t="s">
        <v>321</v>
      </c>
      <c r="G238" s="230" t="s">
        <v>282</v>
      </c>
      <c r="H238" s="231">
        <v>108.2</v>
      </c>
      <c r="I238" s="232"/>
      <c r="J238" s="233">
        <f>ROUND(I238*H238,2)</f>
        <v>0</v>
      </c>
      <c r="K238" s="234"/>
      <c r="L238" s="43"/>
      <c r="M238" s="235" t="s">
        <v>1</v>
      </c>
      <c r="N238" s="236" t="s">
        <v>41</v>
      </c>
      <c r="O238" s="90"/>
      <c r="P238" s="237">
        <f>O238*H238</f>
        <v>0</v>
      </c>
      <c r="Q238" s="237">
        <v>0</v>
      </c>
      <c r="R238" s="237">
        <f>Q238*H238</f>
        <v>0</v>
      </c>
      <c r="S238" s="237">
        <v>0</v>
      </c>
      <c r="T238" s="238">
        <f>S238*H238</f>
        <v>0</v>
      </c>
      <c r="U238" s="37"/>
      <c r="V238" s="37"/>
      <c r="W238" s="37"/>
      <c r="X238" s="37"/>
      <c r="Y238" s="37"/>
      <c r="Z238" s="37"/>
      <c r="AA238" s="37"/>
      <c r="AB238" s="37"/>
      <c r="AC238" s="37"/>
      <c r="AD238" s="37"/>
      <c r="AE238" s="37"/>
      <c r="AR238" s="239" t="s">
        <v>149</v>
      </c>
      <c r="AT238" s="239" t="s">
        <v>145</v>
      </c>
      <c r="AU238" s="239" t="s">
        <v>85</v>
      </c>
      <c r="AY238" s="16" t="s">
        <v>143</v>
      </c>
      <c r="BE238" s="240">
        <f>IF(N238="základní",J238,0)</f>
        <v>0</v>
      </c>
      <c r="BF238" s="240">
        <f>IF(N238="snížená",J238,0)</f>
        <v>0</v>
      </c>
      <c r="BG238" s="240">
        <f>IF(N238="zákl. přenesená",J238,0)</f>
        <v>0</v>
      </c>
      <c r="BH238" s="240">
        <f>IF(N238="sníž. přenesená",J238,0)</f>
        <v>0</v>
      </c>
      <c r="BI238" s="240">
        <f>IF(N238="nulová",J238,0)</f>
        <v>0</v>
      </c>
      <c r="BJ238" s="16" t="s">
        <v>83</v>
      </c>
      <c r="BK238" s="240">
        <f>ROUND(I238*H238,2)</f>
        <v>0</v>
      </c>
      <c r="BL238" s="16" t="s">
        <v>149</v>
      </c>
      <c r="BM238" s="239" t="s">
        <v>582</v>
      </c>
    </row>
    <row r="239" s="2" customFormat="1">
      <c r="A239" s="37"/>
      <c r="B239" s="38"/>
      <c r="C239" s="39"/>
      <c r="D239" s="241" t="s">
        <v>151</v>
      </c>
      <c r="E239" s="39"/>
      <c r="F239" s="242" t="s">
        <v>323</v>
      </c>
      <c r="G239" s="39"/>
      <c r="H239" s="39"/>
      <c r="I239" s="243"/>
      <c r="J239" s="39"/>
      <c r="K239" s="39"/>
      <c r="L239" s="43"/>
      <c r="M239" s="244"/>
      <c r="N239" s="245"/>
      <c r="O239" s="90"/>
      <c r="P239" s="90"/>
      <c r="Q239" s="90"/>
      <c r="R239" s="90"/>
      <c r="S239" s="90"/>
      <c r="T239" s="91"/>
      <c r="U239" s="37"/>
      <c r="V239" s="37"/>
      <c r="W239" s="37"/>
      <c r="X239" s="37"/>
      <c r="Y239" s="37"/>
      <c r="Z239" s="37"/>
      <c r="AA239" s="37"/>
      <c r="AB239" s="37"/>
      <c r="AC239" s="37"/>
      <c r="AD239" s="37"/>
      <c r="AE239" s="37"/>
      <c r="AT239" s="16" t="s">
        <v>151</v>
      </c>
      <c r="AU239" s="16" t="s">
        <v>85</v>
      </c>
    </row>
    <row r="240" s="13" customFormat="1">
      <c r="A240" s="13"/>
      <c r="B240" s="246"/>
      <c r="C240" s="247"/>
      <c r="D240" s="241" t="s">
        <v>153</v>
      </c>
      <c r="E240" s="248" t="s">
        <v>1</v>
      </c>
      <c r="F240" s="249" t="s">
        <v>583</v>
      </c>
      <c r="G240" s="247"/>
      <c r="H240" s="250">
        <v>108.2</v>
      </c>
      <c r="I240" s="251"/>
      <c r="J240" s="247"/>
      <c r="K240" s="247"/>
      <c r="L240" s="252"/>
      <c r="M240" s="253"/>
      <c r="N240" s="254"/>
      <c r="O240" s="254"/>
      <c r="P240" s="254"/>
      <c r="Q240" s="254"/>
      <c r="R240" s="254"/>
      <c r="S240" s="254"/>
      <c r="T240" s="255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T240" s="256" t="s">
        <v>153</v>
      </c>
      <c r="AU240" s="256" t="s">
        <v>85</v>
      </c>
      <c r="AV240" s="13" t="s">
        <v>85</v>
      </c>
      <c r="AW240" s="13" t="s">
        <v>32</v>
      </c>
      <c r="AX240" s="13" t="s">
        <v>83</v>
      </c>
      <c r="AY240" s="256" t="s">
        <v>143</v>
      </c>
    </row>
    <row r="241" s="12" customFormat="1" ht="22.8" customHeight="1">
      <c r="A241" s="12"/>
      <c r="B241" s="211"/>
      <c r="C241" s="212"/>
      <c r="D241" s="213" t="s">
        <v>75</v>
      </c>
      <c r="E241" s="225" t="s">
        <v>324</v>
      </c>
      <c r="F241" s="225" t="s">
        <v>325</v>
      </c>
      <c r="G241" s="212"/>
      <c r="H241" s="212"/>
      <c r="I241" s="215"/>
      <c r="J241" s="226">
        <f>BK241</f>
        <v>0</v>
      </c>
      <c r="K241" s="212"/>
      <c r="L241" s="217"/>
      <c r="M241" s="218"/>
      <c r="N241" s="219"/>
      <c r="O241" s="219"/>
      <c r="P241" s="220">
        <f>SUM(P242:P254)</f>
        <v>0</v>
      </c>
      <c r="Q241" s="219"/>
      <c r="R241" s="220">
        <f>SUM(R242:R254)</f>
        <v>0</v>
      </c>
      <c r="S241" s="219"/>
      <c r="T241" s="221">
        <f>SUM(T242:T254)</f>
        <v>0</v>
      </c>
      <c r="U241" s="12"/>
      <c r="V241" s="12"/>
      <c r="W241" s="12"/>
      <c r="X241" s="12"/>
      <c r="Y241" s="12"/>
      <c r="Z241" s="12"/>
      <c r="AA241" s="12"/>
      <c r="AB241" s="12"/>
      <c r="AC241" s="12"/>
      <c r="AD241" s="12"/>
      <c r="AE241" s="12"/>
      <c r="AR241" s="222" t="s">
        <v>83</v>
      </c>
      <c r="AT241" s="223" t="s">
        <v>75</v>
      </c>
      <c r="AU241" s="223" t="s">
        <v>83</v>
      </c>
      <c r="AY241" s="222" t="s">
        <v>143</v>
      </c>
      <c r="BK241" s="224">
        <f>SUM(BK242:BK254)</f>
        <v>0</v>
      </c>
    </row>
    <row r="242" s="2" customFormat="1" ht="21.75" customHeight="1">
      <c r="A242" s="37"/>
      <c r="B242" s="38"/>
      <c r="C242" s="227" t="s">
        <v>332</v>
      </c>
      <c r="D242" s="227" t="s">
        <v>145</v>
      </c>
      <c r="E242" s="228" t="s">
        <v>327</v>
      </c>
      <c r="F242" s="229" t="s">
        <v>328</v>
      </c>
      <c r="G242" s="230" t="s">
        <v>329</v>
      </c>
      <c r="H242" s="231">
        <v>591.19500000000005</v>
      </c>
      <c r="I242" s="232"/>
      <c r="J242" s="233">
        <f>ROUND(I242*H242,2)</f>
        <v>0</v>
      </c>
      <c r="K242" s="234"/>
      <c r="L242" s="43"/>
      <c r="M242" s="235" t="s">
        <v>1</v>
      </c>
      <c r="N242" s="236" t="s">
        <v>41</v>
      </c>
      <c r="O242" s="90"/>
      <c r="P242" s="237">
        <f>O242*H242</f>
        <v>0</v>
      </c>
      <c r="Q242" s="237">
        <v>0</v>
      </c>
      <c r="R242" s="237">
        <f>Q242*H242</f>
        <v>0</v>
      </c>
      <c r="S242" s="237">
        <v>0</v>
      </c>
      <c r="T242" s="238">
        <f>S242*H242</f>
        <v>0</v>
      </c>
      <c r="U242" s="37"/>
      <c r="V242" s="37"/>
      <c r="W242" s="37"/>
      <c r="X242" s="37"/>
      <c r="Y242" s="37"/>
      <c r="Z242" s="37"/>
      <c r="AA242" s="37"/>
      <c r="AB242" s="37"/>
      <c r="AC242" s="37"/>
      <c r="AD242" s="37"/>
      <c r="AE242" s="37"/>
      <c r="AR242" s="239" t="s">
        <v>149</v>
      </c>
      <c r="AT242" s="239" t="s">
        <v>145</v>
      </c>
      <c r="AU242" s="239" t="s">
        <v>85</v>
      </c>
      <c r="AY242" s="16" t="s">
        <v>143</v>
      </c>
      <c r="BE242" s="240">
        <f>IF(N242="základní",J242,0)</f>
        <v>0</v>
      </c>
      <c r="BF242" s="240">
        <f>IF(N242="snížená",J242,0)</f>
        <v>0</v>
      </c>
      <c r="BG242" s="240">
        <f>IF(N242="zákl. přenesená",J242,0)</f>
        <v>0</v>
      </c>
      <c r="BH242" s="240">
        <f>IF(N242="sníž. přenesená",J242,0)</f>
        <v>0</v>
      </c>
      <c r="BI242" s="240">
        <f>IF(N242="nulová",J242,0)</f>
        <v>0</v>
      </c>
      <c r="BJ242" s="16" t="s">
        <v>83</v>
      </c>
      <c r="BK242" s="240">
        <f>ROUND(I242*H242,2)</f>
        <v>0</v>
      </c>
      <c r="BL242" s="16" t="s">
        <v>149</v>
      </c>
      <c r="BM242" s="239" t="s">
        <v>584</v>
      </c>
    </row>
    <row r="243" s="2" customFormat="1">
      <c r="A243" s="37"/>
      <c r="B243" s="38"/>
      <c r="C243" s="39"/>
      <c r="D243" s="241" t="s">
        <v>151</v>
      </c>
      <c r="E243" s="39"/>
      <c r="F243" s="242" t="s">
        <v>331</v>
      </c>
      <c r="G243" s="39"/>
      <c r="H243" s="39"/>
      <c r="I243" s="243"/>
      <c r="J243" s="39"/>
      <c r="K243" s="39"/>
      <c r="L243" s="43"/>
      <c r="M243" s="244"/>
      <c r="N243" s="245"/>
      <c r="O243" s="90"/>
      <c r="P243" s="90"/>
      <c r="Q243" s="90"/>
      <c r="R243" s="90"/>
      <c r="S243" s="90"/>
      <c r="T243" s="91"/>
      <c r="U243" s="37"/>
      <c r="V243" s="37"/>
      <c r="W243" s="37"/>
      <c r="X243" s="37"/>
      <c r="Y243" s="37"/>
      <c r="Z243" s="37"/>
      <c r="AA243" s="37"/>
      <c r="AB243" s="37"/>
      <c r="AC243" s="37"/>
      <c r="AD243" s="37"/>
      <c r="AE243" s="37"/>
      <c r="AT243" s="16" t="s">
        <v>151</v>
      </c>
      <c r="AU243" s="16" t="s">
        <v>85</v>
      </c>
    </row>
    <row r="244" s="2" customFormat="1" ht="24.15" customHeight="1">
      <c r="A244" s="37"/>
      <c r="B244" s="38"/>
      <c r="C244" s="227" t="s">
        <v>338</v>
      </c>
      <c r="D244" s="227" t="s">
        <v>145</v>
      </c>
      <c r="E244" s="228" t="s">
        <v>333</v>
      </c>
      <c r="F244" s="229" t="s">
        <v>334</v>
      </c>
      <c r="G244" s="230" t="s">
        <v>329</v>
      </c>
      <c r="H244" s="231">
        <v>9459.1200000000008</v>
      </c>
      <c r="I244" s="232"/>
      <c r="J244" s="233">
        <f>ROUND(I244*H244,2)</f>
        <v>0</v>
      </c>
      <c r="K244" s="234"/>
      <c r="L244" s="43"/>
      <c r="M244" s="235" t="s">
        <v>1</v>
      </c>
      <c r="N244" s="236" t="s">
        <v>41</v>
      </c>
      <c r="O244" s="90"/>
      <c r="P244" s="237">
        <f>O244*H244</f>
        <v>0</v>
      </c>
      <c r="Q244" s="237">
        <v>0</v>
      </c>
      <c r="R244" s="237">
        <f>Q244*H244</f>
        <v>0</v>
      </c>
      <c r="S244" s="237">
        <v>0</v>
      </c>
      <c r="T244" s="238">
        <f>S244*H244</f>
        <v>0</v>
      </c>
      <c r="U244" s="37"/>
      <c r="V244" s="37"/>
      <c r="W244" s="37"/>
      <c r="X244" s="37"/>
      <c r="Y244" s="37"/>
      <c r="Z244" s="37"/>
      <c r="AA244" s="37"/>
      <c r="AB244" s="37"/>
      <c r="AC244" s="37"/>
      <c r="AD244" s="37"/>
      <c r="AE244" s="37"/>
      <c r="AR244" s="239" t="s">
        <v>149</v>
      </c>
      <c r="AT244" s="239" t="s">
        <v>145</v>
      </c>
      <c r="AU244" s="239" t="s">
        <v>85</v>
      </c>
      <c r="AY244" s="16" t="s">
        <v>143</v>
      </c>
      <c r="BE244" s="240">
        <f>IF(N244="základní",J244,0)</f>
        <v>0</v>
      </c>
      <c r="BF244" s="240">
        <f>IF(N244="snížená",J244,0)</f>
        <v>0</v>
      </c>
      <c r="BG244" s="240">
        <f>IF(N244="zákl. přenesená",J244,0)</f>
        <v>0</v>
      </c>
      <c r="BH244" s="240">
        <f>IF(N244="sníž. přenesená",J244,0)</f>
        <v>0</v>
      </c>
      <c r="BI244" s="240">
        <f>IF(N244="nulová",J244,0)</f>
        <v>0</v>
      </c>
      <c r="BJ244" s="16" t="s">
        <v>83</v>
      </c>
      <c r="BK244" s="240">
        <f>ROUND(I244*H244,2)</f>
        <v>0</v>
      </c>
      <c r="BL244" s="16" t="s">
        <v>149</v>
      </c>
      <c r="BM244" s="239" t="s">
        <v>585</v>
      </c>
    </row>
    <row r="245" s="2" customFormat="1">
      <c r="A245" s="37"/>
      <c r="B245" s="38"/>
      <c r="C245" s="39"/>
      <c r="D245" s="241" t="s">
        <v>151</v>
      </c>
      <c r="E245" s="39"/>
      <c r="F245" s="242" t="s">
        <v>336</v>
      </c>
      <c r="G245" s="39"/>
      <c r="H245" s="39"/>
      <c r="I245" s="243"/>
      <c r="J245" s="39"/>
      <c r="K245" s="39"/>
      <c r="L245" s="43"/>
      <c r="M245" s="244"/>
      <c r="N245" s="245"/>
      <c r="O245" s="90"/>
      <c r="P245" s="90"/>
      <c r="Q245" s="90"/>
      <c r="R245" s="90"/>
      <c r="S245" s="90"/>
      <c r="T245" s="91"/>
      <c r="U245" s="37"/>
      <c r="V245" s="37"/>
      <c r="W245" s="37"/>
      <c r="X245" s="37"/>
      <c r="Y245" s="37"/>
      <c r="Z245" s="37"/>
      <c r="AA245" s="37"/>
      <c r="AB245" s="37"/>
      <c r="AC245" s="37"/>
      <c r="AD245" s="37"/>
      <c r="AE245" s="37"/>
      <c r="AT245" s="16" t="s">
        <v>151</v>
      </c>
      <c r="AU245" s="16" t="s">
        <v>85</v>
      </c>
    </row>
    <row r="246" s="13" customFormat="1">
      <c r="A246" s="13"/>
      <c r="B246" s="246"/>
      <c r="C246" s="247"/>
      <c r="D246" s="241" t="s">
        <v>153</v>
      </c>
      <c r="E246" s="247"/>
      <c r="F246" s="249" t="s">
        <v>586</v>
      </c>
      <c r="G246" s="247"/>
      <c r="H246" s="250">
        <v>9459.1200000000008</v>
      </c>
      <c r="I246" s="251"/>
      <c r="J246" s="247"/>
      <c r="K246" s="247"/>
      <c r="L246" s="252"/>
      <c r="M246" s="253"/>
      <c r="N246" s="254"/>
      <c r="O246" s="254"/>
      <c r="P246" s="254"/>
      <c r="Q246" s="254"/>
      <c r="R246" s="254"/>
      <c r="S246" s="254"/>
      <c r="T246" s="255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T246" s="256" t="s">
        <v>153</v>
      </c>
      <c r="AU246" s="256" t="s">
        <v>85</v>
      </c>
      <c r="AV246" s="13" t="s">
        <v>85</v>
      </c>
      <c r="AW246" s="13" t="s">
        <v>4</v>
      </c>
      <c r="AX246" s="13" t="s">
        <v>83</v>
      </c>
      <c r="AY246" s="256" t="s">
        <v>143</v>
      </c>
    </row>
    <row r="247" s="2" customFormat="1" ht="44.25" customHeight="1">
      <c r="A247" s="37"/>
      <c r="B247" s="38"/>
      <c r="C247" s="227" t="s">
        <v>343</v>
      </c>
      <c r="D247" s="227" t="s">
        <v>145</v>
      </c>
      <c r="E247" s="228" t="s">
        <v>339</v>
      </c>
      <c r="F247" s="229" t="s">
        <v>340</v>
      </c>
      <c r="G247" s="230" t="s">
        <v>329</v>
      </c>
      <c r="H247" s="231">
        <v>410.09199999999998</v>
      </c>
      <c r="I247" s="232"/>
      <c r="J247" s="233">
        <f>ROUND(I247*H247,2)</f>
        <v>0</v>
      </c>
      <c r="K247" s="234"/>
      <c r="L247" s="43"/>
      <c r="M247" s="235" t="s">
        <v>1</v>
      </c>
      <c r="N247" s="236" t="s">
        <v>41</v>
      </c>
      <c r="O247" s="90"/>
      <c r="P247" s="237">
        <f>O247*H247</f>
        <v>0</v>
      </c>
      <c r="Q247" s="237">
        <v>0</v>
      </c>
      <c r="R247" s="237">
        <f>Q247*H247</f>
        <v>0</v>
      </c>
      <c r="S247" s="237">
        <v>0</v>
      </c>
      <c r="T247" s="238">
        <f>S247*H247</f>
        <v>0</v>
      </c>
      <c r="U247" s="37"/>
      <c r="V247" s="37"/>
      <c r="W247" s="37"/>
      <c r="X247" s="37"/>
      <c r="Y247" s="37"/>
      <c r="Z247" s="37"/>
      <c r="AA247" s="37"/>
      <c r="AB247" s="37"/>
      <c r="AC247" s="37"/>
      <c r="AD247" s="37"/>
      <c r="AE247" s="37"/>
      <c r="AR247" s="239" t="s">
        <v>149</v>
      </c>
      <c r="AT247" s="239" t="s">
        <v>145</v>
      </c>
      <c r="AU247" s="239" t="s">
        <v>85</v>
      </c>
      <c r="AY247" s="16" t="s">
        <v>143</v>
      </c>
      <c r="BE247" s="240">
        <f>IF(N247="základní",J247,0)</f>
        <v>0</v>
      </c>
      <c r="BF247" s="240">
        <f>IF(N247="snížená",J247,0)</f>
        <v>0</v>
      </c>
      <c r="BG247" s="240">
        <f>IF(N247="zákl. přenesená",J247,0)</f>
        <v>0</v>
      </c>
      <c r="BH247" s="240">
        <f>IF(N247="sníž. přenesená",J247,0)</f>
        <v>0</v>
      </c>
      <c r="BI247" s="240">
        <f>IF(N247="nulová",J247,0)</f>
        <v>0</v>
      </c>
      <c r="BJ247" s="16" t="s">
        <v>83</v>
      </c>
      <c r="BK247" s="240">
        <f>ROUND(I247*H247,2)</f>
        <v>0</v>
      </c>
      <c r="BL247" s="16" t="s">
        <v>149</v>
      </c>
      <c r="BM247" s="239" t="s">
        <v>587</v>
      </c>
    </row>
    <row r="248" s="2" customFormat="1">
      <c r="A248" s="37"/>
      <c r="B248" s="38"/>
      <c r="C248" s="39"/>
      <c r="D248" s="241" t="s">
        <v>151</v>
      </c>
      <c r="E248" s="39"/>
      <c r="F248" s="242" t="s">
        <v>340</v>
      </c>
      <c r="G248" s="39"/>
      <c r="H248" s="39"/>
      <c r="I248" s="243"/>
      <c r="J248" s="39"/>
      <c r="K248" s="39"/>
      <c r="L248" s="43"/>
      <c r="M248" s="244"/>
      <c r="N248" s="245"/>
      <c r="O248" s="90"/>
      <c r="P248" s="90"/>
      <c r="Q248" s="90"/>
      <c r="R248" s="90"/>
      <c r="S248" s="90"/>
      <c r="T248" s="91"/>
      <c r="U248" s="37"/>
      <c r="V248" s="37"/>
      <c r="W248" s="37"/>
      <c r="X248" s="37"/>
      <c r="Y248" s="37"/>
      <c r="Z248" s="37"/>
      <c r="AA248" s="37"/>
      <c r="AB248" s="37"/>
      <c r="AC248" s="37"/>
      <c r="AD248" s="37"/>
      <c r="AE248" s="37"/>
      <c r="AT248" s="16" t="s">
        <v>151</v>
      </c>
      <c r="AU248" s="16" t="s">
        <v>85</v>
      </c>
    </row>
    <row r="249" s="13" customFormat="1">
      <c r="A249" s="13"/>
      <c r="B249" s="246"/>
      <c r="C249" s="247"/>
      <c r="D249" s="241" t="s">
        <v>153</v>
      </c>
      <c r="E249" s="248" t="s">
        <v>1</v>
      </c>
      <c r="F249" s="249" t="s">
        <v>588</v>
      </c>
      <c r="G249" s="247"/>
      <c r="H249" s="250">
        <v>9.9890000000000008</v>
      </c>
      <c r="I249" s="251"/>
      <c r="J249" s="247"/>
      <c r="K249" s="247"/>
      <c r="L249" s="252"/>
      <c r="M249" s="253"/>
      <c r="N249" s="254"/>
      <c r="O249" s="254"/>
      <c r="P249" s="254"/>
      <c r="Q249" s="254"/>
      <c r="R249" s="254"/>
      <c r="S249" s="254"/>
      <c r="T249" s="255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T249" s="256" t="s">
        <v>153</v>
      </c>
      <c r="AU249" s="256" t="s">
        <v>85</v>
      </c>
      <c r="AV249" s="13" t="s">
        <v>85</v>
      </c>
      <c r="AW249" s="13" t="s">
        <v>32</v>
      </c>
      <c r="AX249" s="13" t="s">
        <v>76</v>
      </c>
      <c r="AY249" s="256" t="s">
        <v>143</v>
      </c>
    </row>
    <row r="250" s="13" customFormat="1">
      <c r="A250" s="13"/>
      <c r="B250" s="246"/>
      <c r="C250" s="247"/>
      <c r="D250" s="241" t="s">
        <v>153</v>
      </c>
      <c r="E250" s="248" t="s">
        <v>1</v>
      </c>
      <c r="F250" s="249" t="s">
        <v>589</v>
      </c>
      <c r="G250" s="247"/>
      <c r="H250" s="250">
        <v>400.10300000000001</v>
      </c>
      <c r="I250" s="251"/>
      <c r="J250" s="247"/>
      <c r="K250" s="247"/>
      <c r="L250" s="252"/>
      <c r="M250" s="253"/>
      <c r="N250" s="254"/>
      <c r="O250" s="254"/>
      <c r="P250" s="254"/>
      <c r="Q250" s="254"/>
      <c r="R250" s="254"/>
      <c r="S250" s="254"/>
      <c r="T250" s="255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T250" s="256" t="s">
        <v>153</v>
      </c>
      <c r="AU250" s="256" t="s">
        <v>85</v>
      </c>
      <c r="AV250" s="13" t="s">
        <v>85</v>
      </c>
      <c r="AW250" s="13" t="s">
        <v>32</v>
      </c>
      <c r="AX250" s="13" t="s">
        <v>76</v>
      </c>
      <c r="AY250" s="256" t="s">
        <v>143</v>
      </c>
    </row>
    <row r="251" s="14" customFormat="1">
      <c r="A251" s="14"/>
      <c r="B251" s="257"/>
      <c r="C251" s="258"/>
      <c r="D251" s="241" t="s">
        <v>153</v>
      </c>
      <c r="E251" s="259" t="s">
        <v>1</v>
      </c>
      <c r="F251" s="260" t="s">
        <v>162</v>
      </c>
      <c r="G251" s="258"/>
      <c r="H251" s="261">
        <v>410.09199999999998</v>
      </c>
      <c r="I251" s="262"/>
      <c r="J251" s="258"/>
      <c r="K251" s="258"/>
      <c r="L251" s="263"/>
      <c r="M251" s="264"/>
      <c r="N251" s="265"/>
      <c r="O251" s="265"/>
      <c r="P251" s="265"/>
      <c r="Q251" s="265"/>
      <c r="R251" s="265"/>
      <c r="S251" s="265"/>
      <c r="T251" s="266"/>
      <c r="U251" s="14"/>
      <c r="V251" s="14"/>
      <c r="W251" s="14"/>
      <c r="X251" s="14"/>
      <c r="Y251" s="14"/>
      <c r="Z251" s="14"/>
      <c r="AA251" s="14"/>
      <c r="AB251" s="14"/>
      <c r="AC251" s="14"/>
      <c r="AD251" s="14"/>
      <c r="AE251" s="14"/>
      <c r="AT251" s="267" t="s">
        <v>153</v>
      </c>
      <c r="AU251" s="267" t="s">
        <v>85</v>
      </c>
      <c r="AV251" s="14" t="s">
        <v>149</v>
      </c>
      <c r="AW251" s="14" t="s">
        <v>32</v>
      </c>
      <c r="AX251" s="14" t="s">
        <v>83</v>
      </c>
      <c r="AY251" s="267" t="s">
        <v>143</v>
      </c>
    </row>
    <row r="252" s="2" customFormat="1" ht="44.25" customHeight="1">
      <c r="A252" s="37"/>
      <c r="B252" s="38"/>
      <c r="C252" s="227" t="s">
        <v>350</v>
      </c>
      <c r="D252" s="227" t="s">
        <v>145</v>
      </c>
      <c r="E252" s="228" t="s">
        <v>344</v>
      </c>
      <c r="F252" s="229" t="s">
        <v>345</v>
      </c>
      <c r="G252" s="230" t="s">
        <v>329</v>
      </c>
      <c r="H252" s="231">
        <v>191.09200000000001</v>
      </c>
      <c r="I252" s="232"/>
      <c r="J252" s="233">
        <f>ROUND(I252*H252,2)</f>
        <v>0</v>
      </c>
      <c r="K252" s="234"/>
      <c r="L252" s="43"/>
      <c r="M252" s="235" t="s">
        <v>1</v>
      </c>
      <c r="N252" s="236" t="s">
        <v>41</v>
      </c>
      <c r="O252" s="90"/>
      <c r="P252" s="237">
        <f>O252*H252</f>
        <v>0</v>
      </c>
      <c r="Q252" s="237">
        <v>0</v>
      </c>
      <c r="R252" s="237">
        <f>Q252*H252</f>
        <v>0</v>
      </c>
      <c r="S252" s="237">
        <v>0</v>
      </c>
      <c r="T252" s="238">
        <f>S252*H252</f>
        <v>0</v>
      </c>
      <c r="U252" s="37"/>
      <c r="V252" s="37"/>
      <c r="W252" s="37"/>
      <c r="X252" s="37"/>
      <c r="Y252" s="37"/>
      <c r="Z252" s="37"/>
      <c r="AA252" s="37"/>
      <c r="AB252" s="37"/>
      <c r="AC252" s="37"/>
      <c r="AD252" s="37"/>
      <c r="AE252" s="37"/>
      <c r="AR252" s="239" t="s">
        <v>149</v>
      </c>
      <c r="AT252" s="239" t="s">
        <v>145</v>
      </c>
      <c r="AU252" s="239" t="s">
        <v>85</v>
      </c>
      <c r="AY252" s="16" t="s">
        <v>143</v>
      </c>
      <c r="BE252" s="240">
        <f>IF(N252="základní",J252,0)</f>
        <v>0</v>
      </c>
      <c r="BF252" s="240">
        <f>IF(N252="snížená",J252,0)</f>
        <v>0</v>
      </c>
      <c r="BG252" s="240">
        <f>IF(N252="zákl. přenesená",J252,0)</f>
        <v>0</v>
      </c>
      <c r="BH252" s="240">
        <f>IF(N252="sníž. přenesená",J252,0)</f>
        <v>0</v>
      </c>
      <c r="BI252" s="240">
        <f>IF(N252="nulová",J252,0)</f>
        <v>0</v>
      </c>
      <c r="BJ252" s="16" t="s">
        <v>83</v>
      </c>
      <c r="BK252" s="240">
        <f>ROUND(I252*H252,2)</f>
        <v>0</v>
      </c>
      <c r="BL252" s="16" t="s">
        <v>149</v>
      </c>
      <c r="BM252" s="239" t="s">
        <v>590</v>
      </c>
    </row>
    <row r="253" s="2" customFormat="1">
      <c r="A253" s="37"/>
      <c r="B253" s="38"/>
      <c r="C253" s="39"/>
      <c r="D253" s="241" t="s">
        <v>151</v>
      </c>
      <c r="E253" s="39"/>
      <c r="F253" s="242" t="s">
        <v>345</v>
      </c>
      <c r="G253" s="39"/>
      <c r="H253" s="39"/>
      <c r="I253" s="243"/>
      <c r="J253" s="39"/>
      <c r="K253" s="39"/>
      <c r="L253" s="43"/>
      <c r="M253" s="244"/>
      <c r="N253" s="245"/>
      <c r="O253" s="90"/>
      <c r="P253" s="90"/>
      <c r="Q253" s="90"/>
      <c r="R253" s="90"/>
      <c r="S253" s="90"/>
      <c r="T253" s="91"/>
      <c r="U253" s="37"/>
      <c r="V253" s="37"/>
      <c r="W253" s="37"/>
      <c r="X253" s="37"/>
      <c r="Y253" s="37"/>
      <c r="Z253" s="37"/>
      <c r="AA253" s="37"/>
      <c r="AB253" s="37"/>
      <c r="AC253" s="37"/>
      <c r="AD253" s="37"/>
      <c r="AE253" s="37"/>
      <c r="AT253" s="16" t="s">
        <v>151</v>
      </c>
      <c r="AU253" s="16" t="s">
        <v>85</v>
      </c>
    </row>
    <row r="254" s="13" customFormat="1">
      <c r="A254" s="13"/>
      <c r="B254" s="246"/>
      <c r="C254" s="247"/>
      <c r="D254" s="241" t="s">
        <v>153</v>
      </c>
      <c r="E254" s="248" t="s">
        <v>1</v>
      </c>
      <c r="F254" s="249" t="s">
        <v>591</v>
      </c>
      <c r="G254" s="247"/>
      <c r="H254" s="250">
        <v>191.09200000000001</v>
      </c>
      <c r="I254" s="251"/>
      <c r="J254" s="247"/>
      <c r="K254" s="247"/>
      <c r="L254" s="252"/>
      <c r="M254" s="253"/>
      <c r="N254" s="254"/>
      <c r="O254" s="254"/>
      <c r="P254" s="254"/>
      <c r="Q254" s="254"/>
      <c r="R254" s="254"/>
      <c r="S254" s="254"/>
      <c r="T254" s="255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T254" s="256" t="s">
        <v>153</v>
      </c>
      <c r="AU254" s="256" t="s">
        <v>85</v>
      </c>
      <c r="AV254" s="13" t="s">
        <v>85</v>
      </c>
      <c r="AW254" s="13" t="s">
        <v>32</v>
      </c>
      <c r="AX254" s="13" t="s">
        <v>83</v>
      </c>
      <c r="AY254" s="256" t="s">
        <v>143</v>
      </c>
    </row>
    <row r="255" s="12" customFormat="1" ht="22.8" customHeight="1">
      <c r="A255" s="12"/>
      <c r="B255" s="211"/>
      <c r="C255" s="212"/>
      <c r="D255" s="213" t="s">
        <v>75</v>
      </c>
      <c r="E255" s="225" t="s">
        <v>348</v>
      </c>
      <c r="F255" s="225" t="s">
        <v>349</v>
      </c>
      <c r="G255" s="212"/>
      <c r="H255" s="212"/>
      <c r="I255" s="215"/>
      <c r="J255" s="226">
        <f>BK255</f>
        <v>0</v>
      </c>
      <c r="K255" s="212"/>
      <c r="L255" s="217"/>
      <c r="M255" s="218"/>
      <c r="N255" s="219"/>
      <c r="O255" s="219"/>
      <c r="P255" s="220">
        <f>SUM(P256:P257)</f>
        <v>0</v>
      </c>
      <c r="Q255" s="219"/>
      <c r="R255" s="220">
        <f>SUM(R256:R257)</f>
        <v>0</v>
      </c>
      <c r="S255" s="219"/>
      <c r="T255" s="221">
        <f>SUM(T256:T257)</f>
        <v>0</v>
      </c>
      <c r="U255" s="12"/>
      <c r="V255" s="12"/>
      <c r="W255" s="12"/>
      <c r="X255" s="12"/>
      <c r="Y255" s="12"/>
      <c r="Z255" s="12"/>
      <c r="AA255" s="12"/>
      <c r="AB255" s="12"/>
      <c r="AC255" s="12"/>
      <c r="AD255" s="12"/>
      <c r="AE255" s="12"/>
      <c r="AR255" s="222" t="s">
        <v>83</v>
      </c>
      <c r="AT255" s="223" t="s">
        <v>75</v>
      </c>
      <c r="AU255" s="223" t="s">
        <v>83</v>
      </c>
      <c r="AY255" s="222" t="s">
        <v>143</v>
      </c>
      <c r="BK255" s="224">
        <f>SUM(BK256:BK257)</f>
        <v>0</v>
      </c>
    </row>
    <row r="256" s="2" customFormat="1" ht="24.15" customHeight="1">
      <c r="A256" s="37"/>
      <c r="B256" s="38"/>
      <c r="C256" s="227" t="s">
        <v>592</v>
      </c>
      <c r="D256" s="227" t="s">
        <v>145</v>
      </c>
      <c r="E256" s="228" t="s">
        <v>351</v>
      </c>
      <c r="F256" s="229" t="s">
        <v>352</v>
      </c>
      <c r="G256" s="230" t="s">
        <v>329</v>
      </c>
      <c r="H256" s="231">
        <v>795.73699999999997</v>
      </c>
      <c r="I256" s="232"/>
      <c r="J256" s="233">
        <f>ROUND(I256*H256,2)</f>
        <v>0</v>
      </c>
      <c r="K256" s="234"/>
      <c r="L256" s="43"/>
      <c r="M256" s="235" t="s">
        <v>1</v>
      </c>
      <c r="N256" s="236" t="s">
        <v>41</v>
      </c>
      <c r="O256" s="90"/>
      <c r="P256" s="237">
        <f>O256*H256</f>
        <v>0</v>
      </c>
      <c r="Q256" s="237">
        <v>0</v>
      </c>
      <c r="R256" s="237">
        <f>Q256*H256</f>
        <v>0</v>
      </c>
      <c r="S256" s="237">
        <v>0</v>
      </c>
      <c r="T256" s="238">
        <f>S256*H256</f>
        <v>0</v>
      </c>
      <c r="U256" s="37"/>
      <c r="V256" s="37"/>
      <c r="W256" s="37"/>
      <c r="X256" s="37"/>
      <c r="Y256" s="37"/>
      <c r="Z256" s="37"/>
      <c r="AA256" s="37"/>
      <c r="AB256" s="37"/>
      <c r="AC256" s="37"/>
      <c r="AD256" s="37"/>
      <c r="AE256" s="37"/>
      <c r="AR256" s="239" t="s">
        <v>149</v>
      </c>
      <c r="AT256" s="239" t="s">
        <v>145</v>
      </c>
      <c r="AU256" s="239" t="s">
        <v>85</v>
      </c>
      <c r="AY256" s="16" t="s">
        <v>143</v>
      </c>
      <c r="BE256" s="240">
        <f>IF(N256="základní",J256,0)</f>
        <v>0</v>
      </c>
      <c r="BF256" s="240">
        <f>IF(N256="snížená",J256,0)</f>
        <v>0</v>
      </c>
      <c r="BG256" s="240">
        <f>IF(N256="zákl. přenesená",J256,0)</f>
        <v>0</v>
      </c>
      <c r="BH256" s="240">
        <f>IF(N256="sníž. přenesená",J256,0)</f>
        <v>0</v>
      </c>
      <c r="BI256" s="240">
        <f>IF(N256="nulová",J256,0)</f>
        <v>0</v>
      </c>
      <c r="BJ256" s="16" t="s">
        <v>83</v>
      </c>
      <c r="BK256" s="240">
        <f>ROUND(I256*H256,2)</f>
        <v>0</v>
      </c>
      <c r="BL256" s="16" t="s">
        <v>149</v>
      </c>
      <c r="BM256" s="239" t="s">
        <v>593</v>
      </c>
    </row>
    <row r="257" s="2" customFormat="1">
      <c r="A257" s="37"/>
      <c r="B257" s="38"/>
      <c r="C257" s="39"/>
      <c r="D257" s="241" t="s">
        <v>151</v>
      </c>
      <c r="E257" s="39"/>
      <c r="F257" s="242" t="s">
        <v>354</v>
      </c>
      <c r="G257" s="39"/>
      <c r="H257" s="39"/>
      <c r="I257" s="243"/>
      <c r="J257" s="39"/>
      <c r="K257" s="39"/>
      <c r="L257" s="43"/>
      <c r="M257" s="279"/>
      <c r="N257" s="280"/>
      <c r="O257" s="281"/>
      <c r="P257" s="281"/>
      <c r="Q257" s="281"/>
      <c r="R257" s="281"/>
      <c r="S257" s="281"/>
      <c r="T257" s="282"/>
      <c r="U257" s="37"/>
      <c r="V257" s="37"/>
      <c r="W257" s="37"/>
      <c r="X257" s="37"/>
      <c r="Y257" s="37"/>
      <c r="Z257" s="37"/>
      <c r="AA257" s="37"/>
      <c r="AB257" s="37"/>
      <c r="AC257" s="37"/>
      <c r="AD257" s="37"/>
      <c r="AE257" s="37"/>
      <c r="AT257" s="16" t="s">
        <v>151</v>
      </c>
      <c r="AU257" s="16" t="s">
        <v>85</v>
      </c>
    </row>
    <row r="258" s="2" customFormat="1" ht="6.96" customHeight="1">
      <c r="A258" s="37"/>
      <c r="B258" s="65"/>
      <c r="C258" s="66"/>
      <c r="D258" s="66"/>
      <c r="E258" s="66"/>
      <c r="F258" s="66"/>
      <c r="G258" s="66"/>
      <c r="H258" s="66"/>
      <c r="I258" s="66"/>
      <c r="J258" s="66"/>
      <c r="K258" s="66"/>
      <c r="L258" s="43"/>
      <c r="M258" s="37"/>
      <c r="O258" s="37"/>
      <c r="P258" s="37"/>
      <c r="Q258" s="37"/>
      <c r="R258" s="37"/>
      <c r="S258" s="37"/>
      <c r="T258" s="37"/>
      <c r="U258" s="37"/>
      <c r="V258" s="37"/>
      <c r="W258" s="37"/>
      <c r="X258" s="37"/>
      <c r="Y258" s="37"/>
      <c r="Z258" s="37"/>
      <c r="AA258" s="37"/>
      <c r="AB258" s="37"/>
      <c r="AC258" s="37"/>
      <c r="AD258" s="37"/>
      <c r="AE258" s="37"/>
    </row>
  </sheetData>
  <sheetProtection sheet="1" autoFilter="0" formatColumns="0" formatRows="0" objects="1" scenarios="1" spinCount="100000" saltValue="ZVvNjvHRy0uL0KXIYtlB/plvZz97bT5YtogWFAh8eQUEIT/qnbphFqz9wE6Nrm2PWPEyJkWn/DIVaVpnbQiFHA==" hashValue="cEN+x/ZkZs7lKQgnst96E386Iqiy0RK+hlL0F425CveHc7PSj7HlkISb4ZcAG3MjVo0TpTu6qUAiCfGoEQ+Ytg==" algorithmName="SHA-512" password="CC35"/>
  <autoFilter ref="C126:K257"/>
  <mergeCells count="12">
    <mergeCell ref="E7:H7"/>
    <mergeCell ref="E9:H9"/>
    <mergeCell ref="E11:H11"/>
    <mergeCell ref="E20:H20"/>
    <mergeCell ref="E29:H29"/>
    <mergeCell ref="E85:H85"/>
    <mergeCell ref="E87:H87"/>
    <mergeCell ref="E89:H89"/>
    <mergeCell ref="E115:H115"/>
    <mergeCell ref="E117:H117"/>
    <mergeCell ref="E119:H119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7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6" t="s">
        <v>106</v>
      </c>
    </row>
    <row r="3" s="1" customFormat="1" ht="6.96" customHeight="1">
      <c r="B3" s="146"/>
      <c r="C3" s="147"/>
      <c r="D3" s="147"/>
      <c r="E3" s="147"/>
      <c r="F3" s="147"/>
      <c r="G3" s="147"/>
      <c r="H3" s="147"/>
      <c r="I3" s="147"/>
      <c r="J3" s="147"/>
      <c r="K3" s="147"/>
      <c r="L3" s="19"/>
      <c r="AT3" s="16" t="s">
        <v>85</v>
      </c>
    </row>
    <row r="4" s="1" customFormat="1" ht="24.96" customHeight="1">
      <c r="B4" s="19"/>
      <c r="D4" s="148" t="s">
        <v>112</v>
      </c>
      <c r="L4" s="19"/>
      <c r="M4" s="149" t="s">
        <v>10</v>
      </c>
      <c r="AT4" s="16" t="s">
        <v>4</v>
      </c>
    </row>
    <row r="5" s="1" customFormat="1" ht="6.96" customHeight="1">
      <c r="B5" s="19"/>
      <c r="L5" s="19"/>
    </row>
    <row r="6" s="1" customFormat="1" ht="12" customHeight="1">
      <c r="B6" s="19"/>
      <c r="D6" s="150" t="s">
        <v>16</v>
      </c>
      <c r="L6" s="19"/>
    </row>
    <row r="7" s="1" customFormat="1" ht="16.5" customHeight="1">
      <c r="B7" s="19"/>
      <c r="E7" s="151" t="str">
        <f>'Rekapitulace stavby'!K6</f>
        <v>Kyjov - Parkoviště ul. Brandlova a Nětčická</v>
      </c>
      <c r="F7" s="150"/>
      <c r="G7" s="150"/>
      <c r="H7" s="150"/>
      <c r="L7" s="19"/>
    </row>
    <row r="8" s="2" customFormat="1" ht="12" customHeight="1">
      <c r="A8" s="37"/>
      <c r="B8" s="43"/>
      <c r="C8" s="37"/>
      <c r="D8" s="150" t="s">
        <v>113</v>
      </c>
      <c r="E8" s="37"/>
      <c r="F8" s="37"/>
      <c r="G8" s="37"/>
      <c r="H8" s="37"/>
      <c r="I8" s="37"/>
      <c r="J8" s="37"/>
      <c r="K8" s="37"/>
      <c r="L8" s="62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</row>
    <row r="9" s="2" customFormat="1" ht="16.5" customHeight="1">
      <c r="A9" s="37"/>
      <c r="B9" s="43"/>
      <c r="C9" s="37"/>
      <c r="D9" s="37"/>
      <c r="E9" s="152" t="s">
        <v>594</v>
      </c>
      <c r="F9" s="37"/>
      <c r="G9" s="37"/>
      <c r="H9" s="37"/>
      <c r="I9" s="37"/>
      <c r="J9" s="37"/>
      <c r="K9" s="37"/>
      <c r="L9" s="62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</row>
    <row r="10" s="2" customFormat="1">
      <c r="A10" s="37"/>
      <c r="B10" s="43"/>
      <c r="C10" s="37"/>
      <c r="D10" s="37"/>
      <c r="E10" s="37"/>
      <c r="F10" s="37"/>
      <c r="G10" s="37"/>
      <c r="H10" s="37"/>
      <c r="I10" s="37"/>
      <c r="J10" s="37"/>
      <c r="K10" s="37"/>
      <c r="L10" s="62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</row>
    <row r="11" s="2" customFormat="1" ht="12" customHeight="1">
      <c r="A11" s="37"/>
      <c r="B11" s="43"/>
      <c r="C11" s="37"/>
      <c r="D11" s="150" t="s">
        <v>18</v>
      </c>
      <c r="E11" s="37"/>
      <c r="F11" s="140" t="s">
        <v>1</v>
      </c>
      <c r="G11" s="37"/>
      <c r="H11" s="37"/>
      <c r="I11" s="150" t="s">
        <v>19</v>
      </c>
      <c r="J11" s="140" t="s">
        <v>1</v>
      </c>
      <c r="K11" s="37"/>
      <c r="L11" s="62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s="2" customFormat="1" ht="12" customHeight="1">
      <c r="A12" s="37"/>
      <c r="B12" s="43"/>
      <c r="C12" s="37"/>
      <c r="D12" s="150" t="s">
        <v>20</v>
      </c>
      <c r="E12" s="37"/>
      <c r="F12" s="140" t="s">
        <v>21</v>
      </c>
      <c r="G12" s="37"/>
      <c r="H12" s="37"/>
      <c r="I12" s="150" t="s">
        <v>22</v>
      </c>
      <c r="J12" s="153" t="str">
        <f>'Rekapitulace stavby'!AN8</f>
        <v>16. 4. 2024</v>
      </c>
      <c r="K12" s="37"/>
      <c r="L12" s="62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s="2" customFormat="1" ht="10.8" customHeight="1">
      <c r="A13" s="37"/>
      <c r="B13" s="43"/>
      <c r="C13" s="37"/>
      <c r="D13" s="37"/>
      <c r="E13" s="37"/>
      <c r="F13" s="37"/>
      <c r="G13" s="37"/>
      <c r="H13" s="37"/>
      <c r="I13" s="37"/>
      <c r="J13" s="37"/>
      <c r="K13" s="37"/>
      <c r="L13" s="62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s="2" customFormat="1" ht="12" customHeight="1">
      <c r="A14" s="37"/>
      <c r="B14" s="43"/>
      <c r="C14" s="37"/>
      <c r="D14" s="150" t="s">
        <v>24</v>
      </c>
      <c r="E14" s="37"/>
      <c r="F14" s="37"/>
      <c r="G14" s="37"/>
      <c r="H14" s="37"/>
      <c r="I14" s="150" t="s">
        <v>25</v>
      </c>
      <c r="J14" s="140" t="s">
        <v>1</v>
      </c>
      <c r="K14" s="37"/>
      <c r="L14" s="62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s="2" customFormat="1" ht="18" customHeight="1">
      <c r="A15" s="37"/>
      <c r="B15" s="43"/>
      <c r="C15" s="37"/>
      <c r="D15" s="37"/>
      <c r="E15" s="140" t="s">
        <v>26</v>
      </c>
      <c r="F15" s="37"/>
      <c r="G15" s="37"/>
      <c r="H15" s="37"/>
      <c r="I15" s="150" t="s">
        <v>27</v>
      </c>
      <c r="J15" s="140" t="s">
        <v>1</v>
      </c>
      <c r="K15" s="37"/>
      <c r="L15" s="62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s="2" customFormat="1" ht="6.96" customHeight="1">
      <c r="A16" s="37"/>
      <c r="B16" s="43"/>
      <c r="C16" s="37"/>
      <c r="D16" s="37"/>
      <c r="E16" s="37"/>
      <c r="F16" s="37"/>
      <c r="G16" s="37"/>
      <c r="H16" s="37"/>
      <c r="I16" s="37"/>
      <c r="J16" s="37"/>
      <c r="K16" s="37"/>
      <c r="L16" s="62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s="2" customFormat="1" ht="12" customHeight="1">
      <c r="A17" s="37"/>
      <c r="B17" s="43"/>
      <c r="C17" s="37"/>
      <c r="D17" s="150" t="s">
        <v>28</v>
      </c>
      <c r="E17" s="37"/>
      <c r="F17" s="37"/>
      <c r="G17" s="37"/>
      <c r="H17" s="37"/>
      <c r="I17" s="150" t="s">
        <v>25</v>
      </c>
      <c r="J17" s="32" t="str">
        <f>'Rekapitulace stavby'!AN13</f>
        <v>Vyplň údaj</v>
      </c>
      <c r="K17" s="37"/>
      <c r="L17" s="62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s="2" customFormat="1" ht="18" customHeight="1">
      <c r="A18" s="37"/>
      <c r="B18" s="43"/>
      <c r="C18" s="37"/>
      <c r="D18" s="37"/>
      <c r="E18" s="32" t="str">
        <f>'Rekapitulace stavby'!E14</f>
        <v>Vyplň údaj</v>
      </c>
      <c r="F18" s="140"/>
      <c r="G18" s="140"/>
      <c r="H18" s="140"/>
      <c r="I18" s="150" t="s">
        <v>27</v>
      </c>
      <c r="J18" s="32" t="str">
        <f>'Rekapitulace stavby'!AN14</f>
        <v>Vyplň údaj</v>
      </c>
      <c r="K18" s="37"/>
      <c r="L18" s="62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s="2" customFormat="1" ht="6.96" customHeight="1">
      <c r="A19" s="37"/>
      <c r="B19" s="43"/>
      <c r="C19" s="37"/>
      <c r="D19" s="37"/>
      <c r="E19" s="37"/>
      <c r="F19" s="37"/>
      <c r="G19" s="37"/>
      <c r="H19" s="37"/>
      <c r="I19" s="37"/>
      <c r="J19" s="37"/>
      <c r="K19" s="37"/>
      <c r="L19" s="62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s="2" customFormat="1" ht="12" customHeight="1">
      <c r="A20" s="37"/>
      <c r="B20" s="43"/>
      <c r="C20" s="37"/>
      <c r="D20" s="150" t="s">
        <v>30</v>
      </c>
      <c r="E20" s="37"/>
      <c r="F20" s="37"/>
      <c r="G20" s="37"/>
      <c r="H20" s="37"/>
      <c r="I20" s="150" t="s">
        <v>25</v>
      </c>
      <c r="J20" s="140" t="s">
        <v>1</v>
      </c>
      <c r="K20" s="37"/>
      <c r="L20" s="62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s="2" customFormat="1" ht="18" customHeight="1">
      <c r="A21" s="37"/>
      <c r="B21" s="43"/>
      <c r="C21" s="37"/>
      <c r="D21" s="37"/>
      <c r="E21" s="140" t="s">
        <v>31</v>
      </c>
      <c r="F21" s="37"/>
      <c r="G21" s="37"/>
      <c r="H21" s="37"/>
      <c r="I21" s="150" t="s">
        <v>27</v>
      </c>
      <c r="J21" s="140" t="s">
        <v>1</v>
      </c>
      <c r="K21" s="37"/>
      <c r="L21" s="62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s="2" customFormat="1" ht="6.96" customHeight="1">
      <c r="A22" s="37"/>
      <c r="B22" s="43"/>
      <c r="C22" s="37"/>
      <c r="D22" s="37"/>
      <c r="E22" s="37"/>
      <c r="F22" s="37"/>
      <c r="G22" s="37"/>
      <c r="H22" s="37"/>
      <c r="I22" s="37"/>
      <c r="J22" s="37"/>
      <c r="K22" s="37"/>
      <c r="L22" s="62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s="2" customFormat="1" ht="12" customHeight="1">
      <c r="A23" s="37"/>
      <c r="B23" s="43"/>
      <c r="C23" s="37"/>
      <c r="D23" s="150" t="s">
        <v>33</v>
      </c>
      <c r="E23" s="37"/>
      <c r="F23" s="37"/>
      <c r="G23" s="37"/>
      <c r="H23" s="37"/>
      <c r="I23" s="150" t="s">
        <v>25</v>
      </c>
      <c r="J23" s="140" t="str">
        <f>IF('Rekapitulace stavby'!AN19="","",'Rekapitulace stavby'!AN19)</f>
        <v/>
      </c>
      <c r="K23" s="37"/>
      <c r="L23" s="62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s="2" customFormat="1" ht="18" customHeight="1">
      <c r="A24" s="37"/>
      <c r="B24" s="43"/>
      <c r="C24" s="37"/>
      <c r="D24" s="37"/>
      <c r="E24" s="140" t="str">
        <f>IF('Rekapitulace stavby'!E20="","",'Rekapitulace stavby'!E20)</f>
        <v xml:space="preserve"> </v>
      </c>
      <c r="F24" s="37"/>
      <c r="G24" s="37"/>
      <c r="H24" s="37"/>
      <c r="I24" s="150" t="s">
        <v>27</v>
      </c>
      <c r="J24" s="140" t="str">
        <f>IF('Rekapitulace stavby'!AN20="","",'Rekapitulace stavby'!AN20)</f>
        <v/>
      </c>
      <c r="K24" s="37"/>
      <c r="L24" s="62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s="2" customFormat="1" ht="6.96" customHeight="1">
      <c r="A25" s="37"/>
      <c r="B25" s="43"/>
      <c r="C25" s="37"/>
      <c r="D25" s="37"/>
      <c r="E25" s="37"/>
      <c r="F25" s="37"/>
      <c r="G25" s="37"/>
      <c r="H25" s="37"/>
      <c r="I25" s="37"/>
      <c r="J25" s="37"/>
      <c r="K25" s="37"/>
      <c r="L25" s="62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</row>
    <row r="26" s="2" customFormat="1" ht="12" customHeight="1">
      <c r="A26" s="37"/>
      <c r="B26" s="43"/>
      <c r="C26" s="37"/>
      <c r="D26" s="150" t="s">
        <v>35</v>
      </c>
      <c r="E26" s="37"/>
      <c r="F26" s="37"/>
      <c r="G26" s="37"/>
      <c r="H26" s="37"/>
      <c r="I26" s="37"/>
      <c r="J26" s="37"/>
      <c r="K26" s="37"/>
      <c r="L26" s="62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s="8" customFormat="1" ht="16.5" customHeight="1">
      <c r="A27" s="154"/>
      <c r="B27" s="155"/>
      <c r="C27" s="154"/>
      <c r="D27" s="154"/>
      <c r="E27" s="156" t="s">
        <v>1</v>
      </c>
      <c r="F27" s="156"/>
      <c r="G27" s="156"/>
      <c r="H27" s="156"/>
      <c r="I27" s="154"/>
      <c r="J27" s="154"/>
      <c r="K27" s="154"/>
      <c r="L27" s="157"/>
      <c r="S27" s="154"/>
      <c r="T27" s="154"/>
      <c r="U27" s="154"/>
      <c r="V27" s="154"/>
      <c r="W27" s="154"/>
      <c r="X27" s="154"/>
      <c r="Y27" s="154"/>
      <c r="Z27" s="154"/>
      <c r="AA27" s="154"/>
      <c r="AB27" s="154"/>
      <c r="AC27" s="154"/>
      <c r="AD27" s="154"/>
      <c r="AE27" s="154"/>
    </row>
    <row r="28" s="2" customFormat="1" ht="6.96" customHeight="1">
      <c r="A28" s="37"/>
      <c r="B28" s="43"/>
      <c r="C28" s="37"/>
      <c r="D28" s="37"/>
      <c r="E28" s="37"/>
      <c r="F28" s="37"/>
      <c r="G28" s="37"/>
      <c r="H28" s="37"/>
      <c r="I28" s="37"/>
      <c r="J28" s="37"/>
      <c r="K28" s="37"/>
      <c r="L28" s="62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s="2" customFormat="1" ht="6.96" customHeight="1">
      <c r="A29" s="37"/>
      <c r="B29" s="43"/>
      <c r="C29" s="37"/>
      <c r="D29" s="158"/>
      <c r="E29" s="158"/>
      <c r="F29" s="158"/>
      <c r="G29" s="158"/>
      <c r="H29" s="158"/>
      <c r="I29" s="158"/>
      <c r="J29" s="158"/>
      <c r="K29" s="158"/>
      <c r="L29" s="62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</row>
    <row r="30" s="2" customFormat="1" ht="25.44" customHeight="1">
      <c r="A30" s="37"/>
      <c r="B30" s="43"/>
      <c r="C30" s="37"/>
      <c r="D30" s="159" t="s">
        <v>36</v>
      </c>
      <c r="E30" s="37"/>
      <c r="F30" s="37"/>
      <c r="G30" s="37"/>
      <c r="H30" s="37"/>
      <c r="I30" s="37"/>
      <c r="J30" s="160">
        <f>ROUND(J121, 2)</f>
        <v>0</v>
      </c>
      <c r="K30" s="37"/>
      <c r="L30" s="62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s="2" customFormat="1" ht="6.96" customHeight="1">
      <c r="A31" s="37"/>
      <c r="B31" s="43"/>
      <c r="C31" s="37"/>
      <c r="D31" s="158"/>
      <c r="E31" s="158"/>
      <c r="F31" s="158"/>
      <c r="G31" s="158"/>
      <c r="H31" s="158"/>
      <c r="I31" s="158"/>
      <c r="J31" s="158"/>
      <c r="K31" s="158"/>
      <c r="L31" s="62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</row>
    <row r="32" s="2" customFormat="1" ht="14.4" customHeight="1">
      <c r="A32" s="37"/>
      <c r="B32" s="43"/>
      <c r="C32" s="37"/>
      <c r="D32" s="37"/>
      <c r="E32" s="37"/>
      <c r="F32" s="161" t="s">
        <v>38</v>
      </c>
      <c r="G32" s="37"/>
      <c r="H32" s="37"/>
      <c r="I32" s="161" t="s">
        <v>37</v>
      </c>
      <c r="J32" s="161" t="s">
        <v>39</v>
      </c>
      <c r="K32" s="37"/>
      <c r="L32" s="62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s="2" customFormat="1" ht="14.4" customHeight="1">
      <c r="A33" s="37"/>
      <c r="B33" s="43"/>
      <c r="C33" s="37"/>
      <c r="D33" s="162" t="s">
        <v>40</v>
      </c>
      <c r="E33" s="150" t="s">
        <v>41</v>
      </c>
      <c r="F33" s="163">
        <f>ROUND((SUM(BE121:BE152)),  2)</f>
        <v>0</v>
      </c>
      <c r="G33" s="37"/>
      <c r="H33" s="37"/>
      <c r="I33" s="164">
        <v>0.20999999999999999</v>
      </c>
      <c r="J33" s="163">
        <f>ROUND(((SUM(BE121:BE152))*I33),  2)</f>
        <v>0</v>
      </c>
      <c r="K33" s="37"/>
      <c r="L33" s="62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s="2" customFormat="1" ht="14.4" customHeight="1">
      <c r="A34" s="37"/>
      <c r="B34" s="43"/>
      <c r="C34" s="37"/>
      <c r="D34" s="37"/>
      <c r="E34" s="150" t="s">
        <v>42</v>
      </c>
      <c r="F34" s="163">
        <f>ROUND((SUM(BF121:BF152)),  2)</f>
        <v>0</v>
      </c>
      <c r="G34" s="37"/>
      <c r="H34" s="37"/>
      <c r="I34" s="164">
        <v>0.14999999999999999</v>
      </c>
      <c r="J34" s="163">
        <f>ROUND(((SUM(BF121:BF152))*I34),  2)</f>
        <v>0</v>
      </c>
      <c r="K34" s="37"/>
      <c r="L34" s="62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hidden="1" s="2" customFormat="1" ht="14.4" customHeight="1">
      <c r="A35" s="37"/>
      <c r="B35" s="43"/>
      <c r="C35" s="37"/>
      <c r="D35" s="37"/>
      <c r="E35" s="150" t="s">
        <v>43</v>
      </c>
      <c r="F35" s="163">
        <f>ROUND((SUM(BG121:BG152)),  2)</f>
        <v>0</v>
      </c>
      <c r="G35" s="37"/>
      <c r="H35" s="37"/>
      <c r="I35" s="164">
        <v>0.20999999999999999</v>
      </c>
      <c r="J35" s="163">
        <f>0</f>
        <v>0</v>
      </c>
      <c r="K35" s="37"/>
      <c r="L35" s="62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hidden="1" s="2" customFormat="1" ht="14.4" customHeight="1">
      <c r="A36" s="37"/>
      <c r="B36" s="43"/>
      <c r="C36" s="37"/>
      <c r="D36" s="37"/>
      <c r="E36" s="150" t="s">
        <v>44</v>
      </c>
      <c r="F36" s="163">
        <f>ROUND((SUM(BH121:BH152)),  2)</f>
        <v>0</v>
      </c>
      <c r="G36" s="37"/>
      <c r="H36" s="37"/>
      <c r="I36" s="164">
        <v>0.14999999999999999</v>
      </c>
      <c r="J36" s="163">
        <f>0</f>
        <v>0</v>
      </c>
      <c r="K36" s="37"/>
      <c r="L36" s="62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hidden="1" s="2" customFormat="1" ht="14.4" customHeight="1">
      <c r="A37" s="37"/>
      <c r="B37" s="43"/>
      <c r="C37" s="37"/>
      <c r="D37" s="37"/>
      <c r="E37" s="150" t="s">
        <v>45</v>
      </c>
      <c r="F37" s="163">
        <f>ROUND((SUM(BI121:BI152)),  2)</f>
        <v>0</v>
      </c>
      <c r="G37" s="37"/>
      <c r="H37" s="37"/>
      <c r="I37" s="164">
        <v>0</v>
      </c>
      <c r="J37" s="163">
        <f>0</f>
        <v>0</v>
      </c>
      <c r="K37" s="37"/>
      <c r="L37" s="62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s="2" customFormat="1" ht="6.96" customHeight="1">
      <c r="A38" s="37"/>
      <c r="B38" s="43"/>
      <c r="C38" s="37"/>
      <c r="D38" s="37"/>
      <c r="E38" s="37"/>
      <c r="F38" s="37"/>
      <c r="G38" s="37"/>
      <c r="H38" s="37"/>
      <c r="I38" s="37"/>
      <c r="J38" s="37"/>
      <c r="K38" s="37"/>
      <c r="L38" s="62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s="2" customFormat="1" ht="25.44" customHeight="1">
      <c r="A39" s="37"/>
      <c r="B39" s="43"/>
      <c r="C39" s="165"/>
      <c r="D39" s="166" t="s">
        <v>46</v>
      </c>
      <c r="E39" s="167"/>
      <c r="F39" s="167"/>
      <c r="G39" s="168" t="s">
        <v>47</v>
      </c>
      <c r="H39" s="169" t="s">
        <v>48</v>
      </c>
      <c r="I39" s="167"/>
      <c r="J39" s="170">
        <f>SUM(J30:J37)</f>
        <v>0</v>
      </c>
      <c r="K39" s="171"/>
      <c r="L39" s="62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</row>
    <row r="40" s="2" customFormat="1" ht="14.4" customHeight="1">
      <c r="A40" s="37"/>
      <c r="B40" s="43"/>
      <c r="C40" s="37"/>
      <c r="D40" s="37"/>
      <c r="E40" s="37"/>
      <c r="F40" s="37"/>
      <c r="G40" s="37"/>
      <c r="H40" s="37"/>
      <c r="I40" s="37"/>
      <c r="J40" s="37"/>
      <c r="K40" s="37"/>
      <c r="L40" s="62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</row>
    <row r="41" s="1" customFormat="1" ht="14.4" customHeight="1">
      <c r="B41" s="19"/>
      <c r="L41" s="19"/>
    </row>
    <row r="42" s="1" customFormat="1" ht="14.4" customHeight="1">
      <c r="B42" s="19"/>
      <c r="L42" s="19"/>
    </row>
    <row r="43" s="1" customFormat="1" ht="14.4" customHeight="1">
      <c r="B43" s="19"/>
      <c r="L43" s="19"/>
    </row>
    <row r="44" s="1" customFormat="1" ht="14.4" customHeight="1">
      <c r="B44" s="19"/>
      <c r="L44" s="19"/>
    </row>
    <row r="45" s="1" customFormat="1" ht="14.4" customHeight="1">
      <c r="B45" s="19"/>
      <c r="L45" s="19"/>
    </row>
    <row r="46" s="1" customFormat="1" ht="14.4" customHeight="1">
      <c r="B46" s="19"/>
      <c r="L46" s="19"/>
    </row>
    <row r="47" s="1" customFormat="1" ht="14.4" customHeight="1">
      <c r="B47" s="19"/>
      <c r="L47" s="19"/>
    </row>
    <row r="48" s="1" customFormat="1" ht="14.4" customHeight="1">
      <c r="B48" s="19"/>
      <c r="L48" s="19"/>
    </row>
    <row r="49" s="1" customFormat="1" ht="14.4" customHeight="1">
      <c r="B49" s="19"/>
      <c r="L49" s="19"/>
    </row>
    <row r="50" s="2" customFormat="1" ht="14.4" customHeight="1">
      <c r="B50" s="62"/>
      <c r="D50" s="172" t="s">
        <v>49</v>
      </c>
      <c r="E50" s="173"/>
      <c r="F50" s="173"/>
      <c r="G50" s="172" t="s">
        <v>50</v>
      </c>
      <c r="H50" s="173"/>
      <c r="I50" s="173"/>
      <c r="J50" s="173"/>
      <c r="K50" s="173"/>
      <c r="L50" s="62"/>
    </row>
    <row r="51">
      <c r="B51" s="19"/>
      <c r="L51" s="19"/>
    </row>
    <row r="52">
      <c r="B52" s="19"/>
      <c r="L52" s="19"/>
    </row>
    <row r="53">
      <c r="B53" s="19"/>
      <c r="L53" s="19"/>
    </row>
    <row r="54">
      <c r="B54" s="19"/>
      <c r="L54" s="19"/>
    </row>
    <row r="55">
      <c r="B55" s="19"/>
      <c r="L55" s="19"/>
    </row>
    <row r="56">
      <c r="B56" s="19"/>
      <c r="L56" s="19"/>
    </row>
    <row r="57">
      <c r="B57" s="19"/>
      <c r="L57" s="19"/>
    </row>
    <row r="58">
      <c r="B58" s="19"/>
      <c r="L58" s="19"/>
    </row>
    <row r="59">
      <c r="B59" s="19"/>
      <c r="L59" s="19"/>
    </row>
    <row r="60">
      <c r="B60" s="19"/>
      <c r="L60" s="19"/>
    </row>
    <row r="61" s="2" customFormat="1">
      <c r="A61" s="37"/>
      <c r="B61" s="43"/>
      <c r="C61" s="37"/>
      <c r="D61" s="174" t="s">
        <v>51</v>
      </c>
      <c r="E61" s="175"/>
      <c r="F61" s="176" t="s">
        <v>52</v>
      </c>
      <c r="G61" s="174" t="s">
        <v>51</v>
      </c>
      <c r="H61" s="175"/>
      <c r="I61" s="175"/>
      <c r="J61" s="177" t="s">
        <v>52</v>
      </c>
      <c r="K61" s="175"/>
      <c r="L61" s="62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</row>
    <row r="62">
      <c r="B62" s="19"/>
      <c r="L62" s="19"/>
    </row>
    <row r="63">
      <c r="B63" s="19"/>
      <c r="L63" s="19"/>
    </row>
    <row r="64">
      <c r="B64" s="19"/>
      <c r="L64" s="19"/>
    </row>
    <row r="65" s="2" customFormat="1">
      <c r="A65" s="37"/>
      <c r="B65" s="43"/>
      <c r="C65" s="37"/>
      <c r="D65" s="172" t="s">
        <v>53</v>
      </c>
      <c r="E65" s="178"/>
      <c r="F65" s="178"/>
      <c r="G65" s="172" t="s">
        <v>54</v>
      </c>
      <c r="H65" s="178"/>
      <c r="I65" s="178"/>
      <c r="J65" s="178"/>
      <c r="K65" s="178"/>
      <c r="L65" s="62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</row>
    <row r="66">
      <c r="B66" s="19"/>
      <c r="L66" s="19"/>
    </row>
    <row r="67">
      <c r="B67" s="19"/>
      <c r="L67" s="19"/>
    </row>
    <row r="68">
      <c r="B68" s="19"/>
      <c r="L68" s="19"/>
    </row>
    <row r="69">
      <c r="B69" s="19"/>
      <c r="L69" s="19"/>
    </row>
    <row r="70">
      <c r="B70" s="19"/>
      <c r="L70" s="19"/>
    </row>
    <row r="71">
      <c r="B71" s="19"/>
      <c r="L71" s="19"/>
    </row>
    <row r="72">
      <c r="B72" s="19"/>
      <c r="L72" s="19"/>
    </row>
    <row r="73">
      <c r="B73" s="19"/>
      <c r="L73" s="19"/>
    </row>
    <row r="74">
      <c r="B74" s="19"/>
      <c r="L74" s="19"/>
    </row>
    <row r="75">
      <c r="B75" s="19"/>
      <c r="L75" s="19"/>
    </row>
    <row r="76" s="2" customFormat="1">
      <c r="A76" s="37"/>
      <c r="B76" s="43"/>
      <c r="C76" s="37"/>
      <c r="D76" s="174" t="s">
        <v>51</v>
      </c>
      <c r="E76" s="175"/>
      <c r="F76" s="176" t="s">
        <v>52</v>
      </c>
      <c r="G76" s="174" t="s">
        <v>51</v>
      </c>
      <c r="H76" s="175"/>
      <c r="I76" s="175"/>
      <c r="J76" s="177" t="s">
        <v>52</v>
      </c>
      <c r="K76" s="175"/>
      <c r="L76" s="62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</row>
    <row r="77" s="2" customFormat="1" ht="14.4" customHeight="1">
      <c r="A77" s="37"/>
      <c r="B77" s="179"/>
      <c r="C77" s="180"/>
      <c r="D77" s="180"/>
      <c r="E77" s="180"/>
      <c r="F77" s="180"/>
      <c r="G77" s="180"/>
      <c r="H77" s="180"/>
      <c r="I77" s="180"/>
      <c r="J77" s="180"/>
      <c r="K77" s="180"/>
      <c r="L77" s="62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</row>
    <row r="81" s="2" customFormat="1" ht="6.96" customHeight="1">
      <c r="A81" s="37"/>
      <c r="B81" s="181"/>
      <c r="C81" s="182"/>
      <c r="D81" s="182"/>
      <c r="E81" s="182"/>
      <c r="F81" s="182"/>
      <c r="G81" s="182"/>
      <c r="H81" s="182"/>
      <c r="I81" s="182"/>
      <c r="J81" s="182"/>
      <c r="K81" s="182"/>
      <c r="L81" s="62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</row>
    <row r="82" s="2" customFormat="1" ht="24.96" customHeight="1">
      <c r="A82" s="37"/>
      <c r="B82" s="38"/>
      <c r="C82" s="22" t="s">
        <v>117</v>
      </c>
      <c r="D82" s="39"/>
      <c r="E82" s="39"/>
      <c r="F82" s="39"/>
      <c r="G82" s="39"/>
      <c r="H82" s="39"/>
      <c r="I82" s="39"/>
      <c r="J82" s="39"/>
      <c r="K82" s="39"/>
      <c r="L82" s="62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</row>
    <row r="83" s="2" customFormat="1" ht="6.96" customHeight="1">
      <c r="A83" s="37"/>
      <c r="B83" s="38"/>
      <c r="C83" s="39"/>
      <c r="D83" s="39"/>
      <c r="E83" s="39"/>
      <c r="F83" s="39"/>
      <c r="G83" s="39"/>
      <c r="H83" s="39"/>
      <c r="I83" s="39"/>
      <c r="J83" s="39"/>
      <c r="K83" s="39"/>
      <c r="L83" s="62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</row>
    <row r="84" s="2" customFormat="1" ht="12" customHeight="1">
      <c r="A84" s="37"/>
      <c r="B84" s="38"/>
      <c r="C84" s="31" t="s">
        <v>16</v>
      </c>
      <c r="D84" s="39"/>
      <c r="E84" s="39"/>
      <c r="F84" s="39"/>
      <c r="G84" s="39"/>
      <c r="H84" s="39"/>
      <c r="I84" s="39"/>
      <c r="J84" s="39"/>
      <c r="K84" s="39"/>
      <c r="L84" s="62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</row>
    <row r="85" s="2" customFormat="1" ht="16.5" customHeight="1">
      <c r="A85" s="37"/>
      <c r="B85" s="38"/>
      <c r="C85" s="39"/>
      <c r="D85" s="39"/>
      <c r="E85" s="183" t="str">
        <f>E7</f>
        <v>Kyjov - Parkoviště ul. Brandlova a Nětčická</v>
      </c>
      <c r="F85" s="31"/>
      <c r="G85" s="31"/>
      <c r="H85" s="31"/>
      <c r="I85" s="39"/>
      <c r="J85" s="39"/>
      <c r="K85" s="39"/>
      <c r="L85" s="62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</row>
    <row r="86" s="2" customFormat="1" ht="12" customHeight="1">
      <c r="A86" s="37"/>
      <c r="B86" s="38"/>
      <c r="C86" s="31" t="s">
        <v>113</v>
      </c>
      <c r="D86" s="39"/>
      <c r="E86" s="39"/>
      <c r="F86" s="39"/>
      <c r="G86" s="39"/>
      <c r="H86" s="39"/>
      <c r="I86" s="39"/>
      <c r="J86" s="39"/>
      <c r="K86" s="39"/>
      <c r="L86" s="62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</row>
    <row r="87" s="2" customFormat="1" ht="16.5" customHeight="1">
      <c r="A87" s="37"/>
      <c r="B87" s="38"/>
      <c r="C87" s="39"/>
      <c r="D87" s="39"/>
      <c r="E87" s="75" t="str">
        <f>E9</f>
        <v>03 - VRN</v>
      </c>
      <c r="F87" s="39"/>
      <c r="G87" s="39"/>
      <c r="H87" s="39"/>
      <c r="I87" s="39"/>
      <c r="J87" s="39"/>
      <c r="K87" s="39"/>
      <c r="L87" s="62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</row>
    <row r="88" s="2" customFormat="1" ht="6.96" customHeight="1">
      <c r="A88" s="37"/>
      <c r="B88" s="38"/>
      <c r="C88" s="39"/>
      <c r="D88" s="39"/>
      <c r="E88" s="39"/>
      <c r="F88" s="39"/>
      <c r="G88" s="39"/>
      <c r="H88" s="39"/>
      <c r="I88" s="39"/>
      <c r="J88" s="39"/>
      <c r="K88" s="39"/>
      <c r="L88" s="62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</row>
    <row r="89" s="2" customFormat="1" ht="12" customHeight="1">
      <c r="A89" s="37"/>
      <c r="B89" s="38"/>
      <c r="C89" s="31" t="s">
        <v>20</v>
      </c>
      <c r="D89" s="39"/>
      <c r="E89" s="39"/>
      <c r="F89" s="26" t="str">
        <f>F12</f>
        <v>Kyjov</v>
      </c>
      <c r="G89" s="39"/>
      <c r="H89" s="39"/>
      <c r="I89" s="31" t="s">
        <v>22</v>
      </c>
      <c r="J89" s="78" t="str">
        <f>IF(J12="","",J12)</f>
        <v>16. 4. 2024</v>
      </c>
      <c r="K89" s="39"/>
      <c r="L89" s="62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</row>
    <row r="90" s="2" customFormat="1" ht="6.96" customHeight="1">
      <c r="A90" s="37"/>
      <c r="B90" s="38"/>
      <c r="C90" s="39"/>
      <c r="D90" s="39"/>
      <c r="E90" s="39"/>
      <c r="F90" s="39"/>
      <c r="G90" s="39"/>
      <c r="H90" s="39"/>
      <c r="I90" s="39"/>
      <c r="J90" s="39"/>
      <c r="K90" s="39"/>
      <c r="L90" s="62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</row>
    <row r="91" s="2" customFormat="1" ht="15.15" customHeight="1">
      <c r="A91" s="37"/>
      <c r="B91" s="38"/>
      <c r="C91" s="31" t="s">
        <v>24</v>
      </c>
      <c r="D91" s="39"/>
      <c r="E91" s="39"/>
      <c r="F91" s="26" t="str">
        <f>E15</f>
        <v>město Kyjov</v>
      </c>
      <c r="G91" s="39"/>
      <c r="H91" s="39"/>
      <c r="I91" s="31" t="s">
        <v>30</v>
      </c>
      <c r="J91" s="35" t="str">
        <f>E21</f>
        <v>Projekce DS s.r.o.</v>
      </c>
      <c r="K91" s="39"/>
      <c r="L91" s="62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</row>
    <row r="92" s="2" customFormat="1" ht="15.15" customHeight="1">
      <c r="A92" s="37"/>
      <c r="B92" s="38"/>
      <c r="C92" s="31" t="s">
        <v>28</v>
      </c>
      <c r="D92" s="39"/>
      <c r="E92" s="39"/>
      <c r="F92" s="26" t="str">
        <f>IF(E18="","",E18)</f>
        <v>Vyplň údaj</v>
      </c>
      <c r="G92" s="39"/>
      <c r="H92" s="39"/>
      <c r="I92" s="31" t="s">
        <v>33</v>
      </c>
      <c r="J92" s="35" t="str">
        <f>E24</f>
        <v xml:space="preserve"> </v>
      </c>
      <c r="K92" s="39"/>
      <c r="L92" s="62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</row>
    <row r="93" s="2" customFormat="1" ht="10.32" customHeight="1">
      <c r="A93" s="37"/>
      <c r="B93" s="38"/>
      <c r="C93" s="39"/>
      <c r="D93" s="39"/>
      <c r="E93" s="39"/>
      <c r="F93" s="39"/>
      <c r="G93" s="39"/>
      <c r="H93" s="39"/>
      <c r="I93" s="39"/>
      <c r="J93" s="39"/>
      <c r="K93" s="39"/>
      <c r="L93" s="62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</row>
    <row r="94" s="2" customFormat="1" ht="29.28" customHeight="1">
      <c r="A94" s="37"/>
      <c r="B94" s="38"/>
      <c r="C94" s="184" t="s">
        <v>118</v>
      </c>
      <c r="D94" s="185"/>
      <c r="E94" s="185"/>
      <c r="F94" s="185"/>
      <c r="G94" s="185"/>
      <c r="H94" s="185"/>
      <c r="I94" s="185"/>
      <c r="J94" s="186" t="s">
        <v>119</v>
      </c>
      <c r="K94" s="185"/>
      <c r="L94" s="62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</row>
    <row r="95" s="2" customFormat="1" ht="10.32" customHeight="1">
      <c r="A95" s="37"/>
      <c r="B95" s="38"/>
      <c r="C95" s="39"/>
      <c r="D95" s="39"/>
      <c r="E95" s="39"/>
      <c r="F95" s="39"/>
      <c r="G95" s="39"/>
      <c r="H95" s="39"/>
      <c r="I95" s="39"/>
      <c r="J95" s="39"/>
      <c r="K95" s="39"/>
      <c r="L95" s="62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</row>
    <row r="96" s="2" customFormat="1" ht="22.8" customHeight="1">
      <c r="A96" s="37"/>
      <c r="B96" s="38"/>
      <c r="C96" s="187" t="s">
        <v>120</v>
      </c>
      <c r="D96" s="39"/>
      <c r="E96" s="39"/>
      <c r="F96" s="39"/>
      <c r="G96" s="39"/>
      <c r="H96" s="39"/>
      <c r="I96" s="39"/>
      <c r="J96" s="109">
        <f>J121</f>
        <v>0</v>
      </c>
      <c r="K96" s="39"/>
      <c r="L96" s="62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  <c r="AU96" s="16" t="s">
        <v>121</v>
      </c>
    </row>
    <row r="97" s="9" customFormat="1" ht="24.96" customHeight="1">
      <c r="A97" s="9"/>
      <c r="B97" s="188"/>
      <c r="C97" s="189"/>
      <c r="D97" s="190" t="s">
        <v>595</v>
      </c>
      <c r="E97" s="191"/>
      <c r="F97" s="191"/>
      <c r="G97" s="191"/>
      <c r="H97" s="191"/>
      <c r="I97" s="191"/>
      <c r="J97" s="192">
        <f>J122</f>
        <v>0</v>
      </c>
      <c r="K97" s="189"/>
      <c r="L97" s="193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94"/>
      <c r="C98" s="132"/>
      <c r="D98" s="195" t="s">
        <v>596</v>
      </c>
      <c r="E98" s="196"/>
      <c r="F98" s="196"/>
      <c r="G98" s="196"/>
      <c r="H98" s="196"/>
      <c r="I98" s="196"/>
      <c r="J98" s="197">
        <f>J123</f>
        <v>0</v>
      </c>
      <c r="K98" s="132"/>
      <c r="L98" s="198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94"/>
      <c r="C99" s="132"/>
      <c r="D99" s="195" t="s">
        <v>597</v>
      </c>
      <c r="E99" s="196"/>
      <c r="F99" s="196"/>
      <c r="G99" s="196"/>
      <c r="H99" s="196"/>
      <c r="I99" s="196"/>
      <c r="J99" s="197">
        <f>J136</f>
        <v>0</v>
      </c>
      <c r="K99" s="132"/>
      <c r="L99" s="198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194"/>
      <c r="C100" s="132"/>
      <c r="D100" s="195" t="s">
        <v>598</v>
      </c>
      <c r="E100" s="196"/>
      <c r="F100" s="196"/>
      <c r="G100" s="196"/>
      <c r="H100" s="196"/>
      <c r="I100" s="196"/>
      <c r="J100" s="197">
        <f>J145</f>
        <v>0</v>
      </c>
      <c r="K100" s="132"/>
      <c r="L100" s="198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94"/>
      <c r="C101" s="132"/>
      <c r="D101" s="195" t="s">
        <v>599</v>
      </c>
      <c r="E101" s="196"/>
      <c r="F101" s="196"/>
      <c r="G101" s="196"/>
      <c r="H101" s="196"/>
      <c r="I101" s="196"/>
      <c r="J101" s="197">
        <f>J150</f>
        <v>0</v>
      </c>
      <c r="K101" s="132"/>
      <c r="L101" s="198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2" customFormat="1" ht="21.84" customHeight="1">
      <c r="A102" s="37"/>
      <c r="B102" s="38"/>
      <c r="C102" s="39"/>
      <c r="D102" s="39"/>
      <c r="E102" s="39"/>
      <c r="F102" s="39"/>
      <c r="G102" s="39"/>
      <c r="H102" s="39"/>
      <c r="I102" s="39"/>
      <c r="J102" s="39"/>
      <c r="K102" s="39"/>
      <c r="L102" s="62"/>
      <c r="S102" s="37"/>
      <c r="T102" s="37"/>
      <c r="U102" s="37"/>
      <c r="V102" s="37"/>
      <c r="W102" s="37"/>
      <c r="X102" s="37"/>
      <c r="Y102" s="37"/>
      <c r="Z102" s="37"/>
      <c r="AA102" s="37"/>
      <c r="AB102" s="37"/>
      <c r="AC102" s="37"/>
      <c r="AD102" s="37"/>
      <c r="AE102" s="37"/>
    </row>
    <row r="103" s="2" customFormat="1" ht="6.96" customHeight="1">
      <c r="A103" s="37"/>
      <c r="B103" s="65"/>
      <c r="C103" s="66"/>
      <c r="D103" s="66"/>
      <c r="E103" s="66"/>
      <c r="F103" s="66"/>
      <c r="G103" s="66"/>
      <c r="H103" s="66"/>
      <c r="I103" s="66"/>
      <c r="J103" s="66"/>
      <c r="K103" s="66"/>
      <c r="L103" s="62"/>
      <c r="S103" s="37"/>
      <c r="T103" s="37"/>
      <c r="U103" s="37"/>
      <c r="V103" s="37"/>
      <c r="W103" s="37"/>
      <c r="X103" s="37"/>
      <c r="Y103" s="37"/>
      <c r="Z103" s="37"/>
      <c r="AA103" s="37"/>
      <c r="AB103" s="37"/>
      <c r="AC103" s="37"/>
      <c r="AD103" s="37"/>
      <c r="AE103" s="37"/>
    </row>
    <row r="107" s="2" customFormat="1" ht="6.96" customHeight="1">
      <c r="A107" s="37"/>
      <c r="B107" s="67"/>
      <c r="C107" s="68"/>
      <c r="D107" s="68"/>
      <c r="E107" s="68"/>
      <c r="F107" s="68"/>
      <c r="G107" s="68"/>
      <c r="H107" s="68"/>
      <c r="I107" s="68"/>
      <c r="J107" s="68"/>
      <c r="K107" s="68"/>
      <c r="L107" s="62"/>
      <c r="S107" s="37"/>
      <c r="T107" s="37"/>
      <c r="U107" s="37"/>
      <c r="V107" s="37"/>
      <c r="W107" s="37"/>
      <c r="X107" s="37"/>
      <c r="Y107" s="37"/>
      <c r="Z107" s="37"/>
      <c r="AA107" s="37"/>
      <c r="AB107" s="37"/>
      <c r="AC107" s="37"/>
      <c r="AD107" s="37"/>
      <c r="AE107" s="37"/>
    </row>
    <row r="108" s="2" customFormat="1" ht="24.96" customHeight="1">
      <c r="A108" s="37"/>
      <c r="B108" s="38"/>
      <c r="C108" s="22" t="s">
        <v>128</v>
      </c>
      <c r="D108" s="39"/>
      <c r="E108" s="39"/>
      <c r="F108" s="39"/>
      <c r="G108" s="39"/>
      <c r="H108" s="39"/>
      <c r="I108" s="39"/>
      <c r="J108" s="39"/>
      <c r="K108" s="39"/>
      <c r="L108" s="62"/>
      <c r="S108" s="37"/>
      <c r="T108" s="37"/>
      <c r="U108" s="37"/>
      <c r="V108" s="37"/>
      <c r="W108" s="37"/>
      <c r="X108" s="37"/>
      <c r="Y108" s="37"/>
      <c r="Z108" s="37"/>
      <c r="AA108" s="37"/>
      <c r="AB108" s="37"/>
      <c r="AC108" s="37"/>
      <c r="AD108" s="37"/>
      <c r="AE108" s="37"/>
    </row>
    <row r="109" s="2" customFormat="1" ht="6.96" customHeight="1">
      <c r="A109" s="37"/>
      <c r="B109" s="38"/>
      <c r="C109" s="39"/>
      <c r="D109" s="39"/>
      <c r="E109" s="39"/>
      <c r="F109" s="39"/>
      <c r="G109" s="39"/>
      <c r="H109" s="39"/>
      <c r="I109" s="39"/>
      <c r="J109" s="39"/>
      <c r="K109" s="39"/>
      <c r="L109" s="62"/>
      <c r="S109" s="37"/>
      <c r="T109" s="37"/>
      <c r="U109" s="37"/>
      <c r="V109" s="37"/>
      <c r="W109" s="37"/>
      <c r="X109" s="37"/>
      <c r="Y109" s="37"/>
      <c r="Z109" s="37"/>
      <c r="AA109" s="37"/>
      <c r="AB109" s="37"/>
      <c r="AC109" s="37"/>
      <c r="AD109" s="37"/>
      <c r="AE109" s="37"/>
    </row>
    <row r="110" s="2" customFormat="1" ht="12" customHeight="1">
      <c r="A110" s="37"/>
      <c r="B110" s="38"/>
      <c r="C110" s="31" t="s">
        <v>16</v>
      </c>
      <c r="D110" s="39"/>
      <c r="E110" s="39"/>
      <c r="F110" s="39"/>
      <c r="G110" s="39"/>
      <c r="H110" s="39"/>
      <c r="I110" s="39"/>
      <c r="J110" s="39"/>
      <c r="K110" s="39"/>
      <c r="L110" s="62"/>
      <c r="S110" s="37"/>
      <c r="T110" s="37"/>
      <c r="U110" s="37"/>
      <c r="V110" s="37"/>
      <c r="W110" s="37"/>
      <c r="X110" s="37"/>
      <c r="Y110" s="37"/>
      <c r="Z110" s="37"/>
      <c r="AA110" s="37"/>
      <c r="AB110" s="37"/>
      <c r="AC110" s="37"/>
      <c r="AD110" s="37"/>
      <c r="AE110" s="37"/>
    </row>
    <row r="111" s="2" customFormat="1" ht="16.5" customHeight="1">
      <c r="A111" s="37"/>
      <c r="B111" s="38"/>
      <c r="C111" s="39"/>
      <c r="D111" s="39"/>
      <c r="E111" s="183" t="str">
        <f>E7</f>
        <v>Kyjov - Parkoviště ul. Brandlova a Nětčická</v>
      </c>
      <c r="F111" s="31"/>
      <c r="G111" s="31"/>
      <c r="H111" s="31"/>
      <c r="I111" s="39"/>
      <c r="J111" s="39"/>
      <c r="K111" s="39"/>
      <c r="L111" s="62"/>
      <c r="S111" s="37"/>
      <c r="T111" s="37"/>
      <c r="U111" s="37"/>
      <c r="V111" s="37"/>
      <c r="W111" s="37"/>
      <c r="X111" s="37"/>
      <c r="Y111" s="37"/>
      <c r="Z111" s="37"/>
      <c r="AA111" s="37"/>
      <c r="AB111" s="37"/>
      <c r="AC111" s="37"/>
      <c r="AD111" s="37"/>
      <c r="AE111" s="37"/>
    </row>
    <row r="112" s="2" customFormat="1" ht="12" customHeight="1">
      <c r="A112" s="37"/>
      <c r="B112" s="38"/>
      <c r="C112" s="31" t="s">
        <v>113</v>
      </c>
      <c r="D112" s="39"/>
      <c r="E112" s="39"/>
      <c r="F112" s="39"/>
      <c r="G112" s="39"/>
      <c r="H112" s="39"/>
      <c r="I112" s="39"/>
      <c r="J112" s="39"/>
      <c r="K112" s="39"/>
      <c r="L112" s="62"/>
      <c r="S112" s="37"/>
      <c r="T112" s="37"/>
      <c r="U112" s="37"/>
      <c r="V112" s="37"/>
      <c r="W112" s="37"/>
      <c r="X112" s="37"/>
      <c r="Y112" s="37"/>
      <c r="Z112" s="37"/>
      <c r="AA112" s="37"/>
      <c r="AB112" s="37"/>
      <c r="AC112" s="37"/>
      <c r="AD112" s="37"/>
      <c r="AE112" s="37"/>
    </row>
    <row r="113" s="2" customFormat="1" ht="16.5" customHeight="1">
      <c r="A113" s="37"/>
      <c r="B113" s="38"/>
      <c r="C113" s="39"/>
      <c r="D113" s="39"/>
      <c r="E113" s="75" t="str">
        <f>E9</f>
        <v>03 - VRN</v>
      </c>
      <c r="F113" s="39"/>
      <c r="G113" s="39"/>
      <c r="H113" s="39"/>
      <c r="I113" s="39"/>
      <c r="J113" s="39"/>
      <c r="K113" s="39"/>
      <c r="L113" s="62"/>
      <c r="S113" s="37"/>
      <c r="T113" s="37"/>
      <c r="U113" s="37"/>
      <c r="V113" s="37"/>
      <c r="W113" s="37"/>
      <c r="X113" s="37"/>
      <c r="Y113" s="37"/>
      <c r="Z113" s="37"/>
      <c r="AA113" s="37"/>
      <c r="AB113" s="37"/>
      <c r="AC113" s="37"/>
      <c r="AD113" s="37"/>
      <c r="AE113" s="37"/>
    </row>
    <row r="114" s="2" customFormat="1" ht="6.96" customHeight="1">
      <c r="A114" s="37"/>
      <c r="B114" s="38"/>
      <c r="C114" s="39"/>
      <c r="D114" s="39"/>
      <c r="E114" s="39"/>
      <c r="F114" s="39"/>
      <c r="G114" s="39"/>
      <c r="H114" s="39"/>
      <c r="I114" s="39"/>
      <c r="J114" s="39"/>
      <c r="K114" s="39"/>
      <c r="L114" s="62"/>
      <c r="S114" s="37"/>
      <c r="T114" s="37"/>
      <c r="U114" s="37"/>
      <c r="V114" s="37"/>
      <c r="W114" s="37"/>
      <c r="X114" s="37"/>
      <c r="Y114" s="37"/>
      <c r="Z114" s="37"/>
      <c r="AA114" s="37"/>
      <c r="AB114" s="37"/>
      <c r="AC114" s="37"/>
      <c r="AD114" s="37"/>
      <c r="AE114" s="37"/>
    </row>
    <row r="115" s="2" customFormat="1" ht="12" customHeight="1">
      <c r="A115" s="37"/>
      <c r="B115" s="38"/>
      <c r="C115" s="31" t="s">
        <v>20</v>
      </c>
      <c r="D115" s="39"/>
      <c r="E115" s="39"/>
      <c r="F115" s="26" t="str">
        <f>F12</f>
        <v>Kyjov</v>
      </c>
      <c r="G115" s="39"/>
      <c r="H115" s="39"/>
      <c r="I115" s="31" t="s">
        <v>22</v>
      </c>
      <c r="J115" s="78" t="str">
        <f>IF(J12="","",J12)</f>
        <v>16. 4. 2024</v>
      </c>
      <c r="K115" s="39"/>
      <c r="L115" s="62"/>
      <c r="S115" s="37"/>
      <c r="T115" s="37"/>
      <c r="U115" s="37"/>
      <c r="V115" s="37"/>
      <c r="W115" s="37"/>
      <c r="X115" s="37"/>
      <c r="Y115" s="37"/>
      <c r="Z115" s="37"/>
      <c r="AA115" s="37"/>
      <c r="AB115" s="37"/>
      <c r="AC115" s="37"/>
      <c r="AD115" s="37"/>
      <c r="AE115" s="37"/>
    </row>
    <row r="116" s="2" customFormat="1" ht="6.96" customHeight="1">
      <c r="A116" s="37"/>
      <c r="B116" s="38"/>
      <c r="C116" s="39"/>
      <c r="D116" s="39"/>
      <c r="E116" s="39"/>
      <c r="F116" s="39"/>
      <c r="G116" s="39"/>
      <c r="H116" s="39"/>
      <c r="I116" s="39"/>
      <c r="J116" s="39"/>
      <c r="K116" s="39"/>
      <c r="L116" s="62"/>
      <c r="S116" s="37"/>
      <c r="T116" s="37"/>
      <c r="U116" s="37"/>
      <c r="V116" s="37"/>
      <c r="W116" s="37"/>
      <c r="X116" s="37"/>
      <c r="Y116" s="37"/>
      <c r="Z116" s="37"/>
      <c r="AA116" s="37"/>
      <c r="AB116" s="37"/>
      <c r="AC116" s="37"/>
      <c r="AD116" s="37"/>
      <c r="AE116" s="37"/>
    </row>
    <row r="117" s="2" customFormat="1" ht="15.15" customHeight="1">
      <c r="A117" s="37"/>
      <c r="B117" s="38"/>
      <c r="C117" s="31" t="s">
        <v>24</v>
      </c>
      <c r="D117" s="39"/>
      <c r="E117" s="39"/>
      <c r="F117" s="26" t="str">
        <f>E15</f>
        <v>město Kyjov</v>
      </c>
      <c r="G117" s="39"/>
      <c r="H117" s="39"/>
      <c r="I117" s="31" t="s">
        <v>30</v>
      </c>
      <c r="J117" s="35" t="str">
        <f>E21</f>
        <v>Projekce DS s.r.o.</v>
      </c>
      <c r="K117" s="39"/>
      <c r="L117" s="62"/>
      <c r="S117" s="37"/>
      <c r="T117" s="37"/>
      <c r="U117" s="37"/>
      <c r="V117" s="37"/>
      <c r="W117" s="37"/>
      <c r="X117" s="37"/>
      <c r="Y117" s="37"/>
      <c r="Z117" s="37"/>
      <c r="AA117" s="37"/>
      <c r="AB117" s="37"/>
      <c r="AC117" s="37"/>
      <c r="AD117" s="37"/>
      <c r="AE117" s="37"/>
    </row>
    <row r="118" s="2" customFormat="1" ht="15.15" customHeight="1">
      <c r="A118" s="37"/>
      <c r="B118" s="38"/>
      <c r="C118" s="31" t="s">
        <v>28</v>
      </c>
      <c r="D118" s="39"/>
      <c r="E118" s="39"/>
      <c r="F118" s="26" t="str">
        <f>IF(E18="","",E18)</f>
        <v>Vyplň údaj</v>
      </c>
      <c r="G118" s="39"/>
      <c r="H118" s="39"/>
      <c r="I118" s="31" t="s">
        <v>33</v>
      </c>
      <c r="J118" s="35" t="str">
        <f>E24</f>
        <v xml:space="preserve"> </v>
      </c>
      <c r="K118" s="39"/>
      <c r="L118" s="62"/>
      <c r="S118" s="37"/>
      <c r="T118" s="37"/>
      <c r="U118" s="37"/>
      <c r="V118" s="37"/>
      <c r="W118" s="37"/>
      <c r="X118" s="37"/>
      <c r="Y118" s="37"/>
      <c r="Z118" s="37"/>
      <c r="AA118" s="37"/>
      <c r="AB118" s="37"/>
      <c r="AC118" s="37"/>
      <c r="AD118" s="37"/>
      <c r="AE118" s="37"/>
    </row>
    <row r="119" s="2" customFormat="1" ht="10.32" customHeight="1">
      <c r="A119" s="37"/>
      <c r="B119" s="38"/>
      <c r="C119" s="39"/>
      <c r="D119" s="39"/>
      <c r="E119" s="39"/>
      <c r="F119" s="39"/>
      <c r="G119" s="39"/>
      <c r="H119" s="39"/>
      <c r="I119" s="39"/>
      <c r="J119" s="39"/>
      <c r="K119" s="39"/>
      <c r="L119" s="62"/>
      <c r="S119" s="37"/>
      <c r="T119" s="37"/>
      <c r="U119" s="37"/>
      <c r="V119" s="37"/>
      <c r="W119" s="37"/>
      <c r="X119" s="37"/>
      <c r="Y119" s="37"/>
      <c r="Z119" s="37"/>
      <c r="AA119" s="37"/>
      <c r="AB119" s="37"/>
      <c r="AC119" s="37"/>
      <c r="AD119" s="37"/>
      <c r="AE119" s="37"/>
    </row>
    <row r="120" s="11" customFormat="1" ht="29.28" customHeight="1">
      <c r="A120" s="199"/>
      <c r="B120" s="200"/>
      <c r="C120" s="201" t="s">
        <v>129</v>
      </c>
      <c r="D120" s="202" t="s">
        <v>61</v>
      </c>
      <c r="E120" s="202" t="s">
        <v>57</v>
      </c>
      <c r="F120" s="202" t="s">
        <v>58</v>
      </c>
      <c r="G120" s="202" t="s">
        <v>130</v>
      </c>
      <c r="H120" s="202" t="s">
        <v>131</v>
      </c>
      <c r="I120" s="202" t="s">
        <v>132</v>
      </c>
      <c r="J120" s="203" t="s">
        <v>119</v>
      </c>
      <c r="K120" s="204" t="s">
        <v>133</v>
      </c>
      <c r="L120" s="205"/>
      <c r="M120" s="99" t="s">
        <v>1</v>
      </c>
      <c r="N120" s="100" t="s">
        <v>40</v>
      </c>
      <c r="O120" s="100" t="s">
        <v>134</v>
      </c>
      <c r="P120" s="100" t="s">
        <v>135</v>
      </c>
      <c r="Q120" s="100" t="s">
        <v>136</v>
      </c>
      <c r="R120" s="100" t="s">
        <v>137</v>
      </c>
      <c r="S120" s="100" t="s">
        <v>138</v>
      </c>
      <c r="T120" s="101" t="s">
        <v>139</v>
      </c>
      <c r="U120" s="199"/>
      <c r="V120" s="199"/>
      <c r="W120" s="199"/>
      <c r="X120" s="199"/>
      <c r="Y120" s="199"/>
      <c r="Z120" s="199"/>
      <c r="AA120" s="199"/>
      <c r="AB120" s="199"/>
      <c r="AC120" s="199"/>
      <c r="AD120" s="199"/>
      <c r="AE120" s="199"/>
    </row>
    <row r="121" s="2" customFormat="1" ht="22.8" customHeight="1">
      <c r="A121" s="37"/>
      <c r="B121" s="38"/>
      <c r="C121" s="106" t="s">
        <v>140</v>
      </c>
      <c r="D121" s="39"/>
      <c r="E121" s="39"/>
      <c r="F121" s="39"/>
      <c r="G121" s="39"/>
      <c r="H121" s="39"/>
      <c r="I121" s="39"/>
      <c r="J121" s="206">
        <f>BK121</f>
        <v>0</v>
      </c>
      <c r="K121" s="39"/>
      <c r="L121" s="43"/>
      <c r="M121" s="102"/>
      <c r="N121" s="207"/>
      <c r="O121" s="103"/>
      <c r="P121" s="208">
        <f>P122</f>
        <v>0</v>
      </c>
      <c r="Q121" s="103"/>
      <c r="R121" s="208">
        <f>R122</f>
        <v>0</v>
      </c>
      <c r="S121" s="103"/>
      <c r="T121" s="209">
        <f>T122</f>
        <v>0</v>
      </c>
      <c r="U121" s="37"/>
      <c r="V121" s="37"/>
      <c r="W121" s="37"/>
      <c r="X121" s="37"/>
      <c r="Y121" s="37"/>
      <c r="Z121" s="37"/>
      <c r="AA121" s="37"/>
      <c r="AB121" s="37"/>
      <c r="AC121" s="37"/>
      <c r="AD121" s="37"/>
      <c r="AE121" s="37"/>
      <c r="AT121" s="16" t="s">
        <v>75</v>
      </c>
      <c r="AU121" s="16" t="s">
        <v>121</v>
      </c>
      <c r="BK121" s="210">
        <f>BK122</f>
        <v>0</v>
      </c>
    </row>
    <row r="122" s="12" customFormat="1" ht="25.92" customHeight="1">
      <c r="A122" s="12"/>
      <c r="B122" s="211"/>
      <c r="C122" s="212"/>
      <c r="D122" s="213" t="s">
        <v>75</v>
      </c>
      <c r="E122" s="214" t="s">
        <v>105</v>
      </c>
      <c r="F122" s="214" t="s">
        <v>600</v>
      </c>
      <c r="G122" s="212"/>
      <c r="H122" s="212"/>
      <c r="I122" s="215"/>
      <c r="J122" s="216">
        <f>BK122</f>
        <v>0</v>
      </c>
      <c r="K122" s="212"/>
      <c r="L122" s="217"/>
      <c r="M122" s="218"/>
      <c r="N122" s="219"/>
      <c r="O122" s="219"/>
      <c r="P122" s="220">
        <f>P123+P136+P145+P150</f>
        <v>0</v>
      </c>
      <c r="Q122" s="219"/>
      <c r="R122" s="220">
        <f>R123+R136+R145+R150</f>
        <v>0</v>
      </c>
      <c r="S122" s="219"/>
      <c r="T122" s="221">
        <f>T123+T136+T145+T150</f>
        <v>0</v>
      </c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R122" s="222" t="s">
        <v>175</v>
      </c>
      <c r="AT122" s="223" t="s">
        <v>75</v>
      </c>
      <c r="AU122" s="223" t="s">
        <v>76</v>
      </c>
      <c r="AY122" s="222" t="s">
        <v>143</v>
      </c>
      <c r="BK122" s="224">
        <f>BK123+BK136+BK145+BK150</f>
        <v>0</v>
      </c>
    </row>
    <row r="123" s="12" customFormat="1" ht="22.8" customHeight="1">
      <c r="A123" s="12"/>
      <c r="B123" s="211"/>
      <c r="C123" s="212"/>
      <c r="D123" s="213" t="s">
        <v>75</v>
      </c>
      <c r="E123" s="225" t="s">
        <v>601</v>
      </c>
      <c r="F123" s="225" t="s">
        <v>602</v>
      </c>
      <c r="G123" s="212"/>
      <c r="H123" s="212"/>
      <c r="I123" s="215"/>
      <c r="J123" s="226">
        <f>BK123</f>
        <v>0</v>
      </c>
      <c r="K123" s="212"/>
      <c r="L123" s="217"/>
      <c r="M123" s="218"/>
      <c r="N123" s="219"/>
      <c r="O123" s="219"/>
      <c r="P123" s="220">
        <f>SUM(P124:P135)</f>
        <v>0</v>
      </c>
      <c r="Q123" s="219"/>
      <c r="R123" s="220">
        <f>SUM(R124:R135)</f>
        <v>0</v>
      </c>
      <c r="S123" s="219"/>
      <c r="T123" s="221">
        <f>SUM(T124:T135)</f>
        <v>0</v>
      </c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R123" s="222" t="s">
        <v>175</v>
      </c>
      <c r="AT123" s="223" t="s">
        <v>75</v>
      </c>
      <c r="AU123" s="223" t="s">
        <v>83</v>
      </c>
      <c r="AY123" s="222" t="s">
        <v>143</v>
      </c>
      <c r="BK123" s="224">
        <f>SUM(BK124:BK135)</f>
        <v>0</v>
      </c>
    </row>
    <row r="124" s="2" customFormat="1" ht="16.5" customHeight="1">
      <c r="A124" s="37"/>
      <c r="B124" s="38"/>
      <c r="C124" s="227" t="s">
        <v>83</v>
      </c>
      <c r="D124" s="227" t="s">
        <v>145</v>
      </c>
      <c r="E124" s="228" t="s">
        <v>603</v>
      </c>
      <c r="F124" s="229" t="s">
        <v>604</v>
      </c>
      <c r="G124" s="230" t="s">
        <v>224</v>
      </c>
      <c r="H124" s="231">
        <v>1</v>
      </c>
      <c r="I124" s="232"/>
      <c r="J124" s="233">
        <f>ROUND(I124*H124,2)</f>
        <v>0</v>
      </c>
      <c r="K124" s="234"/>
      <c r="L124" s="43"/>
      <c r="M124" s="235" t="s">
        <v>1</v>
      </c>
      <c r="N124" s="236" t="s">
        <v>41</v>
      </c>
      <c r="O124" s="90"/>
      <c r="P124" s="237">
        <f>O124*H124</f>
        <v>0</v>
      </c>
      <c r="Q124" s="237">
        <v>0</v>
      </c>
      <c r="R124" s="237">
        <f>Q124*H124</f>
        <v>0</v>
      </c>
      <c r="S124" s="237">
        <v>0</v>
      </c>
      <c r="T124" s="238">
        <f>S124*H124</f>
        <v>0</v>
      </c>
      <c r="U124" s="37"/>
      <c r="V124" s="37"/>
      <c r="W124" s="37"/>
      <c r="X124" s="37"/>
      <c r="Y124" s="37"/>
      <c r="Z124" s="37"/>
      <c r="AA124" s="37"/>
      <c r="AB124" s="37"/>
      <c r="AC124" s="37"/>
      <c r="AD124" s="37"/>
      <c r="AE124" s="37"/>
      <c r="AR124" s="239" t="s">
        <v>605</v>
      </c>
      <c r="AT124" s="239" t="s">
        <v>145</v>
      </c>
      <c r="AU124" s="239" t="s">
        <v>85</v>
      </c>
      <c r="AY124" s="16" t="s">
        <v>143</v>
      </c>
      <c r="BE124" s="240">
        <f>IF(N124="základní",J124,0)</f>
        <v>0</v>
      </c>
      <c r="BF124" s="240">
        <f>IF(N124="snížená",J124,0)</f>
        <v>0</v>
      </c>
      <c r="BG124" s="240">
        <f>IF(N124="zákl. přenesená",J124,0)</f>
        <v>0</v>
      </c>
      <c r="BH124" s="240">
        <f>IF(N124="sníž. přenesená",J124,0)</f>
        <v>0</v>
      </c>
      <c r="BI124" s="240">
        <f>IF(N124="nulová",J124,0)</f>
        <v>0</v>
      </c>
      <c r="BJ124" s="16" t="s">
        <v>83</v>
      </c>
      <c r="BK124" s="240">
        <f>ROUND(I124*H124,2)</f>
        <v>0</v>
      </c>
      <c r="BL124" s="16" t="s">
        <v>605</v>
      </c>
      <c r="BM124" s="239" t="s">
        <v>606</v>
      </c>
    </row>
    <row r="125" s="2" customFormat="1">
      <c r="A125" s="37"/>
      <c r="B125" s="38"/>
      <c r="C125" s="39"/>
      <c r="D125" s="241" t="s">
        <v>151</v>
      </c>
      <c r="E125" s="39"/>
      <c r="F125" s="242" t="s">
        <v>604</v>
      </c>
      <c r="G125" s="39"/>
      <c r="H125" s="39"/>
      <c r="I125" s="243"/>
      <c r="J125" s="39"/>
      <c r="K125" s="39"/>
      <c r="L125" s="43"/>
      <c r="M125" s="244"/>
      <c r="N125" s="245"/>
      <c r="O125" s="90"/>
      <c r="P125" s="90"/>
      <c r="Q125" s="90"/>
      <c r="R125" s="90"/>
      <c r="S125" s="90"/>
      <c r="T125" s="91"/>
      <c r="U125" s="37"/>
      <c r="V125" s="37"/>
      <c r="W125" s="37"/>
      <c r="X125" s="37"/>
      <c r="Y125" s="37"/>
      <c r="Z125" s="37"/>
      <c r="AA125" s="37"/>
      <c r="AB125" s="37"/>
      <c r="AC125" s="37"/>
      <c r="AD125" s="37"/>
      <c r="AE125" s="37"/>
      <c r="AT125" s="16" t="s">
        <v>151</v>
      </c>
      <c r="AU125" s="16" t="s">
        <v>85</v>
      </c>
    </row>
    <row r="126" s="2" customFormat="1" ht="16.5" customHeight="1">
      <c r="A126" s="37"/>
      <c r="B126" s="38"/>
      <c r="C126" s="227" t="s">
        <v>85</v>
      </c>
      <c r="D126" s="227" t="s">
        <v>145</v>
      </c>
      <c r="E126" s="228" t="s">
        <v>607</v>
      </c>
      <c r="F126" s="229" t="s">
        <v>608</v>
      </c>
      <c r="G126" s="230" t="s">
        <v>224</v>
      </c>
      <c r="H126" s="231">
        <v>1</v>
      </c>
      <c r="I126" s="232"/>
      <c r="J126" s="233">
        <f>ROUND(I126*H126,2)</f>
        <v>0</v>
      </c>
      <c r="K126" s="234"/>
      <c r="L126" s="43"/>
      <c r="M126" s="235" t="s">
        <v>1</v>
      </c>
      <c r="N126" s="236" t="s">
        <v>41</v>
      </c>
      <c r="O126" s="90"/>
      <c r="P126" s="237">
        <f>O126*H126</f>
        <v>0</v>
      </c>
      <c r="Q126" s="237">
        <v>0</v>
      </c>
      <c r="R126" s="237">
        <f>Q126*H126</f>
        <v>0</v>
      </c>
      <c r="S126" s="237">
        <v>0</v>
      </c>
      <c r="T126" s="238">
        <f>S126*H126</f>
        <v>0</v>
      </c>
      <c r="U126" s="37"/>
      <c r="V126" s="37"/>
      <c r="W126" s="37"/>
      <c r="X126" s="37"/>
      <c r="Y126" s="37"/>
      <c r="Z126" s="37"/>
      <c r="AA126" s="37"/>
      <c r="AB126" s="37"/>
      <c r="AC126" s="37"/>
      <c r="AD126" s="37"/>
      <c r="AE126" s="37"/>
      <c r="AR126" s="239" t="s">
        <v>605</v>
      </c>
      <c r="AT126" s="239" t="s">
        <v>145</v>
      </c>
      <c r="AU126" s="239" t="s">
        <v>85</v>
      </c>
      <c r="AY126" s="16" t="s">
        <v>143</v>
      </c>
      <c r="BE126" s="240">
        <f>IF(N126="základní",J126,0)</f>
        <v>0</v>
      </c>
      <c r="BF126" s="240">
        <f>IF(N126="snížená",J126,0)</f>
        <v>0</v>
      </c>
      <c r="BG126" s="240">
        <f>IF(N126="zákl. přenesená",J126,0)</f>
        <v>0</v>
      </c>
      <c r="BH126" s="240">
        <f>IF(N126="sníž. přenesená",J126,0)</f>
        <v>0</v>
      </c>
      <c r="BI126" s="240">
        <f>IF(N126="nulová",J126,0)</f>
        <v>0</v>
      </c>
      <c r="BJ126" s="16" t="s">
        <v>83</v>
      </c>
      <c r="BK126" s="240">
        <f>ROUND(I126*H126,2)</f>
        <v>0</v>
      </c>
      <c r="BL126" s="16" t="s">
        <v>605</v>
      </c>
      <c r="BM126" s="239" t="s">
        <v>609</v>
      </c>
    </row>
    <row r="127" s="2" customFormat="1">
      <c r="A127" s="37"/>
      <c r="B127" s="38"/>
      <c r="C127" s="39"/>
      <c r="D127" s="241" t="s">
        <v>151</v>
      </c>
      <c r="E127" s="39"/>
      <c r="F127" s="242" t="s">
        <v>608</v>
      </c>
      <c r="G127" s="39"/>
      <c r="H127" s="39"/>
      <c r="I127" s="243"/>
      <c r="J127" s="39"/>
      <c r="K127" s="39"/>
      <c r="L127" s="43"/>
      <c r="M127" s="244"/>
      <c r="N127" s="245"/>
      <c r="O127" s="90"/>
      <c r="P127" s="90"/>
      <c r="Q127" s="90"/>
      <c r="R127" s="90"/>
      <c r="S127" s="90"/>
      <c r="T127" s="91"/>
      <c r="U127" s="37"/>
      <c r="V127" s="37"/>
      <c r="W127" s="37"/>
      <c r="X127" s="37"/>
      <c r="Y127" s="37"/>
      <c r="Z127" s="37"/>
      <c r="AA127" s="37"/>
      <c r="AB127" s="37"/>
      <c r="AC127" s="37"/>
      <c r="AD127" s="37"/>
      <c r="AE127" s="37"/>
      <c r="AT127" s="16" t="s">
        <v>151</v>
      </c>
      <c r="AU127" s="16" t="s">
        <v>85</v>
      </c>
    </row>
    <row r="128" s="2" customFormat="1" ht="16.5" customHeight="1">
      <c r="A128" s="37"/>
      <c r="B128" s="38"/>
      <c r="C128" s="227" t="s">
        <v>163</v>
      </c>
      <c r="D128" s="227" t="s">
        <v>145</v>
      </c>
      <c r="E128" s="228" t="s">
        <v>610</v>
      </c>
      <c r="F128" s="229" t="s">
        <v>611</v>
      </c>
      <c r="G128" s="230" t="s">
        <v>224</v>
      </c>
      <c r="H128" s="231">
        <v>1</v>
      </c>
      <c r="I128" s="232"/>
      <c r="J128" s="233">
        <f>ROUND(I128*H128,2)</f>
        <v>0</v>
      </c>
      <c r="K128" s="234"/>
      <c r="L128" s="43"/>
      <c r="M128" s="235" t="s">
        <v>1</v>
      </c>
      <c r="N128" s="236" t="s">
        <v>41</v>
      </c>
      <c r="O128" s="90"/>
      <c r="P128" s="237">
        <f>O128*H128</f>
        <v>0</v>
      </c>
      <c r="Q128" s="237">
        <v>0</v>
      </c>
      <c r="R128" s="237">
        <f>Q128*H128</f>
        <v>0</v>
      </c>
      <c r="S128" s="237">
        <v>0</v>
      </c>
      <c r="T128" s="238">
        <f>S128*H128</f>
        <v>0</v>
      </c>
      <c r="U128" s="37"/>
      <c r="V128" s="37"/>
      <c r="W128" s="37"/>
      <c r="X128" s="37"/>
      <c r="Y128" s="37"/>
      <c r="Z128" s="37"/>
      <c r="AA128" s="37"/>
      <c r="AB128" s="37"/>
      <c r="AC128" s="37"/>
      <c r="AD128" s="37"/>
      <c r="AE128" s="37"/>
      <c r="AR128" s="239" t="s">
        <v>605</v>
      </c>
      <c r="AT128" s="239" t="s">
        <v>145</v>
      </c>
      <c r="AU128" s="239" t="s">
        <v>85</v>
      </c>
      <c r="AY128" s="16" t="s">
        <v>143</v>
      </c>
      <c r="BE128" s="240">
        <f>IF(N128="základní",J128,0)</f>
        <v>0</v>
      </c>
      <c r="BF128" s="240">
        <f>IF(N128="snížená",J128,0)</f>
        <v>0</v>
      </c>
      <c r="BG128" s="240">
        <f>IF(N128="zákl. přenesená",J128,0)</f>
        <v>0</v>
      </c>
      <c r="BH128" s="240">
        <f>IF(N128="sníž. přenesená",J128,0)</f>
        <v>0</v>
      </c>
      <c r="BI128" s="240">
        <f>IF(N128="nulová",J128,0)</f>
        <v>0</v>
      </c>
      <c r="BJ128" s="16" t="s">
        <v>83</v>
      </c>
      <c r="BK128" s="240">
        <f>ROUND(I128*H128,2)</f>
        <v>0</v>
      </c>
      <c r="BL128" s="16" t="s">
        <v>605</v>
      </c>
      <c r="BM128" s="239" t="s">
        <v>612</v>
      </c>
    </row>
    <row r="129" s="2" customFormat="1">
      <c r="A129" s="37"/>
      <c r="B129" s="38"/>
      <c r="C129" s="39"/>
      <c r="D129" s="241" t="s">
        <v>151</v>
      </c>
      <c r="E129" s="39"/>
      <c r="F129" s="242" t="s">
        <v>611</v>
      </c>
      <c r="G129" s="39"/>
      <c r="H129" s="39"/>
      <c r="I129" s="243"/>
      <c r="J129" s="39"/>
      <c r="K129" s="39"/>
      <c r="L129" s="43"/>
      <c r="M129" s="244"/>
      <c r="N129" s="245"/>
      <c r="O129" s="90"/>
      <c r="P129" s="90"/>
      <c r="Q129" s="90"/>
      <c r="R129" s="90"/>
      <c r="S129" s="90"/>
      <c r="T129" s="91"/>
      <c r="U129" s="37"/>
      <c r="V129" s="37"/>
      <c r="W129" s="37"/>
      <c r="X129" s="37"/>
      <c r="Y129" s="37"/>
      <c r="Z129" s="37"/>
      <c r="AA129" s="37"/>
      <c r="AB129" s="37"/>
      <c r="AC129" s="37"/>
      <c r="AD129" s="37"/>
      <c r="AE129" s="37"/>
      <c r="AT129" s="16" t="s">
        <v>151</v>
      </c>
      <c r="AU129" s="16" t="s">
        <v>85</v>
      </c>
    </row>
    <row r="130" s="2" customFormat="1" ht="16.5" customHeight="1">
      <c r="A130" s="37"/>
      <c r="B130" s="38"/>
      <c r="C130" s="227" t="s">
        <v>149</v>
      </c>
      <c r="D130" s="227" t="s">
        <v>145</v>
      </c>
      <c r="E130" s="228" t="s">
        <v>613</v>
      </c>
      <c r="F130" s="229" t="s">
        <v>614</v>
      </c>
      <c r="G130" s="230" t="s">
        <v>224</v>
      </c>
      <c r="H130" s="231">
        <v>1</v>
      </c>
      <c r="I130" s="232"/>
      <c r="J130" s="233">
        <f>ROUND(I130*H130,2)</f>
        <v>0</v>
      </c>
      <c r="K130" s="234"/>
      <c r="L130" s="43"/>
      <c r="M130" s="235" t="s">
        <v>1</v>
      </c>
      <c r="N130" s="236" t="s">
        <v>41</v>
      </c>
      <c r="O130" s="90"/>
      <c r="P130" s="237">
        <f>O130*H130</f>
        <v>0</v>
      </c>
      <c r="Q130" s="237">
        <v>0</v>
      </c>
      <c r="R130" s="237">
        <f>Q130*H130</f>
        <v>0</v>
      </c>
      <c r="S130" s="237">
        <v>0</v>
      </c>
      <c r="T130" s="238">
        <f>S130*H130</f>
        <v>0</v>
      </c>
      <c r="U130" s="37"/>
      <c r="V130" s="37"/>
      <c r="W130" s="37"/>
      <c r="X130" s="37"/>
      <c r="Y130" s="37"/>
      <c r="Z130" s="37"/>
      <c r="AA130" s="37"/>
      <c r="AB130" s="37"/>
      <c r="AC130" s="37"/>
      <c r="AD130" s="37"/>
      <c r="AE130" s="37"/>
      <c r="AR130" s="239" t="s">
        <v>605</v>
      </c>
      <c r="AT130" s="239" t="s">
        <v>145</v>
      </c>
      <c r="AU130" s="239" t="s">
        <v>85</v>
      </c>
      <c r="AY130" s="16" t="s">
        <v>143</v>
      </c>
      <c r="BE130" s="240">
        <f>IF(N130="základní",J130,0)</f>
        <v>0</v>
      </c>
      <c r="BF130" s="240">
        <f>IF(N130="snížená",J130,0)</f>
        <v>0</v>
      </c>
      <c r="BG130" s="240">
        <f>IF(N130="zákl. přenesená",J130,0)</f>
        <v>0</v>
      </c>
      <c r="BH130" s="240">
        <f>IF(N130="sníž. přenesená",J130,0)</f>
        <v>0</v>
      </c>
      <c r="BI130" s="240">
        <f>IF(N130="nulová",J130,0)</f>
        <v>0</v>
      </c>
      <c r="BJ130" s="16" t="s">
        <v>83</v>
      </c>
      <c r="BK130" s="240">
        <f>ROUND(I130*H130,2)</f>
        <v>0</v>
      </c>
      <c r="BL130" s="16" t="s">
        <v>605</v>
      </c>
      <c r="BM130" s="239" t="s">
        <v>615</v>
      </c>
    </row>
    <row r="131" s="2" customFormat="1">
      <c r="A131" s="37"/>
      <c r="B131" s="38"/>
      <c r="C131" s="39"/>
      <c r="D131" s="241" t="s">
        <v>151</v>
      </c>
      <c r="E131" s="39"/>
      <c r="F131" s="242" t="s">
        <v>614</v>
      </c>
      <c r="G131" s="39"/>
      <c r="H131" s="39"/>
      <c r="I131" s="243"/>
      <c r="J131" s="39"/>
      <c r="K131" s="39"/>
      <c r="L131" s="43"/>
      <c r="M131" s="244"/>
      <c r="N131" s="245"/>
      <c r="O131" s="90"/>
      <c r="P131" s="90"/>
      <c r="Q131" s="90"/>
      <c r="R131" s="90"/>
      <c r="S131" s="90"/>
      <c r="T131" s="91"/>
      <c r="U131" s="37"/>
      <c r="V131" s="37"/>
      <c r="W131" s="37"/>
      <c r="X131" s="37"/>
      <c r="Y131" s="37"/>
      <c r="Z131" s="37"/>
      <c r="AA131" s="37"/>
      <c r="AB131" s="37"/>
      <c r="AC131" s="37"/>
      <c r="AD131" s="37"/>
      <c r="AE131" s="37"/>
      <c r="AT131" s="16" t="s">
        <v>151</v>
      </c>
      <c r="AU131" s="16" t="s">
        <v>85</v>
      </c>
    </row>
    <row r="132" s="2" customFormat="1" ht="16.5" customHeight="1">
      <c r="A132" s="37"/>
      <c r="B132" s="38"/>
      <c r="C132" s="227" t="s">
        <v>175</v>
      </c>
      <c r="D132" s="227" t="s">
        <v>145</v>
      </c>
      <c r="E132" s="228" t="s">
        <v>616</v>
      </c>
      <c r="F132" s="229" t="s">
        <v>617</v>
      </c>
      <c r="G132" s="230" t="s">
        <v>224</v>
      </c>
      <c r="H132" s="231">
        <v>1</v>
      </c>
      <c r="I132" s="232"/>
      <c r="J132" s="233">
        <f>ROUND(I132*H132,2)</f>
        <v>0</v>
      </c>
      <c r="K132" s="234"/>
      <c r="L132" s="43"/>
      <c r="M132" s="235" t="s">
        <v>1</v>
      </c>
      <c r="N132" s="236" t="s">
        <v>41</v>
      </c>
      <c r="O132" s="90"/>
      <c r="P132" s="237">
        <f>O132*H132</f>
        <v>0</v>
      </c>
      <c r="Q132" s="237">
        <v>0</v>
      </c>
      <c r="R132" s="237">
        <f>Q132*H132</f>
        <v>0</v>
      </c>
      <c r="S132" s="237">
        <v>0</v>
      </c>
      <c r="T132" s="238">
        <f>S132*H132</f>
        <v>0</v>
      </c>
      <c r="U132" s="37"/>
      <c r="V132" s="37"/>
      <c r="W132" s="37"/>
      <c r="X132" s="37"/>
      <c r="Y132" s="37"/>
      <c r="Z132" s="37"/>
      <c r="AA132" s="37"/>
      <c r="AB132" s="37"/>
      <c r="AC132" s="37"/>
      <c r="AD132" s="37"/>
      <c r="AE132" s="37"/>
      <c r="AR132" s="239" t="s">
        <v>605</v>
      </c>
      <c r="AT132" s="239" t="s">
        <v>145</v>
      </c>
      <c r="AU132" s="239" t="s">
        <v>85</v>
      </c>
      <c r="AY132" s="16" t="s">
        <v>143</v>
      </c>
      <c r="BE132" s="240">
        <f>IF(N132="základní",J132,0)</f>
        <v>0</v>
      </c>
      <c r="BF132" s="240">
        <f>IF(N132="snížená",J132,0)</f>
        <v>0</v>
      </c>
      <c r="BG132" s="240">
        <f>IF(N132="zákl. přenesená",J132,0)</f>
        <v>0</v>
      </c>
      <c r="BH132" s="240">
        <f>IF(N132="sníž. přenesená",J132,0)</f>
        <v>0</v>
      </c>
      <c r="BI132" s="240">
        <f>IF(N132="nulová",J132,0)</f>
        <v>0</v>
      </c>
      <c r="BJ132" s="16" t="s">
        <v>83</v>
      </c>
      <c r="BK132" s="240">
        <f>ROUND(I132*H132,2)</f>
        <v>0</v>
      </c>
      <c r="BL132" s="16" t="s">
        <v>605</v>
      </c>
      <c r="BM132" s="239" t="s">
        <v>618</v>
      </c>
    </row>
    <row r="133" s="2" customFormat="1">
      <c r="A133" s="37"/>
      <c r="B133" s="38"/>
      <c r="C133" s="39"/>
      <c r="D133" s="241" t="s">
        <v>151</v>
      </c>
      <c r="E133" s="39"/>
      <c r="F133" s="242" t="s">
        <v>617</v>
      </c>
      <c r="G133" s="39"/>
      <c r="H133" s="39"/>
      <c r="I133" s="243"/>
      <c r="J133" s="39"/>
      <c r="K133" s="39"/>
      <c r="L133" s="43"/>
      <c r="M133" s="244"/>
      <c r="N133" s="245"/>
      <c r="O133" s="90"/>
      <c r="P133" s="90"/>
      <c r="Q133" s="90"/>
      <c r="R133" s="90"/>
      <c r="S133" s="90"/>
      <c r="T133" s="91"/>
      <c r="U133" s="37"/>
      <c r="V133" s="37"/>
      <c r="W133" s="37"/>
      <c r="X133" s="37"/>
      <c r="Y133" s="37"/>
      <c r="Z133" s="37"/>
      <c r="AA133" s="37"/>
      <c r="AB133" s="37"/>
      <c r="AC133" s="37"/>
      <c r="AD133" s="37"/>
      <c r="AE133" s="37"/>
      <c r="AT133" s="16" t="s">
        <v>151</v>
      </c>
      <c r="AU133" s="16" t="s">
        <v>85</v>
      </c>
    </row>
    <row r="134" s="2" customFormat="1" ht="16.5" customHeight="1">
      <c r="A134" s="37"/>
      <c r="B134" s="38"/>
      <c r="C134" s="227" t="s">
        <v>181</v>
      </c>
      <c r="D134" s="227" t="s">
        <v>145</v>
      </c>
      <c r="E134" s="228" t="s">
        <v>619</v>
      </c>
      <c r="F134" s="229" t="s">
        <v>620</v>
      </c>
      <c r="G134" s="230" t="s">
        <v>224</v>
      </c>
      <c r="H134" s="231">
        <v>1</v>
      </c>
      <c r="I134" s="232"/>
      <c r="J134" s="233">
        <f>ROUND(I134*H134,2)</f>
        <v>0</v>
      </c>
      <c r="K134" s="234"/>
      <c r="L134" s="43"/>
      <c r="M134" s="235" t="s">
        <v>1</v>
      </c>
      <c r="N134" s="236" t="s">
        <v>41</v>
      </c>
      <c r="O134" s="90"/>
      <c r="P134" s="237">
        <f>O134*H134</f>
        <v>0</v>
      </c>
      <c r="Q134" s="237">
        <v>0</v>
      </c>
      <c r="R134" s="237">
        <f>Q134*H134</f>
        <v>0</v>
      </c>
      <c r="S134" s="237">
        <v>0</v>
      </c>
      <c r="T134" s="238">
        <f>S134*H134</f>
        <v>0</v>
      </c>
      <c r="U134" s="37"/>
      <c r="V134" s="37"/>
      <c r="W134" s="37"/>
      <c r="X134" s="37"/>
      <c r="Y134" s="37"/>
      <c r="Z134" s="37"/>
      <c r="AA134" s="37"/>
      <c r="AB134" s="37"/>
      <c r="AC134" s="37"/>
      <c r="AD134" s="37"/>
      <c r="AE134" s="37"/>
      <c r="AR134" s="239" t="s">
        <v>605</v>
      </c>
      <c r="AT134" s="239" t="s">
        <v>145</v>
      </c>
      <c r="AU134" s="239" t="s">
        <v>85</v>
      </c>
      <c r="AY134" s="16" t="s">
        <v>143</v>
      </c>
      <c r="BE134" s="240">
        <f>IF(N134="základní",J134,0)</f>
        <v>0</v>
      </c>
      <c r="BF134" s="240">
        <f>IF(N134="snížená",J134,0)</f>
        <v>0</v>
      </c>
      <c r="BG134" s="240">
        <f>IF(N134="zákl. přenesená",J134,0)</f>
        <v>0</v>
      </c>
      <c r="BH134" s="240">
        <f>IF(N134="sníž. přenesená",J134,0)</f>
        <v>0</v>
      </c>
      <c r="BI134" s="240">
        <f>IF(N134="nulová",J134,0)</f>
        <v>0</v>
      </c>
      <c r="BJ134" s="16" t="s">
        <v>83</v>
      </c>
      <c r="BK134" s="240">
        <f>ROUND(I134*H134,2)</f>
        <v>0</v>
      </c>
      <c r="BL134" s="16" t="s">
        <v>605</v>
      </c>
      <c r="BM134" s="239" t="s">
        <v>621</v>
      </c>
    </row>
    <row r="135" s="2" customFormat="1">
      <c r="A135" s="37"/>
      <c r="B135" s="38"/>
      <c r="C135" s="39"/>
      <c r="D135" s="241" t="s">
        <v>151</v>
      </c>
      <c r="E135" s="39"/>
      <c r="F135" s="242" t="s">
        <v>620</v>
      </c>
      <c r="G135" s="39"/>
      <c r="H135" s="39"/>
      <c r="I135" s="243"/>
      <c r="J135" s="39"/>
      <c r="K135" s="39"/>
      <c r="L135" s="43"/>
      <c r="M135" s="244"/>
      <c r="N135" s="245"/>
      <c r="O135" s="90"/>
      <c r="P135" s="90"/>
      <c r="Q135" s="90"/>
      <c r="R135" s="90"/>
      <c r="S135" s="90"/>
      <c r="T135" s="91"/>
      <c r="U135" s="37"/>
      <c r="V135" s="37"/>
      <c r="W135" s="37"/>
      <c r="X135" s="37"/>
      <c r="Y135" s="37"/>
      <c r="Z135" s="37"/>
      <c r="AA135" s="37"/>
      <c r="AB135" s="37"/>
      <c r="AC135" s="37"/>
      <c r="AD135" s="37"/>
      <c r="AE135" s="37"/>
      <c r="AT135" s="16" t="s">
        <v>151</v>
      </c>
      <c r="AU135" s="16" t="s">
        <v>85</v>
      </c>
    </row>
    <row r="136" s="12" customFormat="1" ht="22.8" customHeight="1">
      <c r="A136" s="12"/>
      <c r="B136" s="211"/>
      <c r="C136" s="212"/>
      <c r="D136" s="213" t="s">
        <v>75</v>
      </c>
      <c r="E136" s="225" t="s">
        <v>622</v>
      </c>
      <c r="F136" s="225" t="s">
        <v>623</v>
      </c>
      <c r="G136" s="212"/>
      <c r="H136" s="212"/>
      <c r="I136" s="215"/>
      <c r="J136" s="226">
        <f>BK136</f>
        <v>0</v>
      </c>
      <c r="K136" s="212"/>
      <c r="L136" s="217"/>
      <c r="M136" s="218"/>
      <c r="N136" s="219"/>
      <c r="O136" s="219"/>
      <c r="P136" s="220">
        <f>SUM(P137:P144)</f>
        <v>0</v>
      </c>
      <c r="Q136" s="219"/>
      <c r="R136" s="220">
        <f>SUM(R137:R144)</f>
        <v>0</v>
      </c>
      <c r="S136" s="219"/>
      <c r="T136" s="221">
        <f>SUM(T137:T144)</f>
        <v>0</v>
      </c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R136" s="222" t="s">
        <v>175</v>
      </c>
      <c r="AT136" s="223" t="s">
        <v>75</v>
      </c>
      <c r="AU136" s="223" t="s">
        <v>83</v>
      </c>
      <c r="AY136" s="222" t="s">
        <v>143</v>
      </c>
      <c r="BK136" s="224">
        <f>SUM(BK137:BK144)</f>
        <v>0</v>
      </c>
    </row>
    <row r="137" s="2" customFormat="1" ht="16.5" customHeight="1">
      <c r="A137" s="37"/>
      <c r="B137" s="38"/>
      <c r="C137" s="227" t="s">
        <v>187</v>
      </c>
      <c r="D137" s="227" t="s">
        <v>145</v>
      </c>
      <c r="E137" s="228" t="s">
        <v>624</v>
      </c>
      <c r="F137" s="229" t="s">
        <v>623</v>
      </c>
      <c r="G137" s="230" t="s">
        <v>224</v>
      </c>
      <c r="H137" s="231">
        <v>1</v>
      </c>
      <c r="I137" s="232"/>
      <c r="J137" s="233">
        <f>ROUND(I137*H137,2)</f>
        <v>0</v>
      </c>
      <c r="K137" s="234"/>
      <c r="L137" s="43"/>
      <c r="M137" s="235" t="s">
        <v>1</v>
      </c>
      <c r="N137" s="236" t="s">
        <v>41</v>
      </c>
      <c r="O137" s="90"/>
      <c r="P137" s="237">
        <f>O137*H137</f>
        <v>0</v>
      </c>
      <c r="Q137" s="237">
        <v>0</v>
      </c>
      <c r="R137" s="237">
        <f>Q137*H137</f>
        <v>0</v>
      </c>
      <c r="S137" s="237">
        <v>0</v>
      </c>
      <c r="T137" s="238">
        <f>S137*H137</f>
        <v>0</v>
      </c>
      <c r="U137" s="37"/>
      <c r="V137" s="37"/>
      <c r="W137" s="37"/>
      <c r="X137" s="37"/>
      <c r="Y137" s="37"/>
      <c r="Z137" s="37"/>
      <c r="AA137" s="37"/>
      <c r="AB137" s="37"/>
      <c r="AC137" s="37"/>
      <c r="AD137" s="37"/>
      <c r="AE137" s="37"/>
      <c r="AR137" s="239" t="s">
        <v>605</v>
      </c>
      <c r="AT137" s="239" t="s">
        <v>145</v>
      </c>
      <c r="AU137" s="239" t="s">
        <v>85</v>
      </c>
      <c r="AY137" s="16" t="s">
        <v>143</v>
      </c>
      <c r="BE137" s="240">
        <f>IF(N137="základní",J137,0)</f>
        <v>0</v>
      </c>
      <c r="BF137" s="240">
        <f>IF(N137="snížená",J137,0)</f>
        <v>0</v>
      </c>
      <c r="BG137" s="240">
        <f>IF(N137="zákl. přenesená",J137,0)</f>
        <v>0</v>
      </c>
      <c r="BH137" s="240">
        <f>IF(N137="sníž. přenesená",J137,0)</f>
        <v>0</v>
      </c>
      <c r="BI137" s="240">
        <f>IF(N137="nulová",J137,0)</f>
        <v>0</v>
      </c>
      <c r="BJ137" s="16" t="s">
        <v>83</v>
      </c>
      <c r="BK137" s="240">
        <f>ROUND(I137*H137,2)</f>
        <v>0</v>
      </c>
      <c r="BL137" s="16" t="s">
        <v>605</v>
      </c>
      <c r="BM137" s="239" t="s">
        <v>625</v>
      </c>
    </row>
    <row r="138" s="2" customFormat="1">
      <c r="A138" s="37"/>
      <c r="B138" s="38"/>
      <c r="C138" s="39"/>
      <c r="D138" s="241" t="s">
        <v>151</v>
      </c>
      <c r="E138" s="39"/>
      <c r="F138" s="242" t="s">
        <v>626</v>
      </c>
      <c r="G138" s="39"/>
      <c r="H138" s="39"/>
      <c r="I138" s="243"/>
      <c r="J138" s="39"/>
      <c r="K138" s="39"/>
      <c r="L138" s="43"/>
      <c r="M138" s="244"/>
      <c r="N138" s="245"/>
      <c r="O138" s="90"/>
      <c r="P138" s="90"/>
      <c r="Q138" s="90"/>
      <c r="R138" s="90"/>
      <c r="S138" s="90"/>
      <c r="T138" s="91"/>
      <c r="U138" s="37"/>
      <c r="V138" s="37"/>
      <c r="W138" s="37"/>
      <c r="X138" s="37"/>
      <c r="Y138" s="37"/>
      <c r="Z138" s="37"/>
      <c r="AA138" s="37"/>
      <c r="AB138" s="37"/>
      <c r="AC138" s="37"/>
      <c r="AD138" s="37"/>
      <c r="AE138" s="37"/>
      <c r="AT138" s="16" t="s">
        <v>151</v>
      </c>
      <c r="AU138" s="16" t="s">
        <v>85</v>
      </c>
    </row>
    <row r="139" s="2" customFormat="1" ht="16.5" customHeight="1">
      <c r="A139" s="37"/>
      <c r="B139" s="38"/>
      <c r="C139" s="227" t="s">
        <v>191</v>
      </c>
      <c r="D139" s="227" t="s">
        <v>145</v>
      </c>
      <c r="E139" s="228" t="s">
        <v>627</v>
      </c>
      <c r="F139" s="229" t="s">
        <v>628</v>
      </c>
      <c r="G139" s="230" t="s">
        <v>224</v>
      </c>
      <c r="H139" s="231">
        <v>1</v>
      </c>
      <c r="I139" s="232"/>
      <c r="J139" s="233">
        <f>ROUND(I139*H139,2)</f>
        <v>0</v>
      </c>
      <c r="K139" s="234"/>
      <c r="L139" s="43"/>
      <c r="M139" s="235" t="s">
        <v>1</v>
      </c>
      <c r="N139" s="236" t="s">
        <v>41</v>
      </c>
      <c r="O139" s="90"/>
      <c r="P139" s="237">
        <f>O139*H139</f>
        <v>0</v>
      </c>
      <c r="Q139" s="237">
        <v>0</v>
      </c>
      <c r="R139" s="237">
        <f>Q139*H139</f>
        <v>0</v>
      </c>
      <c r="S139" s="237">
        <v>0</v>
      </c>
      <c r="T139" s="238">
        <f>S139*H139</f>
        <v>0</v>
      </c>
      <c r="U139" s="37"/>
      <c r="V139" s="37"/>
      <c r="W139" s="37"/>
      <c r="X139" s="37"/>
      <c r="Y139" s="37"/>
      <c r="Z139" s="37"/>
      <c r="AA139" s="37"/>
      <c r="AB139" s="37"/>
      <c r="AC139" s="37"/>
      <c r="AD139" s="37"/>
      <c r="AE139" s="37"/>
      <c r="AR139" s="239" t="s">
        <v>605</v>
      </c>
      <c r="AT139" s="239" t="s">
        <v>145</v>
      </c>
      <c r="AU139" s="239" t="s">
        <v>85</v>
      </c>
      <c r="AY139" s="16" t="s">
        <v>143</v>
      </c>
      <c r="BE139" s="240">
        <f>IF(N139="základní",J139,0)</f>
        <v>0</v>
      </c>
      <c r="BF139" s="240">
        <f>IF(N139="snížená",J139,0)</f>
        <v>0</v>
      </c>
      <c r="BG139" s="240">
        <f>IF(N139="zákl. přenesená",J139,0)</f>
        <v>0</v>
      </c>
      <c r="BH139" s="240">
        <f>IF(N139="sníž. přenesená",J139,0)</f>
        <v>0</v>
      </c>
      <c r="BI139" s="240">
        <f>IF(N139="nulová",J139,0)</f>
        <v>0</v>
      </c>
      <c r="BJ139" s="16" t="s">
        <v>83</v>
      </c>
      <c r="BK139" s="240">
        <f>ROUND(I139*H139,2)</f>
        <v>0</v>
      </c>
      <c r="BL139" s="16" t="s">
        <v>605</v>
      </c>
      <c r="BM139" s="239" t="s">
        <v>629</v>
      </c>
    </row>
    <row r="140" s="2" customFormat="1">
      <c r="A140" s="37"/>
      <c r="B140" s="38"/>
      <c r="C140" s="39"/>
      <c r="D140" s="241" t="s">
        <v>151</v>
      </c>
      <c r="E140" s="39"/>
      <c r="F140" s="242" t="s">
        <v>630</v>
      </c>
      <c r="G140" s="39"/>
      <c r="H140" s="39"/>
      <c r="I140" s="243"/>
      <c r="J140" s="39"/>
      <c r="K140" s="39"/>
      <c r="L140" s="43"/>
      <c r="M140" s="244"/>
      <c r="N140" s="245"/>
      <c r="O140" s="90"/>
      <c r="P140" s="90"/>
      <c r="Q140" s="90"/>
      <c r="R140" s="90"/>
      <c r="S140" s="90"/>
      <c r="T140" s="91"/>
      <c r="U140" s="37"/>
      <c r="V140" s="37"/>
      <c r="W140" s="37"/>
      <c r="X140" s="37"/>
      <c r="Y140" s="37"/>
      <c r="Z140" s="37"/>
      <c r="AA140" s="37"/>
      <c r="AB140" s="37"/>
      <c r="AC140" s="37"/>
      <c r="AD140" s="37"/>
      <c r="AE140" s="37"/>
      <c r="AT140" s="16" t="s">
        <v>151</v>
      </c>
      <c r="AU140" s="16" t="s">
        <v>85</v>
      </c>
    </row>
    <row r="141" s="2" customFormat="1" ht="16.5" customHeight="1">
      <c r="A141" s="37"/>
      <c r="B141" s="38"/>
      <c r="C141" s="227" t="s">
        <v>199</v>
      </c>
      <c r="D141" s="227" t="s">
        <v>145</v>
      </c>
      <c r="E141" s="228" t="s">
        <v>631</v>
      </c>
      <c r="F141" s="229" t="s">
        <v>632</v>
      </c>
      <c r="G141" s="230" t="s">
        <v>224</v>
      </c>
      <c r="H141" s="231">
        <v>1</v>
      </c>
      <c r="I141" s="232"/>
      <c r="J141" s="233">
        <f>ROUND(I141*H141,2)</f>
        <v>0</v>
      </c>
      <c r="K141" s="234"/>
      <c r="L141" s="43"/>
      <c r="M141" s="235" t="s">
        <v>1</v>
      </c>
      <c r="N141" s="236" t="s">
        <v>41</v>
      </c>
      <c r="O141" s="90"/>
      <c r="P141" s="237">
        <f>O141*H141</f>
        <v>0</v>
      </c>
      <c r="Q141" s="237">
        <v>0</v>
      </c>
      <c r="R141" s="237">
        <f>Q141*H141</f>
        <v>0</v>
      </c>
      <c r="S141" s="237">
        <v>0</v>
      </c>
      <c r="T141" s="238">
        <f>S141*H141</f>
        <v>0</v>
      </c>
      <c r="U141" s="37"/>
      <c r="V141" s="37"/>
      <c r="W141" s="37"/>
      <c r="X141" s="37"/>
      <c r="Y141" s="37"/>
      <c r="Z141" s="37"/>
      <c r="AA141" s="37"/>
      <c r="AB141" s="37"/>
      <c r="AC141" s="37"/>
      <c r="AD141" s="37"/>
      <c r="AE141" s="37"/>
      <c r="AR141" s="239" t="s">
        <v>605</v>
      </c>
      <c r="AT141" s="239" t="s">
        <v>145</v>
      </c>
      <c r="AU141" s="239" t="s">
        <v>85</v>
      </c>
      <c r="AY141" s="16" t="s">
        <v>143</v>
      </c>
      <c r="BE141" s="240">
        <f>IF(N141="základní",J141,0)</f>
        <v>0</v>
      </c>
      <c r="BF141" s="240">
        <f>IF(N141="snížená",J141,0)</f>
        <v>0</v>
      </c>
      <c r="BG141" s="240">
        <f>IF(N141="zákl. přenesená",J141,0)</f>
        <v>0</v>
      </c>
      <c r="BH141" s="240">
        <f>IF(N141="sníž. přenesená",J141,0)</f>
        <v>0</v>
      </c>
      <c r="BI141" s="240">
        <f>IF(N141="nulová",J141,0)</f>
        <v>0</v>
      </c>
      <c r="BJ141" s="16" t="s">
        <v>83</v>
      </c>
      <c r="BK141" s="240">
        <f>ROUND(I141*H141,2)</f>
        <v>0</v>
      </c>
      <c r="BL141" s="16" t="s">
        <v>605</v>
      </c>
      <c r="BM141" s="239" t="s">
        <v>633</v>
      </c>
    </row>
    <row r="142" s="2" customFormat="1">
      <c r="A142" s="37"/>
      <c r="B142" s="38"/>
      <c r="C142" s="39"/>
      <c r="D142" s="241" t="s">
        <v>151</v>
      </c>
      <c r="E142" s="39"/>
      <c r="F142" s="242" t="s">
        <v>634</v>
      </c>
      <c r="G142" s="39"/>
      <c r="H142" s="39"/>
      <c r="I142" s="243"/>
      <c r="J142" s="39"/>
      <c r="K142" s="39"/>
      <c r="L142" s="43"/>
      <c r="M142" s="244"/>
      <c r="N142" s="245"/>
      <c r="O142" s="90"/>
      <c r="P142" s="90"/>
      <c r="Q142" s="90"/>
      <c r="R142" s="90"/>
      <c r="S142" s="90"/>
      <c r="T142" s="91"/>
      <c r="U142" s="37"/>
      <c r="V142" s="37"/>
      <c r="W142" s="37"/>
      <c r="X142" s="37"/>
      <c r="Y142" s="37"/>
      <c r="Z142" s="37"/>
      <c r="AA142" s="37"/>
      <c r="AB142" s="37"/>
      <c r="AC142" s="37"/>
      <c r="AD142" s="37"/>
      <c r="AE142" s="37"/>
      <c r="AT142" s="16" t="s">
        <v>151</v>
      </c>
      <c r="AU142" s="16" t="s">
        <v>85</v>
      </c>
    </row>
    <row r="143" s="2" customFormat="1" ht="16.5" customHeight="1">
      <c r="A143" s="37"/>
      <c r="B143" s="38"/>
      <c r="C143" s="227" t="s">
        <v>205</v>
      </c>
      <c r="D143" s="227" t="s">
        <v>145</v>
      </c>
      <c r="E143" s="228" t="s">
        <v>635</v>
      </c>
      <c r="F143" s="229" t="s">
        <v>636</v>
      </c>
      <c r="G143" s="230" t="s">
        <v>224</v>
      </c>
      <c r="H143" s="231">
        <v>1</v>
      </c>
      <c r="I143" s="232"/>
      <c r="J143" s="233">
        <f>ROUND(I143*H143,2)</f>
        <v>0</v>
      </c>
      <c r="K143" s="234"/>
      <c r="L143" s="43"/>
      <c r="M143" s="235" t="s">
        <v>1</v>
      </c>
      <c r="N143" s="236" t="s">
        <v>41</v>
      </c>
      <c r="O143" s="90"/>
      <c r="P143" s="237">
        <f>O143*H143</f>
        <v>0</v>
      </c>
      <c r="Q143" s="237">
        <v>0</v>
      </c>
      <c r="R143" s="237">
        <f>Q143*H143</f>
        <v>0</v>
      </c>
      <c r="S143" s="237">
        <v>0</v>
      </c>
      <c r="T143" s="238">
        <f>S143*H143</f>
        <v>0</v>
      </c>
      <c r="U143" s="37"/>
      <c r="V143" s="37"/>
      <c r="W143" s="37"/>
      <c r="X143" s="37"/>
      <c r="Y143" s="37"/>
      <c r="Z143" s="37"/>
      <c r="AA143" s="37"/>
      <c r="AB143" s="37"/>
      <c r="AC143" s="37"/>
      <c r="AD143" s="37"/>
      <c r="AE143" s="37"/>
      <c r="AR143" s="239" t="s">
        <v>605</v>
      </c>
      <c r="AT143" s="239" t="s">
        <v>145</v>
      </c>
      <c r="AU143" s="239" t="s">
        <v>85</v>
      </c>
      <c r="AY143" s="16" t="s">
        <v>143</v>
      </c>
      <c r="BE143" s="240">
        <f>IF(N143="základní",J143,0)</f>
        <v>0</v>
      </c>
      <c r="BF143" s="240">
        <f>IF(N143="snížená",J143,0)</f>
        <v>0</v>
      </c>
      <c r="BG143" s="240">
        <f>IF(N143="zákl. přenesená",J143,0)</f>
        <v>0</v>
      </c>
      <c r="BH143" s="240">
        <f>IF(N143="sníž. přenesená",J143,0)</f>
        <v>0</v>
      </c>
      <c r="BI143" s="240">
        <f>IF(N143="nulová",J143,0)</f>
        <v>0</v>
      </c>
      <c r="BJ143" s="16" t="s">
        <v>83</v>
      </c>
      <c r="BK143" s="240">
        <f>ROUND(I143*H143,2)</f>
        <v>0</v>
      </c>
      <c r="BL143" s="16" t="s">
        <v>605</v>
      </c>
      <c r="BM143" s="239" t="s">
        <v>637</v>
      </c>
    </row>
    <row r="144" s="2" customFormat="1">
      <c r="A144" s="37"/>
      <c r="B144" s="38"/>
      <c r="C144" s="39"/>
      <c r="D144" s="241" t="s">
        <v>151</v>
      </c>
      <c r="E144" s="39"/>
      <c r="F144" s="242" t="s">
        <v>638</v>
      </c>
      <c r="G144" s="39"/>
      <c r="H144" s="39"/>
      <c r="I144" s="243"/>
      <c r="J144" s="39"/>
      <c r="K144" s="39"/>
      <c r="L144" s="43"/>
      <c r="M144" s="244"/>
      <c r="N144" s="245"/>
      <c r="O144" s="90"/>
      <c r="P144" s="90"/>
      <c r="Q144" s="90"/>
      <c r="R144" s="90"/>
      <c r="S144" s="90"/>
      <c r="T144" s="91"/>
      <c r="U144" s="37"/>
      <c r="V144" s="37"/>
      <c r="W144" s="37"/>
      <c r="X144" s="37"/>
      <c r="Y144" s="37"/>
      <c r="Z144" s="37"/>
      <c r="AA144" s="37"/>
      <c r="AB144" s="37"/>
      <c r="AC144" s="37"/>
      <c r="AD144" s="37"/>
      <c r="AE144" s="37"/>
      <c r="AT144" s="16" t="s">
        <v>151</v>
      </c>
      <c r="AU144" s="16" t="s">
        <v>85</v>
      </c>
    </row>
    <row r="145" s="12" customFormat="1" ht="22.8" customHeight="1">
      <c r="A145" s="12"/>
      <c r="B145" s="211"/>
      <c r="C145" s="212"/>
      <c r="D145" s="213" t="s">
        <v>75</v>
      </c>
      <c r="E145" s="225" t="s">
        <v>639</v>
      </c>
      <c r="F145" s="225" t="s">
        <v>640</v>
      </c>
      <c r="G145" s="212"/>
      <c r="H145" s="212"/>
      <c r="I145" s="215"/>
      <c r="J145" s="226">
        <f>BK145</f>
        <v>0</v>
      </c>
      <c r="K145" s="212"/>
      <c r="L145" s="217"/>
      <c r="M145" s="218"/>
      <c r="N145" s="219"/>
      <c r="O145" s="219"/>
      <c r="P145" s="220">
        <f>SUM(P146:P149)</f>
        <v>0</v>
      </c>
      <c r="Q145" s="219"/>
      <c r="R145" s="220">
        <f>SUM(R146:R149)</f>
        <v>0</v>
      </c>
      <c r="S145" s="219"/>
      <c r="T145" s="221">
        <f>SUM(T146:T149)</f>
        <v>0</v>
      </c>
      <c r="U145" s="12"/>
      <c r="V145" s="12"/>
      <c r="W145" s="12"/>
      <c r="X145" s="12"/>
      <c r="Y145" s="12"/>
      <c r="Z145" s="12"/>
      <c r="AA145" s="12"/>
      <c r="AB145" s="12"/>
      <c r="AC145" s="12"/>
      <c r="AD145" s="12"/>
      <c r="AE145" s="12"/>
      <c r="AR145" s="222" t="s">
        <v>175</v>
      </c>
      <c r="AT145" s="223" t="s">
        <v>75</v>
      </c>
      <c r="AU145" s="223" t="s">
        <v>83</v>
      </c>
      <c r="AY145" s="222" t="s">
        <v>143</v>
      </c>
      <c r="BK145" s="224">
        <f>SUM(BK146:BK149)</f>
        <v>0</v>
      </c>
    </row>
    <row r="146" s="2" customFormat="1" ht="16.5" customHeight="1">
      <c r="A146" s="37"/>
      <c r="B146" s="38"/>
      <c r="C146" s="227" t="s">
        <v>210</v>
      </c>
      <c r="D146" s="227" t="s">
        <v>145</v>
      </c>
      <c r="E146" s="228" t="s">
        <v>641</v>
      </c>
      <c r="F146" s="229" t="s">
        <v>642</v>
      </c>
      <c r="G146" s="230" t="s">
        <v>224</v>
      </c>
      <c r="H146" s="231">
        <v>1</v>
      </c>
      <c r="I146" s="232"/>
      <c r="J146" s="233">
        <f>ROUND(I146*H146,2)</f>
        <v>0</v>
      </c>
      <c r="K146" s="234"/>
      <c r="L146" s="43"/>
      <c r="M146" s="235" t="s">
        <v>1</v>
      </c>
      <c r="N146" s="236" t="s">
        <v>41</v>
      </c>
      <c r="O146" s="90"/>
      <c r="P146" s="237">
        <f>O146*H146</f>
        <v>0</v>
      </c>
      <c r="Q146" s="237">
        <v>0</v>
      </c>
      <c r="R146" s="237">
        <f>Q146*H146</f>
        <v>0</v>
      </c>
      <c r="S146" s="237">
        <v>0</v>
      </c>
      <c r="T146" s="238">
        <f>S146*H146</f>
        <v>0</v>
      </c>
      <c r="U146" s="37"/>
      <c r="V146" s="37"/>
      <c r="W146" s="37"/>
      <c r="X146" s="37"/>
      <c r="Y146" s="37"/>
      <c r="Z146" s="37"/>
      <c r="AA146" s="37"/>
      <c r="AB146" s="37"/>
      <c r="AC146" s="37"/>
      <c r="AD146" s="37"/>
      <c r="AE146" s="37"/>
      <c r="AR146" s="239" t="s">
        <v>605</v>
      </c>
      <c r="AT146" s="239" t="s">
        <v>145</v>
      </c>
      <c r="AU146" s="239" t="s">
        <v>85</v>
      </c>
      <c r="AY146" s="16" t="s">
        <v>143</v>
      </c>
      <c r="BE146" s="240">
        <f>IF(N146="základní",J146,0)</f>
        <v>0</v>
      </c>
      <c r="BF146" s="240">
        <f>IF(N146="snížená",J146,0)</f>
        <v>0</v>
      </c>
      <c r="BG146" s="240">
        <f>IF(N146="zákl. přenesená",J146,0)</f>
        <v>0</v>
      </c>
      <c r="BH146" s="240">
        <f>IF(N146="sníž. přenesená",J146,0)</f>
        <v>0</v>
      </c>
      <c r="BI146" s="240">
        <f>IF(N146="nulová",J146,0)</f>
        <v>0</v>
      </c>
      <c r="BJ146" s="16" t="s">
        <v>83</v>
      </c>
      <c r="BK146" s="240">
        <f>ROUND(I146*H146,2)</f>
        <v>0</v>
      </c>
      <c r="BL146" s="16" t="s">
        <v>605</v>
      </c>
      <c r="BM146" s="239" t="s">
        <v>643</v>
      </c>
    </row>
    <row r="147" s="2" customFormat="1">
      <c r="A147" s="37"/>
      <c r="B147" s="38"/>
      <c r="C147" s="39"/>
      <c r="D147" s="241" t="s">
        <v>151</v>
      </c>
      <c r="E147" s="39"/>
      <c r="F147" s="242" t="s">
        <v>644</v>
      </c>
      <c r="G147" s="39"/>
      <c r="H147" s="39"/>
      <c r="I147" s="243"/>
      <c r="J147" s="39"/>
      <c r="K147" s="39"/>
      <c r="L147" s="43"/>
      <c r="M147" s="244"/>
      <c r="N147" s="245"/>
      <c r="O147" s="90"/>
      <c r="P147" s="90"/>
      <c r="Q147" s="90"/>
      <c r="R147" s="90"/>
      <c r="S147" s="90"/>
      <c r="T147" s="91"/>
      <c r="U147" s="37"/>
      <c r="V147" s="37"/>
      <c r="W147" s="37"/>
      <c r="X147" s="37"/>
      <c r="Y147" s="37"/>
      <c r="Z147" s="37"/>
      <c r="AA147" s="37"/>
      <c r="AB147" s="37"/>
      <c r="AC147" s="37"/>
      <c r="AD147" s="37"/>
      <c r="AE147" s="37"/>
      <c r="AT147" s="16" t="s">
        <v>151</v>
      </c>
      <c r="AU147" s="16" t="s">
        <v>85</v>
      </c>
    </row>
    <row r="148" s="2" customFormat="1" ht="16.5" customHeight="1">
      <c r="A148" s="37"/>
      <c r="B148" s="38"/>
      <c r="C148" s="227" t="s">
        <v>215</v>
      </c>
      <c r="D148" s="227" t="s">
        <v>145</v>
      </c>
      <c r="E148" s="228" t="s">
        <v>645</v>
      </c>
      <c r="F148" s="229" t="s">
        <v>646</v>
      </c>
      <c r="G148" s="230" t="s">
        <v>224</v>
      </c>
      <c r="H148" s="231">
        <v>1</v>
      </c>
      <c r="I148" s="232"/>
      <c r="J148" s="233">
        <f>ROUND(I148*H148,2)</f>
        <v>0</v>
      </c>
      <c r="K148" s="234"/>
      <c r="L148" s="43"/>
      <c r="M148" s="235" t="s">
        <v>1</v>
      </c>
      <c r="N148" s="236" t="s">
        <v>41</v>
      </c>
      <c r="O148" s="90"/>
      <c r="P148" s="237">
        <f>O148*H148</f>
        <v>0</v>
      </c>
      <c r="Q148" s="237">
        <v>0</v>
      </c>
      <c r="R148" s="237">
        <f>Q148*H148</f>
        <v>0</v>
      </c>
      <c r="S148" s="237">
        <v>0</v>
      </c>
      <c r="T148" s="238">
        <f>S148*H148</f>
        <v>0</v>
      </c>
      <c r="U148" s="37"/>
      <c r="V148" s="37"/>
      <c r="W148" s="37"/>
      <c r="X148" s="37"/>
      <c r="Y148" s="37"/>
      <c r="Z148" s="37"/>
      <c r="AA148" s="37"/>
      <c r="AB148" s="37"/>
      <c r="AC148" s="37"/>
      <c r="AD148" s="37"/>
      <c r="AE148" s="37"/>
      <c r="AR148" s="239" t="s">
        <v>605</v>
      </c>
      <c r="AT148" s="239" t="s">
        <v>145</v>
      </c>
      <c r="AU148" s="239" t="s">
        <v>85</v>
      </c>
      <c r="AY148" s="16" t="s">
        <v>143</v>
      </c>
      <c r="BE148" s="240">
        <f>IF(N148="základní",J148,0)</f>
        <v>0</v>
      </c>
      <c r="BF148" s="240">
        <f>IF(N148="snížená",J148,0)</f>
        <v>0</v>
      </c>
      <c r="BG148" s="240">
        <f>IF(N148="zákl. přenesená",J148,0)</f>
        <v>0</v>
      </c>
      <c r="BH148" s="240">
        <f>IF(N148="sníž. přenesená",J148,0)</f>
        <v>0</v>
      </c>
      <c r="BI148" s="240">
        <f>IF(N148="nulová",J148,0)</f>
        <v>0</v>
      </c>
      <c r="BJ148" s="16" t="s">
        <v>83</v>
      </c>
      <c r="BK148" s="240">
        <f>ROUND(I148*H148,2)</f>
        <v>0</v>
      </c>
      <c r="BL148" s="16" t="s">
        <v>605</v>
      </c>
      <c r="BM148" s="239" t="s">
        <v>647</v>
      </c>
    </row>
    <row r="149" s="2" customFormat="1">
      <c r="A149" s="37"/>
      <c r="B149" s="38"/>
      <c r="C149" s="39"/>
      <c r="D149" s="241" t="s">
        <v>151</v>
      </c>
      <c r="E149" s="39"/>
      <c r="F149" s="242" t="s">
        <v>648</v>
      </c>
      <c r="G149" s="39"/>
      <c r="H149" s="39"/>
      <c r="I149" s="243"/>
      <c r="J149" s="39"/>
      <c r="K149" s="39"/>
      <c r="L149" s="43"/>
      <c r="M149" s="244"/>
      <c r="N149" s="245"/>
      <c r="O149" s="90"/>
      <c r="P149" s="90"/>
      <c r="Q149" s="90"/>
      <c r="R149" s="90"/>
      <c r="S149" s="90"/>
      <c r="T149" s="91"/>
      <c r="U149" s="37"/>
      <c r="V149" s="37"/>
      <c r="W149" s="37"/>
      <c r="X149" s="37"/>
      <c r="Y149" s="37"/>
      <c r="Z149" s="37"/>
      <c r="AA149" s="37"/>
      <c r="AB149" s="37"/>
      <c r="AC149" s="37"/>
      <c r="AD149" s="37"/>
      <c r="AE149" s="37"/>
      <c r="AT149" s="16" t="s">
        <v>151</v>
      </c>
      <c r="AU149" s="16" t="s">
        <v>85</v>
      </c>
    </row>
    <row r="150" s="12" customFormat="1" ht="22.8" customHeight="1">
      <c r="A150" s="12"/>
      <c r="B150" s="211"/>
      <c r="C150" s="212"/>
      <c r="D150" s="213" t="s">
        <v>75</v>
      </c>
      <c r="E150" s="225" t="s">
        <v>649</v>
      </c>
      <c r="F150" s="225" t="s">
        <v>650</v>
      </c>
      <c r="G150" s="212"/>
      <c r="H150" s="212"/>
      <c r="I150" s="215"/>
      <c r="J150" s="226">
        <f>BK150</f>
        <v>0</v>
      </c>
      <c r="K150" s="212"/>
      <c r="L150" s="217"/>
      <c r="M150" s="218"/>
      <c r="N150" s="219"/>
      <c r="O150" s="219"/>
      <c r="P150" s="220">
        <f>SUM(P151:P152)</f>
        <v>0</v>
      </c>
      <c r="Q150" s="219"/>
      <c r="R150" s="220">
        <f>SUM(R151:R152)</f>
        <v>0</v>
      </c>
      <c r="S150" s="219"/>
      <c r="T150" s="221">
        <f>SUM(T151:T152)</f>
        <v>0</v>
      </c>
      <c r="U150" s="12"/>
      <c r="V150" s="12"/>
      <c r="W150" s="12"/>
      <c r="X150" s="12"/>
      <c r="Y150" s="12"/>
      <c r="Z150" s="12"/>
      <c r="AA150" s="12"/>
      <c r="AB150" s="12"/>
      <c r="AC150" s="12"/>
      <c r="AD150" s="12"/>
      <c r="AE150" s="12"/>
      <c r="AR150" s="222" t="s">
        <v>175</v>
      </c>
      <c r="AT150" s="223" t="s">
        <v>75</v>
      </c>
      <c r="AU150" s="223" t="s">
        <v>83</v>
      </c>
      <c r="AY150" s="222" t="s">
        <v>143</v>
      </c>
      <c r="BK150" s="224">
        <f>SUM(BK151:BK152)</f>
        <v>0</v>
      </c>
    </row>
    <row r="151" s="2" customFormat="1" ht="16.5" customHeight="1">
      <c r="A151" s="37"/>
      <c r="B151" s="38"/>
      <c r="C151" s="227" t="s">
        <v>221</v>
      </c>
      <c r="D151" s="227" t="s">
        <v>145</v>
      </c>
      <c r="E151" s="228" t="s">
        <v>651</v>
      </c>
      <c r="F151" s="229" t="s">
        <v>652</v>
      </c>
      <c r="G151" s="230" t="s">
        <v>224</v>
      </c>
      <c r="H151" s="231">
        <v>1</v>
      </c>
      <c r="I151" s="232"/>
      <c r="J151" s="233">
        <f>ROUND(I151*H151,2)</f>
        <v>0</v>
      </c>
      <c r="K151" s="234"/>
      <c r="L151" s="43"/>
      <c r="M151" s="235" t="s">
        <v>1</v>
      </c>
      <c r="N151" s="236" t="s">
        <v>41</v>
      </c>
      <c r="O151" s="90"/>
      <c r="P151" s="237">
        <f>O151*H151</f>
        <v>0</v>
      </c>
      <c r="Q151" s="237">
        <v>0</v>
      </c>
      <c r="R151" s="237">
        <f>Q151*H151</f>
        <v>0</v>
      </c>
      <c r="S151" s="237">
        <v>0</v>
      </c>
      <c r="T151" s="238">
        <f>S151*H151</f>
        <v>0</v>
      </c>
      <c r="U151" s="37"/>
      <c r="V151" s="37"/>
      <c r="W151" s="37"/>
      <c r="X151" s="37"/>
      <c r="Y151" s="37"/>
      <c r="Z151" s="37"/>
      <c r="AA151" s="37"/>
      <c r="AB151" s="37"/>
      <c r="AC151" s="37"/>
      <c r="AD151" s="37"/>
      <c r="AE151" s="37"/>
      <c r="AR151" s="239" t="s">
        <v>605</v>
      </c>
      <c r="AT151" s="239" t="s">
        <v>145</v>
      </c>
      <c r="AU151" s="239" t="s">
        <v>85</v>
      </c>
      <c r="AY151" s="16" t="s">
        <v>143</v>
      </c>
      <c r="BE151" s="240">
        <f>IF(N151="základní",J151,0)</f>
        <v>0</v>
      </c>
      <c r="BF151" s="240">
        <f>IF(N151="snížená",J151,0)</f>
        <v>0</v>
      </c>
      <c r="BG151" s="240">
        <f>IF(N151="zákl. přenesená",J151,0)</f>
        <v>0</v>
      </c>
      <c r="BH151" s="240">
        <f>IF(N151="sníž. přenesená",J151,0)</f>
        <v>0</v>
      </c>
      <c r="BI151" s="240">
        <f>IF(N151="nulová",J151,0)</f>
        <v>0</v>
      </c>
      <c r="BJ151" s="16" t="s">
        <v>83</v>
      </c>
      <c r="BK151" s="240">
        <f>ROUND(I151*H151,2)</f>
        <v>0</v>
      </c>
      <c r="BL151" s="16" t="s">
        <v>605</v>
      </c>
      <c r="BM151" s="239" t="s">
        <v>653</v>
      </c>
    </row>
    <row r="152" s="2" customFormat="1">
      <c r="A152" s="37"/>
      <c r="B152" s="38"/>
      <c r="C152" s="39"/>
      <c r="D152" s="241" t="s">
        <v>151</v>
      </c>
      <c r="E152" s="39"/>
      <c r="F152" s="242" t="s">
        <v>652</v>
      </c>
      <c r="G152" s="39"/>
      <c r="H152" s="39"/>
      <c r="I152" s="243"/>
      <c r="J152" s="39"/>
      <c r="K152" s="39"/>
      <c r="L152" s="43"/>
      <c r="M152" s="279"/>
      <c r="N152" s="280"/>
      <c r="O152" s="281"/>
      <c r="P152" s="281"/>
      <c r="Q152" s="281"/>
      <c r="R152" s="281"/>
      <c r="S152" s="281"/>
      <c r="T152" s="282"/>
      <c r="U152" s="37"/>
      <c r="V152" s="37"/>
      <c r="W152" s="37"/>
      <c r="X152" s="37"/>
      <c r="Y152" s="37"/>
      <c r="Z152" s="37"/>
      <c r="AA152" s="37"/>
      <c r="AB152" s="37"/>
      <c r="AC152" s="37"/>
      <c r="AD152" s="37"/>
      <c r="AE152" s="37"/>
      <c r="AT152" s="16" t="s">
        <v>151</v>
      </c>
      <c r="AU152" s="16" t="s">
        <v>85</v>
      </c>
    </row>
    <row r="153" s="2" customFormat="1" ht="6.96" customHeight="1">
      <c r="A153" s="37"/>
      <c r="B153" s="65"/>
      <c r="C153" s="66"/>
      <c r="D153" s="66"/>
      <c r="E153" s="66"/>
      <c r="F153" s="66"/>
      <c r="G153" s="66"/>
      <c r="H153" s="66"/>
      <c r="I153" s="66"/>
      <c r="J153" s="66"/>
      <c r="K153" s="66"/>
      <c r="L153" s="43"/>
      <c r="M153" s="37"/>
      <c r="O153" s="37"/>
      <c r="P153" s="37"/>
      <c r="Q153" s="37"/>
      <c r="R153" s="37"/>
      <c r="S153" s="37"/>
      <c r="T153" s="37"/>
      <c r="U153" s="37"/>
      <c r="V153" s="37"/>
      <c r="W153" s="37"/>
      <c r="X153" s="37"/>
      <c r="Y153" s="37"/>
      <c r="Z153" s="37"/>
      <c r="AA153" s="37"/>
      <c r="AB153" s="37"/>
      <c r="AC153" s="37"/>
      <c r="AD153" s="37"/>
      <c r="AE153" s="37"/>
    </row>
  </sheetData>
  <sheetProtection sheet="1" autoFilter="0" formatColumns="0" formatRows="0" objects="1" scenarios="1" spinCount="100000" saltValue="0c00HVt/utwS6IQYA233nJuVRnhtDowlzx9AFK8ZMSHkLc57IdMKQbtue+74jT39LKatSnZ3U2A0jimzMR5m7g==" hashValue="U3tr4t9GWKcxBgIGymDo/7O+PFg/0CCiyIHpIODaTZoKfXAs2phW3dZNmlZyNJXVfO36peAClB8Xm851OW4jYA==" algorithmName="SHA-512" password="CC35"/>
  <autoFilter ref="C120:K152"/>
  <mergeCells count="9">
    <mergeCell ref="E7:H7"/>
    <mergeCell ref="E9:H9"/>
    <mergeCell ref="E18:H18"/>
    <mergeCell ref="E27:H27"/>
    <mergeCell ref="E85:H85"/>
    <mergeCell ref="E87:H87"/>
    <mergeCell ref="E111:H111"/>
    <mergeCell ref="E113:H113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8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667969" style="1" customWidth="1"/>
    <col min="3" max="3" width="25" style="1" customWidth="1"/>
    <col min="4" max="4" width="75.83203" style="1" customWidth="1"/>
    <col min="5" max="5" width="13.33203" style="1" customWidth="1"/>
    <col min="6" max="6" width="20" style="1" customWidth="1"/>
    <col min="7" max="7" width="1.667969" style="1" customWidth="1"/>
    <col min="8" max="8" width="8.332031" style="1" customWidth="1"/>
  </cols>
  <sheetData>
    <row r="1" s="1" customFormat="1" ht="11.28" customHeight="1"/>
    <row r="2" s="1" customFormat="1" ht="36.96" customHeight="1"/>
    <row r="3" s="1" customFormat="1" ht="6.96" customHeight="1">
      <c r="B3" s="146"/>
      <c r="C3" s="147"/>
      <c r="D3" s="147"/>
      <c r="E3" s="147"/>
      <c r="F3" s="147"/>
      <c r="G3" s="147"/>
      <c r="H3" s="19"/>
    </row>
    <row r="4" s="1" customFormat="1" ht="24.96" customHeight="1">
      <c r="B4" s="19"/>
      <c r="C4" s="148" t="s">
        <v>654</v>
      </c>
      <c r="H4" s="19"/>
    </row>
    <row r="5" s="1" customFormat="1" ht="12" customHeight="1">
      <c r="B5" s="19"/>
      <c r="C5" s="286" t="s">
        <v>13</v>
      </c>
      <c r="D5" s="156" t="s">
        <v>14</v>
      </c>
      <c r="E5" s="1"/>
      <c r="F5" s="1"/>
      <c r="H5" s="19"/>
    </row>
    <row r="6" s="1" customFormat="1" ht="36.96" customHeight="1">
      <c r="B6" s="19"/>
      <c r="C6" s="287" t="s">
        <v>16</v>
      </c>
      <c r="D6" s="288" t="s">
        <v>17</v>
      </c>
      <c r="E6" s="1"/>
      <c r="F6" s="1"/>
      <c r="H6" s="19"/>
    </row>
    <row r="7" s="1" customFormat="1" ht="16.5" customHeight="1">
      <c r="B7" s="19"/>
      <c r="C7" s="150" t="s">
        <v>22</v>
      </c>
      <c r="D7" s="153" t="str">
        <f>'Rekapitulace stavby'!AN8</f>
        <v>16. 4. 2024</v>
      </c>
      <c r="H7" s="19"/>
    </row>
    <row r="8" s="2" customFormat="1" ht="10.8" customHeight="1">
      <c r="A8" s="37"/>
      <c r="B8" s="43"/>
      <c r="C8" s="37"/>
      <c r="D8" s="37"/>
      <c r="E8" s="37"/>
      <c r="F8" s="37"/>
      <c r="G8" s="37"/>
      <c r="H8" s="43"/>
    </row>
    <row r="9" s="11" customFormat="1" ht="29.28" customHeight="1">
      <c r="A9" s="199"/>
      <c r="B9" s="289"/>
      <c r="C9" s="290" t="s">
        <v>57</v>
      </c>
      <c r="D9" s="291" t="s">
        <v>58</v>
      </c>
      <c r="E9" s="291" t="s">
        <v>130</v>
      </c>
      <c r="F9" s="292" t="s">
        <v>655</v>
      </c>
      <c r="G9" s="199"/>
      <c r="H9" s="289"/>
    </row>
    <row r="10" s="2" customFormat="1" ht="26.4" customHeight="1">
      <c r="A10" s="37"/>
      <c r="B10" s="43"/>
      <c r="C10" s="293" t="s">
        <v>656</v>
      </c>
      <c r="D10" s="293" t="s">
        <v>88</v>
      </c>
      <c r="E10" s="37"/>
      <c r="F10" s="37"/>
      <c r="G10" s="37"/>
      <c r="H10" s="43"/>
    </row>
    <row r="11" s="2" customFormat="1" ht="16.8" customHeight="1">
      <c r="A11" s="37"/>
      <c r="B11" s="43"/>
      <c r="C11" s="294" t="s">
        <v>107</v>
      </c>
      <c r="D11" s="295" t="s">
        <v>107</v>
      </c>
      <c r="E11" s="296" t="s">
        <v>1</v>
      </c>
      <c r="F11" s="297">
        <v>550.154</v>
      </c>
      <c r="G11" s="37"/>
      <c r="H11" s="43"/>
    </row>
    <row r="12" s="2" customFormat="1" ht="16.8" customHeight="1">
      <c r="A12" s="37"/>
      <c r="B12" s="43"/>
      <c r="C12" s="298" t="s">
        <v>1</v>
      </c>
      <c r="D12" s="298" t="s">
        <v>160</v>
      </c>
      <c r="E12" s="16" t="s">
        <v>1</v>
      </c>
      <c r="F12" s="299">
        <v>455.274</v>
      </c>
      <c r="G12" s="37"/>
      <c r="H12" s="43"/>
    </row>
    <row r="13" s="2" customFormat="1" ht="16.8" customHeight="1">
      <c r="A13" s="37"/>
      <c r="B13" s="43"/>
      <c r="C13" s="298" t="s">
        <v>1</v>
      </c>
      <c r="D13" s="298" t="s">
        <v>161</v>
      </c>
      <c r="E13" s="16" t="s">
        <v>1</v>
      </c>
      <c r="F13" s="299">
        <v>94.879999999999995</v>
      </c>
      <c r="G13" s="37"/>
      <c r="H13" s="43"/>
    </row>
    <row r="14" s="2" customFormat="1" ht="16.8" customHeight="1">
      <c r="A14" s="37"/>
      <c r="B14" s="43"/>
      <c r="C14" s="298" t="s">
        <v>107</v>
      </c>
      <c r="D14" s="298" t="s">
        <v>162</v>
      </c>
      <c r="E14" s="16" t="s">
        <v>1</v>
      </c>
      <c r="F14" s="299">
        <v>550.154</v>
      </c>
      <c r="G14" s="37"/>
      <c r="H14" s="43"/>
    </row>
    <row r="15" s="2" customFormat="1" ht="16.8" customHeight="1">
      <c r="A15" s="37"/>
      <c r="B15" s="43"/>
      <c r="C15" s="300" t="s">
        <v>657</v>
      </c>
      <c r="D15" s="37"/>
      <c r="E15" s="37"/>
      <c r="F15" s="37"/>
      <c r="G15" s="37"/>
      <c r="H15" s="43"/>
    </row>
    <row r="16" s="2" customFormat="1">
      <c r="A16" s="37"/>
      <c r="B16" s="43"/>
      <c r="C16" s="298" t="s">
        <v>155</v>
      </c>
      <c r="D16" s="298" t="s">
        <v>156</v>
      </c>
      <c r="E16" s="16" t="s">
        <v>157</v>
      </c>
      <c r="F16" s="299">
        <v>550.154</v>
      </c>
      <c r="G16" s="37"/>
      <c r="H16" s="43"/>
    </row>
    <row r="17" s="2" customFormat="1">
      <c r="A17" s="37"/>
      <c r="B17" s="43"/>
      <c r="C17" s="298" t="s">
        <v>164</v>
      </c>
      <c r="D17" s="298" t="s">
        <v>165</v>
      </c>
      <c r="E17" s="16" t="s">
        <v>157</v>
      </c>
      <c r="F17" s="299">
        <v>496.28899999999999</v>
      </c>
      <c r="G17" s="37"/>
      <c r="H17" s="43"/>
    </row>
    <row r="18" s="2" customFormat="1">
      <c r="A18" s="37"/>
      <c r="B18" s="43"/>
      <c r="C18" s="298" t="s">
        <v>170</v>
      </c>
      <c r="D18" s="298" t="s">
        <v>171</v>
      </c>
      <c r="E18" s="16" t="s">
        <v>157</v>
      </c>
      <c r="F18" s="299">
        <v>3474.0230000000001</v>
      </c>
      <c r="G18" s="37"/>
      <c r="H18" s="43"/>
    </row>
    <row r="19" s="2" customFormat="1" ht="16.8" customHeight="1">
      <c r="A19" s="37"/>
      <c r="B19" s="43"/>
      <c r="C19" s="294" t="s">
        <v>109</v>
      </c>
      <c r="D19" s="295" t="s">
        <v>110</v>
      </c>
      <c r="E19" s="296" t="s">
        <v>1</v>
      </c>
      <c r="F19" s="297">
        <v>13.965</v>
      </c>
      <c r="G19" s="37"/>
      <c r="H19" s="43"/>
    </row>
    <row r="20" s="2" customFormat="1" ht="16.8" customHeight="1">
      <c r="A20" s="37"/>
      <c r="B20" s="43"/>
      <c r="C20" s="298" t="s">
        <v>109</v>
      </c>
      <c r="D20" s="298" t="s">
        <v>180</v>
      </c>
      <c r="E20" s="16" t="s">
        <v>1</v>
      </c>
      <c r="F20" s="299">
        <v>13.965</v>
      </c>
      <c r="G20" s="37"/>
      <c r="H20" s="43"/>
    </row>
    <row r="21" s="2" customFormat="1" ht="16.8" customHeight="1">
      <c r="A21" s="37"/>
      <c r="B21" s="43"/>
      <c r="C21" s="300" t="s">
        <v>657</v>
      </c>
      <c r="D21" s="37"/>
      <c r="E21" s="37"/>
      <c r="F21" s="37"/>
      <c r="G21" s="37"/>
      <c r="H21" s="43"/>
    </row>
    <row r="22" s="2" customFormat="1" ht="16.8" customHeight="1">
      <c r="A22" s="37"/>
      <c r="B22" s="43"/>
      <c r="C22" s="298" t="s">
        <v>176</v>
      </c>
      <c r="D22" s="298" t="s">
        <v>177</v>
      </c>
      <c r="E22" s="16" t="s">
        <v>157</v>
      </c>
      <c r="F22" s="299">
        <v>13.965</v>
      </c>
      <c r="G22" s="37"/>
      <c r="H22" s="43"/>
    </row>
    <row r="23" s="2" customFormat="1">
      <c r="A23" s="37"/>
      <c r="B23" s="43"/>
      <c r="C23" s="298" t="s">
        <v>164</v>
      </c>
      <c r="D23" s="298" t="s">
        <v>165</v>
      </c>
      <c r="E23" s="16" t="s">
        <v>157</v>
      </c>
      <c r="F23" s="299">
        <v>496.28899999999999</v>
      </c>
      <c r="G23" s="37"/>
      <c r="H23" s="43"/>
    </row>
    <row r="24" s="2" customFormat="1">
      <c r="A24" s="37"/>
      <c r="B24" s="43"/>
      <c r="C24" s="298" t="s">
        <v>170</v>
      </c>
      <c r="D24" s="298" t="s">
        <v>171</v>
      </c>
      <c r="E24" s="16" t="s">
        <v>157</v>
      </c>
      <c r="F24" s="299">
        <v>3474.0230000000001</v>
      </c>
      <c r="G24" s="37"/>
      <c r="H24" s="43"/>
    </row>
    <row r="25" s="2" customFormat="1" ht="26.4" customHeight="1">
      <c r="A25" s="37"/>
      <c r="B25" s="43"/>
      <c r="C25" s="293" t="s">
        <v>658</v>
      </c>
      <c r="D25" s="293" t="s">
        <v>92</v>
      </c>
      <c r="E25" s="37"/>
      <c r="F25" s="37"/>
      <c r="G25" s="37"/>
      <c r="H25" s="43"/>
    </row>
    <row r="26" s="2" customFormat="1" ht="16.8" customHeight="1">
      <c r="A26" s="37"/>
      <c r="B26" s="43"/>
      <c r="C26" s="294" t="s">
        <v>107</v>
      </c>
      <c r="D26" s="295" t="s">
        <v>107</v>
      </c>
      <c r="E26" s="296" t="s">
        <v>1</v>
      </c>
      <c r="F26" s="297">
        <v>103.65900000000001</v>
      </c>
      <c r="G26" s="37"/>
      <c r="H26" s="43"/>
    </row>
    <row r="27" s="2" customFormat="1" ht="16.8" customHeight="1">
      <c r="A27" s="37"/>
      <c r="B27" s="43"/>
      <c r="C27" s="298" t="s">
        <v>1</v>
      </c>
      <c r="D27" s="298" t="s">
        <v>363</v>
      </c>
      <c r="E27" s="16" t="s">
        <v>1</v>
      </c>
      <c r="F27" s="299">
        <v>91.584000000000003</v>
      </c>
      <c r="G27" s="37"/>
      <c r="H27" s="43"/>
    </row>
    <row r="28" s="2" customFormat="1" ht="16.8" customHeight="1">
      <c r="A28" s="37"/>
      <c r="B28" s="43"/>
      <c r="C28" s="298" t="s">
        <v>1</v>
      </c>
      <c r="D28" s="298" t="s">
        <v>364</v>
      </c>
      <c r="E28" s="16" t="s">
        <v>1</v>
      </c>
      <c r="F28" s="299">
        <v>12.074999999999999</v>
      </c>
      <c r="G28" s="37"/>
      <c r="H28" s="43"/>
    </row>
    <row r="29" s="2" customFormat="1" ht="16.8" customHeight="1">
      <c r="A29" s="37"/>
      <c r="B29" s="43"/>
      <c r="C29" s="298" t="s">
        <v>107</v>
      </c>
      <c r="D29" s="298" t="s">
        <v>162</v>
      </c>
      <c r="E29" s="16" t="s">
        <v>1</v>
      </c>
      <c r="F29" s="299">
        <v>103.65900000000001</v>
      </c>
      <c r="G29" s="37"/>
      <c r="H29" s="43"/>
    </row>
    <row r="30" s="2" customFormat="1" ht="16.8" customHeight="1">
      <c r="A30" s="37"/>
      <c r="B30" s="43"/>
      <c r="C30" s="300" t="s">
        <v>657</v>
      </c>
      <c r="D30" s="37"/>
      <c r="E30" s="37"/>
      <c r="F30" s="37"/>
      <c r="G30" s="37"/>
      <c r="H30" s="43"/>
    </row>
    <row r="31" s="2" customFormat="1">
      <c r="A31" s="37"/>
      <c r="B31" s="43"/>
      <c r="C31" s="298" t="s">
        <v>155</v>
      </c>
      <c r="D31" s="298" t="s">
        <v>156</v>
      </c>
      <c r="E31" s="16" t="s">
        <v>157</v>
      </c>
      <c r="F31" s="299">
        <v>103.65900000000001</v>
      </c>
      <c r="G31" s="37"/>
      <c r="H31" s="43"/>
    </row>
    <row r="32" s="2" customFormat="1">
      <c r="A32" s="37"/>
      <c r="B32" s="43"/>
      <c r="C32" s="298" t="s">
        <v>164</v>
      </c>
      <c r="D32" s="298" t="s">
        <v>165</v>
      </c>
      <c r="E32" s="16" t="s">
        <v>157</v>
      </c>
      <c r="F32" s="299">
        <v>89.132999999999996</v>
      </c>
      <c r="G32" s="37"/>
      <c r="H32" s="43"/>
    </row>
    <row r="33" s="2" customFormat="1">
      <c r="A33" s="37"/>
      <c r="B33" s="43"/>
      <c r="C33" s="298" t="s">
        <v>170</v>
      </c>
      <c r="D33" s="298" t="s">
        <v>171</v>
      </c>
      <c r="E33" s="16" t="s">
        <v>157</v>
      </c>
      <c r="F33" s="299">
        <v>623.93100000000004</v>
      </c>
      <c r="G33" s="37"/>
      <c r="H33" s="43"/>
    </row>
    <row r="34" s="2" customFormat="1" ht="16.8" customHeight="1">
      <c r="A34" s="37"/>
      <c r="B34" s="43"/>
      <c r="C34" s="294" t="s">
        <v>109</v>
      </c>
      <c r="D34" s="295" t="s">
        <v>110</v>
      </c>
      <c r="E34" s="296" t="s">
        <v>1</v>
      </c>
      <c r="F34" s="297">
        <v>3.766</v>
      </c>
      <c r="G34" s="37"/>
      <c r="H34" s="43"/>
    </row>
    <row r="35" s="2" customFormat="1" ht="16.8" customHeight="1">
      <c r="A35" s="37"/>
      <c r="B35" s="43"/>
      <c r="C35" s="298" t="s">
        <v>109</v>
      </c>
      <c r="D35" s="298" t="s">
        <v>370</v>
      </c>
      <c r="E35" s="16" t="s">
        <v>1</v>
      </c>
      <c r="F35" s="299">
        <v>3.766</v>
      </c>
      <c r="G35" s="37"/>
      <c r="H35" s="43"/>
    </row>
    <row r="36" s="2" customFormat="1" ht="16.8" customHeight="1">
      <c r="A36" s="37"/>
      <c r="B36" s="43"/>
      <c r="C36" s="300" t="s">
        <v>657</v>
      </c>
      <c r="D36" s="37"/>
      <c r="E36" s="37"/>
      <c r="F36" s="37"/>
      <c r="G36" s="37"/>
      <c r="H36" s="43"/>
    </row>
    <row r="37" s="2" customFormat="1" ht="16.8" customHeight="1">
      <c r="A37" s="37"/>
      <c r="B37" s="43"/>
      <c r="C37" s="298" t="s">
        <v>176</v>
      </c>
      <c r="D37" s="298" t="s">
        <v>177</v>
      </c>
      <c r="E37" s="16" t="s">
        <v>157</v>
      </c>
      <c r="F37" s="299">
        <v>3.766</v>
      </c>
      <c r="G37" s="37"/>
      <c r="H37" s="43"/>
    </row>
    <row r="38" s="2" customFormat="1">
      <c r="A38" s="37"/>
      <c r="B38" s="43"/>
      <c r="C38" s="298" t="s">
        <v>164</v>
      </c>
      <c r="D38" s="298" t="s">
        <v>165</v>
      </c>
      <c r="E38" s="16" t="s">
        <v>157</v>
      </c>
      <c r="F38" s="299">
        <v>89.132999999999996</v>
      </c>
      <c r="G38" s="37"/>
      <c r="H38" s="43"/>
    </row>
    <row r="39" s="2" customFormat="1">
      <c r="A39" s="37"/>
      <c r="B39" s="43"/>
      <c r="C39" s="298" t="s">
        <v>170</v>
      </c>
      <c r="D39" s="298" t="s">
        <v>171</v>
      </c>
      <c r="E39" s="16" t="s">
        <v>157</v>
      </c>
      <c r="F39" s="299">
        <v>623.93100000000004</v>
      </c>
      <c r="G39" s="37"/>
      <c r="H39" s="43"/>
    </row>
    <row r="40" s="2" customFormat="1" ht="26.4" customHeight="1">
      <c r="A40" s="37"/>
      <c r="B40" s="43"/>
      <c r="C40" s="293" t="s">
        <v>659</v>
      </c>
      <c r="D40" s="293" t="s">
        <v>88</v>
      </c>
      <c r="E40" s="37"/>
      <c r="F40" s="37"/>
      <c r="G40" s="37"/>
      <c r="H40" s="43"/>
    </row>
    <row r="41" s="2" customFormat="1" ht="16.8" customHeight="1">
      <c r="A41" s="37"/>
      <c r="B41" s="43"/>
      <c r="C41" s="294" t="s">
        <v>107</v>
      </c>
      <c r="D41" s="295" t="s">
        <v>107</v>
      </c>
      <c r="E41" s="296" t="s">
        <v>1</v>
      </c>
      <c r="F41" s="297">
        <v>267.18900000000002</v>
      </c>
      <c r="G41" s="37"/>
      <c r="H41" s="43"/>
    </row>
    <row r="42" s="2" customFormat="1" ht="16.8" customHeight="1">
      <c r="A42" s="37"/>
      <c r="B42" s="43"/>
      <c r="C42" s="298" t="s">
        <v>1</v>
      </c>
      <c r="D42" s="298" t="s">
        <v>458</v>
      </c>
      <c r="E42" s="16" t="s">
        <v>1</v>
      </c>
      <c r="F42" s="299">
        <v>188.32499999999999</v>
      </c>
      <c r="G42" s="37"/>
      <c r="H42" s="43"/>
    </row>
    <row r="43" s="2" customFormat="1" ht="16.8" customHeight="1">
      <c r="A43" s="37"/>
      <c r="B43" s="43"/>
      <c r="C43" s="298" t="s">
        <v>1</v>
      </c>
      <c r="D43" s="298" t="s">
        <v>459</v>
      </c>
      <c r="E43" s="16" t="s">
        <v>1</v>
      </c>
      <c r="F43" s="299">
        <v>78.864000000000004</v>
      </c>
      <c r="G43" s="37"/>
      <c r="H43" s="43"/>
    </row>
    <row r="44" s="2" customFormat="1" ht="16.8" customHeight="1">
      <c r="A44" s="37"/>
      <c r="B44" s="43"/>
      <c r="C44" s="298" t="s">
        <v>107</v>
      </c>
      <c r="D44" s="298" t="s">
        <v>162</v>
      </c>
      <c r="E44" s="16" t="s">
        <v>1</v>
      </c>
      <c r="F44" s="299">
        <v>267.18900000000002</v>
      </c>
      <c r="G44" s="37"/>
      <c r="H44" s="43"/>
    </row>
    <row r="45" s="2" customFormat="1" ht="16.8" customHeight="1">
      <c r="A45" s="37"/>
      <c r="B45" s="43"/>
      <c r="C45" s="300" t="s">
        <v>657</v>
      </c>
      <c r="D45" s="37"/>
      <c r="E45" s="37"/>
      <c r="F45" s="37"/>
      <c r="G45" s="37"/>
      <c r="H45" s="43"/>
    </row>
    <row r="46" s="2" customFormat="1">
      <c r="A46" s="37"/>
      <c r="B46" s="43"/>
      <c r="C46" s="298" t="s">
        <v>155</v>
      </c>
      <c r="D46" s="298" t="s">
        <v>156</v>
      </c>
      <c r="E46" s="16" t="s">
        <v>157</v>
      </c>
      <c r="F46" s="299">
        <v>267.18900000000002</v>
      </c>
      <c r="G46" s="37"/>
      <c r="H46" s="43"/>
    </row>
    <row r="47" s="2" customFormat="1">
      <c r="A47" s="37"/>
      <c r="B47" s="43"/>
      <c r="C47" s="298" t="s">
        <v>164</v>
      </c>
      <c r="D47" s="298" t="s">
        <v>165</v>
      </c>
      <c r="E47" s="16" t="s">
        <v>157</v>
      </c>
      <c r="F47" s="299">
        <v>247.30099999999999</v>
      </c>
      <c r="G47" s="37"/>
      <c r="H47" s="43"/>
    </row>
    <row r="48" s="2" customFormat="1">
      <c r="A48" s="37"/>
      <c r="B48" s="43"/>
      <c r="C48" s="298" t="s">
        <v>170</v>
      </c>
      <c r="D48" s="298" t="s">
        <v>171</v>
      </c>
      <c r="E48" s="16" t="s">
        <v>157</v>
      </c>
      <c r="F48" s="299">
        <v>1731.107</v>
      </c>
      <c r="G48" s="37"/>
      <c r="H48" s="43"/>
    </row>
    <row r="49" s="2" customFormat="1" ht="16.8" customHeight="1">
      <c r="A49" s="37"/>
      <c r="B49" s="43"/>
      <c r="C49" s="294" t="s">
        <v>109</v>
      </c>
      <c r="D49" s="295" t="s">
        <v>110</v>
      </c>
      <c r="E49" s="296" t="s">
        <v>1</v>
      </c>
      <c r="F49" s="297">
        <v>1.988</v>
      </c>
      <c r="G49" s="37"/>
      <c r="H49" s="43"/>
    </row>
    <row r="50" s="2" customFormat="1" ht="16.8" customHeight="1">
      <c r="A50" s="37"/>
      <c r="B50" s="43"/>
      <c r="C50" s="298" t="s">
        <v>109</v>
      </c>
      <c r="D50" s="298" t="s">
        <v>465</v>
      </c>
      <c r="E50" s="16" t="s">
        <v>1</v>
      </c>
      <c r="F50" s="299">
        <v>1.988</v>
      </c>
      <c r="G50" s="37"/>
      <c r="H50" s="43"/>
    </row>
    <row r="51" s="2" customFormat="1" ht="16.8" customHeight="1">
      <c r="A51" s="37"/>
      <c r="B51" s="43"/>
      <c r="C51" s="300" t="s">
        <v>657</v>
      </c>
      <c r="D51" s="37"/>
      <c r="E51" s="37"/>
      <c r="F51" s="37"/>
      <c r="G51" s="37"/>
      <c r="H51" s="43"/>
    </row>
    <row r="52" s="2" customFormat="1" ht="16.8" customHeight="1">
      <c r="A52" s="37"/>
      <c r="B52" s="43"/>
      <c r="C52" s="298" t="s">
        <v>176</v>
      </c>
      <c r="D52" s="298" t="s">
        <v>177</v>
      </c>
      <c r="E52" s="16" t="s">
        <v>157</v>
      </c>
      <c r="F52" s="299">
        <v>1.988</v>
      </c>
      <c r="G52" s="37"/>
      <c r="H52" s="43"/>
    </row>
    <row r="53" s="2" customFormat="1">
      <c r="A53" s="37"/>
      <c r="B53" s="43"/>
      <c r="C53" s="298" t="s">
        <v>164</v>
      </c>
      <c r="D53" s="298" t="s">
        <v>165</v>
      </c>
      <c r="E53" s="16" t="s">
        <v>157</v>
      </c>
      <c r="F53" s="299">
        <v>247.30099999999999</v>
      </c>
      <c r="G53" s="37"/>
      <c r="H53" s="43"/>
    </row>
    <row r="54" s="2" customFormat="1">
      <c r="A54" s="37"/>
      <c r="B54" s="43"/>
      <c r="C54" s="298" t="s">
        <v>170</v>
      </c>
      <c r="D54" s="298" t="s">
        <v>171</v>
      </c>
      <c r="E54" s="16" t="s">
        <v>157</v>
      </c>
      <c r="F54" s="299">
        <v>1731.107</v>
      </c>
      <c r="G54" s="37"/>
      <c r="H54" s="43"/>
    </row>
    <row r="55" s="2" customFormat="1" ht="26.4" customHeight="1">
      <c r="A55" s="37"/>
      <c r="B55" s="43"/>
      <c r="C55" s="293" t="s">
        <v>660</v>
      </c>
      <c r="D55" s="293" t="s">
        <v>92</v>
      </c>
      <c r="E55" s="37"/>
      <c r="F55" s="37"/>
      <c r="G55" s="37"/>
      <c r="H55" s="43"/>
    </row>
    <row r="56" s="2" customFormat="1" ht="16.8" customHeight="1">
      <c r="A56" s="37"/>
      <c r="B56" s="43"/>
      <c r="C56" s="294" t="s">
        <v>107</v>
      </c>
      <c r="D56" s="295" t="s">
        <v>107</v>
      </c>
      <c r="E56" s="296" t="s">
        <v>1</v>
      </c>
      <c r="F56" s="297">
        <v>19.68</v>
      </c>
      <c r="G56" s="37"/>
      <c r="H56" s="43"/>
    </row>
    <row r="57" s="2" customFormat="1" ht="16.8" customHeight="1">
      <c r="A57" s="37"/>
      <c r="B57" s="43"/>
      <c r="C57" s="298" t="s">
        <v>1</v>
      </c>
      <c r="D57" s="298" t="s">
        <v>522</v>
      </c>
      <c r="E57" s="16" t="s">
        <v>1</v>
      </c>
      <c r="F57" s="299">
        <v>19.68</v>
      </c>
      <c r="G57" s="37"/>
      <c r="H57" s="43"/>
    </row>
    <row r="58" s="2" customFormat="1" ht="16.8" customHeight="1">
      <c r="A58" s="37"/>
      <c r="B58" s="43"/>
      <c r="C58" s="298" t="s">
        <v>107</v>
      </c>
      <c r="D58" s="298" t="s">
        <v>162</v>
      </c>
      <c r="E58" s="16" t="s">
        <v>1</v>
      </c>
      <c r="F58" s="299">
        <v>19.68</v>
      </c>
      <c r="G58" s="37"/>
      <c r="H58" s="43"/>
    </row>
    <row r="59" s="2" customFormat="1" ht="16.8" customHeight="1">
      <c r="A59" s="37"/>
      <c r="B59" s="43"/>
      <c r="C59" s="300" t="s">
        <v>657</v>
      </c>
      <c r="D59" s="37"/>
      <c r="E59" s="37"/>
      <c r="F59" s="37"/>
      <c r="G59" s="37"/>
      <c r="H59" s="43"/>
    </row>
    <row r="60" s="2" customFormat="1">
      <c r="A60" s="37"/>
      <c r="B60" s="43"/>
      <c r="C60" s="298" t="s">
        <v>155</v>
      </c>
      <c r="D60" s="298" t="s">
        <v>156</v>
      </c>
      <c r="E60" s="16" t="s">
        <v>157</v>
      </c>
      <c r="F60" s="299">
        <v>19.68</v>
      </c>
      <c r="G60" s="37"/>
      <c r="H60" s="43"/>
    </row>
    <row r="61" s="2" customFormat="1">
      <c r="A61" s="37"/>
      <c r="B61" s="43"/>
      <c r="C61" s="298" t="s">
        <v>164</v>
      </c>
      <c r="D61" s="298" t="s">
        <v>165</v>
      </c>
      <c r="E61" s="16" t="s">
        <v>157</v>
      </c>
      <c r="F61" s="299">
        <v>5.8760000000000003</v>
      </c>
      <c r="G61" s="37"/>
      <c r="H61" s="43"/>
    </row>
    <row r="62" s="2" customFormat="1">
      <c r="A62" s="37"/>
      <c r="B62" s="43"/>
      <c r="C62" s="298" t="s">
        <v>170</v>
      </c>
      <c r="D62" s="298" t="s">
        <v>171</v>
      </c>
      <c r="E62" s="16" t="s">
        <v>157</v>
      </c>
      <c r="F62" s="299">
        <v>41.131999999999998</v>
      </c>
      <c r="G62" s="37"/>
      <c r="H62" s="43"/>
    </row>
    <row r="63" s="2" customFormat="1" ht="16.8" customHeight="1">
      <c r="A63" s="37"/>
      <c r="B63" s="43"/>
      <c r="C63" s="294" t="s">
        <v>109</v>
      </c>
      <c r="D63" s="295" t="s">
        <v>110</v>
      </c>
      <c r="E63" s="296" t="s">
        <v>1</v>
      </c>
      <c r="F63" s="297">
        <v>13.804</v>
      </c>
      <c r="G63" s="37"/>
      <c r="H63" s="43"/>
    </row>
    <row r="64" s="2" customFormat="1" ht="16.8" customHeight="1">
      <c r="A64" s="37"/>
      <c r="B64" s="43"/>
      <c r="C64" s="298" t="s">
        <v>109</v>
      </c>
      <c r="D64" s="298" t="s">
        <v>527</v>
      </c>
      <c r="E64" s="16" t="s">
        <v>1</v>
      </c>
      <c r="F64" s="299">
        <v>13.804</v>
      </c>
      <c r="G64" s="37"/>
      <c r="H64" s="43"/>
    </row>
    <row r="65" s="2" customFormat="1" ht="16.8" customHeight="1">
      <c r="A65" s="37"/>
      <c r="B65" s="43"/>
      <c r="C65" s="300" t="s">
        <v>657</v>
      </c>
      <c r="D65" s="37"/>
      <c r="E65" s="37"/>
      <c r="F65" s="37"/>
      <c r="G65" s="37"/>
      <c r="H65" s="43"/>
    </row>
    <row r="66" s="2" customFormat="1" ht="16.8" customHeight="1">
      <c r="A66" s="37"/>
      <c r="B66" s="43"/>
      <c r="C66" s="298" t="s">
        <v>176</v>
      </c>
      <c r="D66" s="298" t="s">
        <v>177</v>
      </c>
      <c r="E66" s="16" t="s">
        <v>157</v>
      </c>
      <c r="F66" s="299">
        <v>13.804</v>
      </c>
      <c r="G66" s="37"/>
      <c r="H66" s="43"/>
    </row>
    <row r="67" s="2" customFormat="1">
      <c r="A67" s="37"/>
      <c r="B67" s="43"/>
      <c r="C67" s="298" t="s">
        <v>164</v>
      </c>
      <c r="D67" s="298" t="s">
        <v>165</v>
      </c>
      <c r="E67" s="16" t="s">
        <v>157</v>
      </c>
      <c r="F67" s="299">
        <v>5.8760000000000003</v>
      </c>
      <c r="G67" s="37"/>
      <c r="H67" s="43"/>
    </row>
    <row r="68" s="2" customFormat="1">
      <c r="A68" s="37"/>
      <c r="B68" s="43"/>
      <c r="C68" s="298" t="s">
        <v>170</v>
      </c>
      <c r="D68" s="298" t="s">
        <v>171</v>
      </c>
      <c r="E68" s="16" t="s">
        <v>157</v>
      </c>
      <c r="F68" s="299">
        <v>41.131999999999998</v>
      </c>
      <c r="G68" s="37"/>
      <c r="H68" s="43"/>
    </row>
    <row r="69" s="2" customFormat="1" ht="7.44" customHeight="1">
      <c r="A69" s="37"/>
      <c r="B69" s="179"/>
      <c r="C69" s="180"/>
      <c r="D69" s="180"/>
      <c r="E69" s="180"/>
      <c r="F69" s="180"/>
      <c r="G69" s="180"/>
      <c r="H69" s="43"/>
    </row>
    <row r="70" s="2" customFormat="1">
      <c r="A70" s="37"/>
      <c r="B70" s="37"/>
      <c r="C70" s="37"/>
      <c r="D70" s="37"/>
      <c r="E70" s="37"/>
      <c r="F70" s="37"/>
      <c r="G70" s="37"/>
      <c r="H70" s="37"/>
    </row>
  </sheetData>
  <sheetProtection sheet="1" formatColumns="0" formatRows="0" objects="1" scenarios="1" spinCount="100000" saltValue="SHC21GDFLOjc7HaJgfm+JxsRdNIlmbHId6URHhbejdqgV1WAT3zC42Ml6PS4Tj/LlcNGUvFNO331EMf7/L+pQQ==" hashValue="YxqtNDSWQZD7Z36kA/cT7m2szuCdIjDdIt0KPqNc/qShnwcNXxclA6Cpfqwfn0NOHlgNQZpvZKAa/rcePoEzkg==" algorithmName="SHA-512" password="CC35"/>
  <mergeCells count="2">
    <mergeCell ref="D5:F5"/>
    <mergeCell ref="D6:F6"/>
  </mergeCells>
  <pageSetup paperSize="9" orientation="portrait" blackAndWhite="1" fitToHeight="100"/>
  <headerFooter>
    <oddFooter>&amp;CStrana &amp;P z &amp;N</oddFooter>
  </headerFooter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PC-PETR-NEW\Administrator</dc:creator>
  <cp:lastModifiedBy>PC-PETR-NEW\Administrator</cp:lastModifiedBy>
  <dcterms:created xsi:type="dcterms:W3CDTF">2024-04-18T12:29:01Z</dcterms:created>
  <dcterms:modified xsi:type="dcterms:W3CDTF">2024-04-18T12:29:06Z</dcterms:modified>
</cp:coreProperties>
</file>