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0" windowHeight="0"/>
  </bookViews>
  <sheets>
    <sheet name="Rekapitulace stavby" sheetId="1" r:id="rId1"/>
    <sheet name="SO100 - Zpevněné plochy" sheetId="2" r:id="rId2"/>
    <sheet name="SO400 - Veřejné osvětlení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'SO100 - Zpevněné plochy'!$C$126:$K$364</definedName>
    <definedName name="_xlnm.Print_Area" localSheetId="1">'SO100 - Zpevněné plochy'!$C$4:$J$76,'SO100 - Zpevněné plochy'!$C$82:$J$108,'SO100 - Zpevněné plochy'!$C$114:$J$364</definedName>
    <definedName name="_xlnm.Print_Titles" localSheetId="1">'SO100 - Zpevněné plochy'!$126:$126</definedName>
    <definedName name="_xlnm._FilterDatabase" localSheetId="2" hidden="1">'SO400 - Veřejné osvětlení'!$C$126:$K$262</definedName>
    <definedName name="_xlnm.Print_Area" localSheetId="2">'SO400 - Veřejné osvětlení'!$C$4:$J$76,'SO400 - Veřejné osvětlení'!$C$82:$J$108,'SO400 - Veřejné osvětlení'!$C$114:$J$262</definedName>
    <definedName name="_xlnm.Print_Titles" localSheetId="2">'SO400 - Veřejné osvětlení'!$126:$126</definedName>
    <definedName name="_xlnm.Print_Area" localSheetId="3">'Seznam figur'!$C$4:$G$15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261"/>
  <c r="BH261"/>
  <c r="BG261"/>
  <c r="BF261"/>
  <c r="T261"/>
  <c r="T260"/>
  <c r="T259"/>
  <c r="R261"/>
  <c r="R260"/>
  <c r="R259"/>
  <c r="P261"/>
  <c r="P260"/>
  <c r="P259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T142"/>
  <c r="R143"/>
  <c r="R142"/>
  <c r="P143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124"/>
  <c r="J17"/>
  <c r="J15"/>
  <c r="E15"/>
  <c r="F123"/>
  <c r="J14"/>
  <c r="J12"/>
  <c r="J121"/>
  <c r="E7"/>
  <c r="E85"/>
  <c i="2" r="J37"/>
  <c r="J36"/>
  <c i="1" r="AY95"/>
  <c i="2" r="J35"/>
  <c i="1" r="AX95"/>
  <c i="2" r="BI363"/>
  <c r="BH363"/>
  <c r="BG363"/>
  <c r="BF363"/>
  <c r="T363"/>
  <c r="T362"/>
  <c r="R363"/>
  <c r="R362"/>
  <c r="P363"/>
  <c r="P362"/>
  <c r="BI360"/>
  <c r="BH360"/>
  <c r="BG360"/>
  <c r="BF360"/>
  <c r="T360"/>
  <c r="R360"/>
  <c r="P360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5"/>
  <c r="BH345"/>
  <c r="BG345"/>
  <c r="BF345"/>
  <c r="T345"/>
  <c r="T344"/>
  <c r="R345"/>
  <c r="R344"/>
  <c r="P345"/>
  <c r="P344"/>
  <c r="BI342"/>
  <c r="BH342"/>
  <c r="BG342"/>
  <c r="BF342"/>
  <c r="T342"/>
  <c r="R342"/>
  <c r="P342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5"/>
  <c r="BH325"/>
  <c r="BG325"/>
  <c r="BF325"/>
  <c r="T325"/>
  <c r="R325"/>
  <c r="P325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4"/>
  <c r="BH254"/>
  <c r="BG254"/>
  <c r="BF254"/>
  <c r="T254"/>
  <c r="R254"/>
  <c r="P254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0"/>
  <c r="BH210"/>
  <c r="BG210"/>
  <c r="BF210"/>
  <c r="T210"/>
  <c r="R210"/>
  <c r="P210"/>
  <c r="BI207"/>
  <c r="BH207"/>
  <c r="BG207"/>
  <c r="BF207"/>
  <c r="T207"/>
  <c r="R207"/>
  <c r="P207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124"/>
  <c r="J17"/>
  <c r="J15"/>
  <c r="E15"/>
  <c r="F123"/>
  <c r="J14"/>
  <c r="J12"/>
  <c r="J89"/>
  <c r="E7"/>
  <c r="E85"/>
  <c i="1" r="L90"/>
  <c r="AM90"/>
  <c r="AM89"/>
  <c r="L89"/>
  <c r="AM87"/>
  <c r="L87"/>
  <c r="L85"/>
  <c r="L84"/>
  <c i="2" r="J353"/>
  <c r="J289"/>
  <c r="J251"/>
  <c r="BK226"/>
  <c r="BK172"/>
  <c r="J331"/>
  <c r="BK281"/>
  <c r="BK218"/>
  <c r="J184"/>
  <c r="BK150"/>
  <c r="BK358"/>
  <c r="BK316"/>
  <c r="BK201"/>
  <c r="J358"/>
  <c r="BK320"/>
  <c r="BK251"/>
  <c r="BK192"/>
  <c r="J150"/>
  <c i="3" r="J236"/>
  <c r="BK199"/>
  <c r="BK173"/>
  <c r="J132"/>
  <c r="BK240"/>
  <c r="J173"/>
  <c r="BK234"/>
  <c r="J171"/>
  <c r="BK134"/>
  <c i="2" r="J351"/>
  <c r="J284"/>
  <c r="BK268"/>
  <c r="J234"/>
  <c r="J169"/>
  <c i="3" r="BK197"/>
  <c r="BK171"/>
  <c r="J257"/>
  <c r="BK214"/>
  <c r="BK157"/>
  <c r="BK230"/>
  <c r="J185"/>
  <c r="J157"/>
  <c r="BK257"/>
  <c r="BK242"/>
  <c r="BK201"/>
  <c r="J207"/>
  <c r="J179"/>
  <c i="2" r="J316"/>
  <c r="J271"/>
  <c r="J240"/>
  <c r="J164"/>
  <c r="BK325"/>
  <c r="BK229"/>
  <c r="BK161"/>
  <c r="J355"/>
  <c i="3" r="BK232"/>
  <c r="BK165"/>
  <c r="J216"/>
  <c r="J167"/>
  <c r="J143"/>
  <c r="J134"/>
  <c r="J222"/>
  <c r="J209"/>
  <c r="BK169"/>
  <c r="J136"/>
  <c i="2" r="J334"/>
  <c r="BK274"/>
  <c r="J237"/>
  <c r="J167"/>
  <c r="BK318"/>
  <c r="J265"/>
  <c r="J218"/>
  <c r="J161"/>
  <c r="J136"/>
  <c r="BK342"/>
  <c r="J297"/>
  <c r="J259"/>
  <c r="J181"/>
  <c r="BK349"/>
  <c r="J292"/>
  <c r="BK259"/>
  <c r="J201"/>
  <c r="J172"/>
  <c r="J153"/>
  <c i="3" r="J238"/>
  <c r="J205"/>
  <c r="J189"/>
  <c r="BK261"/>
  <c r="BK238"/>
  <c r="J187"/>
  <c r="BK246"/>
  <c r="J183"/>
  <c r="BK136"/>
  <c r="J197"/>
  <c r="J138"/>
  <c r="J199"/>
  <c r="J169"/>
  <c i="2" r="J216"/>
  <c r="BK351"/>
  <c r="J274"/>
  <c r="J198"/>
  <c r="J145"/>
  <c r="BK130"/>
  <c i="3" r="J218"/>
  <c r="J201"/>
  <c r="BK167"/>
  <c r="J242"/>
  <c r="BK195"/>
  <c r="BK138"/>
  <c r="BK205"/>
  <c r="BK179"/>
  <c r="BK153"/>
  <c r="BK185"/>
  <c r="BK147"/>
  <c r="BK236"/>
  <c r="J214"/>
  <c r="BK181"/>
  <c i="2" r="J360"/>
  <c r="J222"/>
  <c r="BK158"/>
  <c r="J349"/>
  <c r="BK167"/>
  <c r="BK311"/>
  <c r="J247"/>
  <c r="J139"/>
  <c i="3" r="J240"/>
  <c r="J195"/>
  <c r="J147"/>
  <c r="BK216"/>
  <c r="J149"/>
  <c r="BK187"/>
  <c r="J261"/>
  <c r="J155"/>
  <c r="BK218"/>
  <c r="J140"/>
  <c i="2" r="BK307"/>
  <c r="BK247"/>
  <c r="BK231"/>
  <c r="BK329"/>
  <c r="BK234"/>
  <c r="J178"/>
  <c r="BK139"/>
  <c r="J320"/>
  <c r="J286"/>
  <c i="3" r="J234"/>
  <c r="J203"/>
  <c r="J255"/>
  <c r="J175"/>
  <c r="BK163"/>
  <c r="BK252"/>
  <c r="J153"/>
  <c r="BK222"/>
  <c r="BK189"/>
  <c i="2" r="J300"/>
  <c r="BK216"/>
  <c r="J302"/>
  <c r="BK276"/>
  <c r="J243"/>
  <c r="BK178"/>
  <c i="1" r="AS94"/>
  <c i="3" r="J181"/>
  <c r="BK143"/>
  <c i="2" r="BK337"/>
  <c r="BK286"/>
  <c r="BK254"/>
  <c r="J195"/>
  <c r="BK334"/>
  <c r="BK292"/>
  <c r="BK195"/>
  <c r="J158"/>
  <c r="J363"/>
  <c r="BK265"/>
  <c r="BK360"/>
  <c r="J325"/>
  <c r="J262"/>
  <c r="BK222"/>
  <c r="BK184"/>
  <c r="BK136"/>
  <c i="3" r="BK255"/>
  <c r="J211"/>
  <c r="J193"/>
  <c r="BK130"/>
  <c i="2" r="J311"/>
  <c r="J249"/>
  <c r="BK210"/>
  <c r="J342"/>
  <c r="J309"/>
  <c r="BK240"/>
  <c r="BK189"/>
  <c r="J142"/>
  <c r="BK309"/>
  <c r="J254"/>
  <c r="BK198"/>
  <c r="BK353"/>
  <c r="BK297"/>
  <c r="BK271"/>
  <c r="J226"/>
  <c r="BK181"/>
  <c r="BK133"/>
  <c i="3" r="J252"/>
  <c r="BK207"/>
  <c r="BK159"/>
  <c r="BK244"/>
  <c r="BK211"/>
  <c r="BK140"/>
  <c r="BK161"/>
  <c r="J165"/>
  <c r="J161"/>
  <c r="J130"/>
  <c r="BK226"/>
  <c r="BK193"/>
  <c r="J163"/>
  <c i="2" r="J207"/>
  <c r="J337"/>
  <c r="BK300"/>
  <c r="BK262"/>
  <c i="3" r="J232"/>
  <c i="2" r="BK169"/>
  <c r="J133"/>
  <c i="3" r="BK248"/>
  <c r="BK203"/>
  <c r="BK155"/>
  <c r="J230"/>
  <c r="BK177"/>
  <c r="J248"/>
  <c i="2" r="J318"/>
  <c r="J276"/>
  <c r="BK243"/>
  <c r="J192"/>
  <c r="BK355"/>
  <c r="J307"/>
  <c r="J231"/>
  <c r="J210"/>
  <c r="BK153"/>
  <c r="BK302"/>
  <c r="BK237"/>
  <c r="BK363"/>
  <c r="BK331"/>
  <c r="J281"/>
  <c i="3" r="J246"/>
  <c r="J226"/>
  <c r="BK132"/>
  <c i="2" r="BK345"/>
  <c r="BK207"/>
  <c r="J345"/>
  <c r="J268"/>
  <c i="3" r="J159"/>
  <c r="J177"/>
  <c r="BK183"/>
  <c r="BK209"/>
  <c r="BK175"/>
  <c i="2" r="J130"/>
  <c r="BK289"/>
  <c r="J229"/>
  <c r="BK164"/>
  <c r="J329"/>
  <c r="BK284"/>
  <c r="BK249"/>
  <c r="J189"/>
  <c r="BK142"/>
  <c r="BK145"/>
  <c i="3" r="J244"/>
  <c r="BK149"/>
  <c i="2" l="1" r="P129"/>
  <c r="BK246"/>
  <c r="J246"/>
  <c r="J100"/>
  <c r="R129"/>
  <c r="R188"/>
  <c r="P188"/>
  <c r="T246"/>
  <c r="R328"/>
  <c r="BK348"/>
  <c r="J348"/>
  <c r="J105"/>
  <c r="P357"/>
  <c r="BK188"/>
  <c r="J188"/>
  <c r="J99"/>
  <c r="P246"/>
  <c r="P328"/>
  <c r="P348"/>
  <c r="P347"/>
  <c r="T253"/>
  <c r="BK357"/>
  <c r="J357"/>
  <c r="J106"/>
  <c r="BK129"/>
  <c r="P253"/>
  <c r="BK253"/>
  <c r="J253"/>
  <c r="J101"/>
  <c r="T357"/>
  <c i="3" r="T129"/>
  <c r="T128"/>
  <c r="P146"/>
  <c r="P145"/>
  <c i="2" r="T188"/>
  <c r="BK328"/>
  <c r="J328"/>
  <c r="J102"/>
  <c r="R357"/>
  <c i="3" r="BK152"/>
  <c r="J152"/>
  <c r="J103"/>
  <c r="T152"/>
  <c i="2" r="T129"/>
  <c r="R246"/>
  <c r="T328"/>
  <c r="T348"/>
  <c r="T347"/>
  <c i="3" r="BK129"/>
  <c r="BK128"/>
  <c r="J128"/>
  <c r="J97"/>
  <c r="T146"/>
  <c r="T145"/>
  <c r="T213"/>
  <c i="2" r="R253"/>
  <c r="R348"/>
  <c r="R347"/>
  <c i="3" r="R129"/>
  <c r="R128"/>
  <c r="BK146"/>
  <c r="J146"/>
  <c r="J101"/>
  <c r="R146"/>
  <c r="R145"/>
  <c r="R213"/>
  <c r="R254"/>
  <c r="P152"/>
  <c r="P213"/>
  <c r="T254"/>
  <c r="P129"/>
  <c r="P128"/>
  <c r="R152"/>
  <c r="BK213"/>
  <c r="J213"/>
  <c r="J104"/>
  <c r="BK254"/>
  <c r="J254"/>
  <c r="J105"/>
  <c r="P254"/>
  <c i="2" r="BK344"/>
  <c r="J344"/>
  <c r="J103"/>
  <c r="BK362"/>
  <c r="J362"/>
  <c r="J107"/>
  <c i="3" r="BK142"/>
  <c r="J142"/>
  <c r="J99"/>
  <c r="BK260"/>
  <c r="J260"/>
  <c r="J107"/>
  <c i="2" r="J129"/>
  <c r="J98"/>
  <c i="3" r="F91"/>
  <c r="BE132"/>
  <c r="BE136"/>
  <c r="BE165"/>
  <c r="J91"/>
  <c r="E117"/>
  <c r="BE177"/>
  <c r="BE195"/>
  <c r="BE205"/>
  <c r="BE216"/>
  <c r="BE218"/>
  <c r="BE199"/>
  <c r="BE203"/>
  <c r="BE230"/>
  <c r="F92"/>
  <c r="BE138"/>
  <c r="BE149"/>
  <c r="BE181"/>
  <c r="BE226"/>
  <c r="BE240"/>
  <c r="BE244"/>
  <c r="BE255"/>
  <c r="J89"/>
  <c r="J124"/>
  <c r="BE140"/>
  <c r="BE147"/>
  <c r="BE175"/>
  <c r="BE183"/>
  <c r="BE197"/>
  <c r="BE159"/>
  <c r="BE163"/>
  <c r="BE167"/>
  <c r="BE169"/>
  <c r="BE173"/>
  <c r="BE211"/>
  <c r="BE214"/>
  <c r="BE246"/>
  <c r="BE252"/>
  <c r="BE257"/>
  <c r="BE155"/>
  <c r="BE185"/>
  <c r="BE193"/>
  <c r="BE201"/>
  <c r="BE207"/>
  <c r="BE222"/>
  <c r="BE232"/>
  <c r="BE236"/>
  <c r="BE248"/>
  <c r="BE130"/>
  <c r="BE134"/>
  <c r="BE143"/>
  <c r="BE153"/>
  <c r="BE157"/>
  <c r="BE161"/>
  <c r="BE171"/>
  <c r="BE179"/>
  <c r="BE187"/>
  <c r="BE189"/>
  <c r="BE209"/>
  <c r="BE234"/>
  <c r="BE238"/>
  <c r="BE242"/>
  <c r="BE261"/>
  <c i="2" r="F91"/>
  <c r="J121"/>
  <c r="J91"/>
  <c r="E117"/>
  <c r="J124"/>
  <c r="BE130"/>
  <c r="F92"/>
  <c r="BE139"/>
  <c r="BE142"/>
  <c r="BE153"/>
  <c r="BE164"/>
  <c r="BE198"/>
  <c r="BE226"/>
  <c r="BE229"/>
  <c r="BE231"/>
  <c r="BE262"/>
  <c r="BE268"/>
  <c r="BE274"/>
  <c r="BE297"/>
  <c r="BE302"/>
  <c r="BE307"/>
  <c r="BE316"/>
  <c r="BE342"/>
  <c r="BE353"/>
  <c r="BE360"/>
  <c r="BE363"/>
  <c r="BE172"/>
  <c r="BE184"/>
  <c r="BE189"/>
  <c r="BE192"/>
  <c r="BE218"/>
  <c r="BE222"/>
  <c r="BE240"/>
  <c r="BE243"/>
  <c r="BE254"/>
  <c r="BE271"/>
  <c r="BE281"/>
  <c r="BE320"/>
  <c r="BE325"/>
  <c r="BE334"/>
  <c r="BE351"/>
  <c r="BE133"/>
  <c r="BE136"/>
  <c r="BE145"/>
  <c r="BE150"/>
  <c r="BE158"/>
  <c r="BE161"/>
  <c r="BE167"/>
  <c r="BE169"/>
  <c r="BE178"/>
  <c r="BE181"/>
  <c r="BE195"/>
  <c r="BE207"/>
  <c r="BE210"/>
  <c r="BE216"/>
  <c r="BE237"/>
  <c r="BE249"/>
  <c r="BE251"/>
  <c r="BE265"/>
  <c r="BE284"/>
  <c r="BE286"/>
  <c r="BE289"/>
  <c r="BE309"/>
  <c r="BE331"/>
  <c r="BE349"/>
  <c r="BE358"/>
  <c r="BE201"/>
  <c r="BE234"/>
  <c r="BE247"/>
  <c r="BE259"/>
  <c r="BE276"/>
  <c r="BE292"/>
  <c r="BE300"/>
  <c r="BE311"/>
  <c r="BE318"/>
  <c r="BE329"/>
  <c r="BE337"/>
  <c r="BE345"/>
  <c r="BE355"/>
  <c i="3" r="J34"/>
  <c i="1" r="AW96"/>
  <c i="3" r="F34"/>
  <c i="1" r="BA96"/>
  <c i="3" r="F35"/>
  <c i="1" r="BB96"/>
  <c i="3" r="F37"/>
  <c i="1" r="BD96"/>
  <c i="2" r="J34"/>
  <c i="1" r="AW95"/>
  <c i="2" r="F37"/>
  <c i="1" r="BD95"/>
  <c i="2" r="F34"/>
  <c i="1" r="BA95"/>
  <c i="2" r="F36"/>
  <c i="1" r="BC95"/>
  <c i="2" r="F35"/>
  <c i="1" r="BB95"/>
  <c i="3" r="F36"/>
  <c i="1" r="BC96"/>
  <c i="3" l="1" r="P151"/>
  <c r="T151"/>
  <c i="2" r="R128"/>
  <c r="R127"/>
  <c r="T128"/>
  <c r="T127"/>
  <c i="3" r="T127"/>
  <c i="2" r="P128"/>
  <c r="P127"/>
  <c i="1" r="AU95"/>
  <c i="3" r="R151"/>
  <c r="R127"/>
  <c r="P127"/>
  <c i="1" r="AU96"/>
  <c i="2" r="BK128"/>
  <c r="BK127"/>
  <c r="J127"/>
  <c r="J96"/>
  <c r="BK347"/>
  <c r="J347"/>
  <c r="J104"/>
  <c i="3" r="BK145"/>
  <c r="J145"/>
  <c r="J100"/>
  <c r="J129"/>
  <c r="J98"/>
  <c r="BK151"/>
  <c r="J151"/>
  <c r="J102"/>
  <c r="BK259"/>
  <c r="J259"/>
  <c r="J106"/>
  <c i="2" r="F33"/>
  <c i="1" r="AZ95"/>
  <c r="BD94"/>
  <c r="W33"/>
  <c r="BB94"/>
  <c r="W31"/>
  <c r="BA94"/>
  <c r="W30"/>
  <c r="BC94"/>
  <c r="AY94"/>
  <c i="3" r="J33"/>
  <c i="1" r="AV96"/>
  <c r="AT96"/>
  <c i="2" r="J33"/>
  <c i="1" r="AV95"/>
  <c r="AT95"/>
  <c i="3" r="F33"/>
  <c i="1" r="AZ96"/>
  <c i="3" l="1" r="BK127"/>
  <c r="J127"/>
  <c r="J96"/>
  <c i="2" r="J128"/>
  <c r="J97"/>
  <c i="1" r="AU94"/>
  <c i="2" r="J30"/>
  <c i="1" r="AG95"/>
  <c r="AW94"/>
  <c r="AK30"/>
  <c r="AX94"/>
  <c r="W32"/>
  <c r="AZ94"/>
  <c r="AV94"/>
  <c r="AK29"/>
  <c i="2" l="1" r="J39"/>
  <c i="1" r="AN95"/>
  <c i="3" r="J30"/>
  <c i="1" r="AG96"/>
  <c r="AG94"/>
  <c r="AK26"/>
  <c r="AK35"/>
  <c r="W29"/>
  <c r="AT94"/>
  <c i="3" l="1" r="J39"/>
  <c i="1" r="AN94"/>
  <c r="AN96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<sst xmlns="http://schemas.openxmlformats.org/spreadsheetml/2006/main">
  <si>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</si>
  <si>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</si>
  <si>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</si>
  <si>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</si>
  <si>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</si>
  <si>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{eeb50a37-37c5-403f-8ad3-43cf03093204}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</si>
  <si>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</si>
  <si>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</si>
  <si>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</si>
  <si>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</si>
  <si>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</si>
  <si>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</si>
  <si>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</si>
  <si>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</si>
  <si>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2023/11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</si>
  <si>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</si>
  <si>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</si>
  <si>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HODONÍN - přechod pro chodce ul. Národní třída</t>
  </si>
  <si>
    <t>KSO:</t>
  </si>
  <si>
    <t>CC-CZ:</t>
  </si>
  <si>
    <t>Místo:</t>
  </si>
  <si>
    <t>Hodonín</t>
  </si>
  <si>
    <t>Datum:</t>
  </si>
  <si>
    <t>12. 3. 2024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</si>
  <si>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</si>
  <si>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</si>
  <si>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</si>
  <si>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</si>
  <si>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</si>
  <si>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</si>
  <si>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</si>
  <si>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</si>
  <si>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</si>
  <si>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</si>
  <si>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</si>
  <si>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</si>
  <si>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</si>
  <si>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</si>
  <si>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</si>
  <si>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</si>
  <si>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</si>
  <si>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</si>
  <si>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</si>
  <si>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</si>
  <si>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</si>
  <si>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</si>
  <si>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</si>
  <si>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</si>
  <si>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</si>
  <si>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</si>
  <si>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</si>
  <si>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</si>
  <si>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</si>
  <si>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</si>
  <si>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</si>
  <si>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</si>
  <si>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</si>
  <si>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</si>
  <si>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</si>
  <si>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</si>
  <si>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</si>
  <si>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</si>
  <si>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</si>
  <si>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</si>
  <si>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</si>
  <si>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</si>
  <si>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</si>
  <si>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</si>
  <si>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</si>
  <si>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</si>
  <si>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</si>
  <si>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</si>
  <si>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</si>
  <si>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</si>
  <si>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</si>
  <si>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</si>
  <si>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</si>
  <si>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</si>
  <si>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</si>
  <si>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SO100</t>
  </si>
  <si>
    <t>Zpevněné plochy</t>
  </si>
  <si>
    <t>STA</t>
  </si>
  <si>
    <t>1</t>
  </si>
  <si>
    <t>{769d52a5-aebe-4449-80fa-8f9301f5796a}</t>
  </si>
  <si>
    <t>2</t>
  </si>
  <si>
    <t>SO400</t>
  </si>
  <si>
    <t>Veřejné osvětlení</t>
  </si>
  <si>
    <t>{a503a556-3774-435a-a5af-dae29da5b95b}</t>
  </si>
  <si>
    <t>odkopávka</t>
  </si>
  <si>
    <t>7,488</t>
  </si>
  <si>
    <t>KRYCÍ LIST SOUPISU PRACÍ</t>
  </si>
  <si>
    <t>Objekt:</t>
  </si>
  <si>
    <t>SO100 -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</si>
  <si>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</si>
  <si>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</si>
  <si>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</si>
  <si>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</si>
  <si>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</si>
  <si>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</si>
  <si>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</si>
  <si>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</si>
  <si>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</si>
  <si>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</si>
  <si>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</si>
  <si>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</si>
  <si>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</si>
  <si>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</si>
  <si>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</si>
  <si>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</si>
  <si>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</si>
  <si>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</si>
  <si>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</si>
  <si>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</si>
  <si>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</si>
  <si>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</si>
  <si>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</si>
  <si>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</si>
  <si>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</si>
  <si>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</si>
  <si>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</si>
  <si>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</si>
  <si>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</si>
  <si>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</si>
  <si>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</si>
  <si>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</si>
  <si>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</si>
  <si>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</si>
  <si>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</si>
  <si>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</si>
  <si>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</si>
  <si>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</si>
  <si>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-242721847</t>
  </si>
  <si>
    <t>PP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</si>
  <si>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</si>
  <si>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VV</t>
  </si>
  <si>
    <t>"rozebrání dlažby ve sjezdu v místě předláždění" 14,4</t>
  </si>
  <si>
    <t>113106123_</t>
  </si>
  <si>
    <t>-1665530958</t>
  </si>
  <si>
    <t xml:space="preserve">"stáv. chodníky, doplnění vodící linie a signál.pásů" 5,3+3,2+3,7 </t>
  </si>
  <si>
    <t>3</t>
  </si>
  <si>
    <t>113106134</t>
  </si>
  <si>
    <t>Rozebrání dlažeb ze zámkových dlaždic komunikací pro pěší strojně pl do 50 m2</t>
  </si>
  <si>
    <t>1549468322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</si>
  <si>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</si>
  <si>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"stáv. přístupový chodník k původnímu přechodu" 16,0</t>
  </si>
  <si>
    <t>113107322</t>
  </si>
  <si>
    <t>Odstranění podkladu z kameniva drceného tl přes 100 do 200 mm strojně pl do 50 m2</t>
  </si>
  <si>
    <t>801393083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</si>
  <si>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</si>
  <si>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37,9+68,1</t>
  </si>
  <si>
    <t>5</t>
  </si>
  <si>
    <t>113107322_</t>
  </si>
  <si>
    <t>-542273183</t>
  </si>
  <si>
    <t>6</t>
  </si>
  <si>
    <t>113107342</t>
  </si>
  <si>
    <t>Odstranění podkladu živičného tl přes 50 do 100 mm strojně pl do 50 m2</t>
  </si>
  <si>
    <t>-149471341</t>
  </si>
  <si>
    <t>Odstranění podkladů nebo krytů strojně plochy jednotlivě do 50 m2 s přemístěním hmot na skládku na vzdálenost do 3 m nebo s naložením na dopravní prostředek živičných, o tl. vrstvy přes 50 do 100 mm</t>
  </si>
  <si>
    <t>37,9</t>
  </si>
  <si>
    <t>68,1</t>
  </si>
  <si>
    <t>Součet</t>
  </si>
  <si>
    <t>7</t>
  </si>
  <si>
    <t>113202111</t>
  </si>
  <si>
    <t>Vytrhání obrub krajníků obrubníků stojatých</t>
  </si>
  <si>
    <t>m</t>
  </si>
  <si>
    <t>-1139108990</t>
  </si>
  <si>
    <t>Vytrhání obrub s vybouráním lože, s přemístěním hmot na skládku na vzdálenost do 3 m nebo s naložením na dopravní prostředek z krajníků nebo obrubníků stojatých</t>
  </si>
  <si>
    <t>"bet. obrubník" 36,0+4,2+9,0</t>
  </si>
  <si>
    <t>8</t>
  </si>
  <si>
    <t>113203111</t>
  </si>
  <si>
    <t>Vytrhání obrub z dlažebních kostek</t>
  </si>
  <si>
    <t>-402563882</t>
  </si>
  <si>
    <t>Vytrhání obrub s vybouráním lože, s přemístěním hmot na skládku na vzdálenost do 3 m nebo s naložením na dopravní prostředek z dlažebních kostek</t>
  </si>
  <si>
    <t>"chodník před knihovnou" 13,1</t>
  </si>
  <si>
    <t>"kamenná přídlažba ve vozovce" 36,0+4,2+9,0</t>
  </si>
  <si>
    <t>9</t>
  </si>
  <si>
    <t>113204111</t>
  </si>
  <si>
    <t>Vytrhání obrub záhonových</t>
  </si>
  <si>
    <t>1747267950</t>
  </si>
  <si>
    <t>Vytrhání obrub s vybouráním lože, s přemístěním hmot na skládku na vzdálenost do 3 m nebo s naložením na dopravní prostředek záhonových</t>
  </si>
  <si>
    <t>5,2+4,9</t>
  </si>
  <si>
    <t>10</t>
  </si>
  <si>
    <t>122251101</t>
  </si>
  <si>
    <t>Odkopávky a prokopávky nezapažené v hornině třídy těžitelnosti I skupiny 3 objem do 20 m3 strojně</t>
  </si>
  <si>
    <t>m3</t>
  </si>
  <si>
    <t>1211627181</t>
  </si>
  <si>
    <t>Odkopávky a prokopávky nezapažené strojně v hornině třídy těžitelnosti I skupiny 3 do 20 m3</t>
  </si>
  <si>
    <t>"v místě stáv. zeleně" (13,4+7,4)*0,3*1,2</t>
  </si>
  <si>
    <t>11</t>
  </si>
  <si>
    <t>162551108</t>
  </si>
  <si>
    <t>Vodorovné přemístění přes 2 500 do 3000 m výkopku/sypaniny z horniny třídy těžitelnosti I skupiny 1 až 3</t>
  </si>
  <si>
    <t>711735942</t>
  </si>
  <si>
    <t>Vodorovné přemístění výkopku nebo sypaniny po suchu na obvyklém dopravním prostředku, bez naložení výkopku, avšak se složením bez rozhrnutí z horniny třídy těžitelnosti I skupiny 1 až 3 na vzdálenost přes 2 500 do 3 000 m, recyklační centrum Hodonín, 3 km</t>
  </si>
  <si>
    <t>"doprava zeminy na stavbu" 7,482</t>
  </si>
  <si>
    <t>167151101</t>
  </si>
  <si>
    <t>Nakládání výkopku z hornin třídy těžitelnosti I skupiny 1 až 3 do 100 m3</t>
  </si>
  <si>
    <t>658839047</t>
  </si>
  <si>
    <t>Nakládání, skládání a překládání neulehlého výkopku nebo sypaniny strojně nakládání, množství do 100 m3, z horniny třídy těžitelnosti I, skupiny 1 až 3</t>
  </si>
  <si>
    <t>13</t>
  </si>
  <si>
    <t>171203111</t>
  </si>
  <si>
    <t>Uložení a hrubé rozhrnutí výkopku bez zhutnění v rovině a ve svahu do 1:5</t>
  </si>
  <si>
    <t>1050930313</t>
  </si>
  <si>
    <t>Uložení výkopku bez zhutnění s hrubým rozhrnutím v rovině nebo na svahu do 1:5</t>
  </si>
  <si>
    <t>"rozprostření zeminy na nových místech zeleně" (8,8+7,6+8,6+8,7+16,2)*0,3</t>
  </si>
  <si>
    <t>14</t>
  </si>
  <si>
    <t>M</t>
  </si>
  <si>
    <t>10364100</t>
  </si>
  <si>
    <t>zemina pro terénní úpravy - tříděná</t>
  </si>
  <si>
    <t>t</t>
  </si>
  <si>
    <t>-2064891439</t>
  </si>
  <si>
    <t>"potřebná zemina m3" 14,970</t>
  </si>
  <si>
    <t>-odkopávka "m3"</t>
  </si>
  <si>
    <t>7,482*1,8 'Přepočtené koeficientem množství</t>
  </si>
  <si>
    <t>15</t>
  </si>
  <si>
    <t>181411131</t>
  </si>
  <si>
    <t>Založení parkového trávníku výsevem pl do 1000 m2 v rovině a ve svahu do 1:5</t>
  </si>
  <si>
    <t>1469405452</t>
  </si>
  <si>
    <t>Založení trávníku na půdě předem připravené plochy do 1000 m2 výsevem včetně utažení parkového v rovině nebo na svahu do 1:5</t>
  </si>
  <si>
    <t>53,8+57,1+8,6+7,6+8,8</t>
  </si>
  <si>
    <t>16</t>
  </si>
  <si>
    <t>00572410</t>
  </si>
  <si>
    <t>osivo směs travní parková</t>
  </si>
  <si>
    <t>kg</t>
  </si>
  <si>
    <t>-202403710</t>
  </si>
  <si>
    <t>135,9*0,03 'Přepočtené koeficientem množství</t>
  </si>
  <si>
    <t>17</t>
  </si>
  <si>
    <t>181951112</t>
  </si>
  <si>
    <t>Úprava pláně v hornině třídy těžitelnosti I skupiny 1 až 3 se zhutněním strojně</t>
  </si>
  <si>
    <t>1908379246</t>
  </si>
  <si>
    <t>Úprava pláně vyrovnáním výškových rozdílů strojně v hornině třídy těžitelnosti I, skupiny 1 až 3 se zhutněním</t>
  </si>
  <si>
    <t>69,2+18,9</t>
  </si>
  <si>
    <t>88,1*1,15 'Přepočtené koeficientem množství</t>
  </si>
  <si>
    <t>Komunikace pozemní</t>
  </si>
  <si>
    <t>18</t>
  </si>
  <si>
    <t>564801012</t>
  </si>
  <si>
    <t>Lože z drti 4/8 plochy do 100 m2 tl 40 mm</t>
  </si>
  <si>
    <t>2093088469</t>
  </si>
  <si>
    <t>Lože z drti 4/8 s rozprostřením a zhutněním plochy jednotlivě do 100 m2, po zhutnění tl. 40 mm</t>
  </si>
  <si>
    <t>19</t>
  </si>
  <si>
    <t>564811011</t>
  </si>
  <si>
    <t>Podklad ze štěrkodrtě ŠD plochy do 100 m2 tl 50 mm</t>
  </si>
  <si>
    <t>-2084493024</t>
  </si>
  <si>
    <t>Podklad ze štěrkodrti ŠD s rozprostřením a zhutněním plochy jednotlivě do 100 m2, po zhutnění tl. 50 mm</t>
  </si>
  <si>
    <t>"doplnění kameniva v místě předláždění sjezdu" 14,4</t>
  </si>
  <si>
    <t>20</t>
  </si>
  <si>
    <t>564851011</t>
  </si>
  <si>
    <t>Podklad ze štěrkodrtě ŠD plochy do 100 m2 tl 150 mm</t>
  </si>
  <si>
    <t>-384592755</t>
  </si>
  <si>
    <t>Podklad ze štěrkodrti ŠD s rozprostřením a zhutněním plochy jednotlivě do 100 m2, po zhutnění tl. 150 mm</t>
  </si>
  <si>
    <t>"ve sjezdu" 13,6*1,1</t>
  </si>
  <si>
    <t>564861011</t>
  </si>
  <si>
    <t>Podklad ze štěrkodrtě ŠD plochy do 100 m2 tl 200 mm</t>
  </si>
  <si>
    <t>-1275714100</t>
  </si>
  <si>
    <t>Podklad ze štěrkodrti ŠD s rozprostřením a zhutněním plochy jednotlivě do 100 m2, po zhutnění tl. 200 mm</t>
  </si>
  <si>
    <t>(10,5+9,1)*1,1</t>
  </si>
  <si>
    <t>22</t>
  </si>
  <si>
    <t>566901143</t>
  </si>
  <si>
    <t>Vyspravení podkladu podél nových obrub plochy do 15 m2 kamenivem hrubým drceným tl. 200 mm</t>
  </si>
  <si>
    <t>1219885658</t>
  </si>
  <si>
    <t>Vyspravení podkladu podél nových obrub plochy do 15 m2 s rozprostřením a zhutněním kamenivem hrubým drceným tl. 200 mm</t>
  </si>
  <si>
    <t>"podél nových obrub"</t>
  </si>
  <si>
    <t>36,0*0,5</t>
  </si>
  <si>
    <t>27,4*0,5</t>
  </si>
  <si>
    <t>23</t>
  </si>
  <si>
    <t>567122114</t>
  </si>
  <si>
    <t>Podklad ze směsi stmelené cementem SC C 8/10 (KSC I) tl 150 mm</t>
  </si>
  <si>
    <t>-822683726</t>
  </si>
  <si>
    <t>Podklad ze směsi stmelené cementem SC bez dilatačních spár, s rozprostřením a zhutněním SC C 8/10 (KSC I), po zhutnění tl. 150 mm</t>
  </si>
  <si>
    <t>"ve sjezdu" 13,6</t>
  </si>
  <si>
    <t>24</t>
  </si>
  <si>
    <t>572340112</t>
  </si>
  <si>
    <t>Vyspravení krytu komunikací podél nových obrub pl do 15 m2 asfaltovým betonem ACO (AB) tl přes 50 do 70 mm</t>
  </si>
  <si>
    <t>-1672037526</t>
  </si>
  <si>
    <t>Vyspravení krytu komunikací podél nových obrub plochy do 15 m2 asfaltovým betonem ACO (AB), po zhutnění tl. přes 50 do 70 mm</t>
  </si>
  <si>
    <t>25</t>
  </si>
  <si>
    <t>596211110</t>
  </si>
  <si>
    <t>Kladení zámkové dlažby komunikací pro pěší ručně tl 60 mm skupiny A pl do 50 m2</t>
  </si>
  <si>
    <t>1640712641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</si>
  <si>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</si>
  <si>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26</t>
  </si>
  <si>
    <t>59245018</t>
  </si>
  <si>
    <t>dlažba skladebná betonová 200x100mm tl 60mm přírodní</t>
  </si>
  <si>
    <t>-1200269624</t>
  </si>
  <si>
    <t>6,0+25,2+20,2</t>
  </si>
  <si>
    <t>51,4*1,03 'Přepočtené koeficientem množství</t>
  </si>
  <si>
    <t>27</t>
  </si>
  <si>
    <t>59245006</t>
  </si>
  <si>
    <t>dlažba pro nevidomé betonová 200x100mm tl 60mm barevná</t>
  </si>
  <si>
    <t>150792298</t>
  </si>
  <si>
    <t>6,8+7,8</t>
  </si>
  <si>
    <t>14,6*1,03 'Přepočtené koeficientem množství</t>
  </si>
  <si>
    <t>28</t>
  </si>
  <si>
    <t>BET.VL6C01</t>
  </si>
  <si>
    <t>betonová dlažba-vodící linie, výška 6cm, přírodní</t>
  </si>
  <si>
    <t>-1742638309</t>
  </si>
  <si>
    <t>3,2*1,03 'Přepočtené koeficientem množství</t>
  </si>
  <si>
    <t>29</t>
  </si>
  <si>
    <t>596211210</t>
  </si>
  <si>
    <t>Kladení zámkové dlažby komunikací pro pěší ručně tl 80 mm skupiny A pl do 50 m2</t>
  </si>
  <si>
    <t>-1193279522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</si>
  <si>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</si>
  <si>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30</t>
  </si>
  <si>
    <t>59245009</t>
  </si>
  <si>
    <t>dlažba skladebná betonová 100x100mm tl 80mm červená</t>
  </si>
  <si>
    <t>-1147591261</t>
  </si>
  <si>
    <t>14,4*1,03 'Přepočtené koeficientem množství</t>
  </si>
  <si>
    <t>31</t>
  </si>
  <si>
    <t>59245020</t>
  </si>
  <si>
    <t>dlažba skladebná betonová 200x100mm tl 80mm přírodní</t>
  </si>
  <si>
    <t>1960410284</t>
  </si>
  <si>
    <t>11,2*1,03 'Přepočtené koeficientem množství</t>
  </si>
  <si>
    <t>32</t>
  </si>
  <si>
    <t>59245226</t>
  </si>
  <si>
    <t>dlažba pro nevidomé betonová 200x100mm tl 80mm barevná</t>
  </si>
  <si>
    <t>627050546</t>
  </si>
  <si>
    <t>2,4*1,03 'Přepočtené koeficientem množství</t>
  </si>
  <si>
    <t>33</t>
  </si>
  <si>
    <t>BET.VL8C01</t>
  </si>
  <si>
    <t>betonová dlažba-vodící linie, výška 8cm, přírodní</t>
  </si>
  <si>
    <t>372958712</t>
  </si>
  <si>
    <t>5,3*1,03 'Přepočtené koeficientem množství</t>
  </si>
  <si>
    <t>34</t>
  </si>
  <si>
    <t>599141111</t>
  </si>
  <si>
    <t>Vyplnění spár mezi silničními dílci živičnou zálivkou</t>
  </si>
  <si>
    <t>1929796870</t>
  </si>
  <si>
    <t>Vyplnění spár mezi silničními dílci jakékoliv tloušťky živičnou zálivkou</t>
  </si>
  <si>
    <t>"ve vozovce" 36+0,5+0,5+27,4+0,5+0,5</t>
  </si>
  <si>
    <t>Trubní vedení</t>
  </si>
  <si>
    <t>35</t>
  </si>
  <si>
    <t>895941341</t>
  </si>
  <si>
    <t>Zřízení vpusti uliční DN 500 z betonových dílců vč. napojení</t>
  </si>
  <si>
    <t>kus</t>
  </si>
  <si>
    <t>-1363340925</t>
  </si>
  <si>
    <t>Dodávka a montáž vpusti uliční z betonových dílců DN 500 vč. materiálu, zemních prací a napojení na kanalizaci</t>
  </si>
  <si>
    <t>36</t>
  </si>
  <si>
    <t>899132213</t>
  </si>
  <si>
    <t>Výměna (výšková úprava) poklopu vodovodního samonivelačního nebo pevného hydrantového</t>
  </si>
  <si>
    <t>-967332694</t>
  </si>
  <si>
    <t>37</t>
  </si>
  <si>
    <t>55241105</t>
  </si>
  <si>
    <t>poklop hydrantový litinový bez ventilace tř D400 v samonivelačním rámu</t>
  </si>
  <si>
    <t>-897309135</t>
  </si>
  <si>
    <t>Ostatní konstrukce a práce, bourání</t>
  </si>
  <si>
    <t>38</t>
  </si>
  <si>
    <t>914111111</t>
  </si>
  <si>
    <t xml:space="preserve">Montáž svislé dopravní značky do velikosti 1 m2 </t>
  </si>
  <si>
    <t>-506085519</t>
  </si>
  <si>
    <t>Montáž svislé dopravní značky základní velikosti do 1 m2 objímkami na sloupky nebo konzoly</t>
  </si>
  <si>
    <t>"použita demontovaná IP6" 2</t>
  </si>
  <si>
    <t>"použita demontovaná IZ8a" 1</t>
  </si>
  <si>
    <t>39</t>
  </si>
  <si>
    <t>915111111</t>
  </si>
  <si>
    <t>Vodorovné dopravní značení dělící čáry souvislé š 125 mm základní bílá barva</t>
  </si>
  <si>
    <t>1979401176</t>
  </si>
  <si>
    <t>Vodorovné dopravní značení stříkané barvou dělící čára šířky 125 mm souvislá bílá základní</t>
  </si>
  <si>
    <t>"V1a 0,125" 50+37</t>
  </si>
  <si>
    <t>40</t>
  </si>
  <si>
    <t>915111121</t>
  </si>
  <si>
    <t>Vodorovné dopravní značení dělící čáry přerušované š 125 mm základní bílá barva</t>
  </si>
  <si>
    <t>-1578280470</t>
  </si>
  <si>
    <t>Vodorovné dopravní značení stříkané barvou dělící čára šířky 125 mm přerušovaná bílá základní</t>
  </si>
  <si>
    <t>"V2b 1,5/1,5/0,125" 13</t>
  </si>
  <si>
    <t>41</t>
  </si>
  <si>
    <t>915121121</t>
  </si>
  <si>
    <t>Vodorovné dopravní značení vodící čáry přerušované š 250 mm základní bílá barva</t>
  </si>
  <si>
    <t>965850721</t>
  </si>
  <si>
    <t>Vodorovné dopravní značení stříkané barvou vodící čára bílá šířky 250 mm přerušovaná základní</t>
  </si>
  <si>
    <t>"V10d 0,5/0,5/0,25" 37+47</t>
  </si>
  <si>
    <t>42</t>
  </si>
  <si>
    <t>915131111</t>
  </si>
  <si>
    <t>Vodorovné dopravní značení přechody pro chodce, šipky, symboly základní bílá barva</t>
  </si>
  <si>
    <t>-438770579</t>
  </si>
  <si>
    <t>Vodorovné dopravní značení stříkané barvou přechody pro chodce, šipky, symboly bílé základní</t>
  </si>
  <si>
    <t>"přechod pro chodce V7a" 7*(4,0*0,5)</t>
  </si>
  <si>
    <t>43</t>
  </si>
  <si>
    <t>915611111</t>
  </si>
  <si>
    <t>Předznačení vodorovného liniového značení</t>
  </si>
  <si>
    <t>1483339346</t>
  </si>
  <si>
    <t>Předznačení pro vodorovné značení stříkané barvou nebo prováděné z nátěrových hmot liniové dělicí čáry, vodicí proužky</t>
  </si>
  <si>
    <t>50+37+13+37+47</t>
  </si>
  <si>
    <t>44</t>
  </si>
  <si>
    <t>915621111</t>
  </si>
  <si>
    <t>Předznačení vodorovného plošného značení</t>
  </si>
  <si>
    <t>-305905042</t>
  </si>
  <si>
    <t>Předznačení pro vodorovné značení stříkané barvou nebo prováděné z nátěrových hmot plošné šipky, symboly, nápisy</t>
  </si>
  <si>
    <t>45</t>
  </si>
  <si>
    <t>916111123</t>
  </si>
  <si>
    <t>Osazení obruby z drobných kostek s boční opěrou do lože z betonu prostého</t>
  </si>
  <si>
    <t>1975183094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</si>
  <si>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</si>
  <si>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"chodník"19,4+3,9</t>
  </si>
  <si>
    <t>"přídlažba podél nové silniční obrubny" 63,3</t>
  </si>
  <si>
    <t>46</t>
  </si>
  <si>
    <t>58381007</t>
  </si>
  <si>
    <t>kostka štípaná dlažební žula drobná 8/10</t>
  </si>
  <si>
    <t>1440558177</t>
  </si>
  <si>
    <t>86,6*0,1 'Přepočtené koeficientem množství</t>
  </si>
  <si>
    <t>47</t>
  </si>
  <si>
    <t>916131213</t>
  </si>
  <si>
    <t>Osazení silničního obrubníku betonového stojatého s boční opěrou do lože z betonu prostého</t>
  </si>
  <si>
    <t>494336362</t>
  </si>
  <si>
    <t>Osazení silničního obrubníku betonového se zřízením lože, s vyplněním a zatřením spár cementovou maltou stojatého s boční opěrou z betonu prostého, do lože z betonu prostého</t>
  </si>
  <si>
    <t>48</t>
  </si>
  <si>
    <t>59217031</t>
  </si>
  <si>
    <t>obrubník silniční betonový 1000x150x250mm</t>
  </si>
  <si>
    <t>-2026767833</t>
  </si>
  <si>
    <t>15,0+15,0+1,8+5,8+5,7</t>
  </si>
  <si>
    <t>49</t>
  </si>
  <si>
    <t>59217029</t>
  </si>
  <si>
    <t>obrubník silniční betonový nájezdový 1000x150x150mm</t>
  </si>
  <si>
    <t>-83211654</t>
  </si>
  <si>
    <t>4,0+4,0+6,0</t>
  </si>
  <si>
    <t>50</t>
  </si>
  <si>
    <t>59217030</t>
  </si>
  <si>
    <t>obrubník silniční betonový přechodový 1000x150x150-250mm</t>
  </si>
  <si>
    <t>128442910</t>
  </si>
  <si>
    <t>"pravá" 3</t>
  </si>
  <si>
    <t>"Levá" 3</t>
  </si>
  <si>
    <t>51</t>
  </si>
  <si>
    <t>916231213</t>
  </si>
  <si>
    <t>Osazení chodníkového obrubníku betonového stojatého s boční opěrou do lože z betonu prostého</t>
  </si>
  <si>
    <t>-1303726037</t>
  </si>
  <si>
    <t>Osazení chodníkového obrubníku betonového se zřízením lože, s vyplněním a zatřením spár cementovou maltou stojatého s boční opěrou z betonu prostého, do lože z betonu prostého</t>
  </si>
  <si>
    <t>2,1+2,1+2,3+2,3+3,3+2,6</t>
  </si>
  <si>
    <t>52</t>
  </si>
  <si>
    <t>59217019</t>
  </si>
  <si>
    <t>obrubník betonový chodníkový 1000x100x200mm</t>
  </si>
  <si>
    <t>-1469589359</t>
  </si>
  <si>
    <t>53</t>
  </si>
  <si>
    <t>919735112</t>
  </si>
  <si>
    <t>Řezání stávajícího živičného krytu hl přes 50 do 100 mm</t>
  </si>
  <si>
    <t>-1611452075</t>
  </si>
  <si>
    <t>Řezání stávajícího živičného krytu nebo podkladu hloubky přes 50 do 100 mm</t>
  </si>
  <si>
    <t>"v chodníku" 2,6+2,6</t>
  </si>
  <si>
    <t>54</t>
  </si>
  <si>
    <t>936104212</t>
  </si>
  <si>
    <t>Montáž stávajícího odpadkového koše páskováním na sloup VO</t>
  </si>
  <si>
    <t>-1788667969</t>
  </si>
  <si>
    <t>Montáž odpadkového koše páskováním na sloupy nebo sloupky</t>
  </si>
  <si>
    <t>55</t>
  </si>
  <si>
    <t>936174311</t>
  </si>
  <si>
    <t>Montáž stojanu na kola pro 5 kol kotevními šrouby na pevný podklad</t>
  </si>
  <si>
    <t>-1564468645</t>
  </si>
  <si>
    <t>Montáž stojanu na kola přichyceného kotevními šrouby 5 kol</t>
  </si>
  <si>
    <t>56</t>
  </si>
  <si>
    <t>938909331</t>
  </si>
  <si>
    <t>Čištění vozovek metením ručně podkladu nebo krytu betonového nebo živičného</t>
  </si>
  <si>
    <t>-1436540714</t>
  </si>
  <si>
    <t>Čištění vozovek metením bláta, prachu nebo hlinitého nánosu s odklizením na hromady na vzdálenost do 20 m nebo naložením na dopravní prostředek ručně povrchu podkladu nebo krytu betonového nebo živičného</t>
  </si>
  <si>
    <t>7,0*4,0</t>
  </si>
  <si>
    <t>184*1,0</t>
  </si>
  <si>
    <t>57</t>
  </si>
  <si>
    <t>966001311</t>
  </si>
  <si>
    <t>Odstranění odpadkového koše s betonovou patkou</t>
  </si>
  <si>
    <t>1803842572</t>
  </si>
  <si>
    <t>58</t>
  </si>
  <si>
    <t>966001411</t>
  </si>
  <si>
    <t>Odstranění stojanu na kola kotveného šrouby</t>
  </si>
  <si>
    <t>-1839986325</t>
  </si>
  <si>
    <t>Odstranění stojanu na kola přichyceného kotevními šrouby</t>
  </si>
  <si>
    <t>59</t>
  </si>
  <si>
    <t>966006132</t>
  </si>
  <si>
    <t>Odstranění značek dopravních nebo orientačních se sloupky s betonovými patkami</t>
  </si>
  <si>
    <t>-1375705848</t>
  </si>
  <si>
    <t>Odstranění dopravních nebo orientačních značek se sloupkem s uložením hmot na vzdálenost do 20 m nebo s naložením na dopravní prostředek, se zásypem jam a jeho zhutněním s betonovou patkou</t>
  </si>
  <si>
    <t>"IP2" 2</t>
  </si>
  <si>
    <t>"IZ8a" 1</t>
  </si>
  <si>
    <t>60</t>
  </si>
  <si>
    <t>966007213</t>
  </si>
  <si>
    <t>Odstranění vodorovného dopravního značení vodním paprskem z plochy značené barvou</t>
  </si>
  <si>
    <t>-676985847</t>
  </si>
  <si>
    <t>Odstranění vodorovného dopravního značení vodním paprskem pod tlakem 2 500 barů (např. Peel Jet) z betonového nebo živičného povrchu značeného barvou plošného</t>
  </si>
  <si>
    <t>"původní V7a" 10,0*3,0</t>
  </si>
  <si>
    <t>997</t>
  </si>
  <si>
    <t>Přesun sutě</t>
  </si>
  <si>
    <t>61</t>
  </si>
  <si>
    <t>997221551</t>
  </si>
  <si>
    <t>Vodorovná doprava suti a vybouraných hmot do 1 km</t>
  </si>
  <si>
    <t>1154759069</t>
  </si>
  <si>
    <t>Vodorovná doprava suti a vybouraných hmot bez naložení, ale se složením a s hrubým urovnáním, na vzdálenost do 1 km, recyklační centrum Hodonín, 3 km</t>
  </si>
  <si>
    <t>62</t>
  </si>
  <si>
    <t>997221559</t>
  </si>
  <si>
    <t>Příplatek ZKD 1 km u vodorovné dopravy suti a vybouraných hmot</t>
  </si>
  <si>
    <t>-225684302</t>
  </si>
  <si>
    <t>Vodorovná doprava suti bez naložení, ale se složením a s hrubým urovnáním Příplatek k ceně za každý další započatý 1 km přes 1 km</t>
  </si>
  <si>
    <t>84,199*2 'Přepočtené koeficientem množství</t>
  </si>
  <si>
    <t>63</t>
  </si>
  <si>
    <t>997221861</t>
  </si>
  <si>
    <t>Poplatek za uložení na recyklační skládce (skládkovné) stavebního odpadu z prostého betonu pod kódem 17 01 01</t>
  </si>
  <si>
    <t>-220302090</t>
  </si>
  <si>
    <t>Poplatek za uložení stavebního odpadu na recyklační skládce (skládkovné) z prostého betonu zatříděného do Katalogu odpadů pod kódem 17 01 01</t>
  </si>
  <si>
    <t>3,172+4,16+10,086+0,404+0,150+0,025+0,246</t>
  </si>
  <si>
    <t>64</t>
  </si>
  <si>
    <t>997221873</t>
  </si>
  <si>
    <t>Poplatek za uložení na recyklační skládce (skládkovné) stavebního odpadu zeminy a kamení zatříděného do Katalogu odpadů pod kódem 17 05 04</t>
  </si>
  <si>
    <t>-1631056047</t>
  </si>
  <si>
    <t>Poplatek za uložení stavebního odpadu na recyklační skládce (skládkovné) zeminy a kamení zatříděného do Katalogu odpadů pod kódem 17 05 04</t>
  </si>
  <si>
    <t>"kamenivo" 30,740+4,640+7,165+0,004</t>
  </si>
  <si>
    <t>"zemina" 7,482*1,8</t>
  </si>
  <si>
    <t>65</t>
  </si>
  <si>
    <t>997221875</t>
  </si>
  <si>
    <t>Poplatek za uložení na recyklační skládce (skládkovné) stavebního odpadu asfaltového bez obsahu dehtu zatříděného do Katalogu odpadů pod kódem 17 03 02</t>
  </si>
  <si>
    <t>312864137</t>
  </si>
  <si>
    <t>Poplatek za uložení stavebního odpadu na recyklační skládce (skládkovné) asfaltového bez obsahu dehtu zatříděného do Katalogu odpadů pod kódem 17 03 02</t>
  </si>
  <si>
    <t>998</t>
  </si>
  <si>
    <t>Přesun hmot</t>
  </si>
  <si>
    <t>66</t>
  </si>
  <si>
    <t>998223011</t>
  </si>
  <si>
    <t>Přesun hmot pro pozemní komunikace s krytem dlážděným</t>
  </si>
  <si>
    <t>518991965</t>
  </si>
  <si>
    <t>Přesun hmot pro pozemní komunikace s krytem dlážděným dopravní vzdálenost do 200 m jakékoliv délky objektu</t>
  </si>
  <si>
    <t>VRN</t>
  </si>
  <si>
    <t>Vedlejší rozpočtové náklady</t>
  </si>
  <si>
    <t>VRN1</t>
  </si>
  <si>
    <t>Průzkumné, geodetické a projektové práce</t>
  </si>
  <si>
    <t>67</t>
  </si>
  <si>
    <t>012103000</t>
  </si>
  <si>
    <t>Geodetické práce před výstavbou - vytyčení stavby a inž. sítí</t>
  </si>
  <si>
    <t>kpl</t>
  </si>
  <si>
    <t>1024</t>
  </si>
  <si>
    <t>2112296399</t>
  </si>
  <si>
    <t>Geodetické práce před výstavbou</t>
  </si>
  <si>
    <t>68</t>
  </si>
  <si>
    <t>012303000</t>
  </si>
  <si>
    <t>Geodetické práce po výstavbě - zaměření dokončené stavby</t>
  </si>
  <si>
    <t>-1657691565</t>
  </si>
  <si>
    <t>Geodetické práce po výstavbě</t>
  </si>
  <si>
    <t>69</t>
  </si>
  <si>
    <t>012403000</t>
  </si>
  <si>
    <t>Zhotovoení geometrického plánu stavby</t>
  </si>
  <si>
    <t>-1160080919</t>
  </si>
  <si>
    <t>70</t>
  </si>
  <si>
    <t>013254000</t>
  </si>
  <si>
    <t>Dokumentace skutečného provedení stavby</t>
  </si>
  <si>
    <t>54297175</t>
  </si>
  <si>
    <t>VRN3</t>
  </si>
  <si>
    <t>Zařízení staveniště</t>
  </si>
  <si>
    <t>71</t>
  </si>
  <si>
    <t>030001000</t>
  </si>
  <si>
    <t>1500993977</t>
  </si>
  <si>
    <t>72</t>
  </si>
  <si>
    <t>034303000</t>
  </si>
  <si>
    <t>Dopravní značení na staveništi</t>
  </si>
  <si>
    <t>564755882</t>
  </si>
  <si>
    <t>VRN4</t>
  </si>
  <si>
    <t>Inženýrská činnost</t>
  </si>
  <si>
    <t>73</t>
  </si>
  <si>
    <t>043103000</t>
  </si>
  <si>
    <t>Zkoušky bez rozlišení</t>
  </si>
  <si>
    <t>-1205667401</t>
  </si>
  <si>
    <t>SO400 - Veřejné osvětlení</t>
  </si>
  <si>
    <t xml:space="preserve">    2 - Zakládání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</si>
  <si>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</si>
  <si>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</si>
  <si>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</si>
  <si>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</si>
  <si>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</si>
  <si>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</si>
  <si>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 xml:space="preserve">    VRN9 - Ostatní náklady</t>
  </si>
  <si>
    <t>Zakládání</t>
  </si>
  <si>
    <t>225111114</t>
  </si>
  <si>
    <t>Vrty maloprofilové jádrové D do 56 mm úklon do 45° hl 0 až 25 m hornina III a IV</t>
  </si>
  <si>
    <t>231112112</t>
  </si>
  <si>
    <t>Zřízení pilot svislých D přes 450 do 650 mm hl od 0 do 10 m bez vytažení pažnic z betonu železového</t>
  </si>
  <si>
    <t>58932908</t>
  </si>
  <si>
    <t>beton C 20/25 X0,XC1-2 kamenivo frakce 0/8</t>
  </si>
  <si>
    <t>231611114</t>
  </si>
  <si>
    <t>Výztuž pilot betonovaných do země ocel z betonářské oceli 10 505</t>
  </si>
  <si>
    <t>271532211</t>
  </si>
  <si>
    <t>Podsyp pod základové konstrukce se zhutněním z hrubého kameniva frakce 32 až 63 mm</t>
  </si>
  <si>
    <t>271532213</t>
  </si>
  <si>
    <t>Podsyp pod základové konstrukce se zhutněním z hrubého kameniva frakce 8 až 16 mm</t>
  </si>
  <si>
    <t>998001011</t>
  </si>
  <si>
    <t>Přesun hmot pro piloty nebo podzemní stěny betonované na místě</t>
  </si>
  <si>
    <t>PSV</t>
  </si>
  <si>
    <t>Práce a dodávky PSV</t>
  </si>
  <si>
    <t>741</t>
  </si>
  <si>
    <t>Elektroinstalace - silnoproud</t>
  </si>
  <si>
    <t>741120401</t>
  </si>
  <si>
    <t>Montáž vodič Cu izolovaný drátovací plný a laněný žíla 0,35-6 mm2 v rozváděči (např. CY)</t>
  </si>
  <si>
    <t>00000750</t>
  </si>
  <si>
    <t>vodič H07V-U 6 zelenožlutý (CY)</t>
  </si>
  <si>
    <t>Práce a dodávky M</t>
  </si>
  <si>
    <t>21-M</t>
  </si>
  <si>
    <t>Elektromontáže</t>
  </si>
  <si>
    <t>210020951</t>
  </si>
  <si>
    <t>Montáž tabulky výstražné nebo označovací pro rozvodny a elektrická zařízení</t>
  </si>
  <si>
    <t>FINISH006A</t>
  </si>
  <si>
    <t>TABULKA č.6 Blesk 50x30mm</t>
  </si>
  <si>
    <t>256</t>
  </si>
  <si>
    <t>210100001</t>
  </si>
  <si>
    <t>Ukončení vodičů v rozváděči nebo na přístroji včetně zapojení průřezu žíly do 2,5 mm2</t>
  </si>
  <si>
    <t>210100003</t>
  </si>
  <si>
    <t>Ukončení vodičů v rozváděči nebo na přístroji včetně zapojení průřezu žíly do 16 mm2</t>
  </si>
  <si>
    <t>210100151</t>
  </si>
  <si>
    <t>Ukončení kabelů smršťovací koncovkou nebo páskou se zapojením bez letování žíly do 4x16 mm2</t>
  </si>
  <si>
    <t>210202016</t>
  </si>
  <si>
    <t>Montáž svítidlo výbojkové průmyslové nebo venkovní na sloupek parkový</t>
  </si>
  <si>
    <t>1255215</t>
  </si>
  <si>
    <t>SVITIDLO LED 30LED, 1000mA, neutral white, sv. tok svítidla 11555lm, 99W, 4000K CRI 70, CLO, příprava na AstroDIM, pravá optika</t>
  </si>
  <si>
    <t>1255216</t>
  </si>
  <si>
    <t>SVITIDLO LED 30LED, 1000mA, neutral white, sv. tok svítidla 11555lm, 99W, 4000K CRI 70, CLO, příprava na AstroDIM, levá optika</t>
  </si>
  <si>
    <t>210204011</t>
  </si>
  <si>
    <t>Montáž stožárů osvětlení ocelových samostatně stojících délky do 12 m</t>
  </si>
  <si>
    <t>1194566</t>
  </si>
  <si>
    <t>STOZAR SADOVY 3-STUP. výška 6m 159/133/114 provedení dle PD</t>
  </si>
  <si>
    <t>210204104</t>
  </si>
  <si>
    <t>Montáž výložníků osvětlení jednoramenných sloupových hmotnosti přes 35 kg</t>
  </si>
  <si>
    <t>1000307682</t>
  </si>
  <si>
    <t>SV 1/114 - 2700 výložník rovný</t>
  </si>
  <si>
    <t>210204201</t>
  </si>
  <si>
    <t>Montáž elektrovýzbroje stožárů osvětlení 1 okruh</t>
  </si>
  <si>
    <t>1152058</t>
  </si>
  <si>
    <t>EL.VYZBROJ 1XE27 IP43 EKM 2035-1D2-4-35</t>
  </si>
  <si>
    <t>44040010</t>
  </si>
  <si>
    <t>hlavice pojistková K DII 25 E27</t>
  </si>
  <si>
    <t>ks</t>
  </si>
  <si>
    <t>43020015</t>
  </si>
  <si>
    <t>pojistka DII 6A DZ E27</t>
  </si>
  <si>
    <t>43020115</t>
  </si>
  <si>
    <t>dotek pojistkový VDII 6A</t>
  </si>
  <si>
    <t>210220022</t>
  </si>
  <si>
    <t>Montáž uzemňovacího vedení vodičů FeZn pomocí svorek v zemi drátem průměru do 10 mm ve městské zástavbě</t>
  </si>
  <si>
    <t>1186174</t>
  </si>
  <si>
    <t>DRAT FeZn 10</t>
  </si>
  <si>
    <t>14*0,62 "Přepočtené koeficientem množství</t>
  </si>
  <si>
    <t>210220301</t>
  </si>
  <si>
    <t>Montáž svorek hromosvodných se 2 šrouby</t>
  </si>
  <si>
    <t>35431000</t>
  </si>
  <si>
    <t>svorka uzemnění FeZn univerzální</t>
  </si>
  <si>
    <t>210280001</t>
  </si>
  <si>
    <t>Zkoušky a prohlídky el rozvodů a zařízení celková prohlídka pro objem montážních prací do 100 tis Kč</t>
  </si>
  <si>
    <t>210280712</t>
  </si>
  <si>
    <t>Měření intenzity osvětlení na pracovišti do 50 svítidel</t>
  </si>
  <si>
    <t>soubor</t>
  </si>
  <si>
    <t>210812011</t>
  </si>
  <si>
    <t>Montáž kabelu Cu plného nebo laněného do 1 kV žíly 3x1,5 až 6 mm2 (např. CYKY) bez ukončení uloženého volně nebo v liště</t>
  </si>
  <si>
    <t>34111030</t>
  </si>
  <si>
    <t>kabel instalační jádro Cu plné izolace PVC plášť PVC 450/750V (CYKY) 3x1,5mm2</t>
  </si>
  <si>
    <t>210812033</t>
  </si>
  <si>
    <t>Montáž kabelu Cu plného nebo laněného do 1 kV žíly 4x6 až 10 mm2 (např. CYKY) bez ukončení uloženého volně nebo v liště</t>
  </si>
  <si>
    <t>34111076</t>
  </si>
  <si>
    <t>kabel instalační jádro Cu plné izolace PVC plášť PVC 450/750V (CYKY) 4x10mm2</t>
  </si>
  <si>
    <t>210950201</t>
  </si>
  <si>
    <t>Příplatek na zatahování kabelů hmotnosti do 0,75 kg do tvárnicových tras a kolektorů</t>
  </si>
  <si>
    <t>74</t>
  </si>
  <si>
    <t>PM</t>
  </si>
  <si>
    <t>Přidružený materiál</t>
  </si>
  <si>
    <t>%</t>
  </si>
  <si>
    <t>76</t>
  </si>
  <si>
    <t>46-M</t>
  </si>
  <si>
    <t>Zemní práce při extr.mont.pracích</t>
  </si>
  <si>
    <t>460131113</t>
  </si>
  <si>
    <t>Hloubení nezapažených jam při elektromontážích ručně v hornině tř I skupiny 3</t>
  </si>
  <si>
    <t>78</t>
  </si>
  <si>
    <t>460161172</t>
  </si>
  <si>
    <t>Hloubení kabelových rýh ručně š 35 cm hl 80 cm v hornině tř I skupiny 3</t>
  </si>
  <si>
    <t>80</t>
  </si>
  <si>
    <t>460341113</t>
  </si>
  <si>
    <t>Vodorovné přemístění horniny jakékoliv třídy dopravními prostředky při elektromontážích přes 500 do 1000 m</t>
  </si>
  <si>
    <t>82</t>
  </si>
  <si>
    <t>"trasa" 10*0,35*0,2 + "základy stožárů" 0,5*0,5*3,6*2</t>
  </si>
  <si>
    <t>460341121</t>
  </si>
  <si>
    <t>Příplatek k vodorovnému přemístění horniny dopravními prostředky při elektromontážích za každých dalších i započatých 1000 m</t>
  </si>
  <si>
    <t>84</t>
  </si>
  <si>
    <t>2,5*10 "Přepočtené koeficientem množství</t>
  </si>
  <si>
    <t>460361121</t>
  </si>
  <si>
    <t>Poplatek za uložení zeminy na recyklační skládce (skládkovné) kód odpadu 17 05 04</t>
  </si>
  <si>
    <t>86</t>
  </si>
  <si>
    <t>2,5*1,8 "Přepočtené koeficientem množství</t>
  </si>
  <si>
    <t>460371111</t>
  </si>
  <si>
    <t>Naložení výkopku při elektromontážích ručně z hornin třídy I skupiny 1 až 3</t>
  </si>
  <si>
    <t>88</t>
  </si>
  <si>
    <t>460391123</t>
  </si>
  <si>
    <t>Zásyp jam při elektromontážích ručně se zhutněním z hornin třídy I skupiny 3</t>
  </si>
  <si>
    <t>90</t>
  </si>
  <si>
    <t>460431162</t>
  </si>
  <si>
    <t>Zásyp kabelových rýh ručně se zhutněním š 35 cm hl 60 cm z horniny tř I skupiny 3</t>
  </si>
  <si>
    <t>92</t>
  </si>
  <si>
    <t>28611157</t>
  </si>
  <si>
    <t>trubka kanalizační PVC-U plnostěnná jednovrstvá DN 315x5000mm SN8</t>
  </si>
  <si>
    <t>94</t>
  </si>
  <si>
    <t>460661111</t>
  </si>
  <si>
    <t>Kabelové lože z písku pro kabely nn bez zakrytí š lože do 35 cm</t>
  </si>
  <si>
    <t>96</t>
  </si>
  <si>
    <t>460671113</t>
  </si>
  <si>
    <t>Výstražná fólie pro krytí kabelů šířky přes 25 do 34 cm</t>
  </si>
  <si>
    <t>98</t>
  </si>
  <si>
    <t>460791213</t>
  </si>
  <si>
    <t>Montáž trubek ochranných plastových uložených volně do rýhy ohebných přes 50 do 90 mm</t>
  </si>
  <si>
    <t>100</t>
  </si>
  <si>
    <t>34571352</t>
  </si>
  <si>
    <t>trubka elektroinstalační ohebná dvouplášťová korugovaná (chránička) D 52/63mm, HDPE+LDPE</t>
  </si>
  <si>
    <t>102</t>
  </si>
  <si>
    <t>469981111</t>
  </si>
  <si>
    <t>Přesun hmot pro pomocné stavební práce při elektromotážích</t>
  </si>
  <si>
    <t>104</t>
  </si>
  <si>
    <t>469981211</t>
  </si>
  <si>
    <t>Příplatek k přesunu hmot pro pomocné stavební práce při elektromotážích ZKD 1000 m</t>
  </si>
  <si>
    <t>106</t>
  </si>
  <si>
    <t>1,5*10 "Přepočtené koeficientem množství</t>
  </si>
  <si>
    <t>PPV</t>
  </si>
  <si>
    <t>Podíl přidružených výkonů</t>
  </si>
  <si>
    <t>108</t>
  </si>
  <si>
    <t>HZS</t>
  </si>
  <si>
    <t>Hodinové zúčtovací sazby</t>
  </si>
  <si>
    <t>HZS105</t>
  </si>
  <si>
    <t>Montážní plošina</t>
  </si>
  <si>
    <t>HOD</t>
  </si>
  <si>
    <t>262144</t>
  </si>
  <si>
    <t>110</t>
  </si>
  <si>
    <t>HZS2232</t>
  </si>
  <si>
    <t>Hodinová zúčtovací sazba elektrikář odborný</t>
  </si>
  <si>
    <t>hod</t>
  </si>
  <si>
    <t>112</t>
  </si>
  <si>
    <t>VRN9</t>
  </si>
  <si>
    <t>Ostatní náklady</t>
  </si>
  <si>
    <t>091003000</t>
  </si>
  <si>
    <t>Výroba, dodávka a montáž informační tabule dle směrnice ČEZ</t>
  </si>
  <si>
    <t>obj</t>
  </si>
  <si>
    <t>114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</si>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</sst>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38</v>
      </c>
      <c r="E29" s="47"/>
      <c r="F29" s="32" t="s">
        <v>39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40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48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49</v>
      </c>
      <c r="AI60" s="42"/>
      <c r="AJ60" s="42"/>
      <c r="AK60" s="42"/>
      <c r="AL60" s="42"/>
      <c r="AM60" s="64" t="s">
        <v>50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52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49</v>
      </c>
      <c r="AI75" s="42"/>
      <c r="AJ75" s="42"/>
      <c r="AK75" s="42"/>
      <c r="AL75" s="42"/>
      <c r="AM75" s="64" t="s">
        <v>50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2023/11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HODONÍN - přechod pro chodce ul. Národní třída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Hodonín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12. 3. 2024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54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55</v>
      </c>
      <c r="D92" s="94"/>
      <c r="E92" s="94"/>
      <c r="F92" s="94"/>
      <c r="G92" s="94"/>
      <c r="H92" s="95"/>
      <c r="I92" s="96" t="s">
        <v>56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57</v>
      </c>
      <c r="AH92" s="94"/>
      <c r="AI92" s="94"/>
      <c r="AJ92" s="94"/>
      <c r="AK92" s="94"/>
      <c r="AL92" s="94"/>
      <c r="AM92" s="94"/>
      <c r="AN92" s="96" t="s">
        <v>58</v>
      </c>
      <c r="AO92" s="94"/>
      <c r="AP92" s="98"/>
      <c r="AQ92" s="99" t="s">
        <v>59</v>
      </c>
      <c r="AR92" s="44"/>
      <c r="AS92" s="100" t="s">
        <v>60</v>
      </c>
      <c r="AT92" s="101" t="s">
        <v>61</v>
      </c>
      <c r="AU92" s="101" t="s">
        <v>62</v>
      </c>
      <c r="AV92" s="101" t="s">
        <v>63</v>
      </c>
      <c r="AW92" s="101" t="s">
        <v>64</v>
      </c>
      <c r="AX92" s="101" t="s">
        <v>65</v>
      </c>
      <c r="AY92" s="101" t="s">
        <v>66</v>
      </c>
      <c r="AZ92" s="101" t="s">
        <v>67</v>
      </c>
      <c r="BA92" s="101" t="s">
        <v>68</v>
      </c>
      <c r="BB92" s="101" t="s">
        <v>69</v>
      </c>
      <c r="BC92" s="101" t="s">
        <v>70</v>
      </c>
      <c r="BD92" s="102" t="s">
        <v>71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72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73</v>
      </c>
      <c r="BT94" s="117" t="s">
        <v>74</v>
      </c>
      <c r="BU94" s="118" t="s">
        <v>75</v>
      </c>
      <c r="BV94" s="117" t="s">
        <v>76</v>
      </c>
      <c r="BW94" s="117" t="s">
        <v>5</v>
      </c>
      <c r="BX94" s="117" t="s">
        <v>77</v>
      </c>
      <c r="CL94" s="117" t="s">
        <v>1</v>
      </c>
    </row>
    <row r="95" s="7" customFormat="1" ht="16.5" customHeight="1">
      <c r="A95" s="119" t="s">
        <v>78</v>
      </c>
      <c r="B95" s="120"/>
      <c r="C95" s="121"/>
      <c r="D95" s="122" t="s">
        <v>79</v>
      </c>
      <c r="E95" s="122"/>
      <c r="F95" s="122"/>
      <c r="G95" s="122"/>
      <c r="H95" s="122"/>
      <c r="I95" s="123"/>
      <c r="J95" s="122" t="s">
        <v>80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'SO100 - Zpevněné plochy'!J30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81</v>
      </c>
      <c r="AR95" s="126"/>
      <c r="AS95" s="127">
        <v>0</v>
      </c>
      <c r="AT95" s="128">
        <f>ROUND(SUM(AV95:AW95),2)</f>
        <v>0</v>
      </c>
      <c r="AU95" s="129">
        <f>'SO100 - Zpevněné plochy'!P127</f>
        <v>0</v>
      </c>
      <c r="AV95" s="128">
        <f>'SO100 - Zpevněné plochy'!J33</f>
        <v>0</v>
      </c>
      <c r="AW95" s="128">
        <f>'SO100 - Zpevněné plochy'!J34</f>
        <v>0</v>
      </c>
      <c r="AX95" s="128">
        <f>'SO100 - Zpevněné plochy'!J35</f>
        <v>0</v>
      </c>
      <c r="AY95" s="128">
        <f>'SO100 - Zpevněné plochy'!J36</f>
        <v>0</v>
      </c>
      <c r="AZ95" s="128">
        <f>'SO100 - Zpevněné plochy'!F33</f>
        <v>0</v>
      </c>
      <c r="BA95" s="128">
        <f>'SO100 - Zpevněné plochy'!F34</f>
        <v>0</v>
      </c>
      <c r="BB95" s="128">
        <f>'SO100 - Zpevněné plochy'!F35</f>
        <v>0</v>
      </c>
      <c r="BC95" s="128">
        <f>'SO100 - Zpevněné plochy'!F36</f>
        <v>0</v>
      </c>
      <c r="BD95" s="130">
        <f>'SO100 - Zpevněné plochy'!F37</f>
        <v>0</v>
      </c>
      <c r="BE95" s="7"/>
      <c r="BT95" s="131" t="s">
        <v>82</v>
      </c>
      <c r="BV95" s="131" t="s">
        <v>76</v>
      </c>
      <c r="BW95" s="131" t="s">
        <v>83</v>
      </c>
      <c r="BX95" s="131" t="s">
        <v>5</v>
      </c>
      <c r="CL95" s="131" t="s">
        <v>1</v>
      </c>
      <c r="CM95" s="131" t="s">
        <v>84</v>
      </c>
    </row>
    <row r="96" s="7" customFormat="1" ht="16.5" customHeight="1">
      <c r="A96" s="119" t="s">
        <v>78</v>
      </c>
      <c r="B96" s="120"/>
      <c r="C96" s="121"/>
      <c r="D96" s="122" t="s">
        <v>85</v>
      </c>
      <c r="E96" s="122"/>
      <c r="F96" s="122"/>
      <c r="G96" s="122"/>
      <c r="H96" s="122"/>
      <c r="I96" s="123"/>
      <c r="J96" s="122" t="s">
        <v>86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'SO400 - Veřejné osvětlení'!J30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81</v>
      </c>
      <c r="AR96" s="126"/>
      <c r="AS96" s="132">
        <v>0</v>
      </c>
      <c r="AT96" s="133">
        <f>ROUND(SUM(AV96:AW96),2)</f>
        <v>0</v>
      </c>
      <c r="AU96" s="134">
        <f>'SO400 - Veřejné osvětlení'!P127</f>
        <v>0</v>
      </c>
      <c r="AV96" s="133">
        <f>'SO400 - Veřejné osvětlení'!J33</f>
        <v>0</v>
      </c>
      <c r="AW96" s="133">
        <f>'SO400 - Veřejné osvětlení'!J34</f>
        <v>0</v>
      </c>
      <c r="AX96" s="133">
        <f>'SO400 - Veřejné osvětlení'!J35</f>
        <v>0</v>
      </c>
      <c r="AY96" s="133">
        <f>'SO400 - Veřejné osvětlení'!J36</f>
        <v>0</v>
      </c>
      <c r="AZ96" s="133">
        <f>'SO400 - Veřejné osvětlení'!F33</f>
        <v>0</v>
      </c>
      <c r="BA96" s="133">
        <f>'SO400 - Veřejné osvětlení'!F34</f>
        <v>0</v>
      </c>
      <c r="BB96" s="133">
        <f>'SO400 - Veřejné osvětlení'!F35</f>
        <v>0</v>
      </c>
      <c r="BC96" s="133">
        <f>'SO400 - Veřejné osvětlení'!F36</f>
        <v>0</v>
      </c>
      <c r="BD96" s="135">
        <f>'SO400 - Veřejné osvětlení'!F37</f>
        <v>0</v>
      </c>
      <c r="BE96" s="7"/>
      <c r="BT96" s="131" t="s">
        <v>82</v>
      </c>
      <c r="BV96" s="131" t="s">
        <v>76</v>
      </c>
      <c r="BW96" s="131" t="s">
        <v>87</v>
      </c>
      <c r="BX96" s="131" t="s">
        <v>5</v>
      </c>
      <c r="CL96" s="131" t="s">
        <v>1</v>
      </c>
      <c r="CM96" s="131" t="s">
        <v>84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g7rqWSt2qVaI1iLyI9WtMu6BgJrEOuQwbg5h27PYseWjynyD5fMe0Hra9CQS/VPR8IewghV7VHnRtQmEBo78sA==" hashValue="tMP6pEoGYTgfPMIfWFG+JMdXVtuAPp9zdBv+AoHAcG6MjVStOkCz+nrRxvPZsAtPMZtXnCTQ+8gxaIHj2lTmEw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100 - Zpevněné plochy'!C2" display="/"/>
    <hyperlink ref="A96" location="'SO400 - Veřejné osvět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  <c r="AZ2" s="136" t="s">
        <v>88</v>
      </c>
      <c r="BA2" s="136" t="s">
        <v>88</v>
      </c>
      <c r="BB2" s="136" t="s">
        <v>1</v>
      </c>
      <c r="BC2" s="136" t="s">
        <v>89</v>
      </c>
      <c r="BD2" s="136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84</v>
      </c>
    </row>
    <row r="4" s="1" customFormat="1" ht="24.96" customHeight="1">
      <c r="B4" s="20"/>
      <c r="D4" s="139" t="s">
        <v>90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HODONÍN - přechod pro chodce ul. Národní třída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12. 3. 2024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34</v>
      </c>
      <c r="E30" s="38"/>
      <c r="F30" s="38"/>
      <c r="G30" s="38"/>
      <c r="H30" s="38"/>
      <c r="I30" s="38"/>
      <c r="J30" s="152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36</v>
      </c>
      <c r="G32" s="38"/>
      <c r="H32" s="38"/>
      <c r="I32" s="153" t="s">
        <v>35</v>
      </c>
      <c r="J32" s="153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38</v>
      </c>
      <c r="E33" s="141" t="s">
        <v>39</v>
      </c>
      <c r="F33" s="155">
        <f>ROUND((SUM(BE127:BE364)),  2)</f>
        <v>0</v>
      </c>
      <c r="G33" s="38"/>
      <c r="H33" s="38"/>
      <c r="I33" s="156">
        <v>0.20999999999999999</v>
      </c>
      <c r="J33" s="155">
        <f>ROUND(((SUM(BE127:BE364))*I33),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40</v>
      </c>
      <c r="F34" s="155">
        <f>ROUND((SUM(BF127:BF364)),  2)</f>
        <v>0</v>
      </c>
      <c r="G34" s="38"/>
      <c r="H34" s="38"/>
      <c r="I34" s="156">
        <v>0.12</v>
      </c>
      <c r="J34" s="155">
        <f>ROUND(((SUM(BF127:BF364))*I34),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41</v>
      </c>
      <c r="F35" s="155">
        <f>ROUND((SUM(BG127:BG364)),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42</v>
      </c>
      <c r="F36" s="155">
        <f>ROUND((SUM(BH127:BH364)),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43</v>
      </c>
      <c r="F37" s="155">
        <f>ROUND((SUM(BI127:BI364)),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44</v>
      </c>
      <c r="E39" s="159"/>
      <c r="F39" s="159"/>
      <c r="G39" s="160" t="s">
        <v>45</v>
      </c>
      <c r="H39" s="161" t="s">
        <v>46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HODONÍN - přechod pro chodce ul. Národní třída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SO100 - Zpevněné plochy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Hodonín</v>
      </c>
      <c r="G89" s="40"/>
      <c r="H89" s="40"/>
      <c r="I89" s="32" t="s">
        <v>22</v>
      </c>
      <c r="J89" s="79" t="str">
        <f>IF(J12="","",J12)</f>
        <v>12. 3. 2024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96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80"/>
      <c r="C97" s="181"/>
      <c r="D97" s="182" t="s">
        <v>98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99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100</v>
      </c>
      <c r="E99" s="189"/>
      <c r="F99" s="189"/>
      <c r="G99" s="189"/>
      <c r="H99" s="189"/>
      <c r="I99" s="189"/>
      <c r="J99" s="190">
        <f>J188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101</v>
      </c>
      <c r="E100" s="189"/>
      <c r="F100" s="189"/>
      <c r="G100" s="189"/>
      <c r="H100" s="189"/>
      <c r="I100" s="189"/>
      <c r="J100" s="190">
        <f>J246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102</v>
      </c>
      <c r="E101" s="189"/>
      <c r="F101" s="189"/>
      <c r="G101" s="189"/>
      <c r="H101" s="189"/>
      <c r="I101" s="189"/>
      <c r="J101" s="190">
        <f>J253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103</v>
      </c>
      <c r="E102" s="189"/>
      <c r="F102" s="189"/>
      <c r="G102" s="189"/>
      <c r="H102" s="189"/>
      <c r="I102" s="189"/>
      <c r="J102" s="190">
        <f>J328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104</v>
      </c>
      <c r="E103" s="189"/>
      <c r="F103" s="189"/>
      <c r="G103" s="189"/>
      <c r="H103" s="189"/>
      <c r="I103" s="189"/>
      <c r="J103" s="190">
        <f>J344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105</v>
      </c>
      <c r="E104" s="183"/>
      <c r="F104" s="183"/>
      <c r="G104" s="183"/>
      <c r="H104" s="183"/>
      <c r="I104" s="183"/>
      <c r="J104" s="184">
        <f>J347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106</v>
      </c>
      <c r="E105" s="189"/>
      <c r="F105" s="189"/>
      <c r="G105" s="189"/>
      <c r="H105" s="189"/>
      <c r="I105" s="189"/>
      <c r="J105" s="190">
        <f>J348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107</v>
      </c>
      <c r="E106" s="189"/>
      <c r="F106" s="189"/>
      <c r="G106" s="189"/>
      <c r="H106" s="189"/>
      <c r="I106" s="189"/>
      <c r="J106" s="190">
        <f>J357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108</v>
      </c>
      <c r="E107" s="189"/>
      <c r="F107" s="189"/>
      <c r="G107" s="189"/>
      <c r="H107" s="189"/>
      <c r="I107" s="189"/>
      <c r="J107" s="190">
        <f>J362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5" t="str">
        <f>E7</f>
        <v>HODONÍN - přechod pro chodce ul. Národní třída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91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SO100 - Zpevněné plochy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Hodonín</v>
      </c>
      <c r="G121" s="40"/>
      <c r="H121" s="40"/>
      <c r="I121" s="32" t="s">
        <v>22</v>
      </c>
      <c r="J121" s="79" t="str">
        <f>IF(J12="","",J12)</f>
        <v>12. 3. 2024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 xml:space="preserve"> </v>
      </c>
      <c r="G123" s="40"/>
      <c r="H123" s="40"/>
      <c r="I123" s="32" t="s">
        <v>30</v>
      </c>
      <c r="J123" s="36" t="str">
        <f>E21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32</v>
      </c>
      <c r="J124" s="36" t="str">
        <f>E24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2"/>
      <c r="B126" s="193"/>
      <c r="C126" s="194" t="s">
        <v>110</v>
      </c>
      <c r="D126" s="195" t="s">
        <v>59</v>
      </c>
      <c r="E126" s="195" t="s">
        <v>55</v>
      </c>
      <c r="F126" s="195" t="s">
        <v>56</v>
      </c>
      <c r="G126" s="195" t="s">
        <v>111</v>
      </c>
      <c r="H126" s="195" t="s">
        <v>112</v>
      </c>
      <c r="I126" s="195" t="s">
        <v>113</v>
      </c>
      <c r="J126" s="196" t="s">
        <v>95</v>
      </c>
      <c r="K126" s="197" t="s">
        <v>114</v>
      </c>
      <c r="L126" s="198"/>
      <c r="M126" s="100" t="s">
        <v>1</v>
      </c>
      <c r="N126" s="101" t="s">
        <v>38</v>
      </c>
      <c r="O126" s="101" t="s">
        <v>115</v>
      </c>
      <c r="P126" s="101" t="s">
        <v>116</v>
      </c>
      <c r="Q126" s="101" t="s">
        <v>117</v>
      </c>
      <c r="R126" s="101" t="s">
        <v>118</v>
      </c>
      <c r="S126" s="101" t="s">
        <v>119</v>
      </c>
      <c r="T126" s="102" t="s">
        <v>120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8"/>
      <c r="B127" s="39"/>
      <c r="C127" s="107" t="s">
        <v>121</v>
      </c>
      <c r="D127" s="40"/>
      <c r="E127" s="40"/>
      <c r="F127" s="40"/>
      <c r="G127" s="40"/>
      <c r="H127" s="40"/>
      <c r="I127" s="40"/>
      <c r="J127" s="199">
        <f>BK127</f>
        <v>0</v>
      </c>
      <c r="K127" s="40"/>
      <c r="L127" s="44"/>
      <c r="M127" s="103"/>
      <c r="N127" s="200"/>
      <c r="O127" s="104"/>
      <c r="P127" s="201">
        <f>P128+P347</f>
        <v>0</v>
      </c>
      <c r="Q127" s="104"/>
      <c r="R127" s="201">
        <f>R128+R347</f>
        <v>113.76723200000001</v>
      </c>
      <c r="S127" s="104"/>
      <c r="T127" s="202">
        <f>T128+T347</f>
        <v>84.198740000000001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73</v>
      </c>
      <c r="AU127" s="17" t="s">
        <v>97</v>
      </c>
      <c r="BK127" s="203">
        <f>BK128+BK347</f>
        <v>0</v>
      </c>
    </row>
    <row r="128" s="12" customFormat="1" ht="25.92" customHeight="1">
      <c r="A128" s="12"/>
      <c r="B128" s="204"/>
      <c r="C128" s="205"/>
      <c r="D128" s="206" t="s">
        <v>73</v>
      </c>
      <c r="E128" s="207" t="s">
        <v>122</v>
      </c>
      <c r="F128" s="207" t="s">
        <v>123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P129+P188+P246+P253+P328+P344</f>
        <v>0</v>
      </c>
      <c r="Q128" s="212"/>
      <c r="R128" s="213">
        <f>R129+R188+R246+R253+R328+R344</f>
        <v>113.76723200000001</v>
      </c>
      <c r="S128" s="212"/>
      <c r="T128" s="214">
        <f>T129+T188+T246+T253+T328+T344</f>
        <v>84.198740000000001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82</v>
      </c>
      <c r="AT128" s="216" t="s">
        <v>73</v>
      </c>
      <c r="AU128" s="216" t="s">
        <v>74</v>
      </c>
      <c r="AY128" s="215" t="s">
        <v>124</v>
      </c>
      <c r="BK128" s="217">
        <f>BK129+BK188+BK246+BK253+BK328+BK344</f>
        <v>0</v>
      </c>
    </row>
    <row r="129" s="12" customFormat="1" ht="22.8" customHeight="1">
      <c r="A129" s="12"/>
      <c r="B129" s="204"/>
      <c r="C129" s="205"/>
      <c r="D129" s="206" t="s">
        <v>73</v>
      </c>
      <c r="E129" s="218" t="s">
        <v>82</v>
      </c>
      <c r="F129" s="218" t="s">
        <v>125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SUM(P130:P187)</f>
        <v>0</v>
      </c>
      <c r="Q129" s="212"/>
      <c r="R129" s="213">
        <f>SUM(R130:R187)</f>
        <v>13.472077000000001</v>
      </c>
      <c r="S129" s="212"/>
      <c r="T129" s="214">
        <f>SUM(T130:T187)</f>
        <v>83.686499999999995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82</v>
      </c>
      <c r="AT129" s="216" t="s">
        <v>73</v>
      </c>
      <c r="AU129" s="216" t="s">
        <v>82</v>
      </c>
      <c r="AY129" s="215" t="s">
        <v>124</v>
      </c>
      <c r="BK129" s="217">
        <f>SUM(BK130:BK187)</f>
        <v>0</v>
      </c>
    </row>
    <row r="130" s="2" customFormat="1" ht="24.15" customHeight="1">
      <c r="A130" s="38"/>
      <c r="B130" s="39"/>
      <c r="C130" s="220" t="s">
        <v>82</v>
      </c>
      <c r="D130" s="220" t="s">
        <v>126</v>
      </c>
      <c r="E130" s="221" t="s">
        <v>127</v>
      </c>
      <c r="F130" s="222" t="s">
        <v>128</v>
      </c>
      <c r="G130" s="223" t="s">
        <v>129</v>
      </c>
      <c r="H130" s="224">
        <v>14.4</v>
      </c>
      <c r="I130" s="225"/>
      <c r="J130" s="226">
        <f>ROUND(I130*H130,2)</f>
        <v>0</v>
      </c>
      <c r="K130" s="227"/>
      <c r="L130" s="44"/>
      <c r="M130" s="228" t="s">
        <v>1</v>
      </c>
      <c r="N130" s="229" t="s">
        <v>39</v>
      </c>
      <c r="O130" s="91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2" t="s">
        <v>130</v>
      </c>
      <c r="AT130" s="232" t="s">
        <v>126</v>
      </c>
      <c r="AU130" s="232" t="s">
        <v>84</v>
      </c>
      <c r="AY130" s="17" t="s">
        <v>124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82</v>
      </c>
      <c r="BK130" s="233">
        <f>ROUND(I130*H130,2)</f>
        <v>0</v>
      </c>
      <c r="BL130" s="17" t="s">
        <v>130</v>
      </c>
      <c r="BM130" s="232" t="s">
        <v>131</v>
      </c>
    </row>
    <row r="131" s="2" customFormat="1">
      <c r="A131" s="38"/>
      <c r="B131" s="39"/>
      <c r="C131" s="40"/>
      <c r="D131" s="234" t="s">
        <v>132</v>
      </c>
      <c r="E131" s="40"/>
      <c r="F131" s="235" t="s">
        <v>133</v>
      </c>
      <c r="G131" s="40"/>
      <c r="H131" s="40"/>
      <c r="I131" s="236"/>
      <c r="J131" s="40"/>
      <c r="K131" s="40"/>
      <c r="L131" s="44"/>
      <c r="M131" s="237"/>
      <c r="N131" s="238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132</v>
      </c>
      <c r="AU131" s="17" t="s">
        <v>84</v>
      </c>
    </row>
    <row r="132" s="13" customFormat="1">
      <c r="A132" s="13"/>
      <c r="B132" s="239"/>
      <c r="C132" s="240"/>
      <c r="D132" s="234" t="s">
        <v>134</v>
      </c>
      <c r="E132" s="241" t="s">
        <v>1</v>
      </c>
      <c r="F132" s="242" t="s">
        <v>135</v>
      </c>
      <c r="G132" s="240"/>
      <c r="H132" s="243">
        <v>14.4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134</v>
      </c>
      <c r="AU132" s="249" t="s">
        <v>84</v>
      </c>
      <c r="AV132" s="13" t="s">
        <v>84</v>
      </c>
      <c r="AW132" s="13" t="s">
        <v>31</v>
      </c>
      <c r="AX132" s="13" t="s">
        <v>82</v>
      </c>
      <c r="AY132" s="249" t="s">
        <v>124</v>
      </c>
    </row>
    <row r="133" s="2" customFormat="1" ht="24.15" customHeight="1">
      <c r="A133" s="38"/>
      <c r="B133" s="39"/>
      <c r="C133" s="220" t="s">
        <v>84</v>
      </c>
      <c r="D133" s="220" t="s">
        <v>126</v>
      </c>
      <c r="E133" s="221" t="s">
        <v>136</v>
      </c>
      <c r="F133" s="222" t="s">
        <v>128</v>
      </c>
      <c r="G133" s="223" t="s">
        <v>129</v>
      </c>
      <c r="H133" s="224">
        <v>12.199999999999999</v>
      </c>
      <c r="I133" s="225"/>
      <c r="J133" s="226">
        <f>ROUND(I133*H133,2)</f>
        <v>0</v>
      </c>
      <c r="K133" s="227"/>
      <c r="L133" s="44"/>
      <c r="M133" s="228" t="s">
        <v>1</v>
      </c>
      <c r="N133" s="229" t="s">
        <v>39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0.26000000000000001</v>
      </c>
      <c r="T133" s="231">
        <f>S133*H133</f>
        <v>3.1719999999999997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2" t="s">
        <v>130</v>
      </c>
      <c r="AT133" s="232" t="s">
        <v>126</v>
      </c>
      <c r="AU133" s="232" t="s">
        <v>84</v>
      </c>
      <c r="AY133" s="17" t="s">
        <v>124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82</v>
      </c>
      <c r="BK133" s="233">
        <f>ROUND(I133*H133,2)</f>
        <v>0</v>
      </c>
      <c r="BL133" s="17" t="s">
        <v>130</v>
      </c>
      <c r="BM133" s="232" t="s">
        <v>137</v>
      </c>
    </row>
    <row r="134" s="2" customFormat="1">
      <c r="A134" s="38"/>
      <c r="B134" s="39"/>
      <c r="C134" s="40"/>
      <c r="D134" s="234" t="s">
        <v>132</v>
      </c>
      <c r="E134" s="40"/>
      <c r="F134" s="235" t="s">
        <v>133</v>
      </c>
      <c r="G134" s="40"/>
      <c r="H134" s="40"/>
      <c r="I134" s="236"/>
      <c r="J134" s="40"/>
      <c r="K134" s="40"/>
      <c r="L134" s="44"/>
      <c r="M134" s="237"/>
      <c r="N134" s="238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132</v>
      </c>
      <c r="AU134" s="17" t="s">
        <v>84</v>
      </c>
    </row>
    <row r="135" s="13" customFormat="1">
      <c r="A135" s="13"/>
      <c r="B135" s="239"/>
      <c r="C135" s="240"/>
      <c r="D135" s="234" t="s">
        <v>134</v>
      </c>
      <c r="E135" s="241" t="s">
        <v>1</v>
      </c>
      <c r="F135" s="242" t="s">
        <v>138</v>
      </c>
      <c r="G135" s="240"/>
      <c r="H135" s="243">
        <v>12.199999999999999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134</v>
      </c>
      <c r="AU135" s="249" t="s">
        <v>84</v>
      </c>
      <c r="AV135" s="13" t="s">
        <v>84</v>
      </c>
      <c r="AW135" s="13" t="s">
        <v>31</v>
      </c>
      <c r="AX135" s="13" t="s">
        <v>82</v>
      </c>
      <c r="AY135" s="249" t="s">
        <v>124</v>
      </c>
    </row>
    <row r="136" s="2" customFormat="1" ht="24.15" customHeight="1">
      <c r="A136" s="38"/>
      <c r="B136" s="39"/>
      <c r="C136" s="220" t="s">
        <v>139</v>
      </c>
      <c r="D136" s="220" t="s">
        <v>126</v>
      </c>
      <c r="E136" s="221" t="s">
        <v>140</v>
      </c>
      <c r="F136" s="222" t="s">
        <v>141</v>
      </c>
      <c r="G136" s="223" t="s">
        <v>129</v>
      </c>
      <c r="H136" s="224">
        <v>16</v>
      </c>
      <c r="I136" s="225"/>
      <c r="J136" s="226">
        <f>ROUND(I136*H136,2)</f>
        <v>0</v>
      </c>
      <c r="K136" s="227"/>
      <c r="L136" s="44"/>
      <c r="M136" s="228" t="s">
        <v>1</v>
      </c>
      <c r="N136" s="229" t="s">
        <v>39</v>
      </c>
      <c r="O136" s="91"/>
      <c r="P136" s="230">
        <f>O136*H136</f>
        <v>0</v>
      </c>
      <c r="Q136" s="230">
        <v>0</v>
      </c>
      <c r="R136" s="230">
        <f>Q136*H136</f>
        <v>0</v>
      </c>
      <c r="S136" s="230">
        <v>0.26000000000000001</v>
      </c>
      <c r="T136" s="231">
        <f>S136*H136</f>
        <v>4.1600000000000001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2" t="s">
        <v>130</v>
      </c>
      <c r="AT136" s="232" t="s">
        <v>126</v>
      </c>
      <c r="AU136" s="232" t="s">
        <v>84</v>
      </c>
      <c r="AY136" s="17" t="s">
        <v>124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82</v>
      </c>
      <c r="BK136" s="233">
        <f>ROUND(I136*H136,2)</f>
        <v>0</v>
      </c>
      <c r="BL136" s="17" t="s">
        <v>130</v>
      </c>
      <c r="BM136" s="232" t="s">
        <v>142</v>
      </c>
    </row>
    <row r="137" s="2" customFormat="1">
      <c r="A137" s="38"/>
      <c r="B137" s="39"/>
      <c r="C137" s="40"/>
      <c r="D137" s="234" t="s">
        <v>132</v>
      </c>
      <c r="E137" s="40"/>
      <c r="F137" s="235" t="s">
        <v>143</v>
      </c>
      <c r="G137" s="40"/>
      <c r="H137" s="40"/>
      <c r="I137" s="236"/>
      <c r="J137" s="40"/>
      <c r="K137" s="40"/>
      <c r="L137" s="44"/>
      <c r="M137" s="237"/>
      <c r="N137" s="238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132</v>
      </c>
      <c r="AU137" s="17" t="s">
        <v>84</v>
      </c>
    </row>
    <row r="138" s="13" customFormat="1">
      <c r="A138" s="13"/>
      <c r="B138" s="239"/>
      <c r="C138" s="240"/>
      <c r="D138" s="234" t="s">
        <v>134</v>
      </c>
      <c r="E138" s="241" t="s">
        <v>1</v>
      </c>
      <c r="F138" s="242" t="s">
        <v>144</v>
      </c>
      <c r="G138" s="240"/>
      <c r="H138" s="243">
        <v>16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134</v>
      </c>
      <c r="AU138" s="249" t="s">
        <v>84</v>
      </c>
      <c r="AV138" s="13" t="s">
        <v>84</v>
      </c>
      <c r="AW138" s="13" t="s">
        <v>31</v>
      </c>
      <c r="AX138" s="13" t="s">
        <v>82</v>
      </c>
      <c r="AY138" s="249" t="s">
        <v>124</v>
      </c>
    </row>
    <row r="139" s="2" customFormat="1" ht="24.15" customHeight="1">
      <c r="A139" s="38"/>
      <c r="B139" s="39"/>
      <c r="C139" s="220" t="s">
        <v>130</v>
      </c>
      <c r="D139" s="220" t="s">
        <v>126</v>
      </c>
      <c r="E139" s="221" t="s">
        <v>145</v>
      </c>
      <c r="F139" s="222" t="s">
        <v>146</v>
      </c>
      <c r="G139" s="223" t="s">
        <v>129</v>
      </c>
      <c r="H139" s="224">
        <v>106</v>
      </c>
      <c r="I139" s="225"/>
      <c r="J139" s="226">
        <f>ROUND(I139*H139,2)</f>
        <v>0</v>
      </c>
      <c r="K139" s="227"/>
      <c r="L139" s="44"/>
      <c r="M139" s="228" t="s">
        <v>1</v>
      </c>
      <c r="N139" s="229" t="s">
        <v>39</v>
      </c>
      <c r="O139" s="91"/>
      <c r="P139" s="230">
        <f>O139*H139</f>
        <v>0</v>
      </c>
      <c r="Q139" s="230">
        <v>0</v>
      </c>
      <c r="R139" s="230">
        <f>Q139*H139</f>
        <v>0</v>
      </c>
      <c r="S139" s="230">
        <v>0.28999999999999998</v>
      </c>
      <c r="T139" s="231">
        <f>S139*H139</f>
        <v>30.739999999999998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2" t="s">
        <v>130</v>
      </c>
      <c r="AT139" s="232" t="s">
        <v>126</v>
      </c>
      <c r="AU139" s="232" t="s">
        <v>84</v>
      </c>
      <c r="AY139" s="17" t="s">
        <v>124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82</v>
      </c>
      <c r="BK139" s="233">
        <f>ROUND(I139*H139,2)</f>
        <v>0</v>
      </c>
      <c r="BL139" s="17" t="s">
        <v>130</v>
      </c>
      <c r="BM139" s="232" t="s">
        <v>147</v>
      </c>
    </row>
    <row r="140" s="2" customFormat="1">
      <c r="A140" s="38"/>
      <c r="B140" s="39"/>
      <c r="C140" s="40"/>
      <c r="D140" s="234" t="s">
        <v>132</v>
      </c>
      <c r="E140" s="40"/>
      <c r="F140" s="235" t="s">
        <v>148</v>
      </c>
      <c r="G140" s="40"/>
      <c r="H140" s="40"/>
      <c r="I140" s="236"/>
      <c r="J140" s="40"/>
      <c r="K140" s="40"/>
      <c r="L140" s="44"/>
      <c r="M140" s="237"/>
      <c r="N140" s="238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132</v>
      </c>
      <c r="AU140" s="17" t="s">
        <v>84</v>
      </c>
    </row>
    <row r="141" s="13" customFormat="1">
      <c r="A141" s="13"/>
      <c r="B141" s="239"/>
      <c r="C141" s="240"/>
      <c r="D141" s="234" t="s">
        <v>134</v>
      </c>
      <c r="E141" s="241" t="s">
        <v>1</v>
      </c>
      <c r="F141" s="242" t="s">
        <v>149</v>
      </c>
      <c r="G141" s="240"/>
      <c r="H141" s="243">
        <v>106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134</v>
      </c>
      <c r="AU141" s="249" t="s">
        <v>84</v>
      </c>
      <c r="AV141" s="13" t="s">
        <v>84</v>
      </c>
      <c r="AW141" s="13" t="s">
        <v>31</v>
      </c>
      <c r="AX141" s="13" t="s">
        <v>82</v>
      </c>
      <c r="AY141" s="249" t="s">
        <v>124</v>
      </c>
    </row>
    <row r="142" s="2" customFormat="1" ht="24.15" customHeight="1">
      <c r="A142" s="38"/>
      <c r="B142" s="39"/>
      <c r="C142" s="220" t="s">
        <v>150</v>
      </c>
      <c r="D142" s="220" t="s">
        <v>126</v>
      </c>
      <c r="E142" s="221" t="s">
        <v>151</v>
      </c>
      <c r="F142" s="222" t="s">
        <v>146</v>
      </c>
      <c r="G142" s="223" t="s">
        <v>129</v>
      </c>
      <c r="H142" s="224">
        <v>16</v>
      </c>
      <c r="I142" s="225"/>
      <c r="J142" s="226">
        <f>ROUND(I142*H142,2)</f>
        <v>0</v>
      </c>
      <c r="K142" s="227"/>
      <c r="L142" s="44"/>
      <c r="M142" s="228" t="s">
        <v>1</v>
      </c>
      <c r="N142" s="229" t="s">
        <v>39</v>
      </c>
      <c r="O142" s="91"/>
      <c r="P142" s="230">
        <f>O142*H142</f>
        <v>0</v>
      </c>
      <c r="Q142" s="230">
        <v>0</v>
      </c>
      <c r="R142" s="230">
        <f>Q142*H142</f>
        <v>0</v>
      </c>
      <c r="S142" s="230">
        <v>0.28999999999999998</v>
      </c>
      <c r="T142" s="231">
        <f>S142*H142</f>
        <v>4.6399999999999997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2" t="s">
        <v>130</v>
      </c>
      <c r="AT142" s="232" t="s">
        <v>126</v>
      </c>
      <c r="AU142" s="232" t="s">
        <v>84</v>
      </c>
      <c r="AY142" s="17" t="s">
        <v>124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82</v>
      </c>
      <c r="BK142" s="233">
        <f>ROUND(I142*H142,2)</f>
        <v>0</v>
      </c>
      <c r="BL142" s="17" t="s">
        <v>130</v>
      </c>
      <c r="BM142" s="232" t="s">
        <v>152</v>
      </c>
    </row>
    <row r="143" s="2" customFormat="1">
      <c r="A143" s="38"/>
      <c r="B143" s="39"/>
      <c r="C143" s="40"/>
      <c r="D143" s="234" t="s">
        <v>132</v>
      </c>
      <c r="E143" s="40"/>
      <c r="F143" s="235" t="s">
        <v>148</v>
      </c>
      <c r="G143" s="40"/>
      <c r="H143" s="40"/>
      <c r="I143" s="236"/>
      <c r="J143" s="40"/>
      <c r="K143" s="40"/>
      <c r="L143" s="44"/>
      <c r="M143" s="237"/>
      <c r="N143" s="238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132</v>
      </c>
      <c r="AU143" s="17" t="s">
        <v>84</v>
      </c>
    </row>
    <row r="144" s="13" customFormat="1">
      <c r="A144" s="13"/>
      <c r="B144" s="239"/>
      <c r="C144" s="240"/>
      <c r="D144" s="234" t="s">
        <v>134</v>
      </c>
      <c r="E144" s="241" t="s">
        <v>1</v>
      </c>
      <c r="F144" s="242" t="s">
        <v>144</v>
      </c>
      <c r="G144" s="240"/>
      <c r="H144" s="243">
        <v>16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134</v>
      </c>
      <c r="AU144" s="249" t="s">
        <v>84</v>
      </c>
      <c r="AV144" s="13" t="s">
        <v>84</v>
      </c>
      <c r="AW144" s="13" t="s">
        <v>31</v>
      </c>
      <c r="AX144" s="13" t="s">
        <v>82</v>
      </c>
      <c r="AY144" s="249" t="s">
        <v>124</v>
      </c>
    </row>
    <row r="145" s="2" customFormat="1" ht="24.15" customHeight="1">
      <c r="A145" s="38"/>
      <c r="B145" s="39"/>
      <c r="C145" s="220" t="s">
        <v>153</v>
      </c>
      <c r="D145" s="220" t="s">
        <v>126</v>
      </c>
      <c r="E145" s="221" t="s">
        <v>154</v>
      </c>
      <c r="F145" s="222" t="s">
        <v>155</v>
      </c>
      <c r="G145" s="223" t="s">
        <v>129</v>
      </c>
      <c r="H145" s="224">
        <v>106</v>
      </c>
      <c r="I145" s="225"/>
      <c r="J145" s="226">
        <f>ROUND(I145*H145,2)</f>
        <v>0</v>
      </c>
      <c r="K145" s="227"/>
      <c r="L145" s="44"/>
      <c r="M145" s="228" t="s">
        <v>1</v>
      </c>
      <c r="N145" s="229" t="s">
        <v>39</v>
      </c>
      <c r="O145" s="91"/>
      <c r="P145" s="230">
        <f>O145*H145</f>
        <v>0</v>
      </c>
      <c r="Q145" s="230">
        <v>0</v>
      </c>
      <c r="R145" s="230">
        <f>Q145*H145</f>
        <v>0</v>
      </c>
      <c r="S145" s="230">
        <v>0.22</v>
      </c>
      <c r="T145" s="231">
        <f>S145*H145</f>
        <v>23.32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2" t="s">
        <v>130</v>
      </c>
      <c r="AT145" s="232" t="s">
        <v>126</v>
      </c>
      <c r="AU145" s="232" t="s">
        <v>84</v>
      </c>
      <c r="AY145" s="17" t="s">
        <v>124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7" t="s">
        <v>82</v>
      </c>
      <c r="BK145" s="233">
        <f>ROUND(I145*H145,2)</f>
        <v>0</v>
      </c>
      <c r="BL145" s="17" t="s">
        <v>130</v>
      </c>
      <c r="BM145" s="232" t="s">
        <v>156</v>
      </c>
    </row>
    <row r="146" s="2" customFormat="1">
      <c r="A146" s="38"/>
      <c r="B146" s="39"/>
      <c r="C146" s="40"/>
      <c r="D146" s="234" t="s">
        <v>132</v>
      </c>
      <c r="E146" s="40"/>
      <c r="F146" s="235" t="s">
        <v>157</v>
      </c>
      <c r="G146" s="40"/>
      <c r="H146" s="40"/>
      <c r="I146" s="236"/>
      <c r="J146" s="40"/>
      <c r="K146" s="40"/>
      <c r="L146" s="44"/>
      <c r="M146" s="237"/>
      <c r="N146" s="238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132</v>
      </c>
      <c r="AU146" s="17" t="s">
        <v>84</v>
      </c>
    </row>
    <row r="147" s="13" customFormat="1">
      <c r="A147" s="13"/>
      <c r="B147" s="239"/>
      <c r="C147" s="240"/>
      <c r="D147" s="234" t="s">
        <v>134</v>
      </c>
      <c r="E147" s="241" t="s">
        <v>1</v>
      </c>
      <c r="F147" s="242" t="s">
        <v>158</v>
      </c>
      <c r="G147" s="240"/>
      <c r="H147" s="243">
        <v>37.899999999999999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134</v>
      </c>
      <c r="AU147" s="249" t="s">
        <v>84</v>
      </c>
      <c r="AV147" s="13" t="s">
        <v>84</v>
      </c>
      <c r="AW147" s="13" t="s">
        <v>31</v>
      </c>
      <c r="AX147" s="13" t="s">
        <v>74</v>
      </c>
      <c r="AY147" s="249" t="s">
        <v>124</v>
      </c>
    </row>
    <row r="148" s="13" customFormat="1">
      <c r="A148" s="13"/>
      <c r="B148" s="239"/>
      <c r="C148" s="240"/>
      <c r="D148" s="234" t="s">
        <v>134</v>
      </c>
      <c r="E148" s="241" t="s">
        <v>1</v>
      </c>
      <c r="F148" s="242" t="s">
        <v>159</v>
      </c>
      <c r="G148" s="240"/>
      <c r="H148" s="243">
        <v>68.099999999999994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134</v>
      </c>
      <c r="AU148" s="249" t="s">
        <v>84</v>
      </c>
      <c r="AV148" s="13" t="s">
        <v>84</v>
      </c>
      <c r="AW148" s="13" t="s">
        <v>31</v>
      </c>
      <c r="AX148" s="13" t="s">
        <v>74</v>
      </c>
      <c r="AY148" s="249" t="s">
        <v>124</v>
      </c>
    </row>
    <row r="149" s="14" customFormat="1">
      <c r="A149" s="14"/>
      <c r="B149" s="250"/>
      <c r="C149" s="251"/>
      <c r="D149" s="234" t="s">
        <v>134</v>
      </c>
      <c r="E149" s="252" t="s">
        <v>1</v>
      </c>
      <c r="F149" s="253" t="s">
        <v>160</v>
      </c>
      <c r="G149" s="251"/>
      <c r="H149" s="254">
        <v>106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134</v>
      </c>
      <c r="AU149" s="260" t="s">
        <v>84</v>
      </c>
      <c r="AV149" s="14" t="s">
        <v>130</v>
      </c>
      <c r="AW149" s="14" t="s">
        <v>31</v>
      </c>
      <c r="AX149" s="14" t="s">
        <v>82</v>
      </c>
      <c r="AY149" s="260" t="s">
        <v>124</v>
      </c>
    </row>
    <row r="150" s="2" customFormat="1" ht="16.5" customHeight="1">
      <c r="A150" s="38"/>
      <c r="B150" s="39"/>
      <c r="C150" s="220" t="s">
        <v>161</v>
      </c>
      <c r="D150" s="220" t="s">
        <v>126</v>
      </c>
      <c r="E150" s="221" t="s">
        <v>162</v>
      </c>
      <c r="F150" s="222" t="s">
        <v>163</v>
      </c>
      <c r="G150" s="223" t="s">
        <v>164</v>
      </c>
      <c r="H150" s="224">
        <v>49.200000000000003</v>
      </c>
      <c r="I150" s="225"/>
      <c r="J150" s="226">
        <f>ROUND(I150*H150,2)</f>
        <v>0</v>
      </c>
      <c r="K150" s="227"/>
      <c r="L150" s="44"/>
      <c r="M150" s="228" t="s">
        <v>1</v>
      </c>
      <c r="N150" s="229" t="s">
        <v>39</v>
      </c>
      <c r="O150" s="91"/>
      <c r="P150" s="230">
        <f>O150*H150</f>
        <v>0</v>
      </c>
      <c r="Q150" s="230">
        <v>0</v>
      </c>
      <c r="R150" s="230">
        <f>Q150*H150</f>
        <v>0</v>
      </c>
      <c r="S150" s="230">
        <v>0.20499999999999999</v>
      </c>
      <c r="T150" s="231">
        <f>S150*H150</f>
        <v>10.086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2" t="s">
        <v>130</v>
      </c>
      <c r="AT150" s="232" t="s">
        <v>126</v>
      </c>
      <c r="AU150" s="232" t="s">
        <v>84</v>
      </c>
      <c r="AY150" s="17" t="s">
        <v>124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82</v>
      </c>
      <c r="BK150" s="233">
        <f>ROUND(I150*H150,2)</f>
        <v>0</v>
      </c>
      <c r="BL150" s="17" t="s">
        <v>130</v>
      </c>
      <c r="BM150" s="232" t="s">
        <v>165</v>
      </c>
    </row>
    <row r="151" s="2" customFormat="1">
      <c r="A151" s="38"/>
      <c r="B151" s="39"/>
      <c r="C151" s="40"/>
      <c r="D151" s="234" t="s">
        <v>132</v>
      </c>
      <c r="E151" s="40"/>
      <c r="F151" s="235" t="s">
        <v>166</v>
      </c>
      <c r="G151" s="40"/>
      <c r="H151" s="40"/>
      <c r="I151" s="236"/>
      <c r="J151" s="40"/>
      <c r="K151" s="40"/>
      <c r="L151" s="44"/>
      <c r="M151" s="237"/>
      <c r="N151" s="238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132</v>
      </c>
      <c r="AU151" s="17" t="s">
        <v>84</v>
      </c>
    </row>
    <row r="152" s="13" customFormat="1">
      <c r="A152" s="13"/>
      <c r="B152" s="239"/>
      <c r="C152" s="240"/>
      <c r="D152" s="234" t="s">
        <v>134</v>
      </c>
      <c r="E152" s="241" t="s">
        <v>1</v>
      </c>
      <c r="F152" s="242" t="s">
        <v>167</v>
      </c>
      <c r="G152" s="240"/>
      <c r="H152" s="243">
        <v>49.200000000000003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9" t="s">
        <v>134</v>
      </c>
      <c r="AU152" s="249" t="s">
        <v>84</v>
      </c>
      <c r="AV152" s="13" t="s">
        <v>84</v>
      </c>
      <c r="AW152" s="13" t="s">
        <v>31</v>
      </c>
      <c r="AX152" s="13" t="s">
        <v>82</v>
      </c>
      <c r="AY152" s="249" t="s">
        <v>124</v>
      </c>
    </row>
    <row r="153" s="2" customFormat="1" ht="16.5" customHeight="1">
      <c r="A153" s="38"/>
      <c r="B153" s="39"/>
      <c r="C153" s="220" t="s">
        <v>168</v>
      </c>
      <c r="D153" s="220" t="s">
        <v>126</v>
      </c>
      <c r="E153" s="221" t="s">
        <v>169</v>
      </c>
      <c r="F153" s="222" t="s">
        <v>170</v>
      </c>
      <c r="G153" s="223" t="s">
        <v>164</v>
      </c>
      <c r="H153" s="224">
        <v>62.299999999999997</v>
      </c>
      <c r="I153" s="225"/>
      <c r="J153" s="226">
        <f>ROUND(I153*H153,2)</f>
        <v>0</v>
      </c>
      <c r="K153" s="227"/>
      <c r="L153" s="44"/>
      <c r="M153" s="228" t="s">
        <v>1</v>
      </c>
      <c r="N153" s="229" t="s">
        <v>39</v>
      </c>
      <c r="O153" s="91"/>
      <c r="P153" s="230">
        <f>O153*H153</f>
        <v>0</v>
      </c>
      <c r="Q153" s="230">
        <v>0</v>
      </c>
      <c r="R153" s="230">
        <f>Q153*H153</f>
        <v>0</v>
      </c>
      <c r="S153" s="230">
        <v>0.11500000000000001</v>
      </c>
      <c r="T153" s="231">
        <f>S153*H153</f>
        <v>7.1645000000000003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2" t="s">
        <v>130</v>
      </c>
      <c r="AT153" s="232" t="s">
        <v>126</v>
      </c>
      <c r="AU153" s="232" t="s">
        <v>84</v>
      </c>
      <c r="AY153" s="17" t="s">
        <v>124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82</v>
      </c>
      <c r="BK153" s="233">
        <f>ROUND(I153*H153,2)</f>
        <v>0</v>
      </c>
      <c r="BL153" s="17" t="s">
        <v>130</v>
      </c>
      <c r="BM153" s="232" t="s">
        <v>171</v>
      </c>
    </row>
    <row r="154" s="2" customFormat="1">
      <c r="A154" s="38"/>
      <c r="B154" s="39"/>
      <c r="C154" s="40"/>
      <c r="D154" s="234" t="s">
        <v>132</v>
      </c>
      <c r="E154" s="40"/>
      <c r="F154" s="235" t="s">
        <v>172</v>
      </c>
      <c r="G154" s="40"/>
      <c r="H154" s="40"/>
      <c r="I154" s="236"/>
      <c r="J154" s="40"/>
      <c r="K154" s="40"/>
      <c r="L154" s="44"/>
      <c r="M154" s="237"/>
      <c r="N154" s="238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132</v>
      </c>
      <c r="AU154" s="17" t="s">
        <v>84</v>
      </c>
    </row>
    <row r="155" s="13" customFormat="1">
      <c r="A155" s="13"/>
      <c r="B155" s="239"/>
      <c r="C155" s="240"/>
      <c r="D155" s="234" t="s">
        <v>134</v>
      </c>
      <c r="E155" s="241" t="s">
        <v>1</v>
      </c>
      <c r="F155" s="242" t="s">
        <v>173</v>
      </c>
      <c r="G155" s="240"/>
      <c r="H155" s="243">
        <v>13.1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134</v>
      </c>
      <c r="AU155" s="249" t="s">
        <v>84</v>
      </c>
      <c r="AV155" s="13" t="s">
        <v>84</v>
      </c>
      <c r="AW155" s="13" t="s">
        <v>31</v>
      </c>
      <c r="AX155" s="13" t="s">
        <v>74</v>
      </c>
      <c r="AY155" s="249" t="s">
        <v>124</v>
      </c>
    </row>
    <row r="156" s="13" customFormat="1">
      <c r="A156" s="13"/>
      <c r="B156" s="239"/>
      <c r="C156" s="240"/>
      <c r="D156" s="234" t="s">
        <v>134</v>
      </c>
      <c r="E156" s="241" t="s">
        <v>1</v>
      </c>
      <c r="F156" s="242" t="s">
        <v>174</v>
      </c>
      <c r="G156" s="240"/>
      <c r="H156" s="243">
        <v>49.200000000000003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9" t="s">
        <v>134</v>
      </c>
      <c r="AU156" s="249" t="s">
        <v>84</v>
      </c>
      <c r="AV156" s="13" t="s">
        <v>84</v>
      </c>
      <c r="AW156" s="13" t="s">
        <v>31</v>
      </c>
      <c r="AX156" s="13" t="s">
        <v>74</v>
      </c>
      <c r="AY156" s="249" t="s">
        <v>124</v>
      </c>
    </row>
    <row r="157" s="14" customFormat="1">
      <c r="A157" s="14"/>
      <c r="B157" s="250"/>
      <c r="C157" s="251"/>
      <c r="D157" s="234" t="s">
        <v>134</v>
      </c>
      <c r="E157" s="252" t="s">
        <v>1</v>
      </c>
      <c r="F157" s="253" t="s">
        <v>160</v>
      </c>
      <c r="G157" s="251"/>
      <c r="H157" s="254">
        <v>62.299999999999997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134</v>
      </c>
      <c r="AU157" s="260" t="s">
        <v>84</v>
      </c>
      <c r="AV157" s="14" t="s">
        <v>130</v>
      </c>
      <c r="AW157" s="14" t="s">
        <v>31</v>
      </c>
      <c r="AX157" s="14" t="s">
        <v>82</v>
      </c>
      <c r="AY157" s="260" t="s">
        <v>124</v>
      </c>
    </row>
    <row r="158" s="2" customFormat="1" ht="16.5" customHeight="1">
      <c r="A158" s="38"/>
      <c r="B158" s="39"/>
      <c r="C158" s="220" t="s">
        <v>175</v>
      </c>
      <c r="D158" s="220" t="s">
        <v>126</v>
      </c>
      <c r="E158" s="221" t="s">
        <v>176</v>
      </c>
      <c r="F158" s="222" t="s">
        <v>177</v>
      </c>
      <c r="G158" s="223" t="s">
        <v>164</v>
      </c>
      <c r="H158" s="224">
        <v>10.1</v>
      </c>
      <c r="I158" s="225"/>
      <c r="J158" s="226">
        <f>ROUND(I158*H158,2)</f>
        <v>0</v>
      </c>
      <c r="K158" s="227"/>
      <c r="L158" s="44"/>
      <c r="M158" s="228" t="s">
        <v>1</v>
      </c>
      <c r="N158" s="229" t="s">
        <v>39</v>
      </c>
      <c r="O158" s="91"/>
      <c r="P158" s="230">
        <f>O158*H158</f>
        <v>0</v>
      </c>
      <c r="Q158" s="230">
        <v>0</v>
      </c>
      <c r="R158" s="230">
        <f>Q158*H158</f>
        <v>0</v>
      </c>
      <c r="S158" s="230">
        <v>0.040000000000000001</v>
      </c>
      <c r="T158" s="231">
        <f>S158*H158</f>
        <v>0.40399999999999997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2" t="s">
        <v>130</v>
      </c>
      <c r="AT158" s="232" t="s">
        <v>126</v>
      </c>
      <c r="AU158" s="232" t="s">
        <v>84</v>
      </c>
      <c r="AY158" s="17" t="s">
        <v>124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7" t="s">
        <v>82</v>
      </c>
      <c r="BK158" s="233">
        <f>ROUND(I158*H158,2)</f>
        <v>0</v>
      </c>
      <c r="BL158" s="17" t="s">
        <v>130</v>
      </c>
      <c r="BM158" s="232" t="s">
        <v>178</v>
      </c>
    </row>
    <row r="159" s="2" customFormat="1">
      <c r="A159" s="38"/>
      <c r="B159" s="39"/>
      <c r="C159" s="40"/>
      <c r="D159" s="234" t="s">
        <v>132</v>
      </c>
      <c r="E159" s="40"/>
      <c r="F159" s="235" t="s">
        <v>179</v>
      </c>
      <c r="G159" s="40"/>
      <c r="H159" s="40"/>
      <c r="I159" s="236"/>
      <c r="J159" s="40"/>
      <c r="K159" s="40"/>
      <c r="L159" s="44"/>
      <c r="M159" s="237"/>
      <c r="N159" s="238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132</v>
      </c>
      <c r="AU159" s="17" t="s">
        <v>84</v>
      </c>
    </row>
    <row r="160" s="13" customFormat="1">
      <c r="A160" s="13"/>
      <c r="B160" s="239"/>
      <c r="C160" s="240"/>
      <c r="D160" s="234" t="s">
        <v>134</v>
      </c>
      <c r="E160" s="241" t="s">
        <v>1</v>
      </c>
      <c r="F160" s="242" t="s">
        <v>180</v>
      </c>
      <c r="G160" s="240"/>
      <c r="H160" s="243">
        <v>10.1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9" t="s">
        <v>134</v>
      </c>
      <c r="AU160" s="249" t="s">
        <v>84</v>
      </c>
      <c r="AV160" s="13" t="s">
        <v>84</v>
      </c>
      <c r="AW160" s="13" t="s">
        <v>31</v>
      </c>
      <c r="AX160" s="13" t="s">
        <v>82</v>
      </c>
      <c r="AY160" s="249" t="s">
        <v>124</v>
      </c>
    </row>
    <row r="161" s="2" customFormat="1" ht="33" customHeight="1">
      <c r="A161" s="38"/>
      <c r="B161" s="39"/>
      <c r="C161" s="220" t="s">
        <v>181</v>
      </c>
      <c r="D161" s="220" t="s">
        <v>126</v>
      </c>
      <c r="E161" s="221" t="s">
        <v>182</v>
      </c>
      <c r="F161" s="222" t="s">
        <v>183</v>
      </c>
      <c r="G161" s="223" t="s">
        <v>184</v>
      </c>
      <c r="H161" s="224">
        <v>7.4880000000000004</v>
      </c>
      <c r="I161" s="225"/>
      <c r="J161" s="226">
        <f>ROUND(I161*H161,2)</f>
        <v>0</v>
      </c>
      <c r="K161" s="227"/>
      <c r="L161" s="44"/>
      <c r="M161" s="228" t="s">
        <v>1</v>
      </c>
      <c r="N161" s="229" t="s">
        <v>39</v>
      </c>
      <c r="O161" s="91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2" t="s">
        <v>130</v>
      </c>
      <c r="AT161" s="232" t="s">
        <v>126</v>
      </c>
      <c r="AU161" s="232" t="s">
        <v>84</v>
      </c>
      <c r="AY161" s="17" t="s">
        <v>124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82</v>
      </c>
      <c r="BK161" s="233">
        <f>ROUND(I161*H161,2)</f>
        <v>0</v>
      </c>
      <c r="BL161" s="17" t="s">
        <v>130</v>
      </c>
      <c r="BM161" s="232" t="s">
        <v>185</v>
      </c>
    </row>
    <row r="162" s="2" customFormat="1">
      <c r="A162" s="38"/>
      <c r="B162" s="39"/>
      <c r="C162" s="40"/>
      <c r="D162" s="234" t="s">
        <v>132</v>
      </c>
      <c r="E162" s="40"/>
      <c r="F162" s="235" t="s">
        <v>186</v>
      </c>
      <c r="G162" s="40"/>
      <c r="H162" s="40"/>
      <c r="I162" s="236"/>
      <c r="J162" s="40"/>
      <c r="K162" s="40"/>
      <c r="L162" s="44"/>
      <c r="M162" s="237"/>
      <c r="N162" s="238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132</v>
      </c>
      <c r="AU162" s="17" t="s">
        <v>84</v>
      </c>
    </row>
    <row r="163" s="13" customFormat="1">
      <c r="A163" s="13"/>
      <c r="B163" s="239"/>
      <c r="C163" s="240"/>
      <c r="D163" s="234" t="s">
        <v>134</v>
      </c>
      <c r="E163" s="241" t="s">
        <v>88</v>
      </c>
      <c r="F163" s="242" t="s">
        <v>187</v>
      </c>
      <c r="G163" s="240"/>
      <c r="H163" s="243">
        <v>7.4880000000000004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134</v>
      </c>
      <c r="AU163" s="249" t="s">
        <v>84</v>
      </c>
      <c r="AV163" s="13" t="s">
        <v>84</v>
      </c>
      <c r="AW163" s="13" t="s">
        <v>31</v>
      </c>
      <c r="AX163" s="13" t="s">
        <v>82</v>
      </c>
      <c r="AY163" s="249" t="s">
        <v>124</v>
      </c>
    </row>
    <row r="164" s="2" customFormat="1" ht="37.8" customHeight="1">
      <c r="A164" s="38"/>
      <c r="B164" s="39"/>
      <c r="C164" s="220" t="s">
        <v>188</v>
      </c>
      <c r="D164" s="220" t="s">
        <v>126</v>
      </c>
      <c r="E164" s="221" t="s">
        <v>189</v>
      </c>
      <c r="F164" s="222" t="s">
        <v>190</v>
      </c>
      <c r="G164" s="223" t="s">
        <v>184</v>
      </c>
      <c r="H164" s="224">
        <v>7.4820000000000002</v>
      </c>
      <c r="I164" s="225"/>
      <c r="J164" s="226">
        <f>ROUND(I164*H164,2)</f>
        <v>0</v>
      </c>
      <c r="K164" s="227"/>
      <c r="L164" s="44"/>
      <c r="M164" s="228" t="s">
        <v>1</v>
      </c>
      <c r="N164" s="229" t="s">
        <v>39</v>
      </c>
      <c r="O164" s="91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2" t="s">
        <v>130</v>
      </c>
      <c r="AT164" s="232" t="s">
        <v>126</v>
      </c>
      <c r="AU164" s="232" t="s">
        <v>84</v>
      </c>
      <c r="AY164" s="17" t="s">
        <v>124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7" t="s">
        <v>82</v>
      </c>
      <c r="BK164" s="233">
        <f>ROUND(I164*H164,2)</f>
        <v>0</v>
      </c>
      <c r="BL164" s="17" t="s">
        <v>130</v>
      </c>
      <c r="BM164" s="232" t="s">
        <v>191</v>
      </c>
    </row>
    <row r="165" s="2" customFormat="1">
      <c r="A165" s="38"/>
      <c r="B165" s="39"/>
      <c r="C165" s="40"/>
      <c r="D165" s="234" t="s">
        <v>132</v>
      </c>
      <c r="E165" s="40"/>
      <c r="F165" s="235" t="s">
        <v>192</v>
      </c>
      <c r="G165" s="40"/>
      <c r="H165" s="40"/>
      <c r="I165" s="236"/>
      <c r="J165" s="40"/>
      <c r="K165" s="40"/>
      <c r="L165" s="44"/>
      <c r="M165" s="237"/>
      <c r="N165" s="238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132</v>
      </c>
      <c r="AU165" s="17" t="s">
        <v>84</v>
      </c>
    </row>
    <row r="166" s="13" customFormat="1">
      <c r="A166" s="13"/>
      <c r="B166" s="239"/>
      <c r="C166" s="240"/>
      <c r="D166" s="234" t="s">
        <v>134</v>
      </c>
      <c r="E166" s="241" t="s">
        <v>1</v>
      </c>
      <c r="F166" s="242" t="s">
        <v>193</v>
      </c>
      <c r="G166" s="240"/>
      <c r="H166" s="243">
        <v>7.4820000000000002</v>
      </c>
      <c r="I166" s="244"/>
      <c r="J166" s="240"/>
      <c r="K166" s="240"/>
      <c r="L166" s="245"/>
      <c r="M166" s="246"/>
      <c r="N166" s="247"/>
      <c r="O166" s="247"/>
      <c r="P166" s="247"/>
      <c r="Q166" s="247"/>
      <c r="R166" s="247"/>
      <c r="S166" s="247"/>
      <c r="T166" s="24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9" t="s">
        <v>134</v>
      </c>
      <c r="AU166" s="249" t="s">
        <v>84</v>
      </c>
      <c r="AV166" s="13" t="s">
        <v>84</v>
      </c>
      <c r="AW166" s="13" t="s">
        <v>31</v>
      </c>
      <c r="AX166" s="13" t="s">
        <v>82</v>
      </c>
      <c r="AY166" s="249" t="s">
        <v>124</v>
      </c>
    </row>
    <row r="167" s="2" customFormat="1" ht="24.15" customHeight="1">
      <c r="A167" s="38"/>
      <c r="B167" s="39"/>
      <c r="C167" s="220" t="s">
        <v>8</v>
      </c>
      <c r="D167" s="220" t="s">
        <v>126</v>
      </c>
      <c r="E167" s="221" t="s">
        <v>194</v>
      </c>
      <c r="F167" s="222" t="s">
        <v>195</v>
      </c>
      <c r="G167" s="223" t="s">
        <v>184</v>
      </c>
      <c r="H167" s="224">
        <v>7.4820000000000002</v>
      </c>
      <c r="I167" s="225"/>
      <c r="J167" s="226">
        <f>ROUND(I167*H167,2)</f>
        <v>0</v>
      </c>
      <c r="K167" s="227"/>
      <c r="L167" s="44"/>
      <c r="M167" s="228" t="s">
        <v>1</v>
      </c>
      <c r="N167" s="229" t="s">
        <v>39</v>
      </c>
      <c r="O167" s="91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2" t="s">
        <v>130</v>
      </c>
      <c r="AT167" s="232" t="s">
        <v>126</v>
      </c>
      <c r="AU167" s="232" t="s">
        <v>84</v>
      </c>
      <c r="AY167" s="17" t="s">
        <v>124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82</v>
      </c>
      <c r="BK167" s="233">
        <f>ROUND(I167*H167,2)</f>
        <v>0</v>
      </c>
      <c r="BL167" s="17" t="s">
        <v>130</v>
      </c>
      <c r="BM167" s="232" t="s">
        <v>196</v>
      </c>
    </row>
    <row r="168" s="2" customFormat="1">
      <c r="A168" s="38"/>
      <c r="B168" s="39"/>
      <c r="C168" s="40"/>
      <c r="D168" s="234" t="s">
        <v>132</v>
      </c>
      <c r="E168" s="40"/>
      <c r="F168" s="235" t="s">
        <v>197</v>
      </c>
      <c r="G168" s="40"/>
      <c r="H168" s="40"/>
      <c r="I168" s="236"/>
      <c r="J168" s="40"/>
      <c r="K168" s="40"/>
      <c r="L168" s="44"/>
      <c r="M168" s="237"/>
      <c r="N168" s="238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132</v>
      </c>
      <c r="AU168" s="17" t="s">
        <v>84</v>
      </c>
    </row>
    <row r="169" s="2" customFormat="1" ht="24.15" customHeight="1">
      <c r="A169" s="38"/>
      <c r="B169" s="39"/>
      <c r="C169" s="220" t="s">
        <v>198</v>
      </c>
      <c r="D169" s="220" t="s">
        <v>126</v>
      </c>
      <c r="E169" s="221" t="s">
        <v>199</v>
      </c>
      <c r="F169" s="222" t="s">
        <v>200</v>
      </c>
      <c r="G169" s="223" t="s">
        <v>184</v>
      </c>
      <c r="H169" s="224">
        <v>14.970000000000001</v>
      </c>
      <c r="I169" s="225"/>
      <c r="J169" s="226">
        <f>ROUND(I169*H169,2)</f>
        <v>0</v>
      </c>
      <c r="K169" s="227"/>
      <c r="L169" s="44"/>
      <c r="M169" s="228" t="s">
        <v>1</v>
      </c>
      <c r="N169" s="229" t="s">
        <v>39</v>
      </c>
      <c r="O169" s="91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2" t="s">
        <v>130</v>
      </c>
      <c r="AT169" s="232" t="s">
        <v>126</v>
      </c>
      <c r="AU169" s="232" t="s">
        <v>84</v>
      </c>
      <c r="AY169" s="17" t="s">
        <v>124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7" t="s">
        <v>82</v>
      </c>
      <c r="BK169" s="233">
        <f>ROUND(I169*H169,2)</f>
        <v>0</v>
      </c>
      <c r="BL169" s="17" t="s">
        <v>130</v>
      </c>
      <c r="BM169" s="232" t="s">
        <v>201</v>
      </c>
    </row>
    <row r="170" s="2" customFormat="1">
      <c r="A170" s="38"/>
      <c r="B170" s="39"/>
      <c r="C170" s="40"/>
      <c r="D170" s="234" t="s">
        <v>132</v>
      </c>
      <c r="E170" s="40"/>
      <c r="F170" s="235" t="s">
        <v>202</v>
      </c>
      <c r="G170" s="40"/>
      <c r="H170" s="40"/>
      <c r="I170" s="236"/>
      <c r="J170" s="40"/>
      <c r="K170" s="40"/>
      <c r="L170" s="44"/>
      <c r="M170" s="237"/>
      <c r="N170" s="238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132</v>
      </c>
      <c r="AU170" s="17" t="s">
        <v>84</v>
      </c>
    </row>
    <row r="171" s="13" customFormat="1">
      <c r="A171" s="13"/>
      <c r="B171" s="239"/>
      <c r="C171" s="240"/>
      <c r="D171" s="234" t="s">
        <v>134</v>
      </c>
      <c r="E171" s="241" t="s">
        <v>1</v>
      </c>
      <c r="F171" s="242" t="s">
        <v>203</v>
      </c>
      <c r="G171" s="240"/>
      <c r="H171" s="243">
        <v>14.970000000000001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134</v>
      </c>
      <c r="AU171" s="249" t="s">
        <v>84</v>
      </c>
      <c r="AV171" s="13" t="s">
        <v>84</v>
      </c>
      <c r="AW171" s="13" t="s">
        <v>31</v>
      </c>
      <c r="AX171" s="13" t="s">
        <v>82</v>
      </c>
      <c r="AY171" s="249" t="s">
        <v>124</v>
      </c>
    </row>
    <row r="172" s="2" customFormat="1" ht="16.5" customHeight="1">
      <c r="A172" s="38"/>
      <c r="B172" s="39"/>
      <c r="C172" s="261" t="s">
        <v>204</v>
      </c>
      <c r="D172" s="261" t="s">
        <v>205</v>
      </c>
      <c r="E172" s="262" t="s">
        <v>206</v>
      </c>
      <c r="F172" s="263" t="s">
        <v>207</v>
      </c>
      <c r="G172" s="264" t="s">
        <v>208</v>
      </c>
      <c r="H172" s="265">
        <v>13.468</v>
      </c>
      <c r="I172" s="266"/>
      <c r="J172" s="267">
        <f>ROUND(I172*H172,2)</f>
        <v>0</v>
      </c>
      <c r="K172" s="268"/>
      <c r="L172" s="269"/>
      <c r="M172" s="270" t="s">
        <v>1</v>
      </c>
      <c r="N172" s="271" t="s">
        <v>39</v>
      </c>
      <c r="O172" s="91"/>
      <c r="P172" s="230">
        <f>O172*H172</f>
        <v>0</v>
      </c>
      <c r="Q172" s="230">
        <v>1</v>
      </c>
      <c r="R172" s="230">
        <f>Q172*H172</f>
        <v>13.468</v>
      </c>
      <c r="S172" s="230">
        <v>0</v>
      </c>
      <c r="T172" s="23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2" t="s">
        <v>168</v>
      </c>
      <c r="AT172" s="232" t="s">
        <v>205</v>
      </c>
      <c r="AU172" s="232" t="s">
        <v>84</v>
      </c>
      <c r="AY172" s="17" t="s">
        <v>124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82</v>
      </c>
      <c r="BK172" s="233">
        <f>ROUND(I172*H172,2)</f>
        <v>0</v>
      </c>
      <c r="BL172" s="17" t="s">
        <v>130</v>
      </c>
      <c r="BM172" s="232" t="s">
        <v>209</v>
      </c>
    </row>
    <row r="173" s="2" customFormat="1">
      <c r="A173" s="38"/>
      <c r="B173" s="39"/>
      <c r="C173" s="40"/>
      <c r="D173" s="234" t="s">
        <v>132</v>
      </c>
      <c r="E173" s="40"/>
      <c r="F173" s="235" t="s">
        <v>207</v>
      </c>
      <c r="G173" s="40"/>
      <c r="H173" s="40"/>
      <c r="I173" s="236"/>
      <c r="J173" s="40"/>
      <c r="K173" s="40"/>
      <c r="L173" s="44"/>
      <c r="M173" s="237"/>
      <c r="N173" s="238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132</v>
      </c>
      <c r="AU173" s="17" t="s">
        <v>84</v>
      </c>
    </row>
    <row r="174" s="13" customFormat="1">
      <c r="A174" s="13"/>
      <c r="B174" s="239"/>
      <c r="C174" s="240"/>
      <c r="D174" s="234" t="s">
        <v>134</v>
      </c>
      <c r="E174" s="241" t="s">
        <v>1</v>
      </c>
      <c r="F174" s="242" t="s">
        <v>210</v>
      </c>
      <c r="G174" s="240"/>
      <c r="H174" s="243">
        <v>14.970000000000001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134</v>
      </c>
      <c r="AU174" s="249" t="s">
        <v>84</v>
      </c>
      <c r="AV174" s="13" t="s">
        <v>84</v>
      </c>
      <c r="AW174" s="13" t="s">
        <v>31</v>
      </c>
      <c r="AX174" s="13" t="s">
        <v>74</v>
      </c>
      <c r="AY174" s="249" t="s">
        <v>124</v>
      </c>
    </row>
    <row r="175" s="13" customFormat="1">
      <c r="A175" s="13"/>
      <c r="B175" s="239"/>
      <c r="C175" s="240"/>
      <c r="D175" s="234" t="s">
        <v>134</v>
      </c>
      <c r="E175" s="241" t="s">
        <v>1</v>
      </c>
      <c r="F175" s="242" t="s">
        <v>211</v>
      </c>
      <c r="G175" s="240"/>
      <c r="H175" s="243">
        <v>-7.4880000000000004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9" t="s">
        <v>134</v>
      </c>
      <c r="AU175" s="249" t="s">
        <v>84</v>
      </c>
      <c r="AV175" s="13" t="s">
        <v>84</v>
      </c>
      <c r="AW175" s="13" t="s">
        <v>31</v>
      </c>
      <c r="AX175" s="13" t="s">
        <v>74</v>
      </c>
      <c r="AY175" s="249" t="s">
        <v>124</v>
      </c>
    </row>
    <row r="176" s="14" customFormat="1">
      <c r="A176" s="14"/>
      <c r="B176" s="250"/>
      <c r="C176" s="251"/>
      <c r="D176" s="234" t="s">
        <v>134</v>
      </c>
      <c r="E176" s="252" t="s">
        <v>1</v>
      </c>
      <c r="F176" s="253" t="s">
        <v>160</v>
      </c>
      <c r="G176" s="251"/>
      <c r="H176" s="254">
        <v>7.4820000000000002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134</v>
      </c>
      <c r="AU176" s="260" t="s">
        <v>84</v>
      </c>
      <c r="AV176" s="14" t="s">
        <v>130</v>
      </c>
      <c r="AW176" s="14" t="s">
        <v>31</v>
      </c>
      <c r="AX176" s="14" t="s">
        <v>82</v>
      </c>
      <c r="AY176" s="260" t="s">
        <v>124</v>
      </c>
    </row>
    <row r="177" s="13" customFormat="1">
      <c r="A177" s="13"/>
      <c r="B177" s="239"/>
      <c r="C177" s="240"/>
      <c r="D177" s="234" t="s">
        <v>134</v>
      </c>
      <c r="E177" s="240"/>
      <c r="F177" s="242" t="s">
        <v>212</v>
      </c>
      <c r="G177" s="240"/>
      <c r="H177" s="243">
        <v>13.468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134</v>
      </c>
      <c r="AU177" s="249" t="s">
        <v>84</v>
      </c>
      <c r="AV177" s="13" t="s">
        <v>84</v>
      </c>
      <c r="AW177" s="13" t="s">
        <v>4</v>
      </c>
      <c r="AX177" s="13" t="s">
        <v>82</v>
      </c>
      <c r="AY177" s="249" t="s">
        <v>124</v>
      </c>
    </row>
    <row r="178" s="2" customFormat="1" ht="24.15" customHeight="1">
      <c r="A178" s="38"/>
      <c r="B178" s="39"/>
      <c r="C178" s="220" t="s">
        <v>213</v>
      </c>
      <c r="D178" s="220" t="s">
        <v>126</v>
      </c>
      <c r="E178" s="221" t="s">
        <v>214</v>
      </c>
      <c r="F178" s="222" t="s">
        <v>215</v>
      </c>
      <c r="G178" s="223" t="s">
        <v>129</v>
      </c>
      <c r="H178" s="224">
        <v>135.90000000000001</v>
      </c>
      <c r="I178" s="225"/>
      <c r="J178" s="226">
        <f>ROUND(I178*H178,2)</f>
        <v>0</v>
      </c>
      <c r="K178" s="227"/>
      <c r="L178" s="44"/>
      <c r="M178" s="228" t="s">
        <v>1</v>
      </c>
      <c r="N178" s="229" t="s">
        <v>39</v>
      </c>
      <c r="O178" s="91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2" t="s">
        <v>130</v>
      </c>
      <c r="AT178" s="232" t="s">
        <v>126</v>
      </c>
      <c r="AU178" s="232" t="s">
        <v>84</v>
      </c>
      <c r="AY178" s="17" t="s">
        <v>124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7" t="s">
        <v>82</v>
      </c>
      <c r="BK178" s="233">
        <f>ROUND(I178*H178,2)</f>
        <v>0</v>
      </c>
      <c r="BL178" s="17" t="s">
        <v>130</v>
      </c>
      <c r="BM178" s="232" t="s">
        <v>216</v>
      </c>
    </row>
    <row r="179" s="2" customFormat="1">
      <c r="A179" s="38"/>
      <c r="B179" s="39"/>
      <c r="C179" s="40"/>
      <c r="D179" s="234" t="s">
        <v>132</v>
      </c>
      <c r="E179" s="40"/>
      <c r="F179" s="235" t="s">
        <v>217</v>
      </c>
      <c r="G179" s="40"/>
      <c r="H179" s="40"/>
      <c r="I179" s="236"/>
      <c r="J179" s="40"/>
      <c r="K179" s="40"/>
      <c r="L179" s="44"/>
      <c r="M179" s="237"/>
      <c r="N179" s="238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132</v>
      </c>
      <c r="AU179" s="17" t="s">
        <v>84</v>
      </c>
    </row>
    <row r="180" s="13" customFormat="1">
      <c r="A180" s="13"/>
      <c r="B180" s="239"/>
      <c r="C180" s="240"/>
      <c r="D180" s="234" t="s">
        <v>134</v>
      </c>
      <c r="E180" s="241" t="s">
        <v>1</v>
      </c>
      <c r="F180" s="242" t="s">
        <v>218</v>
      </c>
      <c r="G180" s="240"/>
      <c r="H180" s="243">
        <v>135.90000000000001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134</v>
      </c>
      <c r="AU180" s="249" t="s">
        <v>84</v>
      </c>
      <c r="AV180" s="13" t="s">
        <v>84</v>
      </c>
      <c r="AW180" s="13" t="s">
        <v>31</v>
      </c>
      <c r="AX180" s="13" t="s">
        <v>82</v>
      </c>
      <c r="AY180" s="249" t="s">
        <v>124</v>
      </c>
    </row>
    <row r="181" s="2" customFormat="1" ht="16.5" customHeight="1">
      <c r="A181" s="38"/>
      <c r="B181" s="39"/>
      <c r="C181" s="261" t="s">
        <v>219</v>
      </c>
      <c r="D181" s="261" t="s">
        <v>205</v>
      </c>
      <c r="E181" s="262" t="s">
        <v>220</v>
      </c>
      <c r="F181" s="263" t="s">
        <v>221</v>
      </c>
      <c r="G181" s="264" t="s">
        <v>222</v>
      </c>
      <c r="H181" s="265">
        <v>4.077</v>
      </c>
      <c r="I181" s="266"/>
      <c r="J181" s="267">
        <f>ROUND(I181*H181,2)</f>
        <v>0</v>
      </c>
      <c r="K181" s="268"/>
      <c r="L181" s="269"/>
      <c r="M181" s="270" t="s">
        <v>1</v>
      </c>
      <c r="N181" s="271" t="s">
        <v>39</v>
      </c>
      <c r="O181" s="91"/>
      <c r="P181" s="230">
        <f>O181*H181</f>
        <v>0</v>
      </c>
      <c r="Q181" s="230">
        <v>0.001</v>
      </c>
      <c r="R181" s="230">
        <f>Q181*H181</f>
        <v>0.0040769999999999999</v>
      </c>
      <c r="S181" s="230">
        <v>0</v>
      </c>
      <c r="T181" s="23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2" t="s">
        <v>168</v>
      </c>
      <c r="AT181" s="232" t="s">
        <v>205</v>
      </c>
      <c r="AU181" s="232" t="s">
        <v>84</v>
      </c>
      <c r="AY181" s="17" t="s">
        <v>124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82</v>
      </c>
      <c r="BK181" s="233">
        <f>ROUND(I181*H181,2)</f>
        <v>0</v>
      </c>
      <c r="BL181" s="17" t="s">
        <v>130</v>
      </c>
      <c r="BM181" s="232" t="s">
        <v>223</v>
      </c>
    </row>
    <row r="182" s="2" customFormat="1">
      <c r="A182" s="38"/>
      <c r="B182" s="39"/>
      <c r="C182" s="40"/>
      <c r="D182" s="234" t="s">
        <v>132</v>
      </c>
      <c r="E182" s="40"/>
      <c r="F182" s="235" t="s">
        <v>221</v>
      </c>
      <c r="G182" s="40"/>
      <c r="H182" s="40"/>
      <c r="I182" s="236"/>
      <c r="J182" s="40"/>
      <c r="K182" s="40"/>
      <c r="L182" s="44"/>
      <c r="M182" s="237"/>
      <c r="N182" s="238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132</v>
      </c>
      <c r="AU182" s="17" t="s">
        <v>84</v>
      </c>
    </row>
    <row r="183" s="13" customFormat="1">
      <c r="A183" s="13"/>
      <c r="B183" s="239"/>
      <c r="C183" s="240"/>
      <c r="D183" s="234" t="s">
        <v>134</v>
      </c>
      <c r="E183" s="240"/>
      <c r="F183" s="242" t="s">
        <v>224</v>
      </c>
      <c r="G183" s="240"/>
      <c r="H183" s="243">
        <v>4.077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134</v>
      </c>
      <c r="AU183" s="249" t="s">
        <v>84</v>
      </c>
      <c r="AV183" s="13" t="s">
        <v>84</v>
      </c>
      <c r="AW183" s="13" t="s">
        <v>4</v>
      </c>
      <c r="AX183" s="13" t="s">
        <v>82</v>
      </c>
      <c r="AY183" s="249" t="s">
        <v>124</v>
      </c>
    </row>
    <row r="184" s="2" customFormat="1" ht="24.15" customHeight="1">
      <c r="A184" s="38"/>
      <c r="B184" s="39"/>
      <c r="C184" s="220" t="s">
        <v>225</v>
      </c>
      <c r="D184" s="220" t="s">
        <v>126</v>
      </c>
      <c r="E184" s="221" t="s">
        <v>226</v>
      </c>
      <c r="F184" s="222" t="s">
        <v>227</v>
      </c>
      <c r="G184" s="223" t="s">
        <v>129</v>
      </c>
      <c r="H184" s="224">
        <v>101.315</v>
      </c>
      <c r="I184" s="225"/>
      <c r="J184" s="226">
        <f>ROUND(I184*H184,2)</f>
        <v>0</v>
      </c>
      <c r="K184" s="227"/>
      <c r="L184" s="44"/>
      <c r="M184" s="228" t="s">
        <v>1</v>
      </c>
      <c r="N184" s="229" t="s">
        <v>39</v>
      </c>
      <c r="O184" s="91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2" t="s">
        <v>130</v>
      </c>
      <c r="AT184" s="232" t="s">
        <v>126</v>
      </c>
      <c r="AU184" s="232" t="s">
        <v>84</v>
      </c>
      <c r="AY184" s="17" t="s">
        <v>124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7" t="s">
        <v>82</v>
      </c>
      <c r="BK184" s="233">
        <f>ROUND(I184*H184,2)</f>
        <v>0</v>
      </c>
      <c r="BL184" s="17" t="s">
        <v>130</v>
      </c>
      <c r="BM184" s="232" t="s">
        <v>228</v>
      </c>
    </row>
    <row r="185" s="2" customFormat="1">
      <c r="A185" s="38"/>
      <c r="B185" s="39"/>
      <c r="C185" s="40"/>
      <c r="D185" s="234" t="s">
        <v>132</v>
      </c>
      <c r="E185" s="40"/>
      <c r="F185" s="235" t="s">
        <v>229</v>
      </c>
      <c r="G185" s="40"/>
      <c r="H185" s="40"/>
      <c r="I185" s="236"/>
      <c r="J185" s="40"/>
      <c r="K185" s="40"/>
      <c r="L185" s="44"/>
      <c r="M185" s="237"/>
      <c r="N185" s="238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132</v>
      </c>
      <c r="AU185" s="17" t="s">
        <v>84</v>
      </c>
    </row>
    <row r="186" s="13" customFormat="1">
      <c r="A186" s="13"/>
      <c r="B186" s="239"/>
      <c r="C186" s="240"/>
      <c r="D186" s="234" t="s">
        <v>134</v>
      </c>
      <c r="E186" s="241" t="s">
        <v>1</v>
      </c>
      <c r="F186" s="242" t="s">
        <v>230</v>
      </c>
      <c r="G186" s="240"/>
      <c r="H186" s="243">
        <v>88.099999999999994</v>
      </c>
      <c r="I186" s="244"/>
      <c r="J186" s="240"/>
      <c r="K186" s="240"/>
      <c r="L186" s="245"/>
      <c r="M186" s="246"/>
      <c r="N186" s="247"/>
      <c r="O186" s="247"/>
      <c r="P186" s="247"/>
      <c r="Q186" s="247"/>
      <c r="R186" s="247"/>
      <c r="S186" s="247"/>
      <c r="T186" s="24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9" t="s">
        <v>134</v>
      </c>
      <c r="AU186" s="249" t="s">
        <v>84</v>
      </c>
      <c r="AV186" s="13" t="s">
        <v>84</v>
      </c>
      <c r="AW186" s="13" t="s">
        <v>31</v>
      </c>
      <c r="AX186" s="13" t="s">
        <v>82</v>
      </c>
      <c r="AY186" s="249" t="s">
        <v>124</v>
      </c>
    </row>
    <row r="187" s="13" customFormat="1">
      <c r="A187" s="13"/>
      <c r="B187" s="239"/>
      <c r="C187" s="240"/>
      <c r="D187" s="234" t="s">
        <v>134</v>
      </c>
      <c r="E187" s="240"/>
      <c r="F187" s="242" t="s">
        <v>231</v>
      </c>
      <c r="G187" s="240"/>
      <c r="H187" s="243">
        <v>101.315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134</v>
      </c>
      <c r="AU187" s="249" t="s">
        <v>84</v>
      </c>
      <c r="AV187" s="13" t="s">
        <v>84</v>
      </c>
      <c r="AW187" s="13" t="s">
        <v>4</v>
      </c>
      <c r="AX187" s="13" t="s">
        <v>82</v>
      </c>
      <c r="AY187" s="249" t="s">
        <v>124</v>
      </c>
    </row>
    <row r="188" s="12" customFormat="1" ht="22.8" customHeight="1">
      <c r="A188" s="12"/>
      <c r="B188" s="204"/>
      <c r="C188" s="205"/>
      <c r="D188" s="206" t="s">
        <v>73</v>
      </c>
      <c r="E188" s="218" t="s">
        <v>150</v>
      </c>
      <c r="F188" s="218" t="s">
        <v>232</v>
      </c>
      <c r="G188" s="205"/>
      <c r="H188" s="205"/>
      <c r="I188" s="208"/>
      <c r="J188" s="219">
        <f>BK188</f>
        <v>0</v>
      </c>
      <c r="K188" s="205"/>
      <c r="L188" s="210"/>
      <c r="M188" s="211"/>
      <c r="N188" s="212"/>
      <c r="O188" s="212"/>
      <c r="P188" s="213">
        <f>SUM(P189:P245)</f>
        <v>0</v>
      </c>
      <c r="Q188" s="212"/>
      <c r="R188" s="213">
        <f>SUM(R189:R245)</f>
        <v>73.309577000000004</v>
      </c>
      <c r="S188" s="212"/>
      <c r="T188" s="214">
        <f>SUM(T189:T245)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5" t="s">
        <v>82</v>
      </c>
      <c r="AT188" s="216" t="s">
        <v>73</v>
      </c>
      <c r="AU188" s="216" t="s">
        <v>82</v>
      </c>
      <c r="AY188" s="215" t="s">
        <v>124</v>
      </c>
      <c r="BK188" s="217">
        <f>SUM(BK189:BK245)</f>
        <v>0</v>
      </c>
    </row>
    <row r="189" s="2" customFormat="1" ht="16.5" customHeight="1">
      <c r="A189" s="38"/>
      <c r="B189" s="39"/>
      <c r="C189" s="220" t="s">
        <v>233</v>
      </c>
      <c r="D189" s="220" t="s">
        <v>126</v>
      </c>
      <c r="E189" s="221" t="s">
        <v>234</v>
      </c>
      <c r="F189" s="222" t="s">
        <v>235</v>
      </c>
      <c r="G189" s="223" t="s">
        <v>129</v>
      </c>
      <c r="H189" s="224">
        <v>88.099999999999994</v>
      </c>
      <c r="I189" s="225"/>
      <c r="J189" s="226">
        <f>ROUND(I189*H189,2)</f>
        <v>0</v>
      </c>
      <c r="K189" s="227"/>
      <c r="L189" s="44"/>
      <c r="M189" s="228" t="s">
        <v>1</v>
      </c>
      <c r="N189" s="229" t="s">
        <v>39</v>
      </c>
      <c r="O189" s="91"/>
      <c r="P189" s="230">
        <f>O189*H189</f>
        <v>0</v>
      </c>
      <c r="Q189" s="230">
        <v>0.091999999999999998</v>
      </c>
      <c r="R189" s="230">
        <f>Q189*H189</f>
        <v>8.1052</v>
      </c>
      <c r="S189" s="230">
        <v>0</v>
      </c>
      <c r="T189" s="231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2" t="s">
        <v>130</v>
      </c>
      <c r="AT189" s="232" t="s">
        <v>126</v>
      </c>
      <c r="AU189" s="232" t="s">
        <v>84</v>
      </c>
      <c r="AY189" s="17" t="s">
        <v>124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7" t="s">
        <v>82</v>
      </c>
      <c r="BK189" s="233">
        <f>ROUND(I189*H189,2)</f>
        <v>0</v>
      </c>
      <c r="BL189" s="17" t="s">
        <v>130</v>
      </c>
      <c r="BM189" s="232" t="s">
        <v>236</v>
      </c>
    </row>
    <row r="190" s="2" customFormat="1">
      <c r="A190" s="38"/>
      <c r="B190" s="39"/>
      <c r="C190" s="40"/>
      <c r="D190" s="234" t="s">
        <v>132</v>
      </c>
      <c r="E190" s="40"/>
      <c r="F190" s="235" t="s">
        <v>237</v>
      </c>
      <c r="G190" s="40"/>
      <c r="H190" s="40"/>
      <c r="I190" s="236"/>
      <c r="J190" s="40"/>
      <c r="K190" s="40"/>
      <c r="L190" s="44"/>
      <c r="M190" s="237"/>
      <c r="N190" s="238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132</v>
      </c>
      <c r="AU190" s="17" t="s">
        <v>84</v>
      </c>
    </row>
    <row r="191" s="13" customFormat="1">
      <c r="A191" s="13"/>
      <c r="B191" s="239"/>
      <c r="C191" s="240"/>
      <c r="D191" s="234" t="s">
        <v>134</v>
      </c>
      <c r="E191" s="241" t="s">
        <v>1</v>
      </c>
      <c r="F191" s="242" t="s">
        <v>230</v>
      </c>
      <c r="G191" s="240"/>
      <c r="H191" s="243">
        <v>88.099999999999994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134</v>
      </c>
      <c r="AU191" s="249" t="s">
        <v>84</v>
      </c>
      <c r="AV191" s="13" t="s">
        <v>84</v>
      </c>
      <c r="AW191" s="13" t="s">
        <v>31</v>
      </c>
      <c r="AX191" s="13" t="s">
        <v>82</v>
      </c>
      <c r="AY191" s="249" t="s">
        <v>124</v>
      </c>
    </row>
    <row r="192" s="2" customFormat="1" ht="21.75" customHeight="1">
      <c r="A192" s="38"/>
      <c r="B192" s="39"/>
      <c r="C192" s="220" t="s">
        <v>238</v>
      </c>
      <c r="D192" s="220" t="s">
        <v>126</v>
      </c>
      <c r="E192" s="221" t="s">
        <v>239</v>
      </c>
      <c r="F192" s="222" t="s">
        <v>240</v>
      </c>
      <c r="G192" s="223" t="s">
        <v>129</v>
      </c>
      <c r="H192" s="224">
        <v>14.4</v>
      </c>
      <c r="I192" s="225"/>
      <c r="J192" s="226">
        <f>ROUND(I192*H192,2)</f>
        <v>0</v>
      </c>
      <c r="K192" s="227"/>
      <c r="L192" s="44"/>
      <c r="M192" s="228" t="s">
        <v>1</v>
      </c>
      <c r="N192" s="229" t="s">
        <v>39</v>
      </c>
      <c r="O192" s="91"/>
      <c r="P192" s="230">
        <f>O192*H192</f>
        <v>0</v>
      </c>
      <c r="Q192" s="230">
        <v>0.11500000000000001</v>
      </c>
      <c r="R192" s="230">
        <f>Q192*H192</f>
        <v>1.6560000000000001</v>
      </c>
      <c r="S192" s="230">
        <v>0</v>
      </c>
      <c r="T192" s="231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2" t="s">
        <v>130</v>
      </c>
      <c r="AT192" s="232" t="s">
        <v>126</v>
      </c>
      <c r="AU192" s="232" t="s">
        <v>84</v>
      </c>
      <c r="AY192" s="17" t="s">
        <v>124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7" t="s">
        <v>82</v>
      </c>
      <c r="BK192" s="233">
        <f>ROUND(I192*H192,2)</f>
        <v>0</v>
      </c>
      <c r="BL192" s="17" t="s">
        <v>130</v>
      </c>
      <c r="BM192" s="232" t="s">
        <v>241</v>
      </c>
    </row>
    <row r="193" s="2" customFormat="1">
      <c r="A193" s="38"/>
      <c r="B193" s="39"/>
      <c r="C193" s="40"/>
      <c r="D193" s="234" t="s">
        <v>132</v>
      </c>
      <c r="E193" s="40"/>
      <c r="F193" s="235" t="s">
        <v>242</v>
      </c>
      <c r="G193" s="40"/>
      <c r="H193" s="40"/>
      <c r="I193" s="236"/>
      <c r="J193" s="40"/>
      <c r="K193" s="40"/>
      <c r="L193" s="44"/>
      <c r="M193" s="237"/>
      <c r="N193" s="238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132</v>
      </c>
      <c r="AU193" s="17" t="s">
        <v>84</v>
      </c>
    </row>
    <row r="194" s="13" customFormat="1">
      <c r="A194" s="13"/>
      <c r="B194" s="239"/>
      <c r="C194" s="240"/>
      <c r="D194" s="234" t="s">
        <v>134</v>
      </c>
      <c r="E194" s="241" t="s">
        <v>1</v>
      </c>
      <c r="F194" s="242" t="s">
        <v>243</v>
      </c>
      <c r="G194" s="240"/>
      <c r="H194" s="243">
        <v>14.4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9" t="s">
        <v>134</v>
      </c>
      <c r="AU194" s="249" t="s">
        <v>84</v>
      </c>
      <c r="AV194" s="13" t="s">
        <v>84</v>
      </c>
      <c r="AW194" s="13" t="s">
        <v>31</v>
      </c>
      <c r="AX194" s="13" t="s">
        <v>82</v>
      </c>
      <c r="AY194" s="249" t="s">
        <v>124</v>
      </c>
    </row>
    <row r="195" s="2" customFormat="1" ht="21.75" customHeight="1">
      <c r="A195" s="38"/>
      <c r="B195" s="39"/>
      <c r="C195" s="220" t="s">
        <v>244</v>
      </c>
      <c r="D195" s="220" t="s">
        <v>126</v>
      </c>
      <c r="E195" s="221" t="s">
        <v>245</v>
      </c>
      <c r="F195" s="222" t="s">
        <v>246</v>
      </c>
      <c r="G195" s="223" t="s">
        <v>129</v>
      </c>
      <c r="H195" s="224">
        <v>14.960000000000001</v>
      </c>
      <c r="I195" s="225"/>
      <c r="J195" s="226">
        <f>ROUND(I195*H195,2)</f>
        <v>0</v>
      </c>
      <c r="K195" s="227"/>
      <c r="L195" s="44"/>
      <c r="M195" s="228" t="s">
        <v>1</v>
      </c>
      <c r="N195" s="229" t="s">
        <v>39</v>
      </c>
      <c r="O195" s="91"/>
      <c r="P195" s="230">
        <f>O195*H195</f>
        <v>0</v>
      </c>
      <c r="Q195" s="230">
        <v>0.34499999999999997</v>
      </c>
      <c r="R195" s="230">
        <f>Q195*H195</f>
        <v>5.1612</v>
      </c>
      <c r="S195" s="230">
        <v>0</v>
      </c>
      <c r="T195" s="231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2" t="s">
        <v>130</v>
      </c>
      <c r="AT195" s="232" t="s">
        <v>126</v>
      </c>
      <c r="AU195" s="232" t="s">
        <v>84</v>
      </c>
      <c r="AY195" s="17" t="s">
        <v>124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7" t="s">
        <v>82</v>
      </c>
      <c r="BK195" s="233">
        <f>ROUND(I195*H195,2)</f>
        <v>0</v>
      </c>
      <c r="BL195" s="17" t="s">
        <v>130</v>
      </c>
      <c r="BM195" s="232" t="s">
        <v>247</v>
      </c>
    </row>
    <row r="196" s="2" customFormat="1">
      <c r="A196" s="38"/>
      <c r="B196" s="39"/>
      <c r="C196" s="40"/>
      <c r="D196" s="234" t="s">
        <v>132</v>
      </c>
      <c r="E196" s="40"/>
      <c r="F196" s="235" t="s">
        <v>248</v>
      </c>
      <c r="G196" s="40"/>
      <c r="H196" s="40"/>
      <c r="I196" s="236"/>
      <c r="J196" s="40"/>
      <c r="K196" s="40"/>
      <c r="L196" s="44"/>
      <c r="M196" s="237"/>
      <c r="N196" s="238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132</v>
      </c>
      <c r="AU196" s="17" t="s">
        <v>84</v>
      </c>
    </row>
    <row r="197" s="13" customFormat="1">
      <c r="A197" s="13"/>
      <c r="B197" s="239"/>
      <c r="C197" s="240"/>
      <c r="D197" s="234" t="s">
        <v>134</v>
      </c>
      <c r="E197" s="241" t="s">
        <v>1</v>
      </c>
      <c r="F197" s="242" t="s">
        <v>249</v>
      </c>
      <c r="G197" s="240"/>
      <c r="H197" s="243">
        <v>14.960000000000001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9" t="s">
        <v>134</v>
      </c>
      <c r="AU197" s="249" t="s">
        <v>84</v>
      </c>
      <c r="AV197" s="13" t="s">
        <v>84</v>
      </c>
      <c r="AW197" s="13" t="s">
        <v>31</v>
      </c>
      <c r="AX197" s="13" t="s">
        <v>82</v>
      </c>
      <c r="AY197" s="249" t="s">
        <v>124</v>
      </c>
    </row>
    <row r="198" s="2" customFormat="1" ht="21.75" customHeight="1">
      <c r="A198" s="38"/>
      <c r="B198" s="39"/>
      <c r="C198" s="220" t="s">
        <v>7</v>
      </c>
      <c r="D198" s="220" t="s">
        <v>126</v>
      </c>
      <c r="E198" s="221" t="s">
        <v>250</v>
      </c>
      <c r="F198" s="222" t="s">
        <v>251</v>
      </c>
      <c r="G198" s="223" t="s">
        <v>129</v>
      </c>
      <c r="H198" s="224">
        <v>21.559999999999999</v>
      </c>
      <c r="I198" s="225"/>
      <c r="J198" s="226">
        <f>ROUND(I198*H198,2)</f>
        <v>0</v>
      </c>
      <c r="K198" s="227"/>
      <c r="L198" s="44"/>
      <c r="M198" s="228" t="s">
        <v>1</v>
      </c>
      <c r="N198" s="229" t="s">
        <v>39</v>
      </c>
      <c r="O198" s="91"/>
      <c r="P198" s="230">
        <f>O198*H198</f>
        <v>0</v>
      </c>
      <c r="Q198" s="230">
        <v>0.46000000000000002</v>
      </c>
      <c r="R198" s="230">
        <f>Q198*H198</f>
        <v>9.9176000000000002</v>
      </c>
      <c r="S198" s="230">
        <v>0</v>
      </c>
      <c r="T198" s="231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2" t="s">
        <v>130</v>
      </c>
      <c r="AT198" s="232" t="s">
        <v>126</v>
      </c>
      <c r="AU198" s="232" t="s">
        <v>84</v>
      </c>
      <c r="AY198" s="17" t="s">
        <v>124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7" t="s">
        <v>82</v>
      </c>
      <c r="BK198" s="233">
        <f>ROUND(I198*H198,2)</f>
        <v>0</v>
      </c>
      <c r="BL198" s="17" t="s">
        <v>130</v>
      </c>
      <c r="BM198" s="232" t="s">
        <v>252</v>
      </c>
    </row>
    <row r="199" s="2" customFormat="1">
      <c r="A199" s="38"/>
      <c r="B199" s="39"/>
      <c r="C199" s="40"/>
      <c r="D199" s="234" t="s">
        <v>132</v>
      </c>
      <c r="E199" s="40"/>
      <c r="F199" s="235" t="s">
        <v>253</v>
      </c>
      <c r="G199" s="40"/>
      <c r="H199" s="40"/>
      <c r="I199" s="236"/>
      <c r="J199" s="40"/>
      <c r="K199" s="40"/>
      <c r="L199" s="44"/>
      <c r="M199" s="237"/>
      <c r="N199" s="238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132</v>
      </c>
      <c r="AU199" s="17" t="s">
        <v>84</v>
      </c>
    </row>
    <row r="200" s="13" customFormat="1">
      <c r="A200" s="13"/>
      <c r="B200" s="239"/>
      <c r="C200" s="240"/>
      <c r="D200" s="234" t="s">
        <v>134</v>
      </c>
      <c r="E200" s="241" t="s">
        <v>1</v>
      </c>
      <c r="F200" s="242" t="s">
        <v>254</v>
      </c>
      <c r="G200" s="240"/>
      <c r="H200" s="243">
        <v>21.559999999999999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134</v>
      </c>
      <c r="AU200" s="249" t="s">
        <v>84</v>
      </c>
      <c r="AV200" s="13" t="s">
        <v>84</v>
      </c>
      <c r="AW200" s="13" t="s">
        <v>31</v>
      </c>
      <c r="AX200" s="13" t="s">
        <v>82</v>
      </c>
      <c r="AY200" s="249" t="s">
        <v>124</v>
      </c>
    </row>
    <row r="201" s="2" customFormat="1" ht="33" customHeight="1">
      <c r="A201" s="38"/>
      <c r="B201" s="39"/>
      <c r="C201" s="220" t="s">
        <v>255</v>
      </c>
      <c r="D201" s="220" t="s">
        <v>126</v>
      </c>
      <c r="E201" s="221" t="s">
        <v>256</v>
      </c>
      <c r="F201" s="222" t="s">
        <v>257</v>
      </c>
      <c r="G201" s="223" t="s">
        <v>129</v>
      </c>
      <c r="H201" s="224">
        <v>31.699999999999999</v>
      </c>
      <c r="I201" s="225"/>
      <c r="J201" s="226">
        <f>ROUND(I201*H201,2)</f>
        <v>0</v>
      </c>
      <c r="K201" s="227"/>
      <c r="L201" s="44"/>
      <c r="M201" s="228" t="s">
        <v>1</v>
      </c>
      <c r="N201" s="229" t="s">
        <v>39</v>
      </c>
      <c r="O201" s="91"/>
      <c r="P201" s="230">
        <f>O201*H201</f>
        <v>0</v>
      </c>
      <c r="Q201" s="230">
        <v>0.38</v>
      </c>
      <c r="R201" s="230">
        <f>Q201*H201</f>
        <v>12.045999999999999</v>
      </c>
      <c r="S201" s="230">
        <v>0</v>
      </c>
      <c r="T201" s="231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2" t="s">
        <v>130</v>
      </c>
      <c r="AT201" s="232" t="s">
        <v>126</v>
      </c>
      <c r="AU201" s="232" t="s">
        <v>84</v>
      </c>
      <c r="AY201" s="17" t="s">
        <v>124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7" t="s">
        <v>82</v>
      </c>
      <c r="BK201" s="233">
        <f>ROUND(I201*H201,2)</f>
        <v>0</v>
      </c>
      <c r="BL201" s="17" t="s">
        <v>130</v>
      </c>
      <c r="BM201" s="232" t="s">
        <v>258</v>
      </c>
    </row>
    <row r="202" s="2" customFormat="1">
      <c r="A202" s="38"/>
      <c r="B202" s="39"/>
      <c r="C202" s="40"/>
      <c r="D202" s="234" t="s">
        <v>132</v>
      </c>
      <c r="E202" s="40"/>
      <c r="F202" s="235" t="s">
        <v>259</v>
      </c>
      <c r="G202" s="40"/>
      <c r="H202" s="40"/>
      <c r="I202" s="236"/>
      <c r="J202" s="40"/>
      <c r="K202" s="40"/>
      <c r="L202" s="44"/>
      <c r="M202" s="237"/>
      <c r="N202" s="238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132</v>
      </c>
      <c r="AU202" s="17" t="s">
        <v>84</v>
      </c>
    </row>
    <row r="203" s="15" customFormat="1">
      <c r="A203" s="15"/>
      <c r="B203" s="272"/>
      <c r="C203" s="273"/>
      <c r="D203" s="234" t="s">
        <v>134</v>
      </c>
      <c r="E203" s="274" t="s">
        <v>1</v>
      </c>
      <c r="F203" s="275" t="s">
        <v>260</v>
      </c>
      <c r="G203" s="273"/>
      <c r="H203" s="274" t="s">
        <v>1</v>
      </c>
      <c r="I203" s="276"/>
      <c r="J203" s="273"/>
      <c r="K203" s="273"/>
      <c r="L203" s="277"/>
      <c r="M203" s="278"/>
      <c r="N203" s="279"/>
      <c r="O203" s="279"/>
      <c r="P203" s="279"/>
      <c r="Q203" s="279"/>
      <c r="R203" s="279"/>
      <c r="S203" s="279"/>
      <c r="T203" s="280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81" t="s">
        <v>134</v>
      </c>
      <c r="AU203" s="281" t="s">
        <v>84</v>
      </c>
      <c r="AV203" s="15" t="s">
        <v>82</v>
      </c>
      <c r="AW203" s="15" t="s">
        <v>31</v>
      </c>
      <c r="AX203" s="15" t="s">
        <v>74</v>
      </c>
      <c r="AY203" s="281" t="s">
        <v>124</v>
      </c>
    </row>
    <row r="204" s="13" customFormat="1">
      <c r="A204" s="13"/>
      <c r="B204" s="239"/>
      <c r="C204" s="240"/>
      <c r="D204" s="234" t="s">
        <v>134</v>
      </c>
      <c r="E204" s="241" t="s">
        <v>1</v>
      </c>
      <c r="F204" s="242" t="s">
        <v>261</v>
      </c>
      <c r="G204" s="240"/>
      <c r="H204" s="243">
        <v>18</v>
      </c>
      <c r="I204" s="244"/>
      <c r="J204" s="240"/>
      <c r="K204" s="240"/>
      <c r="L204" s="245"/>
      <c r="M204" s="246"/>
      <c r="N204" s="247"/>
      <c r="O204" s="247"/>
      <c r="P204" s="247"/>
      <c r="Q204" s="247"/>
      <c r="R204" s="247"/>
      <c r="S204" s="247"/>
      <c r="T204" s="24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9" t="s">
        <v>134</v>
      </c>
      <c r="AU204" s="249" t="s">
        <v>84</v>
      </c>
      <c r="AV204" s="13" t="s">
        <v>84</v>
      </c>
      <c r="AW204" s="13" t="s">
        <v>31</v>
      </c>
      <c r="AX204" s="13" t="s">
        <v>74</v>
      </c>
      <c r="AY204" s="249" t="s">
        <v>124</v>
      </c>
    </row>
    <row r="205" s="13" customFormat="1">
      <c r="A205" s="13"/>
      <c r="B205" s="239"/>
      <c r="C205" s="240"/>
      <c r="D205" s="234" t="s">
        <v>134</v>
      </c>
      <c r="E205" s="241" t="s">
        <v>1</v>
      </c>
      <c r="F205" s="242" t="s">
        <v>262</v>
      </c>
      <c r="G205" s="240"/>
      <c r="H205" s="243">
        <v>13.699999999999999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9" t="s">
        <v>134</v>
      </c>
      <c r="AU205" s="249" t="s">
        <v>84</v>
      </c>
      <c r="AV205" s="13" t="s">
        <v>84</v>
      </c>
      <c r="AW205" s="13" t="s">
        <v>31</v>
      </c>
      <c r="AX205" s="13" t="s">
        <v>74</v>
      </c>
      <c r="AY205" s="249" t="s">
        <v>124</v>
      </c>
    </row>
    <row r="206" s="14" customFormat="1">
      <c r="A206" s="14"/>
      <c r="B206" s="250"/>
      <c r="C206" s="251"/>
      <c r="D206" s="234" t="s">
        <v>134</v>
      </c>
      <c r="E206" s="252" t="s">
        <v>1</v>
      </c>
      <c r="F206" s="253" t="s">
        <v>160</v>
      </c>
      <c r="G206" s="251"/>
      <c r="H206" s="254">
        <v>31.699999999999999</v>
      </c>
      <c r="I206" s="255"/>
      <c r="J206" s="251"/>
      <c r="K206" s="251"/>
      <c r="L206" s="256"/>
      <c r="M206" s="257"/>
      <c r="N206" s="258"/>
      <c r="O206" s="258"/>
      <c r="P206" s="258"/>
      <c r="Q206" s="258"/>
      <c r="R206" s="258"/>
      <c r="S206" s="258"/>
      <c r="T206" s="25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0" t="s">
        <v>134</v>
      </c>
      <c r="AU206" s="260" t="s">
        <v>84</v>
      </c>
      <c r="AV206" s="14" t="s">
        <v>130</v>
      </c>
      <c r="AW206" s="14" t="s">
        <v>31</v>
      </c>
      <c r="AX206" s="14" t="s">
        <v>82</v>
      </c>
      <c r="AY206" s="260" t="s">
        <v>124</v>
      </c>
    </row>
    <row r="207" s="2" customFormat="1" ht="24.15" customHeight="1">
      <c r="A207" s="38"/>
      <c r="B207" s="39"/>
      <c r="C207" s="220" t="s">
        <v>263</v>
      </c>
      <c r="D207" s="220" t="s">
        <v>126</v>
      </c>
      <c r="E207" s="221" t="s">
        <v>264</v>
      </c>
      <c r="F207" s="222" t="s">
        <v>265</v>
      </c>
      <c r="G207" s="223" t="s">
        <v>129</v>
      </c>
      <c r="H207" s="224">
        <v>13.6</v>
      </c>
      <c r="I207" s="225"/>
      <c r="J207" s="226">
        <f>ROUND(I207*H207,2)</f>
        <v>0</v>
      </c>
      <c r="K207" s="227"/>
      <c r="L207" s="44"/>
      <c r="M207" s="228" t="s">
        <v>1</v>
      </c>
      <c r="N207" s="229" t="s">
        <v>39</v>
      </c>
      <c r="O207" s="91"/>
      <c r="P207" s="230">
        <f>O207*H207</f>
        <v>0</v>
      </c>
      <c r="Q207" s="230">
        <v>0.38313999999999998</v>
      </c>
      <c r="R207" s="230">
        <f>Q207*H207</f>
        <v>5.2107039999999998</v>
      </c>
      <c r="S207" s="230">
        <v>0</v>
      </c>
      <c r="T207" s="231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2" t="s">
        <v>130</v>
      </c>
      <c r="AT207" s="232" t="s">
        <v>126</v>
      </c>
      <c r="AU207" s="232" t="s">
        <v>84</v>
      </c>
      <c r="AY207" s="17" t="s">
        <v>124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7" t="s">
        <v>82</v>
      </c>
      <c r="BK207" s="233">
        <f>ROUND(I207*H207,2)</f>
        <v>0</v>
      </c>
      <c r="BL207" s="17" t="s">
        <v>130</v>
      </c>
      <c r="BM207" s="232" t="s">
        <v>266</v>
      </c>
    </row>
    <row r="208" s="2" customFormat="1">
      <c r="A208" s="38"/>
      <c r="B208" s="39"/>
      <c r="C208" s="40"/>
      <c r="D208" s="234" t="s">
        <v>132</v>
      </c>
      <c r="E208" s="40"/>
      <c r="F208" s="235" t="s">
        <v>267</v>
      </c>
      <c r="G208" s="40"/>
      <c r="H208" s="40"/>
      <c r="I208" s="236"/>
      <c r="J208" s="40"/>
      <c r="K208" s="40"/>
      <c r="L208" s="44"/>
      <c r="M208" s="237"/>
      <c r="N208" s="238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132</v>
      </c>
      <c r="AU208" s="17" t="s">
        <v>84</v>
      </c>
    </row>
    <row r="209" s="13" customFormat="1">
      <c r="A209" s="13"/>
      <c r="B209" s="239"/>
      <c r="C209" s="240"/>
      <c r="D209" s="234" t="s">
        <v>134</v>
      </c>
      <c r="E209" s="241" t="s">
        <v>1</v>
      </c>
      <c r="F209" s="242" t="s">
        <v>268</v>
      </c>
      <c r="G209" s="240"/>
      <c r="H209" s="243">
        <v>13.6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9" t="s">
        <v>134</v>
      </c>
      <c r="AU209" s="249" t="s">
        <v>84</v>
      </c>
      <c r="AV209" s="13" t="s">
        <v>84</v>
      </c>
      <c r="AW209" s="13" t="s">
        <v>31</v>
      </c>
      <c r="AX209" s="13" t="s">
        <v>82</v>
      </c>
      <c r="AY209" s="249" t="s">
        <v>124</v>
      </c>
    </row>
    <row r="210" s="2" customFormat="1" ht="37.8" customHeight="1">
      <c r="A210" s="38"/>
      <c r="B210" s="39"/>
      <c r="C210" s="220" t="s">
        <v>269</v>
      </c>
      <c r="D210" s="220" t="s">
        <v>126</v>
      </c>
      <c r="E210" s="221" t="s">
        <v>270</v>
      </c>
      <c r="F210" s="222" t="s">
        <v>271</v>
      </c>
      <c r="G210" s="223" t="s">
        <v>129</v>
      </c>
      <c r="H210" s="224">
        <v>31.699999999999999</v>
      </c>
      <c r="I210" s="225"/>
      <c r="J210" s="226">
        <f>ROUND(I210*H210,2)</f>
        <v>0</v>
      </c>
      <c r="K210" s="227"/>
      <c r="L210" s="44"/>
      <c r="M210" s="228" t="s">
        <v>1</v>
      </c>
      <c r="N210" s="229" t="s">
        <v>39</v>
      </c>
      <c r="O210" s="91"/>
      <c r="P210" s="230">
        <f>O210*H210</f>
        <v>0</v>
      </c>
      <c r="Q210" s="230">
        <v>0.20745</v>
      </c>
      <c r="R210" s="230">
        <f>Q210*H210</f>
        <v>6.5761649999999996</v>
      </c>
      <c r="S210" s="230">
        <v>0</v>
      </c>
      <c r="T210" s="231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2" t="s">
        <v>130</v>
      </c>
      <c r="AT210" s="232" t="s">
        <v>126</v>
      </c>
      <c r="AU210" s="232" t="s">
        <v>84</v>
      </c>
      <c r="AY210" s="17" t="s">
        <v>124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7" t="s">
        <v>82</v>
      </c>
      <c r="BK210" s="233">
        <f>ROUND(I210*H210,2)</f>
        <v>0</v>
      </c>
      <c r="BL210" s="17" t="s">
        <v>130</v>
      </c>
      <c r="BM210" s="232" t="s">
        <v>272</v>
      </c>
    </row>
    <row r="211" s="2" customFormat="1">
      <c r="A211" s="38"/>
      <c r="B211" s="39"/>
      <c r="C211" s="40"/>
      <c r="D211" s="234" t="s">
        <v>132</v>
      </c>
      <c r="E211" s="40"/>
      <c r="F211" s="235" t="s">
        <v>273</v>
      </c>
      <c r="G211" s="40"/>
      <c r="H211" s="40"/>
      <c r="I211" s="236"/>
      <c r="J211" s="40"/>
      <c r="K211" s="40"/>
      <c r="L211" s="44"/>
      <c r="M211" s="237"/>
      <c r="N211" s="238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132</v>
      </c>
      <c r="AU211" s="17" t="s">
        <v>84</v>
      </c>
    </row>
    <row r="212" s="15" customFormat="1">
      <c r="A212" s="15"/>
      <c r="B212" s="272"/>
      <c r="C212" s="273"/>
      <c r="D212" s="234" t="s">
        <v>134</v>
      </c>
      <c r="E212" s="274" t="s">
        <v>1</v>
      </c>
      <c r="F212" s="275" t="s">
        <v>260</v>
      </c>
      <c r="G212" s="273"/>
      <c r="H212" s="274" t="s">
        <v>1</v>
      </c>
      <c r="I212" s="276"/>
      <c r="J212" s="273"/>
      <c r="K212" s="273"/>
      <c r="L212" s="277"/>
      <c r="M212" s="278"/>
      <c r="N212" s="279"/>
      <c r="O212" s="279"/>
      <c r="P212" s="279"/>
      <c r="Q212" s="279"/>
      <c r="R212" s="279"/>
      <c r="S212" s="279"/>
      <c r="T212" s="280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81" t="s">
        <v>134</v>
      </c>
      <c r="AU212" s="281" t="s">
        <v>84</v>
      </c>
      <c r="AV212" s="15" t="s">
        <v>82</v>
      </c>
      <c r="AW212" s="15" t="s">
        <v>31</v>
      </c>
      <c r="AX212" s="15" t="s">
        <v>74</v>
      </c>
      <c r="AY212" s="281" t="s">
        <v>124</v>
      </c>
    </row>
    <row r="213" s="13" customFormat="1">
      <c r="A213" s="13"/>
      <c r="B213" s="239"/>
      <c r="C213" s="240"/>
      <c r="D213" s="234" t="s">
        <v>134</v>
      </c>
      <c r="E213" s="241" t="s">
        <v>1</v>
      </c>
      <c r="F213" s="242" t="s">
        <v>261</v>
      </c>
      <c r="G213" s="240"/>
      <c r="H213" s="243">
        <v>18</v>
      </c>
      <c r="I213" s="244"/>
      <c r="J213" s="240"/>
      <c r="K213" s="240"/>
      <c r="L213" s="245"/>
      <c r="M213" s="246"/>
      <c r="N213" s="247"/>
      <c r="O213" s="247"/>
      <c r="P213" s="247"/>
      <c r="Q213" s="247"/>
      <c r="R213" s="247"/>
      <c r="S213" s="247"/>
      <c r="T213" s="24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9" t="s">
        <v>134</v>
      </c>
      <c r="AU213" s="249" t="s">
        <v>84</v>
      </c>
      <c r="AV213" s="13" t="s">
        <v>84</v>
      </c>
      <c r="AW213" s="13" t="s">
        <v>31</v>
      </c>
      <c r="AX213" s="13" t="s">
        <v>74</v>
      </c>
      <c r="AY213" s="249" t="s">
        <v>124</v>
      </c>
    </row>
    <row r="214" s="13" customFormat="1">
      <c r="A214" s="13"/>
      <c r="B214" s="239"/>
      <c r="C214" s="240"/>
      <c r="D214" s="234" t="s">
        <v>134</v>
      </c>
      <c r="E214" s="241" t="s">
        <v>1</v>
      </c>
      <c r="F214" s="242" t="s">
        <v>262</v>
      </c>
      <c r="G214" s="240"/>
      <c r="H214" s="243">
        <v>13.699999999999999</v>
      </c>
      <c r="I214" s="244"/>
      <c r="J214" s="240"/>
      <c r="K214" s="240"/>
      <c r="L214" s="245"/>
      <c r="M214" s="246"/>
      <c r="N214" s="247"/>
      <c r="O214" s="247"/>
      <c r="P214" s="247"/>
      <c r="Q214" s="247"/>
      <c r="R214" s="247"/>
      <c r="S214" s="247"/>
      <c r="T214" s="24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9" t="s">
        <v>134</v>
      </c>
      <c r="AU214" s="249" t="s">
        <v>84</v>
      </c>
      <c r="AV214" s="13" t="s">
        <v>84</v>
      </c>
      <c r="AW214" s="13" t="s">
        <v>31</v>
      </c>
      <c r="AX214" s="13" t="s">
        <v>74</v>
      </c>
      <c r="AY214" s="249" t="s">
        <v>124</v>
      </c>
    </row>
    <row r="215" s="14" customFormat="1">
      <c r="A215" s="14"/>
      <c r="B215" s="250"/>
      <c r="C215" s="251"/>
      <c r="D215" s="234" t="s">
        <v>134</v>
      </c>
      <c r="E215" s="252" t="s">
        <v>1</v>
      </c>
      <c r="F215" s="253" t="s">
        <v>160</v>
      </c>
      <c r="G215" s="251"/>
      <c r="H215" s="254">
        <v>31.699999999999999</v>
      </c>
      <c r="I215" s="255"/>
      <c r="J215" s="251"/>
      <c r="K215" s="251"/>
      <c r="L215" s="256"/>
      <c r="M215" s="257"/>
      <c r="N215" s="258"/>
      <c r="O215" s="258"/>
      <c r="P215" s="258"/>
      <c r="Q215" s="258"/>
      <c r="R215" s="258"/>
      <c r="S215" s="258"/>
      <c r="T215" s="25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0" t="s">
        <v>134</v>
      </c>
      <c r="AU215" s="260" t="s">
        <v>84</v>
      </c>
      <c r="AV215" s="14" t="s">
        <v>130</v>
      </c>
      <c r="AW215" s="14" t="s">
        <v>31</v>
      </c>
      <c r="AX215" s="14" t="s">
        <v>82</v>
      </c>
      <c r="AY215" s="260" t="s">
        <v>124</v>
      </c>
    </row>
    <row r="216" s="2" customFormat="1" ht="24.15" customHeight="1">
      <c r="A216" s="38"/>
      <c r="B216" s="39"/>
      <c r="C216" s="220" t="s">
        <v>274</v>
      </c>
      <c r="D216" s="220" t="s">
        <v>126</v>
      </c>
      <c r="E216" s="221" t="s">
        <v>275</v>
      </c>
      <c r="F216" s="222" t="s">
        <v>276</v>
      </c>
      <c r="G216" s="223" t="s">
        <v>129</v>
      </c>
      <c r="H216" s="224">
        <v>69.200000000000003</v>
      </c>
      <c r="I216" s="225"/>
      <c r="J216" s="226">
        <f>ROUND(I216*H216,2)</f>
        <v>0</v>
      </c>
      <c r="K216" s="227"/>
      <c r="L216" s="44"/>
      <c r="M216" s="228" t="s">
        <v>1</v>
      </c>
      <c r="N216" s="229" t="s">
        <v>39</v>
      </c>
      <c r="O216" s="91"/>
      <c r="P216" s="230">
        <f>O216*H216</f>
        <v>0</v>
      </c>
      <c r="Q216" s="230">
        <v>0.089219999999999994</v>
      </c>
      <c r="R216" s="230">
        <f>Q216*H216</f>
        <v>6.1740240000000002</v>
      </c>
      <c r="S216" s="230">
        <v>0</v>
      </c>
      <c r="T216" s="231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2" t="s">
        <v>130</v>
      </c>
      <c r="AT216" s="232" t="s">
        <v>126</v>
      </c>
      <c r="AU216" s="232" t="s">
        <v>84</v>
      </c>
      <c r="AY216" s="17" t="s">
        <v>124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7" t="s">
        <v>82</v>
      </c>
      <c r="BK216" s="233">
        <f>ROUND(I216*H216,2)</f>
        <v>0</v>
      </c>
      <c r="BL216" s="17" t="s">
        <v>130</v>
      </c>
      <c r="BM216" s="232" t="s">
        <v>277</v>
      </c>
    </row>
    <row r="217" s="2" customFormat="1">
      <c r="A217" s="38"/>
      <c r="B217" s="39"/>
      <c r="C217" s="40"/>
      <c r="D217" s="234" t="s">
        <v>132</v>
      </c>
      <c r="E217" s="40"/>
      <c r="F217" s="235" t="s">
        <v>278</v>
      </c>
      <c r="G217" s="40"/>
      <c r="H217" s="40"/>
      <c r="I217" s="236"/>
      <c r="J217" s="40"/>
      <c r="K217" s="40"/>
      <c r="L217" s="44"/>
      <c r="M217" s="237"/>
      <c r="N217" s="238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132</v>
      </c>
      <c r="AU217" s="17" t="s">
        <v>84</v>
      </c>
    </row>
    <row r="218" s="2" customFormat="1" ht="24.15" customHeight="1">
      <c r="A218" s="38"/>
      <c r="B218" s="39"/>
      <c r="C218" s="261" t="s">
        <v>279</v>
      </c>
      <c r="D218" s="261" t="s">
        <v>205</v>
      </c>
      <c r="E218" s="262" t="s">
        <v>280</v>
      </c>
      <c r="F218" s="263" t="s">
        <v>281</v>
      </c>
      <c r="G218" s="264" t="s">
        <v>129</v>
      </c>
      <c r="H218" s="265">
        <v>52.942</v>
      </c>
      <c r="I218" s="266"/>
      <c r="J218" s="267">
        <f>ROUND(I218*H218,2)</f>
        <v>0</v>
      </c>
      <c r="K218" s="268"/>
      <c r="L218" s="269"/>
      <c r="M218" s="270" t="s">
        <v>1</v>
      </c>
      <c r="N218" s="271" t="s">
        <v>39</v>
      </c>
      <c r="O218" s="91"/>
      <c r="P218" s="230">
        <f>O218*H218</f>
        <v>0</v>
      </c>
      <c r="Q218" s="230">
        <v>0.13100000000000001</v>
      </c>
      <c r="R218" s="230">
        <f>Q218*H218</f>
        <v>6.9354020000000007</v>
      </c>
      <c r="S218" s="230">
        <v>0</v>
      </c>
      <c r="T218" s="231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2" t="s">
        <v>168</v>
      </c>
      <c r="AT218" s="232" t="s">
        <v>205</v>
      </c>
      <c r="AU218" s="232" t="s">
        <v>84</v>
      </c>
      <c r="AY218" s="17" t="s">
        <v>124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82</v>
      </c>
      <c r="BK218" s="233">
        <f>ROUND(I218*H218,2)</f>
        <v>0</v>
      </c>
      <c r="BL218" s="17" t="s">
        <v>130</v>
      </c>
      <c r="BM218" s="232" t="s">
        <v>282</v>
      </c>
    </row>
    <row r="219" s="2" customFormat="1">
      <c r="A219" s="38"/>
      <c r="B219" s="39"/>
      <c r="C219" s="40"/>
      <c r="D219" s="234" t="s">
        <v>132</v>
      </c>
      <c r="E219" s="40"/>
      <c r="F219" s="235" t="s">
        <v>281</v>
      </c>
      <c r="G219" s="40"/>
      <c r="H219" s="40"/>
      <c r="I219" s="236"/>
      <c r="J219" s="40"/>
      <c r="K219" s="40"/>
      <c r="L219" s="44"/>
      <c r="M219" s="237"/>
      <c r="N219" s="238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132</v>
      </c>
      <c r="AU219" s="17" t="s">
        <v>84</v>
      </c>
    </row>
    <row r="220" s="13" customFormat="1">
      <c r="A220" s="13"/>
      <c r="B220" s="239"/>
      <c r="C220" s="240"/>
      <c r="D220" s="234" t="s">
        <v>134</v>
      </c>
      <c r="E220" s="241" t="s">
        <v>1</v>
      </c>
      <c r="F220" s="242" t="s">
        <v>283</v>
      </c>
      <c r="G220" s="240"/>
      <c r="H220" s="243">
        <v>51.399999999999999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134</v>
      </c>
      <c r="AU220" s="249" t="s">
        <v>84</v>
      </c>
      <c r="AV220" s="13" t="s">
        <v>84</v>
      </c>
      <c r="AW220" s="13" t="s">
        <v>31</v>
      </c>
      <c r="AX220" s="13" t="s">
        <v>82</v>
      </c>
      <c r="AY220" s="249" t="s">
        <v>124</v>
      </c>
    </row>
    <row r="221" s="13" customFormat="1">
      <c r="A221" s="13"/>
      <c r="B221" s="239"/>
      <c r="C221" s="240"/>
      <c r="D221" s="234" t="s">
        <v>134</v>
      </c>
      <c r="E221" s="240"/>
      <c r="F221" s="242" t="s">
        <v>284</v>
      </c>
      <c r="G221" s="240"/>
      <c r="H221" s="243">
        <v>52.942</v>
      </c>
      <c r="I221" s="244"/>
      <c r="J221" s="240"/>
      <c r="K221" s="240"/>
      <c r="L221" s="245"/>
      <c r="M221" s="246"/>
      <c r="N221" s="247"/>
      <c r="O221" s="247"/>
      <c r="P221" s="247"/>
      <c r="Q221" s="247"/>
      <c r="R221" s="247"/>
      <c r="S221" s="247"/>
      <c r="T221" s="24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9" t="s">
        <v>134</v>
      </c>
      <c r="AU221" s="249" t="s">
        <v>84</v>
      </c>
      <c r="AV221" s="13" t="s">
        <v>84</v>
      </c>
      <c r="AW221" s="13" t="s">
        <v>4</v>
      </c>
      <c r="AX221" s="13" t="s">
        <v>82</v>
      </c>
      <c r="AY221" s="249" t="s">
        <v>124</v>
      </c>
    </row>
    <row r="222" s="2" customFormat="1" ht="24.15" customHeight="1">
      <c r="A222" s="38"/>
      <c r="B222" s="39"/>
      <c r="C222" s="261" t="s">
        <v>285</v>
      </c>
      <c r="D222" s="261" t="s">
        <v>205</v>
      </c>
      <c r="E222" s="262" t="s">
        <v>286</v>
      </c>
      <c r="F222" s="263" t="s">
        <v>287</v>
      </c>
      <c r="G222" s="264" t="s">
        <v>129</v>
      </c>
      <c r="H222" s="265">
        <v>15.038</v>
      </c>
      <c r="I222" s="266"/>
      <c r="J222" s="267">
        <f>ROUND(I222*H222,2)</f>
        <v>0</v>
      </c>
      <c r="K222" s="268"/>
      <c r="L222" s="269"/>
      <c r="M222" s="270" t="s">
        <v>1</v>
      </c>
      <c r="N222" s="271" t="s">
        <v>39</v>
      </c>
      <c r="O222" s="91"/>
      <c r="P222" s="230">
        <f>O222*H222</f>
        <v>0</v>
      </c>
      <c r="Q222" s="230">
        <v>0.13100000000000001</v>
      </c>
      <c r="R222" s="230">
        <f>Q222*H222</f>
        <v>1.969978</v>
      </c>
      <c r="S222" s="230">
        <v>0</v>
      </c>
      <c r="T222" s="231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2" t="s">
        <v>168</v>
      </c>
      <c r="AT222" s="232" t="s">
        <v>205</v>
      </c>
      <c r="AU222" s="232" t="s">
        <v>84</v>
      </c>
      <c r="AY222" s="17" t="s">
        <v>124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7" t="s">
        <v>82</v>
      </c>
      <c r="BK222" s="233">
        <f>ROUND(I222*H222,2)</f>
        <v>0</v>
      </c>
      <c r="BL222" s="17" t="s">
        <v>130</v>
      </c>
      <c r="BM222" s="232" t="s">
        <v>288</v>
      </c>
    </row>
    <row r="223" s="2" customFormat="1">
      <c r="A223" s="38"/>
      <c r="B223" s="39"/>
      <c r="C223" s="40"/>
      <c r="D223" s="234" t="s">
        <v>132</v>
      </c>
      <c r="E223" s="40"/>
      <c r="F223" s="235" t="s">
        <v>287</v>
      </c>
      <c r="G223" s="40"/>
      <c r="H223" s="40"/>
      <c r="I223" s="236"/>
      <c r="J223" s="40"/>
      <c r="K223" s="40"/>
      <c r="L223" s="44"/>
      <c r="M223" s="237"/>
      <c r="N223" s="238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132</v>
      </c>
      <c r="AU223" s="17" t="s">
        <v>84</v>
      </c>
    </row>
    <row r="224" s="13" customFormat="1">
      <c r="A224" s="13"/>
      <c r="B224" s="239"/>
      <c r="C224" s="240"/>
      <c r="D224" s="234" t="s">
        <v>134</v>
      </c>
      <c r="E224" s="241" t="s">
        <v>1</v>
      </c>
      <c r="F224" s="242" t="s">
        <v>289</v>
      </c>
      <c r="G224" s="240"/>
      <c r="H224" s="243">
        <v>14.6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134</v>
      </c>
      <c r="AU224" s="249" t="s">
        <v>84</v>
      </c>
      <c r="AV224" s="13" t="s">
        <v>84</v>
      </c>
      <c r="AW224" s="13" t="s">
        <v>31</v>
      </c>
      <c r="AX224" s="13" t="s">
        <v>82</v>
      </c>
      <c r="AY224" s="249" t="s">
        <v>124</v>
      </c>
    </row>
    <row r="225" s="13" customFormat="1">
      <c r="A225" s="13"/>
      <c r="B225" s="239"/>
      <c r="C225" s="240"/>
      <c r="D225" s="234" t="s">
        <v>134</v>
      </c>
      <c r="E225" s="240"/>
      <c r="F225" s="242" t="s">
        <v>290</v>
      </c>
      <c r="G225" s="240"/>
      <c r="H225" s="243">
        <v>15.038</v>
      </c>
      <c r="I225" s="244"/>
      <c r="J225" s="240"/>
      <c r="K225" s="240"/>
      <c r="L225" s="245"/>
      <c r="M225" s="246"/>
      <c r="N225" s="247"/>
      <c r="O225" s="247"/>
      <c r="P225" s="247"/>
      <c r="Q225" s="247"/>
      <c r="R225" s="247"/>
      <c r="S225" s="247"/>
      <c r="T225" s="24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9" t="s">
        <v>134</v>
      </c>
      <c r="AU225" s="249" t="s">
        <v>84</v>
      </c>
      <c r="AV225" s="13" t="s">
        <v>84</v>
      </c>
      <c r="AW225" s="13" t="s">
        <v>4</v>
      </c>
      <c r="AX225" s="13" t="s">
        <v>82</v>
      </c>
      <c r="AY225" s="249" t="s">
        <v>124</v>
      </c>
    </row>
    <row r="226" s="2" customFormat="1" ht="16.5" customHeight="1">
      <c r="A226" s="38"/>
      <c r="B226" s="39"/>
      <c r="C226" s="261" t="s">
        <v>291</v>
      </c>
      <c r="D226" s="261" t="s">
        <v>205</v>
      </c>
      <c r="E226" s="262" t="s">
        <v>292</v>
      </c>
      <c r="F226" s="263" t="s">
        <v>293</v>
      </c>
      <c r="G226" s="264" t="s">
        <v>129</v>
      </c>
      <c r="H226" s="265">
        <v>3.2959999999999998</v>
      </c>
      <c r="I226" s="266"/>
      <c r="J226" s="267">
        <f>ROUND(I226*H226,2)</f>
        <v>0</v>
      </c>
      <c r="K226" s="268"/>
      <c r="L226" s="269"/>
      <c r="M226" s="270" t="s">
        <v>1</v>
      </c>
      <c r="N226" s="271" t="s">
        <v>39</v>
      </c>
      <c r="O226" s="91"/>
      <c r="P226" s="230">
        <f>O226*H226</f>
        <v>0</v>
      </c>
      <c r="Q226" s="230">
        <v>0.16600000000000001</v>
      </c>
      <c r="R226" s="230">
        <f>Q226*H226</f>
        <v>0.54713599999999996</v>
      </c>
      <c r="S226" s="230">
        <v>0</v>
      </c>
      <c r="T226" s="231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2" t="s">
        <v>168</v>
      </c>
      <c r="AT226" s="232" t="s">
        <v>205</v>
      </c>
      <c r="AU226" s="232" t="s">
        <v>84</v>
      </c>
      <c r="AY226" s="17" t="s">
        <v>124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7" t="s">
        <v>82</v>
      </c>
      <c r="BK226" s="233">
        <f>ROUND(I226*H226,2)</f>
        <v>0</v>
      </c>
      <c r="BL226" s="17" t="s">
        <v>130</v>
      </c>
      <c r="BM226" s="232" t="s">
        <v>294</v>
      </c>
    </row>
    <row r="227" s="2" customFormat="1">
      <c r="A227" s="38"/>
      <c r="B227" s="39"/>
      <c r="C227" s="40"/>
      <c r="D227" s="234" t="s">
        <v>132</v>
      </c>
      <c r="E227" s="40"/>
      <c r="F227" s="235" t="s">
        <v>293</v>
      </c>
      <c r="G227" s="40"/>
      <c r="H227" s="40"/>
      <c r="I227" s="236"/>
      <c r="J227" s="40"/>
      <c r="K227" s="40"/>
      <c r="L227" s="44"/>
      <c r="M227" s="237"/>
      <c r="N227" s="238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132</v>
      </c>
      <c r="AU227" s="17" t="s">
        <v>84</v>
      </c>
    </row>
    <row r="228" s="13" customFormat="1">
      <c r="A228" s="13"/>
      <c r="B228" s="239"/>
      <c r="C228" s="240"/>
      <c r="D228" s="234" t="s">
        <v>134</v>
      </c>
      <c r="E228" s="240"/>
      <c r="F228" s="242" t="s">
        <v>295</v>
      </c>
      <c r="G228" s="240"/>
      <c r="H228" s="243">
        <v>3.2959999999999998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134</v>
      </c>
      <c r="AU228" s="249" t="s">
        <v>84</v>
      </c>
      <c r="AV228" s="13" t="s">
        <v>84</v>
      </c>
      <c r="AW228" s="13" t="s">
        <v>4</v>
      </c>
      <c r="AX228" s="13" t="s">
        <v>82</v>
      </c>
      <c r="AY228" s="249" t="s">
        <v>124</v>
      </c>
    </row>
    <row r="229" s="2" customFormat="1" ht="24.15" customHeight="1">
      <c r="A229" s="38"/>
      <c r="B229" s="39"/>
      <c r="C229" s="220" t="s">
        <v>296</v>
      </c>
      <c r="D229" s="220" t="s">
        <v>126</v>
      </c>
      <c r="E229" s="221" t="s">
        <v>297</v>
      </c>
      <c r="F229" s="222" t="s">
        <v>298</v>
      </c>
      <c r="G229" s="223" t="s">
        <v>129</v>
      </c>
      <c r="H229" s="224">
        <v>33.299999999999997</v>
      </c>
      <c r="I229" s="225"/>
      <c r="J229" s="226">
        <f>ROUND(I229*H229,2)</f>
        <v>0</v>
      </c>
      <c r="K229" s="227"/>
      <c r="L229" s="44"/>
      <c r="M229" s="228" t="s">
        <v>1</v>
      </c>
      <c r="N229" s="229" t="s">
        <v>39</v>
      </c>
      <c r="O229" s="91"/>
      <c r="P229" s="230">
        <f>O229*H229</f>
        <v>0</v>
      </c>
      <c r="Q229" s="230">
        <v>0.090620000000000006</v>
      </c>
      <c r="R229" s="230">
        <f>Q229*H229</f>
        <v>3.0176460000000001</v>
      </c>
      <c r="S229" s="230">
        <v>0</v>
      </c>
      <c r="T229" s="231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2" t="s">
        <v>130</v>
      </c>
      <c r="AT229" s="232" t="s">
        <v>126</v>
      </c>
      <c r="AU229" s="232" t="s">
        <v>84</v>
      </c>
      <c r="AY229" s="17" t="s">
        <v>124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7" t="s">
        <v>82</v>
      </c>
      <c r="BK229" s="233">
        <f>ROUND(I229*H229,2)</f>
        <v>0</v>
      </c>
      <c r="BL229" s="17" t="s">
        <v>130</v>
      </c>
      <c r="BM229" s="232" t="s">
        <v>299</v>
      </c>
    </row>
    <row r="230" s="2" customFormat="1">
      <c r="A230" s="38"/>
      <c r="B230" s="39"/>
      <c r="C230" s="40"/>
      <c r="D230" s="234" t="s">
        <v>132</v>
      </c>
      <c r="E230" s="40"/>
      <c r="F230" s="235" t="s">
        <v>300</v>
      </c>
      <c r="G230" s="40"/>
      <c r="H230" s="40"/>
      <c r="I230" s="236"/>
      <c r="J230" s="40"/>
      <c r="K230" s="40"/>
      <c r="L230" s="44"/>
      <c r="M230" s="237"/>
      <c r="N230" s="238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132</v>
      </c>
      <c r="AU230" s="17" t="s">
        <v>84</v>
      </c>
    </row>
    <row r="231" s="2" customFormat="1" ht="24.15" customHeight="1">
      <c r="A231" s="38"/>
      <c r="B231" s="39"/>
      <c r="C231" s="261" t="s">
        <v>301</v>
      </c>
      <c r="D231" s="261" t="s">
        <v>205</v>
      </c>
      <c r="E231" s="262" t="s">
        <v>302</v>
      </c>
      <c r="F231" s="263" t="s">
        <v>303</v>
      </c>
      <c r="G231" s="264" t="s">
        <v>129</v>
      </c>
      <c r="H231" s="265">
        <v>14.832000000000001</v>
      </c>
      <c r="I231" s="266"/>
      <c r="J231" s="267">
        <f>ROUND(I231*H231,2)</f>
        <v>0</v>
      </c>
      <c r="K231" s="268"/>
      <c r="L231" s="269"/>
      <c r="M231" s="270" t="s">
        <v>1</v>
      </c>
      <c r="N231" s="271" t="s">
        <v>39</v>
      </c>
      <c r="O231" s="91"/>
      <c r="P231" s="230">
        <f>O231*H231</f>
        <v>0</v>
      </c>
      <c r="Q231" s="230">
        <v>0.161</v>
      </c>
      <c r="R231" s="230">
        <f>Q231*H231</f>
        <v>2.3879520000000003</v>
      </c>
      <c r="S231" s="230">
        <v>0</v>
      </c>
      <c r="T231" s="231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2" t="s">
        <v>168</v>
      </c>
      <c r="AT231" s="232" t="s">
        <v>205</v>
      </c>
      <c r="AU231" s="232" t="s">
        <v>84</v>
      </c>
      <c r="AY231" s="17" t="s">
        <v>124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7" t="s">
        <v>82</v>
      </c>
      <c r="BK231" s="233">
        <f>ROUND(I231*H231,2)</f>
        <v>0</v>
      </c>
      <c r="BL231" s="17" t="s">
        <v>130</v>
      </c>
      <c r="BM231" s="232" t="s">
        <v>304</v>
      </c>
    </row>
    <row r="232" s="2" customFormat="1">
      <c r="A232" s="38"/>
      <c r="B232" s="39"/>
      <c r="C232" s="40"/>
      <c r="D232" s="234" t="s">
        <v>132</v>
      </c>
      <c r="E232" s="40"/>
      <c r="F232" s="235" t="s">
        <v>303</v>
      </c>
      <c r="G232" s="40"/>
      <c r="H232" s="40"/>
      <c r="I232" s="236"/>
      <c r="J232" s="40"/>
      <c r="K232" s="40"/>
      <c r="L232" s="44"/>
      <c r="M232" s="237"/>
      <c r="N232" s="238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132</v>
      </c>
      <c r="AU232" s="17" t="s">
        <v>84</v>
      </c>
    </row>
    <row r="233" s="13" customFormat="1">
      <c r="A233" s="13"/>
      <c r="B233" s="239"/>
      <c r="C233" s="240"/>
      <c r="D233" s="234" t="s">
        <v>134</v>
      </c>
      <c r="E233" s="240"/>
      <c r="F233" s="242" t="s">
        <v>305</v>
      </c>
      <c r="G233" s="240"/>
      <c r="H233" s="243">
        <v>14.832000000000001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9" t="s">
        <v>134</v>
      </c>
      <c r="AU233" s="249" t="s">
        <v>84</v>
      </c>
      <c r="AV233" s="13" t="s">
        <v>84</v>
      </c>
      <c r="AW233" s="13" t="s">
        <v>4</v>
      </c>
      <c r="AX233" s="13" t="s">
        <v>82</v>
      </c>
      <c r="AY233" s="249" t="s">
        <v>124</v>
      </c>
    </row>
    <row r="234" s="2" customFormat="1" ht="24.15" customHeight="1">
      <c r="A234" s="38"/>
      <c r="B234" s="39"/>
      <c r="C234" s="261" t="s">
        <v>306</v>
      </c>
      <c r="D234" s="261" t="s">
        <v>205</v>
      </c>
      <c r="E234" s="262" t="s">
        <v>307</v>
      </c>
      <c r="F234" s="263" t="s">
        <v>308</v>
      </c>
      <c r="G234" s="264" t="s">
        <v>129</v>
      </c>
      <c r="H234" s="265">
        <v>11.536</v>
      </c>
      <c r="I234" s="266"/>
      <c r="J234" s="267">
        <f>ROUND(I234*H234,2)</f>
        <v>0</v>
      </c>
      <c r="K234" s="268"/>
      <c r="L234" s="269"/>
      <c r="M234" s="270" t="s">
        <v>1</v>
      </c>
      <c r="N234" s="271" t="s">
        <v>39</v>
      </c>
      <c r="O234" s="91"/>
      <c r="P234" s="230">
        <f>O234*H234</f>
        <v>0</v>
      </c>
      <c r="Q234" s="230">
        <v>0.17599999999999999</v>
      </c>
      <c r="R234" s="230">
        <f>Q234*H234</f>
        <v>2.0303359999999997</v>
      </c>
      <c r="S234" s="230">
        <v>0</v>
      </c>
      <c r="T234" s="231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2" t="s">
        <v>168</v>
      </c>
      <c r="AT234" s="232" t="s">
        <v>205</v>
      </c>
      <c r="AU234" s="232" t="s">
        <v>84</v>
      </c>
      <c r="AY234" s="17" t="s">
        <v>124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7" t="s">
        <v>82</v>
      </c>
      <c r="BK234" s="233">
        <f>ROUND(I234*H234,2)</f>
        <v>0</v>
      </c>
      <c r="BL234" s="17" t="s">
        <v>130</v>
      </c>
      <c r="BM234" s="232" t="s">
        <v>309</v>
      </c>
    </row>
    <row r="235" s="2" customFormat="1">
      <c r="A235" s="38"/>
      <c r="B235" s="39"/>
      <c r="C235" s="40"/>
      <c r="D235" s="234" t="s">
        <v>132</v>
      </c>
      <c r="E235" s="40"/>
      <c r="F235" s="235" t="s">
        <v>308</v>
      </c>
      <c r="G235" s="40"/>
      <c r="H235" s="40"/>
      <c r="I235" s="236"/>
      <c r="J235" s="40"/>
      <c r="K235" s="40"/>
      <c r="L235" s="44"/>
      <c r="M235" s="237"/>
      <c r="N235" s="238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132</v>
      </c>
      <c r="AU235" s="17" t="s">
        <v>84</v>
      </c>
    </row>
    <row r="236" s="13" customFormat="1">
      <c r="A236" s="13"/>
      <c r="B236" s="239"/>
      <c r="C236" s="240"/>
      <c r="D236" s="234" t="s">
        <v>134</v>
      </c>
      <c r="E236" s="240"/>
      <c r="F236" s="242" t="s">
        <v>310</v>
      </c>
      <c r="G236" s="240"/>
      <c r="H236" s="243">
        <v>11.536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9" t="s">
        <v>134</v>
      </c>
      <c r="AU236" s="249" t="s">
        <v>84</v>
      </c>
      <c r="AV236" s="13" t="s">
        <v>84</v>
      </c>
      <c r="AW236" s="13" t="s">
        <v>4</v>
      </c>
      <c r="AX236" s="13" t="s">
        <v>82</v>
      </c>
      <c r="AY236" s="249" t="s">
        <v>124</v>
      </c>
    </row>
    <row r="237" s="2" customFormat="1" ht="24.15" customHeight="1">
      <c r="A237" s="38"/>
      <c r="B237" s="39"/>
      <c r="C237" s="261" t="s">
        <v>311</v>
      </c>
      <c r="D237" s="261" t="s">
        <v>205</v>
      </c>
      <c r="E237" s="262" t="s">
        <v>312</v>
      </c>
      <c r="F237" s="263" t="s">
        <v>313</v>
      </c>
      <c r="G237" s="264" t="s">
        <v>129</v>
      </c>
      <c r="H237" s="265">
        <v>2.472</v>
      </c>
      <c r="I237" s="266"/>
      <c r="J237" s="267">
        <f>ROUND(I237*H237,2)</f>
        <v>0</v>
      </c>
      <c r="K237" s="268"/>
      <c r="L237" s="269"/>
      <c r="M237" s="270" t="s">
        <v>1</v>
      </c>
      <c r="N237" s="271" t="s">
        <v>39</v>
      </c>
      <c r="O237" s="91"/>
      <c r="P237" s="230">
        <f>O237*H237</f>
        <v>0</v>
      </c>
      <c r="Q237" s="230">
        <v>0.17499999999999999</v>
      </c>
      <c r="R237" s="230">
        <f>Q237*H237</f>
        <v>0.43259999999999998</v>
      </c>
      <c r="S237" s="230">
        <v>0</v>
      </c>
      <c r="T237" s="231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2" t="s">
        <v>168</v>
      </c>
      <c r="AT237" s="232" t="s">
        <v>205</v>
      </c>
      <c r="AU237" s="232" t="s">
        <v>84</v>
      </c>
      <c r="AY237" s="17" t="s">
        <v>124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7" t="s">
        <v>82</v>
      </c>
      <c r="BK237" s="233">
        <f>ROUND(I237*H237,2)</f>
        <v>0</v>
      </c>
      <c r="BL237" s="17" t="s">
        <v>130</v>
      </c>
      <c r="BM237" s="232" t="s">
        <v>314</v>
      </c>
    </row>
    <row r="238" s="2" customFormat="1">
      <c r="A238" s="38"/>
      <c r="B238" s="39"/>
      <c r="C238" s="40"/>
      <c r="D238" s="234" t="s">
        <v>132</v>
      </c>
      <c r="E238" s="40"/>
      <c r="F238" s="235" t="s">
        <v>313</v>
      </c>
      <c r="G238" s="40"/>
      <c r="H238" s="40"/>
      <c r="I238" s="236"/>
      <c r="J238" s="40"/>
      <c r="K238" s="40"/>
      <c r="L238" s="44"/>
      <c r="M238" s="237"/>
      <c r="N238" s="238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132</v>
      </c>
      <c r="AU238" s="17" t="s">
        <v>84</v>
      </c>
    </row>
    <row r="239" s="13" customFormat="1">
      <c r="A239" s="13"/>
      <c r="B239" s="239"/>
      <c r="C239" s="240"/>
      <c r="D239" s="234" t="s">
        <v>134</v>
      </c>
      <c r="E239" s="240"/>
      <c r="F239" s="242" t="s">
        <v>315</v>
      </c>
      <c r="G239" s="240"/>
      <c r="H239" s="243">
        <v>2.472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9" t="s">
        <v>134</v>
      </c>
      <c r="AU239" s="249" t="s">
        <v>84</v>
      </c>
      <c r="AV239" s="13" t="s">
        <v>84</v>
      </c>
      <c r="AW239" s="13" t="s">
        <v>4</v>
      </c>
      <c r="AX239" s="13" t="s">
        <v>82</v>
      </c>
      <c r="AY239" s="249" t="s">
        <v>124</v>
      </c>
    </row>
    <row r="240" s="2" customFormat="1" ht="16.5" customHeight="1">
      <c r="A240" s="38"/>
      <c r="B240" s="39"/>
      <c r="C240" s="261" t="s">
        <v>316</v>
      </c>
      <c r="D240" s="261" t="s">
        <v>205</v>
      </c>
      <c r="E240" s="262" t="s">
        <v>317</v>
      </c>
      <c r="F240" s="263" t="s">
        <v>318</v>
      </c>
      <c r="G240" s="264" t="s">
        <v>129</v>
      </c>
      <c r="H240" s="265">
        <v>5.4589999999999996</v>
      </c>
      <c r="I240" s="266"/>
      <c r="J240" s="267">
        <f>ROUND(I240*H240,2)</f>
        <v>0</v>
      </c>
      <c r="K240" s="268"/>
      <c r="L240" s="269"/>
      <c r="M240" s="270" t="s">
        <v>1</v>
      </c>
      <c r="N240" s="271" t="s">
        <v>39</v>
      </c>
      <c r="O240" s="91"/>
      <c r="P240" s="230">
        <f>O240*H240</f>
        <v>0</v>
      </c>
      <c r="Q240" s="230">
        <v>0.16600000000000001</v>
      </c>
      <c r="R240" s="230">
        <f>Q240*H240</f>
        <v>0.90619399999999994</v>
      </c>
      <c r="S240" s="230">
        <v>0</v>
      </c>
      <c r="T240" s="231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2" t="s">
        <v>168</v>
      </c>
      <c r="AT240" s="232" t="s">
        <v>205</v>
      </c>
      <c r="AU240" s="232" t="s">
        <v>84</v>
      </c>
      <c r="AY240" s="17" t="s">
        <v>124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7" t="s">
        <v>82</v>
      </c>
      <c r="BK240" s="233">
        <f>ROUND(I240*H240,2)</f>
        <v>0</v>
      </c>
      <c r="BL240" s="17" t="s">
        <v>130</v>
      </c>
      <c r="BM240" s="232" t="s">
        <v>319</v>
      </c>
    </row>
    <row r="241" s="2" customFormat="1">
      <c r="A241" s="38"/>
      <c r="B241" s="39"/>
      <c r="C241" s="40"/>
      <c r="D241" s="234" t="s">
        <v>132</v>
      </c>
      <c r="E241" s="40"/>
      <c r="F241" s="235" t="s">
        <v>318</v>
      </c>
      <c r="G241" s="40"/>
      <c r="H241" s="40"/>
      <c r="I241" s="236"/>
      <c r="J241" s="40"/>
      <c r="K241" s="40"/>
      <c r="L241" s="44"/>
      <c r="M241" s="237"/>
      <c r="N241" s="238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132</v>
      </c>
      <c r="AU241" s="17" t="s">
        <v>84</v>
      </c>
    </row>
    <row r="242" s="13" customFormat="1">
      <c r="A242" s="13"/>
      <c r="B242" s="239"/>
      <c r="C242" s="240"/>
      <c r="D242" s="234" t="s">
        <v>134</v>
      </c>
      <c r="E242" s="240"/>
      <c r="F242" s="242" t="s">
        <v>320</v>
      </c>
      <c r="G242" s="240"/>
      <c r="H242" s="243">
        <v>5.4589999999999996</v>
      </c>
      <c r="I242" s="244"/>
      <c r="J242" s="240"/>
      <c r="K242" s="240"/>
      <c r="L242" s="245"/>
      <c r="M242" s="246"/>
      <c r="N242" s="247"/>
      <c r="O242" s="247"/>
      <c r="P242" s="247"/>
      <c r="Q242" s="247"/>
      <c r="R242" s="247"/>
      <c r="S242" s="247"/>
      <c r="T242" s="24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9" t="s">
        <v>134</v>
      </c>
      <c r="AU242" s="249" t="s">
        <v>84</v>
      </c>
      <c r="AV242" s="13" t="s">
        <v>84</v>
      </c>
      <c r="AW242" s="13" t="s">
        <v>4</v>
      </c>
      <c r="AX242" s="13" t="s">
        <v>82</v>
      </c>
      <c r="AY242" s="249" t="s">
        <v>124</v>
      </c>
    </row>
    <row r="243" s="2" customFormat="1" ht="21.75" customHeight="1">
      <c r="A243" s="38"/>
      <c r="B243" s="39"/>
      <c r="C243" s="220" t="s">
        <v>321</v>
      </c>
      <c r="D243" s="220" t="s">
        <v>126</v>
      </c>
      <c r="E243" s="221" t="s">
        <v>322</v>
      </c>
      <c r="F243" s="222" t="s">
        <v>323</v>
      </c>
      <c r="G243" s="223" t="s">
        <v>164</v>
      </c>
      <c r="H243" s="224">
        <v>65.400000000000006</v>
      </c>
      <c r="I243" s="225"/>
      <c r="J243" s="226">
        <f>ROUND(I243*H243,2)</f>
        <v>0</v>
      </c>
      <c r="K243" s="227"/>
      <c r="L243" s="44"/>
      <c r="M243" s="228" t="s">
        <v>1</v>
      </c>
      <c r="N243" s="229" t="s">
        <v>39</v>
      </c>
      <c r="O243" s="91"/>
      <c r="P243" s="230">
        <f>O243*H243</f>
        <v>0</v>
      </c>
      <c r="Q243" s="230">
        <v>0.0035999999999999999</v>
      </c>
      <c r="R243" s="230">
        <f>Q243*H243</f>
        <v>0.23544000000000001</v>
      </c>
      <c r="S243" s="230">
        <v>0</v>
      </c>
      <c r="T243" s="231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2" t="s">
        <v>130</v>
      </c>
      <c r="AT243" s="232" t="s">
        <v>126</v>
      </c>
      <c r="AU243" s="232" t="s">
        <v>84</v>
      </c>
      <c r="AY243" s="17" t="s">
        <v>124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7" t="s">
        <v>82</v>
      </c>
      <c r="BK243" s="233">
        <f>ROUND(I243*H243,2)</f>
        <v>0</v>
      </c>
      <c r="BL243" s="17" t="s">
        <v>130</v>
      </c>
      <c r="BM243" s="232" t="s">
        <v>324</v>
      </c>
    </row>
    <row r="244" s="2" customFormat="1">
      <c r="A244" s="38"/>
      <c r="B244" s="39"/>
      <c r="C244" s="40"/>
      <c r="D244" s="234" t="s">
        <v>132</v>
      </c>
      <c r="E244" s="40"/>
      <c r="F244" s="235" t="s">
        <v>325</v>
      </c>
      <c r="G244" s="40"/>
      <c r="H244" s="40"/>
      <c r="I244" s="236"/>
      <c r="J244" s="40"/>
      <c r="K244" s="40"/>
      <c r="L244" s="44"/>
      <c r="M244" s="237"/>
      <c r="N244" s="238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132</v>
      </c>
      <c r="AU244" s="17" t="s">
        <v>84</v>
      </c>
    </row>
    <row r="245" s="13" customFormat="1">
      <c r="A245" s="13"/>
      <c r="B245" s="239"/>
      <c r="C245" s="240"/>
      <c r="D245" s="234" t="s">
        <v>134</v>
      </c>
      <c r="E245" s="241" t="s">
        <v>1</v>
      </c>
      <c r="F245" s="242" t="s">
        <v>326</v>
      </c>
      <c r="G245" s="240"/>
      <c r="H245" s="243">
        <v>65.400000000000006</v>
      </c>
      <c r="I245" s="244"/>
      <c r="J245" s="240"/>
      <c r="K245" s="240"/>
      <c r="L245" s="245"/>
      <c r="M245" s="246"/>
      <c r="N245" s="247"/>
      <c r="O245" s="247"/>
      <c r="P245" s="247"/>
      <c r="Q245" s="247"/>
      <c r="R245" s="247"/>
      <c r="S245" s="247"/>
      <c r="T245" s="24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9" t="s">
        <v>134</v>
      </c>
      <c r="AU245" s="249" t="s">
        <v>84</v>
      </c>
      <c r="AV245" s="13" t="s">
        <v>84</v>
      </c>
      <c r="AW245" s="13" t="s">
        <v>31</v>
      </c>
      <c r="AX245" s="13" t="s">
        <v>82</v>
      </c>
      <c r="AY245" s="249" t="s">
        <v>124</v>
      </c>
    </row>
    <row r="246" s="12" customFormat="1" ht="22.8" customHeight="1">
      <c r="A246" s="12"/>
      <c r="B246" s="204"/>
      <c r="C246" s="205"/>
      <c r="D246" s="206" t="s">
        <v>73</v>
      </c>
      <c r="E246" s="218" t="s">
        <v>168</v>
      </c>
      <c r="F246" s="218" t="s">
        <v>327</v>
      </c>
      <c r="G246" s="205"/>
      <c r="H246" s="205"/>
      <c r="I246" s="208"/>
      <c r="J246" s="219">
        <f>BK246</f>
        <v>0</v>
      </c>
      <c r="K246" s="205"/>
      <c r="L246" s="210"/>
      <c r="M246" s="211"/>
      <c r="N246" s="212"/>
      <c r="O246" s="212"/>
      <c r="P246" s="213">
        <f>SUM(P247:P252)</f>
        <v>0</v>
      </c>
      <c r="Q246" s="212"/>
      <c r="R246" s="213">
        <f>SUM(R247:R252)</f>
        <v>0.29962</v>
      </c>
      <c r="S246" s="212"/>
      <c r="T246" s="214">
        <f>SUM(T247:T252)</f>
        <v>0.14999999999999999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5" t="s">
        <v>82</v>
      </c>
      <c r="AT246" s="216" t="s">
        <v>73</v>
      </c>
      <c r="AU246" s="216" t="s">
        <v>82</v>
      </c>
      <c r="AY246" s="215" t="s">
        <v>124</v>
      </c>
      <c r="BK246" s="217">
        <f>SUM(BK247:BK252)</f>
        <v>0</v>
      </c>
    </row>
    <row r="247" s="2" customFormat="1" ht="24.15" customHeight="1">
      <c r="A247" s="38"/>
      <c r="B247" s="39"/>
      <c r="C247" s="220" t="s">
        <v>328</v>
      </c>
      <c r="D247" s="220" t="s">
        <v>126</v>
      </c>
      <c r="E247" s="221" t="s">
        <v>329</v>
      </c>
      <c r="F247" s="222" t="s">
        <v>330</v>
      </c>
      <c r="G247" s="223" t="s">
        <v>331</v>
      </c>
      <c r="H247" s="224">
        <v>1</v>
      </c>
      <c r="I247" s="225"/>
      <c r="J247" s="226">
        <f>ROUND(I247*H247,2)</f>
        <v>0</v>
      </c>
      <c r="K247" s="227"/>
      <c r="L247" s="44"/>
      <c r="M247" s="228" t="s">
        <v>1</v>
      </c>
      <c r="N247" s="229" t="s">
        <v>39</v>
      </c>
      <c r="O247" s="91"/>
      <c r="P247" s="230">
        <f>O247*H247</f>
        <v>0</v>
      </c>
      <c r="Q247" s="230">
        <v>0.12526000000000001</v>
      </c>
      <c r="R247" s="230">
        <f>Q247*H247</f>
        <v>0.12526000000000001</v>
      </c>
      <c r="S247" s="230">
        <v>0</v>
      </c>
      <c r="T247" s="231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2" t="s">
        <v>130</v>
      </c>
      <c r="AT247" s="232" t="s">
        <v>126</v>
      </c>
      <c r="AU247" s="232" t="s">
        <v>84</v>
      </c>
      <c r="AY247" s="17" t="s">
        <v>124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7" t="s">
        <v>82</v>
      </c>
      <c r="BK247" s="233">
        <f>ROUND(I247*H247,2)</f>
        <v>0</v>
      </c>
      <c r="BL247" s="17" t="s">
        <v>130</v>
      </c>
      <c r="BM247" s="232" t="s">
        <v>332</v>
      </c>
    </row>
    <row r="248" s="2" customFormat="1">
      <c r="A248" s="38"/>
      <c r="B248" s="39"/>
      <c r="C248" s="40"/>
      <c r="D248" s="234" t="s">
        <v>132</v>
      </c>
      <c r="E248" s="40"/>
      <c r="F248" s="235" t="s">
        <v>333</v>
      </c>
      <c r="G248" s="40"/>
      <c r="H248" s="40"/>
      <c r="I248" s="236"/>
      <c r="J248" s="40"/>
      <c r="K248" s="40"/>
      <c r="L248" s="44"/>
      <c r="M248" s="237"/>
      <c r="N248" s="238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132</v>
      </c>
      <c r="AU248" s="17" t="s">
        <v>84</v>
      </c>
    </row>
    <row r="249" s="2" customFormat="1" ht="24.15" customHeight="1">
      <c r="A249" s="38"/>
      <c r="B249" s="39"/>
      <c r="C249" s="220" t="s">
        <v>334</v>
      </c>
      <c r="D249" s="220" t="s">
        <v>126</v>
      </c>
      <c r="E249" s="221" t="s">
        <v>335</v>
      </c>
      <c r="F249" s="222" t="s">
        <v>336</v>
      </c>
      <c r="G249" s="223" t="s">
        <v>331</v>
      </c>
      <c r="H249" s="224">
        <v>1</v>
      </c>
      <c r="I249" s="225"/>
      <c r="J249" s="226">
        <f>ROUND(I249*H249,2)</f>
        <v>0</v>
      </c>
      <c r="K249" s="227"/>
      <c r="L249" s="44"/>
      <c r="M249" s="228" t="s">
        <v>1</v>
      </c>
      <c r="N249" s="229" t="s">
        <v>39</v>
      </c>
      <c r="O249" s="91"/>
      <c r="P249" s="230">
        <f>O249*H249</f>
        <v>0</v>
      </c>
      <c r="Q249" s="230">
        <v>0.15056</v>
      </c>
      <c r="R249" s="230">
        <f>Q249*H249</f>
        <v>0.15056</v>
      </c>
      <c r="S249" s="230">
        <v>0.14999999999999999</v>
      </c>
      <c r="T249" s="231">
        <f>S249*H249</f>
        <v>0.14999999999999999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2" t="s">
        <v>130</v>
      </c>
      <c r="AT249" s="232" t="s">
        <v>126</v>
      </c>
      <c r="AU249" s="232" t="s">
        <v>84</v>
      </c>
      <c r="AY249" s="17" t="s">
        <v>124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7" t="s">
        <v>82</v>
      </c>
      <c r="BK249" s="233">
        <f>ROUND(I249*H249,2)</f>
        <v>0</v>
      </c>
      <c r="BL249" s="17" t="s">
        <v>130</v>
      </c>
      <c r="BM249" s="232" t="s">
        <v>337</v>
      </c>
    </row>
    <row r="250" s="2" customFormat="1">
      <c r="A250" s="38"/>
      <c r="B250" s="39"/>
      <c r="C250" s="40"/>
      <c r="D250" s="234" t="s">
        <v>132</v>
      </c>
      <c r="E250" s="40"/>
      <c r="F250" s="235" t="s">
        <v>336</v>
      </c>
      <c r="G250" s="40"/>
      <c r="H250" s="40"/>
      <c r="I250" s="236"/>
      <c r="J250" s="40"/>
      <c r="K250" s="40"/>
      <c r="L250" s="44"/>
      <c r="M250" s="237"/>
      <c r="N250" s="238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132</v>
      </c>
      <c r="AU250" s="17" t="s">
        <v>84</v>
      </c>
    </row>
    <row r="251" s="2" customFormat="1" ht="24.15" customHeight="1">
      <c r="A251" s="38"/>
      <c r="B251" s="39"/>
      <c r="C251" s="261" t="s">
        <v>338</v>
      </c>
      <c r="D251" s="261" t="s">
        <v>205</v>
      </c>
      <c r="E251" s="262" t="s">
        <v>339</v>
      </c>
      <c r="F251" s="263" t="s">
        <v>340</v>
      </c>
      <c r="G251" s="264" t="s">
        <v>331</v>
      </c>
      <c r="H251" s="265">
        <v>1</v>
      </c>
      <c r="I251" s="266"/>
      <c r="J251" s="267">
        <f>ROUND(I251*H251,2)</f>
        <v>0</v>
      </c>
      <c r="K251" s="268"/>
      <c r="L251" s="269"/>
      <c r="M251" s="270" t="s">
        <v>1</v>
      </c>
      <c r="N251" s="271" t="s">
        <v>39</v>
      </c>
      <c r="O251" s="91"/>
      <c r="P251" s="230">
        <f>O251*H251</f>
        <v>0</v>
      </c>
      <c r="Q251" s="230">
        <v>0.023800000000000002</v>
      </c>
      <c r="R251" s="230">
        <f>Q251*H251</f>
        <v>0.023800000000000002</v>
      </c>
      <c r="S251" s="230">
        <v>0</v>
      </c>
      <c r="T251" s="231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2" t="s">
        <v>168</v>
      </c>
      <c r="AT251" s="232" t="s">
        <v>205</v>
      </c>
      <c r="AU251" s="232" t="s">
        <v>84</v>
      </c>
      <c r="AY251" s="17" t="s">
        <v>124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7" t="s">
        <v>82</v>
      </c>
      <c r="BK251" s="233">
        <f>ROUND(I251*H251,2)</f>
        <v>0</v>
      </c>
      <c r="BL251" s="17" t="s">
        <v>130</v>
      </c>
      <c r="BM251" s="232" t="s">
        <v>341</v>
      </c>
    </row>
    <row r="252" s="2" customFormat="1">
      <c r="A252" s="38"/>
      <c r="B252" s="39"/>
      <c r="C252" s="40"/>
      <c r="D252" s="234" t="s">
        <v>132</v>
      </c>
      <c r="E252" s="40"/>
      <c r="F252" s="235" t="s">
        <v>340</v>
      </c>
      <c r="G252" s="40"/>
      <c r="H252" s="40"/>
      <c r="I252" s="236"/>
      <c r="J252" s="40"/>
      <c r="K252" s="40"/>
      <c r="L252" s="44"/>
      <c r="M252" s="237"/>
      <c r="N252" s="238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132</v>
      </c>
      <c r="AU252" s="17" t="s">
        <v>84</v>
      </c>
    </row>
    <row r="253" s="12" customFormat="1" ht="22.8" customHeight="1">
      <c r="A253" s="12"/>
      <c r="B253" s="204"/>
      <c r="C253" s="205"/>
      <c r="D253" s="206" t="s">
        <v>73</v>
      </c>
      <c r="E253" s="218" t="s">
        <v>175</v>
      </c>
      <c r="F253" s="218" t="s">
        <v>342</v>
      </c>
      <c r="G253" s="205"/>
      <c r="H253" s="205"/>
      <c r="I253" s="208"/>
      <c r="J253" s="219">
        <f>BK253</f>
        <v>0</v>
      </c>
      <c r="K253" s="205"/>
      <c r="L253" s="210"/>
      <c r="M253" s="211"/>
      <c r="N253" s="212"/>
      <c r="O253" s="212"/>
      <c r="P253" s="213">
        <f>SUM(P254:P327)</f>
        <v>0</v>
      </c>
      <c r="Q253" s="212"/>
      <c r="R253" s="213">
        <f>SUM(R254:R327)</f>
        <v>26.685957999999999</v>
      </c>
      <c r="S253" s="212"/>
      <c r="T253" s="214">
        <f>SUM(T254:T327)</f>
        <v>0.36224000000000001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5" t="s">
        <v>82</v>
      </c>
      <c r="AT253" s="216" t="s">
        <v>73</v>
      </c>
      <c r="AU253" s="216" t="s">
        <v>82</v>
      </c>
      <c r="AY253" s="215" t="s">
        <v>124</v>
      </c>
      <c r="BK253" s="217">
        <f>SUM(BK254:BK327)</f>
        <v>0</v>
      </c>
    </row>
    <row r="254" s="2" customFormat="1" ht="21.75" customHeight="1">
      <c r="A254" s="38"/>
      <c r="B254" s="39"/>
      <c r="C254" s="220" t="s">
        <v>343</v>
      </c>
      <c r="D254" s="220" t="s">
        <v>126</v>
      </c>
      <c r="E254" s="221" t="s">
        <v>344</v>
      </c>
      <c r="F254" s="222" t="s">
        <v>345</v>
      </c>
      <c r="G254" s="223" t="s">
        <v>331</v>
      </c>
      <c r="H254" s="224">
        <v>3</v>
      </c>
      <c r="I254" s="225"/>
      <c r="J254" s="226">
        <f>ROUND(I254*H254,2)</f>
        <v>0</v>
      </c>
      <c r="K254" s="227"/>
      <c r="L254" s="44"/>
      <c r="M254" s="228" t="s">
        <v>1</v>
      </c>
      <c r="N254" s="229" t="s">
        <v>39</v>
      </c>
      <c r="O254" s="91"/>
      <c r="P254" s="230">
        <f>O254*H254</f>
        <v>0</v>
      </c>
      <c r="Q254" s="230">
        <v>0.00069999999999999999</v>
      </c>
      <c r="R254" s="230">
        <f>Q254*H254</f>
        <v>0.0020999999999999999</v>
      </c>
      <c r="S254" s="230">
        <v>0</v>
      </c>
      <c r="T254" s="231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2" t="s">
        <v>130</v>
      </c>
      <c r="AT254" s="232" t="s">
        <v>126</v>
      </c>
      <c r="AU254" s="232" t="s">
        <v>84</v>
      </c>
      <c r="AY254" s="17" t="s">
        <v>124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7" t="s">
        <v>82</v>
      </c>
      <c r="BK254" s="233">
        <f>ROUND(I254*H254,2)</f>
        <v>0</v>
      </c>
      <c r="BL254" s="17" t="s">
        <v>130</v>
      </c>
      <c r="BM254" s="232" t="s">
        <v>346</v>
      </c>
    </row>
    <row r="255" s="2" customFormat="1">
      <c r="A255" s="38"/>
      <c r="B255" s="39"/>
      <c r="C255" s="40"/>
      <c r="D255" s="234" t="s">
        <v>132</v>
      </c>
      <c r="E255" s="40"/>
      <c r="F255" s="235" t="s">
        <v>347</v>
      </c>
      <c r="G255" s="40"/>
      <c r="H255" s="40"/>
      <c r="I255" s="236"/>
      <c r="J255" s="40"/>
      <c r="K255" s="40"/>
      <c r="L255" s="44"/>
      <c r="M255" s="237"/>
      <c r="N255" s="238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132</v>
      </c>
      <c r="AU255" s="17" t="s">
        <v>84</v>
      </c>
    </row>
    <row r="256" s="13" customFormat="1">
      <c r="A256" s="13"/>
      <c r="B256" s="239"/>
      <c r="C256" s="240"/>
      <c r="D256" s="234" t="s">
        <v>134</v>
      </c>
      <c r="E256" s="241" t="s">
        <v>1</v>
      </c>
      <c r="F256" s="242" t="s">
        <v>348</v>
      </c>
      <c r="G256" s="240"/>
      <c r="H256" s="243">
        <v>2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9" t="s">
        <v>134</v>
      </c>
      <c r="AU256" s="249" t="s">
        <v>84</v>
      </c>
      <c r="AV256" s="13" t="s">
        <v>84</v>
      </c>
      <c r="AW256" s="13" t="s">
        <v>31</v>
      </c>
      <c r="AX256" s="13" t="s">
        <v>74</v>
      </c>
      <c r="AY256" s="249" t="s">
        <v>124</v>
      </c>
    </row>
    <row r="257" s="13" customFormat="1">
      <c r="A257" s="13"/>
      <c r="B257" s="239"/>
      <c r="C257" s="240"/>
      <c r="D257" s="234" t="s">
        <v>134</v>
      </c>
      <c r="E257" s="241" t="s">
        <v>1</v>
      </c>
      <c r="F257" s="242" t="s">
        <v>349</v>
      </c>
      <c r="G257" s="240"/>
      <c r="H257" s="243">
        <v>1</v>
      </c>
      <c r="I257" s="244"/>
      <c r="J257" s="240"/>
      <c r="K257" s="240"/>
      <c r="L257" s="245"/>
      <c r="M257" s="246"/>
      <c r="N257" s="247"/>
      <c r="O257" s="247"/>
      <c r="P257" s="247"/>
      <c r="Q257" s="247"/>
      <c r="R257" s="247"/>
      <c r="S257" s="247"/>
      <c r="T257" s="24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9" t="s">
        <v>134</v>
      </c>
      <c r="AU257" s="249" t="s">
        <v>84</v>
      </c>
      <c r="AV257" s="13" t="s">
        <v>84</v>
      </c>
      <c r="AW257" s="13" t="s">
        <v>31</v>
      </c>
      <c r="AX257" s="13" t="s">
        <v>74</v>
      </c>
      <c r="AY257" s="249" t="s">
        <v>124</v>
      </c>
    </row>
    <row r="258" s="14" customFormat="1">
      <c r="A258" s="14"/>
      <c r="B258" s="250"/>
      <c r="C258" s="251"/>
      <c r="D258" s="234" t="s">
        <v>134</v>
      </c>
      <c r="E258" s="252" t="s">
        <v>1</v>
      </c>
      <c r="F258" s="253" t="s">
        <v>160</v>
      </c>
      <c r="G258" s="251"/>
      <c r="H258" s="254">
        <v>3</v>
      </c>
      <c r="I258" s="255"/>
      <c r="J258" s="251"/>
      <c r="K258" s="251"/>
      <c r="L258" s="256"/>
      <c r="M258" s="257"/>
      <c r="N258" s="258"/>
      <c r="O258" s="258"/>
      <c r="P258" s="258"/>
      <c r="Q258" s="258"/>
      <c r="R258" s="258"/>
      <c r="S258" s="258"/>
      <c r="T258" s="25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0" t="s">
        <v>134</v>
      </c>
      <c r="AU258" s="260" t="s">
        <v>84</v>
      </c>
      <c r="AV258" s="14" t="s">
        <v>130</v>
      </c>
      <c r="AW258" s="14" t="s">
        <v>31</v>
      </c>
      <c r="AX258" s="14" t="s">
        <v>82</v>
      </c>
      <c r="AY258" s="260" t="s">
        <v>124</v>
      </c>
    </row>
    <row r="259" s="2" customFormat="1" ht="24.15" customHeight="1">
      <c r="A259" s="38"/>
      <c r="B259" s="39"/>
      <c r="C259" s="220" t="s">
        <v>350</v>
      </c>
      <c r="D259" s="220" t="s">
        <v>126</v>
      </c>
      <c r="E259" s="221" t="s">
        <v>351</v>
      </c>
      <c r="F259" s="222" t="s">
        <v>352</v>
      </c>
      <c r="G259" s="223" t="s">
        <v>164</v>
      </c>
      <c r="H259" s="224">
        <v>87</v>
      </c>
      <c r="I259" s="225"/>
      <c r="J259" s="226">
        <f>ROUND(I259*H259,2)</f>
        <v>0</v>
      </c>
      <c r="K259" s="227"/>
      <c r="L259" s="44"/>
      <c r="M259" s="228" t="s">
        <v>1</v>
      </c>
      <c r="N259" s="229" t="s">
        <v>39</v>
      </c>
      <c r="O259" s="91"/>
      <c r="P259" s="230">
        <f>O259*H259</f>
        <v>0</v>
      </c>
      <c r="Q259" s="230">
        <v>0.00010000000000000001</v>
      </c>
      <c r="R259" s="230">
        <f>Q259*H259</f>
        <v>0.0087000000000000011</v>
      </c>
      <c r="S259" s="230">
        <v>0</v>
      </c>
      <c r="T259" s="231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2" t="s">
        <v>130</v>
      </c>
      <c r="AT259" s="232" t="s">
        <v>126</v>
      </c>
      <c r="AU259" s="232" t="s">
        <v>84</v>
      </c>
      <c r="AY259" s="17" t="s">
        <v>124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7" t="s">
        <v>82</v>
      </c>
      <c r="BK259" s="233">
        <f>ROUND(I259*H259,2)</f>
        <v>0</v>
      </c>
      <c r="BL259" s="17" t="s">
        <v>130</v>
      </c>
      <c r="BM259" s="232" t="s">
        <v>353</v>
      </c>
    </row>
    <row r="260" s="2" customFormat="1">
      <c r="A260" s="38"/>
      <c r="B260" s="39"/>
      <c r="C260" s="40"/>
      <c r="D260" s="234" t="s">
        <v>132</v>
      </c>
      <c r="E260" s="40"/>
      <c r="F260" s="235" t="s">
        <v>354</v>
      </c>
      <c r="G260" s="40"/>
      <c r="H260" s="40"/>
      <c r="I260" s="236"/>
      <c r="J260" s="40"/>
      <c r="K260" s="40"/>
      <c r="L260" s="44"/>
      <c r="M260" s="237"/>
      <c r="N260" s="238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132</v>
      </c>
      <c r="AU260" s="17" t="s">
        <v>84</v>
      </c>
    </row>
    <row r="261" s="13" customFormat="1">
      <c r="A261" s="13"/>
      <c r="B261" s="239"/>
      <c r="C261" s="240"/>
      <c r="D261" s="234" t="s">
        <v>134</v>
      </c>
      <c r="E261" s="241" t="s">
        <v>1</v>
      </c>
      <c r="F261" s="242" t="s">
        <v>355</v>
      </c>
      <c r="G261" s="240"/>
      <c r="H261" s="243">
        <v>87</v>
      </c>
      <c r="I261" s="244"/>
      <c r="J261" s="240"/>
      <c r="K261" s="240"/>
      <c r="L261" s="245"/>
      <c r="M261" s="246"/>
      <c r="N261" s="247"/>
      <c r="O261" s="247"/>
      <c r="P261" s="247"/>
      <c r="Q261" s="247"/>
      <c r="R261" s="247"/>
      <c r="S261" s="247"/>
      <c r="T261" s="24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9" t="s">
        <v>134</v>
      </c>
      <c r="AU261" s="249" t="s">
        <v>84</v>
      </c>
      <c r="AV261" s="13" t="s">
        <v>84</v>
      </c>
      <c r="AW261" s="13" t="s">
        <v>31</v>
      </c>
      <c r="AX261" s="13" t="s">
        <v>82</v>
      </c>
      <c r="AY261" s="249" t="s">
        <v>124</v>
      </c>
    </row>
    <row r="262" s="2" customFormat="1" ht="24.15" customHeight="1">
      <c r="A262" s="38"/>
      <c r="B262" s="39"/>
      <c r="C262" s="220" t="s">
        <v>356</v>
      </c>
      <c r="D262" s="220" t="s">
        <v>126</v>
      </c>
      <c r="E262" s="221" t="s">
        <v>357</v>
      </c>
      <c r="F262" s="222" t="s">
        <v>358</v>
      </c>
      <c r="G262" s="223" t="s">
        <v>164</v>
      </c>
      <c r="H262" s="224">
        <v>13</v>
      </c>
      <c r="I262" s="225"/>
      <c r="J262" s="226">
        <f>ROUND(I262*H262,2)</f>
        <v>0</v>
      </c>
      <c r="K262" s="227"/>
      <c r="L262" s="44"/>
      <c r="M262" s="228" t="s">
        <v>1</v>
      </c>
      <c r="N262" s="229" t="s">
        <v>39</v>
      </c>
      <c r="O262" s="91"/>
      <c r="P262" s="230">
        <f>O262*H262</f>
        <v>0</v>
      </c>
      <c r="Q262" s="230">
        <v>5.0000000000000002E-05</v>
      </c>
      <c r="R262" s="230">
        <f>Q262*H262</f>
        <v>0.00065000000000000008</v>
      </c>
      <c r="S262" s="230">
        <v>0</v>
      </c>
      <c r="T262" s="231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2" t="s">
        <v>130</v>
      </c>
      <c r="AT262" s="232" t="s">
        <v>126</v>
      </c>
      <c r="AU262" s="232" t="s">
        <v>84</v>
      </c>
      <c r="AY262" s="17" t="s">
        <v>124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7" t="s">
        <v>82</v>
      </c>
      <c r="BK262" s="233">
        <f>ROUND(I262*H262,2)</f>
        <v>0</v>
      </c>
      <c r="BL262" s="17" t="s">
        <v>130</v>
      </c>
      <c r="BM262" s="232" t="s">
        <v>359</v>
      </c>
    </row>
    <row r="263" s="2" customFormat="1">
      <c r="A263" s="38"/>
      <c r="B263" s="39"/>
      <c r="C263" s="40"/>
      <c r="D263" s="234" t="s">
        <v>132</v>
      </c>
      <c r="E263" s="40"/>
      <c r="F263" s="235" t="s">
        <v>360</v>
      </c>
      <c r="G263" s="40"/>
      <c r="H263" s="40"/>
      <c r="I263" s="236"/>
      <c r="J263" s="40"/>
      <c r="K263" s="40"/>
      <c r="L263" s="44"/>
      <c r="M263" s="237"/>
      <c r="N263" s="238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132</v>
      </c>
      <c r="AU263" s="17" t="s">
        <v>84</v>
      </c>
    </row>
    <row r="264" s="13" customFormat="1">
      <c r="A264" s="13"/>
      <c r="B264" s="239"/>
      <c r="C264" s="240"/>
      <c r="D264" s="234" t="s">
        <v>134</v>
      </c>
      <c r="E264" s="241" t="s">
        <v>1</v>
      </c>
      <c r="F264" s="242" t="s">
        <v>361</v>
      </c>
      <c r="G264" s="240"/>
      <c r="H264" s="243">
        <v>13</v>
      </c>
      <c r="I264" s="244"/>
      <c r="J264" s="240"/>
      <c r="K264" s="240"/>
      <c r="L264" s="245"/>
      <c r="M264" s="246"/>
      <c r="N264" s="247"/>
      <c r="O264" s="247"/>
      <c r="P264" s="247"/>
      <c r="Q264" s="247"/>
      <c r="R264" s="247"/>
      <c r="S264" s="247"/>
      <c r="T264" s="24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9" t="s">
        <v>134</v>
      </c>
      <c r="AU264" s="249" t="s">
        <v>84</v>
      </c>
      <c r="AV264" s="13" t="s">
        <v>84</v>
      </c>
      <c r="AW264" s="13" t="s">
        <v>31</v>
      </c>
      <c r="AX264" s="13" t="s">
        <v>82</v>
      </c>
      <c r="AY264" s="249" t="s">
        <v>124</v>
      </c>
    </row>
    <row r="265" s="2" customFormat="1" ht="24.15" customHeight="1">
      <c r="A265" s="38"/>
      <c r="B265" s="39"/>
      <c r="C265" s="220" t="s">
        <v>362</v>
      </c>
      <c r="D265" s="220" t="s">
        <v>126</v>
      </c>
      <c r="E265" s="221" t="s">
        <v>363</v>
      </c>
      <c r="F265" s="222" t="s">
        <v>364</v>
      </c>
      <c r="G265" s="223" t="s">
        <v>164</v>
      </c>
      <c r="H265" s="224">
        <v>84</v>
      </c>
      <c r="I265" s="225"/>
      <c r="J265" s="226">
        <f>ROUND(I265*H265,2)</f>
        <v>0</v>
      </c>
      <c r="K265" s="227"/>
      <c r="L265" s="44"/>
      <c r="M265" s="228" t="s">
        <v>1</v>
      </c>
      <c r="N265" s="229" t="s">
        <v>39</v>
      </c>
      <c r="O265" s="91"/>
      <c r="P265" s="230">
        <f>O265*H265</f>
        <v>0</v>
      </c>
      <c r="Q265" s="230">
        <v>0.00010000000000000001</v>
      </c>
      <c r="R265" s="230">
        <f>Q265*H265</f>
        <v>0.0084000000000000012</v>
      </c>
      <c r="S265" s="230">
        <v>0</v>
      </c>
      <c r="T265" s="231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2" t="s">
        <v>130</v>
      </c>
      <c r="AT265" s="232" t="s">
        <v>126</v>
      </c>
      <c r="AU265" s="232" t="s">
        <v>84</v>
      </c>
      <c r="AY265" s="17" t="s">
        <v>124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7" t="s">
        <v>82</v>
      </c>
      <c r="BK265" s="233">
        <f>ROUND(I265*H265,2)</f>
        <v>0</v>
      </c>
      <c r="BL265" s="17" t="s">
        <v>130</v>
      </c>
      <c r="BM265" s="232" t="s">
        <v>365</v>
      </c>
    </row>
    <row r="266" s="2" customFormat="1">
      <c r="A266" s="38"/>
      <c r="B266" s="39"/>
      <c r="C266" s="40"/>
      <c r="D266" s="234" t="s">
        <v>132</v>
      </c>
      <c r="E266" s="40"/>
      <c r="F266" s="235" t="s">
        <v>366</v>
      </c>
      <c r="G266" s="40"/>
      <c r="H266" s="40"/>
      <c r="I266" s="236"/>
      <c r="J266" s="40"/>
      <c r="K266" s="40"/>
      <c r="L266" s="44"/>
      <c r="M266" s="237"/>
      <c r="N266" s="238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132</v>
      </c>
      <c r="AU266" s="17" t="s">
        <v>84</v>
      </c>
    </row>
    <row r="267" s="13" customFormat="1">
      <c r="A267" s="13"/>
      <c r="B267" s="239"/>
      <c r="C267" s="240"/>
      <c r="D267" s="234" t="s">
        <v>134</v>
      </c>
      <c r="E267" s="241" t="s">
        <v>1</v>
      </c>
      <c r="F267" s="242" t="s">
        <v>367</v>
      </c>
      <c r="G267" s="240"/>
      <c r="H267" s="243">
        <v>84</v>
      </c>
      <c r="I267" s="244"/>
      <c r="J267" s="240"/>
      <c r="K267" s="240"/>
      <c r="L267" s="245"/>
      <c r="M267" s="246"/>
      <c r="N267" s="247"/>
      <c r="O267" s="247"/>
      <c r="P267" s="247"/>
      <c r="Q267" s="247"/>
      <c r="R267" s="247"/>
      <c r="S267" s="247"/>
      <c r="T267" s="24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9" t="s">
        <v>134</v>
      </c>
      <c r="AU267" s="249" t="s">
        <v>84</v>
      </c>
      <c r="AV267" s="13" t="s">
        <v>84</v>
      </c>
      <c r="AW267" s="13" t="s">
        <v>31</v>
      </c>
      <c r="AX267" s="13" t="s">
        <v>82</v>
      </c>
      <c r="AY267" s="249" t="s">
        <v>124</v>
      </c>
    </row>
    <row r="268" s="2" customFormat="1" ht="24.15" customHeight="1">
      <c r="A268" s="38"/>
      <c r="B268" s="39"/>
      <c r="C268" s="220" t="s">
        <v>368</v>
      </c>
      <c r="D268" s="220" t="s">
        <v>126</v>
      </c>
      <c r="E268" s="221" t="s">
        <v>369</v>
      </c>
      <c r="F268" s="222" t="s">
        <v>370</v>
      </c>
      <c r="G268" s="223" t="s">
        <v>129</v>
      </c>
      <c r="H268" s="224">
        <v>14</v>
      </c>
      <c r="I268" s="225"/>
      <c r="J268" s="226">
        <f>ROUND(I268*H268,2)</f>
        <v>0</v>
      </c>
      <c r="K268" s="227"/>
      <c r="L268" s="44"/>
      <c r="M268" s="228" t="s">
        <v>1</v>
      </c>
      <c r="N268" s="229" t="s">
        <v>39</v>
      </c>
      <c r="O268" s="91"/>
      <c r="P268" s="230">
        <f>O268*H268</f>
        <v>0</v>
      </c>
      <c r="Q268" s="230">
        <v>0.0011999999999999999</v>
      </c>
      <c r="R268" s="230">
        <f>Q268*H268</f>
        <v>0.016799999999999999</v>
      </c>
      <c r="S268" s="230">
        <v>0</v>
      </c>
      <c r="T268" s="231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2" t="s">
        <v>130</v>
      </c>
      <c r="AT268" s="232" t="s">
        <v>126</v>
      </c>
      <c r="AU268" s="232" t="s">
        <v>84</v>
      </c>
      <c r="AY268" s="17" t="s">
        <v>124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7" t="s">
        <v>82</v>
      </c>
      <c r="BK268" s="233">
        <f>ROUND(I268*H268,2)</f>
        <v>0</v>
      </c>
      <c r="BL268" s="17" t="s">
        <v>130</v>
      </c>
      <c r="BM268" s="232" t="s">
        <v>371</v>
      </c>
    </row>
    <row r="269" s="2" customFormat="1">
      <c r="A269" s="38"/>
      <c r="B269" s="39"/>
      <c r="C269" s="40"/>
      <c r="D269" s="234" t="s">
        <v>132</v>
      </c>
      <c r="E269" s="40"/>
      <c r="F269" s="235" t="s">
        <v>372</v>
      </c>
      <c r="G269" s="40"/>
      <c r="H269" s="40"/>
      <c r="I269" s="236"/>
      <c r="J269" s="40"/>
      <c r="K269" s="40"/>
      <c r="L269" s="44"/>
      <c r="M269" s="237"/>
      <c r="N269" s="238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132</v>
      </c>
      <c r="AU269" s="17" t="s">
        <v>84</v>
      </c>
    </row>
    <row r="270" s="13" customFormat="1">
      <c r="A270" s="13"/>
      <c r="B270" s="239"/>
      <c r="C270" s="240"/>
      <c r="D270" s="234" t="s">
        <v>134</v>
      </c>
      <c r="E270" s="241" t="s">
        <v>1</v>
      </c>
      <c r="F270" s="242" t="s">
        <v>373</v>
      </c>
      <c r="G270" s="240"/>
      <c r="H270" s="243">
        <v>14</v>
      </c>
      <c r="I270" s="244"/>
      <c r="J270" s="240"/>
      <c r="K270" s="240"/>
      <c r="L270" s="245"/>
      <c r="M270" s="246"/>
      <c r="N270" s="247"/>
      <c r="O270" s="247"/>
      <c r="P270" s="247"/>
      <c r="Q270" s="247"/>
      <c r="R270" s="247"/>
      <c r="S270" s="247"/>
      <c r="T270" s="24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9" t="s">
        <v>134</v>
      </c>
      <c r="AU270" s="249" t="s">
        <v>84</v>
      </c>
      <c r="AV270" s="13" t="s">
        <v>84</v>
      </c>
      <c r="AW270" s="13" t="s">
        <v>31</v>
      </c>
      <c r="AX270" s="13" t="s">
        <v>82</v>
      </c>
      <c r="AY270" s="249" t="s">
        <v>124</v>
      </c>
    </row>
    <row r="271" s="2" customFormat="1" ht="16.5" customHeight="1">
      <c r="A271" s="38"/>
      <c r="B271" s="39"/>
      <c r="C271" s="220" t="s">
        <v>374</v>
      </c>
      <c r="D271" s="220" t="s">
        <v>126</v>
      </c>
      <c r="E271" s="221" t="s">
        <v>375</v>
      </c>
      <c r="F271" s="222" t="s">
        <v>376</v>
      </c>
      <c r="G271" s="223" t="s">
        <v>164</v>
      </c>
      <c r="H271" s="224">
        <v>184</v>
      </c>
      <c r="I271" s="225"/>
      <c r="J271" s="226">
        <f>ROUND(I271*H271,2)</f>
        <v>0</v>
      </c>
      <c r="K271" s="227"/>
      <c r="L271" s="44"/>
      <c r="M271" s="228" t="s">
        <v>1</v>
      </c>
      <c r="N271" s="229" t="s">
        <v>39</v>
      </c>
      <c r="O271" s="91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2" t="s">
        <v>130</v>
      </c>
      <c r="AT271" s="232" t="s">
        <v>126</v>
      </c>
      <c r="AU271" s="232" t="s">
        <v>84</v>
      </c>
      <c r="AY271" s="17" t="s">
        <v>124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7" t="s">
        <v>82</v>
      </c>
      <c r="BK271" s="233">
        <f>ROUND(I271*H271,2)</f>
        <v>0</v>
      </c>
      <c r="BL271" s="17" t="s">
        <v>130</v>
      </c>
      <c r="BM271" s="232" t="s">
        <v>377</v>
      </c>
    </row>
    <row r="272" s="2" customFormat="1">
      <c r="A272" s="38"/>
      <c r="B272" s="39"/>
      <c r="C272" s="40"/>
      <c r="D272" s="234" t="s">
        <v>132</v>
      </c>
      <c r="E272" s="40"/>
      <c r="F272" s="235" t="s">
        <v>378</v>
      </c>
      <c r="G272" s="40"/>
      <c r="H272" s="40"/>
      <c r="I272" s="236"/>
      <c r="J272" s="40"/>
      <c r="K272" s="40"/>
      <c r="L272" s="44"/>
      <c r="M272" s="237"/>
      <c r="N272" s="238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132</v>
      </c>
      <c r="AU272" s="17" t="s">
        <v>84</v>
      </c>
    </row>
    <row r="273" s="13" customFormat="1">
      <c r="A273" s="13"/>
      <c r="B273" s="239"/>
      <c r="C273" s="240"/>
      <c r="D273" s="234" t="s">
        <v>134</v>
      </c>
      <c r="E273" s="241" t="s">
        <v>1</v>
      </c>
      <c r="F273" s="242" t="s">
        <v>379</v>
      </c>
      <c r="G273" s="240"/>
      <c r="H273" s="243">
        <v>184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9" t="s">
        <v>134</v>
      </c>
      <c r="AU273" s="249" t="s">
        <v>84</v>
      </c>
      <c r="AV273" s="13" t="s">
        <v>84</v>
      </c>
      <c r="AW273" s="13" t="s">
        <v>31</v>
      </c>
      <c r="AX273" s="13" t="s">
        <v>82</v>
      </c>
      <c r="AY273" s="249" t="s">
        <v>124</v>
      </c>
    </row>
    <row r="274" s="2" customFormat="1" ht="16.5" customHeight="1">
      <c r="A274" s="38"/>
      <c r="B274" s="39"/>
      <c r="C274" s="220" t="s">
        <v>380</v>
      </c>
      <c r="D274" s="220" t="s">
        <v>126</v>
      </c>
      <c r="E274" s="221" t="s">
        <v>381</v>
      </c>
      <c r="F274" s="222" t="s">
        <v>382</v>
      </c>
      <c r="G274" s="223" t="s">
        <v>129</v>
      </c>
      <c r="H274" s="224">
        <v>14</v>
      </c>
      <c r="I274" s="225"/>
      <c r="J274" s="226">
        <f>ROUND(I274*H274,2)</f>
        <v>0</v>
      </c>
      <c r="K274" s="227"/>
      <c r="L274" s="44"/>
      <c r="M274" s="228" t="s">
        <v>1</v>
      </c>
      <c r="N274" s="229" t="s">
        <v>39</v>
      </c>
      <c r="O274" s="91"/>
      <c r="P274" s="230">
        <f>O274*H274</f>
        <v>0</v>
      </c>
      <c r="Q274" s="230">
        <v>1.0000000000000001E-05</v>
      </c>
      <c r="R274" s="230">
        <f>Q274*H274</f>
        <v>0.00014000000000000002</v>
      </c>
      <c r="S274" s="230">
        <v>0</v>
      </c>
      <c r="T274" s="231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2" t="s">
        <v>130</v>
      </c>
      <c r="AT274" s="232" t="s">
        <v>126</v>
      </c>
      <c r="AU274" s="232" t="s">
        <v>84</v>
      </c>
      <c r="AY274" s="17" t="s">
        <v>124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7" t="s">
        <v>82</v>
      </c>
      <c r="BK274" s="233">
        <f>ROUND(I274*H274,2)</f>
        <v>0</v>
      </c>
      <c r="BL274" s="17" t="s">
        <v>130</v>
      </c>
      <c r="BM274" s="232" t="s">
        <v>383</v>
      </c>
    </row>
    <row r="275" s="2" customFormat="1">
      <c r="A275" s="38"/>
      <c r="B275" s="39"/>
      <c r="C275" s="40"/>
      <c r="D275" s="234" t="s">
        <v>132</v>
      </c>
      <c r="E275" s="40"/>
      <c r="F275" s="235" t="s">
        <v>384</v>
      </c>
      <c r="G275" s="40"/>
      <c r="H275" s="40"/>
      <c r="I275" s="236"/>
      <c r="J275" s="40"/>
      <c r="K275" s="40"/>
      <c r="L275" s="44"/>
      <c r="M275" s="237"/>
      <c r="N275" s="238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132</v>
      </c>
      <c r="AU275" s="17" t="s">
        <v>84</v>
      </c>
    </row>
    <row r="276" s="2" customFormat="1" ht="24.15" customHeight="1">
      <c r="A276" s="38"/>
      <c r="B276" s="39"/>
      <c r="C276" s="220" t="s">
        <v>385</v>
      </c>
      <c r="D276" s="220" t="s">
        <v>126</v>
      </c>
      <c r="E276" s="221" t="s">
        <v>386</v>
      </c>
      <c r="F276" s="222" t="s">
        <v>387</v>
      </c>
      <c r="G276" s="223" t="s">
        <v>164</v>
      </c>
      <c r="H276" s="224">
        <v>86.599999999999994</v>
      </c>
      <c r="I276" s="225"/>
      <c r="J276" s="226">
        <f>ROUND(I276*H276,2)</f>
        <v>0</v>
      </c>
      <c r="K276" s="227"/>
      <c r="L276" s="44"/>
      <c r="M276" s="228" t="s">
        <v>1</v>
      </c>
      <c r="N276" s="229" t="s">
        <v>39</v>
      </c>
      <c r="O276" s="91"/>
      <c r="P276" s="230">
        <f>O276*H276</f>
        <v>0</v>
      </c>
      <c r="Q276" s="230">
        <v>0.089779999999999999</v>
      </c>
      <c r="R276" s="230">
        <f>Q276*H276</f>
        <v>7.7749479999999993</v>
      </c>
      <c r="S276" s="230">
        <v>0</v>
      </c>
      <c r="T276" s="231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2" t="s">
        <v>130</v>
      </c>
      <c r="AT276" s="232" t="s">
        <v>126</v>
      </c>
      <c r="AU276" s="232" t="s">
        <v>84</v>
      </c>
      <c r="AY276" s="17" t="s">
        <v>124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7" t="s">
        <v>82</v>
      </c>
      <c r="BK276" s="233">
        <f>ROUND(I276*H276,2)</f>
        <v>0</v>
      </c>
      <c r="BL276" s="17" t="s">
        <v>130</v>
      </c>
      <c r="BM276" s="232" t="s">
        <v>388</v>
      </c>
    </row>
    <row r="277" s="2" customFormat="1">
      <c r="A277" s="38"/>
      <c r="B277" s="39"/>
      <c r="C277" s="40"/>
      <c r="D277" s="234" t="s">
        <v>132</v>
      </c>
      <c r="E277" s="40"/>
      <c r="F277" s="235" t="s">
        <v>389</v>
      </c>
      <c r="G277" s="40"/>
      <c r="H277" s="40"/>
      <c r="I277" s="236"/>
      <c r="J277" s="40"/>
      <c r="K277" s="40"/>
      <c r="L277" s="44"/>
      <c r="M277" s="237"/>
      <c r="N277" s="238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132</v>
      </c>
      <c r="AU277" s="17" t="s">
        <v>84</v>
      </c>
    </row>
    <row r="278" s="13" customFormat="1">
      <c r="A278" s="13"/>
      <c r="B278" s="239"/>
      <c r="C278" s="240"/>
      <c r="D278" s="234" t="s">
        <v>134</v>
      </c>
      <c r="E278" s="241" t="s">
        <v>1</v>
      </c>
      <c r="F278" s="242" t="s">
        <v>390</v>
      </c>
      <c r="G278" s="240"/>
      <c r="H278" s="243">
        <v>23.300000000000001</v>
      </c>
      <c r="I278" s="244"/>
      <c r="J278" s="240"/>
      <c r="K278" s="240"/>
      <c r="L278" s="245"/>
      <c r="M278" s="246"/>
      <c r="N278" s="247"/>
      <c r="O278" s="247"/>
      <c r="P278" s="247"/>
      <c r="Q278" s="247"/>
      <c r="R278" s="247"/>
      <c r="S278" s="247"/>
      <c r="T278" s="24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9" t="s">
        <v>134</v>
      </c>
      <c r="AU278" s="249" t="s">
        <v>84</v>
      </c>
      <c r="AV278" s="13" t="s">
        <v>84</v>
      </c>
      <c r="AW278" s="13" t="s">
        <v>31</v>
      </c>
      <c r="AX278" s="13" t="s">
        <v>74</v>
      </c>
      <c r="AY278" s="249" t="s">
        <v>124</v>
      </c>
    </row>
    <row r="279" s="13" customFormat="1">
      <c r="A279" s="13"/>
      <c r="B279" s="239"/>
      <c r="C279" s="240"/>
      <c r="D279" s="234" t="s">
        <v>134</v>
      </c>
      <c r="E279" s="241" t="s">
        <v>1</v>
      </c>
      <c r="F279" s="242" t="s">
        <v>391</v>
      </c>
      <c r="G279" s="240"/>
      <c r="H279" s="243">
        <v>63.299999999999997</v>
      </c>
      <c r="I279" s="244"/>
      <c r="J279" s="240"/>
      <c r="K279" s="240"/>
      <c r="L279" s="245"/>
      <c r="M279" s="246"/>
      <c r="N279" s="247"/>
      <c r="O279" s="247"/>
      <c r="P279" s="247"/>
      <c r="Q279" s="247"/>
      <c r="R279" s="247"/>
      <c r="S279" s="247"/>
      <c r="T279" s="24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9" t="s">
        <v>134</v>
      </c>
      <c r="AU279" s="249" t="s">
        <v>84</v>
      </c>
      <c r="AV279" s="13" t="s">
        <v>84</v>
      </c>
      <c r="AW279" s="13" t="s">
        <v>31</v>
      </c>
      <c r="AX279" s="13" t="s">
        <v>74</v>
      </c>
      <c r="AY279" s="249" t="s">
        <v>124</v>
      </c>
    </row>
    <row r="280" s="14" customFormat="1">
      <c r="A280" s="14"/>
      <c r="B280" s="250"/>
      <c r="C280" s="251"/>
      <c r="D280" s="234" t="s">
        <v>134</v>
      </c>
      <c r="E280" s="252" t="s">
        <v>1</v>
      </c>
      <c r="F280" s="253" t="s">
        <v>160</v>
      </c>
      <c r="G280" s="251"/>
      <c r="H280" s="254">
        <v>86.599999999999994</v>
      </c>
      <c r="I280" s="255"/>
      <c r="J280" s="251"/>
      <c r="K280" s="251"/>
      <c r="L280" s="256"/>
      <c r="M280" s="257"/>
      <c r="N280" s="258"/>
      <c r="O280" s="258"/>
      <c r="P280" s="258"/>
      <c r="Q280" s="258"/>
      <c r="R280" s="258"/>
      <c r="S280" s="258"/>
      <c r="T280" s="259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0" t="s">
        <v>134</v>
      </c>
      <c r="AU280" s="260" t="s">
        <v>84</v>
      </c>
      <c r="AV280" s="14" t="s">
        <v>130</v>
      </c>
      <c r="AW280" s="14" t="s">
        <v>31</v>
      </c>
      <c r="AX280" s="14" t="s">
        <v>82</v>
      </c>
      <c r="AY280" s="260" t="s">
        <v>124</v>
      </c>
    </row>
    <row r="281" s="2" customFormat="1" ht="16.5" customHeight="1">
      <c r="A281" s="38"/>
      <c r="B281" s="39"/>
      <c r="C281" s="261" t="s">
        <v>392</v>
      </c>
      <c r="D281" s="261" t="s">
        <v>205</v>
      </c>
      <c r="E281" s="262" t="s">
        <v>393</v>
      </c>
      <c r="F281" s="263" t="s">
        <v>394</v>
      </c>
      <c r="G281" s="264" t="s">
        <v>129</v>
      </c>
      <c r="H281" s="265">
        <v>8.6600000000000001</v>
      </c>
      <c r="I281" s="266"/>
      <c r="J281" s="267">
        <f>ROUND(I281*H281,2)</f>
        <v>0</v>
      </c>
      <c r="K281" s="268"/>
      <c r="L281" s="269"/>
      <c r="M281" s="270" t="s">
        <v>1</v>
      </c>
      <c r="N281" s="271" t="s">
        <v>39</v>
      </c>
      <c r="O281" s="91"/>
      <c r="P281" s="230">
        <f>O281*H281</f>
        <v>0</v>
      </c>
      <c r="Q281" s="230">
        <v>0.222</v>
      </c>
      <c r="R281" s="230">
        <f>Q281*H281</f>
        <v>1.92252</v>
      </c>
      <c r="S281" s="230">
        <v>0</v>
      </c>
      <c r="T281" s="231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2" t="s">
        <v>168</v>
      </c>
      <c r="AT281" s="232" t="s">
        <v>205</v>
      </c>
      <c r="AU281" s="232" t="s">
        <v>84</v>
      </c>
      <c r="AY281" s="17" t="s">
        <v>124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7" t="s">
        <v>82</v>
      </c>
      <c r="BK281" s="233">
        <f>ROUND(I281*H281,2)</f>
        <v>0</v>
      </c>
      <c r="BL281" s="17" t="s">
        <v>130</v>
      </c>
      <c r="BM281" s="232" t="s">
        <v>395</v>
      </c>
    </row>
    <row r="282" s="2" customFormat="1">
      <c r="A282" s="38"/>
      <c r="B282" s="39"/>
      <c r="C282" s="40"/>
      <c r="D282" s="234" t="s">
        <v>132</v>
      </c>
      <c r="E282" s="40"/>
      <c r="F282" s="235" t="s">
        <v>394</v>
      </c>
      <c r="G282" s="40"/>
      <c r="H282" s="40"/>
      <c r="I282" s="236"/>
      <c r="J282" s="40"/>
      <c r="K282" s="40"/>
      <c r="L282" s="44"/>
      <c r="M282" s="237"/>
      <c r="N282" s="238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132</v>
      </c>
      <c r="AU282" s="17" t="s">
        <v>84</v>
      </c>
    </row>
    <row r="283" s="13" customFormat="1">
      <c r="A283" s="13"/>
      <c r="B283" s="239"/>
      <c r="C283" s="240"/>
      <c r="D283" s="234" t="s">
        <v>134</v>
      </c>
      <c r="E283" s="240"/>
      <c r="F283" s="242" t="s">
        <v>396</v>
      </c>
      <c r="G283" s="240"/>
      <c r="H283" s="243">
        <v>8.6600000000000001</v>
      </c>
      <c r="I283" s="244"/>
      <c r="J283" s="240"/>
      <c r="K283" s="240"/>
      <c r="L283" s="245"/>
      <c r="M283" s="246"/>
      <c r="N283" s="247"/>
      <c r="O283" s="247"/>
      <c r="P283" s="247"/>
      <c r="Q283" s="247"/>
      <c r="R283" s="247"/>
      <c r="S283" s="247"/>
      <c r="T283" s="24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9" t="s">
        <v>134</v>
      </c>
      <c r="AU283" s="249" t="s">
        <v>84</v>
      </c>
      <c r="AV283" s="13" t="s">
        <v>84</v>
      </c>
      <c r="AW283" s="13" t="s">
        <v>4</v>
      </c>
      <c r="AX283" s="13" t="s">
        <v>82</v>
      </c>
      <c r="AY283" s="249" t="s">
        <v>124</v>
      </c>
    </row>
    <row r="284" s="2" customFormat="1" ht="33" customHeight="1">
      <c r="A284" s="38"/>
      <c r="B284" s="39"/>
      <c r="C284" s="220" t="s">
        <v>397</v>
      </c>
      <c r="D284" s="220" t="s">
        <v>126</v>
      </c>
      <c r="E284" s="221" t="s">
        <v>398</v>
      </c>
      <c r="F284" s="222" t="s">
        <v>399</v>
      </c>
      <c r="G284" s="223" t="s">
        <v>164</v>
      </c>
      <c r="H284" s="224">
        <v>63.299999999999997</v>
      </c>
      <c r="I284" s="225"/>
      <c r="J284" s="226">
        <f>ROUND(I284*H284,2)</f>
        <v>0</v>
      </c>
      <c r="K284" s="227"/>
      <c r="L284" s="44"/>
      <c r="M284" s="228" t="s">
        <v>1</v>
      </c>
      <c r="N284" s="229" t="s">
        <v>39</v>
      </c>
      <c r="O284" s="91"/>
      <c r="P284" s="230">
        <f>O284*H284</f>
        <v>0</v>
      </c>
      <c r="Q284" s="230">
        <v>0.15540000000000001</v>
      </c>
      <c r="R284" s="230">
        <f>Q284*H284</f>
        <v>9.8368199999999995</v>
      </c>
      <c r="S284" s="230">
        <v>0</v>
      </c>
      <c r="T284" s="231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2" t="s">
        <v>130</v>
      </c>
      <c r="AT284" s="232" t="s">
        <v>126</v>
      </c>
      <c r="AU284" s="232" t="s">
        <v>84</v>
      </c>
      <c r="AY284" s="17" t="s">
        <v>124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7" t="s">
        <v>82</v>
      </c>
      <c r="BK284" s="233">
        <f>ROUND(I284*H284,2)</f>
        <v>0</v>
      </c>
      <c r="BL284" s="17" t="s">
        <v>130</v>
      </c>
      <c r="BM284" s="232" t="s">
        <v>400</v>
      </c>
    </row>
    <row r="285" s="2" customFormat="1">
      <c r="A285" s="38"/>
      <c r="B285" s="39"/>
      <c r="C285" s="40"/>
      <c r="D285" s="234" t="s">
        <v>132</v>
      </c>
      <c r="E285" s="40"/>
      <c r="F285" s="235" t="s">
        <v>401</v>
      </c>
      <c r="G285" s="40"/>
      <c r="H285" s="40"/>
      <c r="I285" s="236"/>
      <c r="J285" s="40"/>
      <c r="K285" s="40"/>
      <c r="L285" s="44"/>
      <c r="M285" s="237"/>
      <c r="N285" s="238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132</v>
      </c>
      <c r="AU285" s="17" t="s">
        <v>84</v>
      </c>
    </row>
    <row r="286" s="2" customFormat="1" ht="16.5" customHeight="1">
      <c r="A286" s="38"/>
      <c r="B286" s="39"/>
      <c r="C286" s="261" t="s">
        <v>402</v>
      </c>
      <c r="D286" s="261" t="s">
        <v>205</v>
      </c>
      <c r="E286" s="262" t="s">
        <v>403</v>
      </c>
      <c r="F286" s="263" t="s">
        <v>404</v>
      </c>
      <c r="G286" s="264" t="s">
        <v>164</v>
      </c>
      <c r="H286" s="265">
        <v>43.299999999999997</v>
      </c>
      <c r="I286" s="266"/>
      <c r="J286" s="267">
        <f>ROUND(I286*H286,2)</f>
        <v>0</v>
      </c>
      <c r="K286" s="268"/>
      <c r="L286" s="269"/>
      <c r="M286" s="270" t="s">
        <v>1</v>
      </c>
      <c r="N286" s="271" t="s">
        <v>39</v>
      </c>
      <c r="O286" s="91"/>
      <c r="P286" s="230">
        <f>O286*H286</f>
        <v>0</v>
      </c>
      <c r="Q286" s="230">
        <v>0.080000000000000002</v>
      </c>
      <c r="R286" s="230">
        <f>Q286*H286</f>
        <v>3.464</v>
      </c>
      <c r="S286" s="230">
        <v>0</v>
      </c>
      <c r="T286" s="231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2" t="s">
        <v>168</v>
      </c>
      <c r="AT286" s="232" t="s">
        <v>205</v>
      </c>
      <c r="AU286" s="232" t="s">
        <v>84</v>
      </c>
      <c r="AY286" s="17" t="s">
        <v>124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7" t="s">
        <v>82</v>
      </c>
      <c r="BK286" s="233">
        <f>ROUND(I286*H286,2)</f>
        <v>0</v>
      </c>
      <c r="BL286" s="17" t="s">
        <v>130</v>
      </c>
      <c r="BM286" s="232" t="s">
        <v>405</v>
      </c>
    </row>
    <row r="287" s="2" customFormat="1">
      <c r="A287" s="38"/>
      <c r="B287" s="39"/>
      <c r="C287" s="40"/>
      <c r="D287" s="234" t="s">
        <v>132</v>
      </c>
      <c r="E287" s="40"/>
      <c r="F287" s="235" t="s">
        <v>404</v>
      </c>
      <c r="G287" s="40"/>
      <c r="H287" s="40"/>
      <c r="I287" s="236"/>
      <c r="J287" s="40"/>
      <c r="K287" s="40"/>
      <c r="L287" s="44"/>
      <c r="M287" s="237"/>
      <c r="N287" s="238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132</v>
      </c>
      <c r="AU287" s="17" t="s">
        <v>84</v>
      </c>
    </row>
    <row r="288" s="13" customFormat="1">
      <c r="A288" s="13"/>
      <c r="B288" s="239"/>
      <c r="C288" s="240"/>
      <c r="D288" s="234" t="s">
        <v>134</v>
      </c>
      <c r="E288" s="241" t="s">
        <v>1</v>
      </c>
      <c r="F288" s="242" t="s">
        <v>406</v>
      </c>
      <c r="G288" s="240"/>
      <c r="H288" s="243">
        <v>43.299999999999997</v>
      </c>
      <c r="I288" s="244"/>
      <c r="J288" s="240"/>
      <c r="K288" s="240"/>
      <c r="L288" s="245"/>
      <c r="M288" s="246"/>
      <c r="N288" s="247"/>
      <c r="O288" s="247"/>
      <c r="P288" s="247"/>
      <c r="Q288" s="247"/>
      <c r="R288" s="247"/>
      <c r="S288" s="247"/>
      <c r="T288" s="24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9" t="s">
        <v>134</v>
      </c>
      <c r="AU288" s="249" t="s">
        <v>84</v>
      </c>
      <c r="AV288" s="13" t="s">
        <v>84</v>
      </c>
      <c r="AW288" s="13" t="s">
        <v>31</v>
      </c>
      <c r="AX288" s="13" t="s">
        <v>82</v>
      </c>
      <c r="AY288" s="249" t="s">
        <v>124</v>
      </c>
    </row>
    <row r="289" s="2" customFormat="1" ht="24.15" customHeight="1">
      <c r="A289" s="38"/>
      <c r="B289" s="39"/>
      <c r="C289" s="261" t="s">
        <v>407</v>
      </c>
      <c r="D289" s="261" t="s">
        <v>205</v>
      </c>
      <c r="E289" s="262" t="s">
        <v>408</v>
      </c>
      <c r="F289" s="263" t="s">
        <v>409</v>
      </c>
      <c r="G289" s="264" t="s">
        <v>164</v>
      </c>
      <c r="H289" s="265">
        <v>14</v>
      </c>
      <c r="I289" s="266"/>
      <c r="J289" s="267">
        <f>ROUND(I289*H289,2)</f>
        <v>0</v>
      </c>
      <c r="K289" s="268"/>
      <c r="L289" s="269"/>
      <c r="M289" s="270" t="s">
        <v>1</v>
      </c>
      <c r="N289" s="271" t="s">
        <v>39</v>
      </c>
      <c r="O289" s="91"/>
      <c r="P289" s="230">
        <f>O289*H289</f>
        <v>0</v>
      </c>
      <c r="Q289" s="230">
        <v>0.048300000000000003</v>
      </c>
      <c r="R289" s="230">
        <f>Q289*H289</f>
        <v>0.67620000000000002</v>
      </c>
      <c r="S289" s="230">
        <v>0</v>
      </c>
      <c r="T289" s="231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2" t="s">
        <v>168</v>
      </c>
      <c r="AT289" s="232" t="s">
        <v>205</v>
      </c>
      <c r="AU289" s="232" t="s">
        <v>84</v>
      </c>
      <c r="AY289" s="17" t="s">
        <v>124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7" t="s">
        <v>82</v>
      </c>
      <c r="BK289" s="233">
        <f>ROUND(I289*H289,2)</f>
        <v>0</v>
      </c>
      <c r="BL289" s="17" t="s">
        <v>130</v>
      </c>
      <c r="BM289" s="232" t="s">
        <v>410</v>
      </c>
    </row>
    <row r="290" s="2" customFormat="1">
      <c r="A290" s="38"/>
      <c r="B290" s="39"/>
      <c r="C290" s="40"/>
      <c r="D290" s="234" t="s">
        <v>132</v>
      </c>
      <c r="E290" s="40"/>
      <c r="F290" s="235" t="s">
        <v>409</v>
      </c>
      <c r="G290" s="40"/>
      <c r="H290" s="40"/>
      <c r="I290" s="236"/>
      <c r="J290" s="40"/>
      <c r="K290" s="40"/>
      <c r="L290" s="44"/>
      <c r="M290" s="237"/>
      <c r="N290" s="238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132</v>
      </c>
      <c r="AU290" s="17" t="s">
        <v>84</v>
      </c>
    </row>
    <row r="291" s="13" customFormat="1">
      <c r="A291" s="13"/>
      <c r="B291" s="239"/>
      <c r="C291" s="240"/>
      <c r="D291" s="234" t="s">
        <v>134</v>
      </c>
      <c r="E291" s="241" t="s">
        <v>1</v>
      </c>
      <c r="F291" s="242" t="s">
        <v>411</v>
      </c>
      <c r="G291" s="240"/>
      <c r="H291" s="243">
        <v>14</v>
      </c>
      <c r="I291" s="244"/>
      <c r="J291" s="240"/>
      <c r="K291" s="240"/>
      <c r="L291" s="245"/>
      <c r="M291" s="246"/>
      <c r="N291" s="247"/>
      <c r="O291" s="247"/>
      <c r="P291" s="247"/>
      <c r="Q291" s="247"/>
      <c r="R291" s="247"/>
      <c r="S291" s="247"/>
      <c r="T291" s="24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9" t="s">
        <v>134</v>
      </c>
      <c r="AU291" s="249" t="s">
        <v>84</v>
      </c>
      <c r="AV291" s="13" t="s">
        <v>84</v>
      </c>
      <c r="AW291" s="13" t="s">
        <v>31</v>
      </c>
      <c r="AX291" s="13" t="s">
        <v>82</v>
      </c>
      <c r="AY291" s="249" t="s">
        <v>124</v>
      </c>
    </row>
    <row r="292" s="2" customFormat="1" ht="24.15" customHeight="1">
      <c r="A292" s="38"/>
      <c r="B292" s="39"/>
      <c r="C292" s="261" t="s">
        <v>412</v>
      </c>
      <c r="D292" s="261" t="s">
        <v>205</v>
      </c>
      <c r="E292" s="262" t="s">
        <v>413</v>
      </c>
      <c r="F292" s="263" t="s">
        <v>414</v>
      </c>
      <c r="G292" s="264" t="s">
        <v>164</v>
      </c>
      <c r="H292" s="265">
        <v>6</v>
      </c>
      <c r="I292" s="266"/>
      <c r="J292" s="267">
        <f>ROUND(I292*H292,2)</f>
        <v>0</v>
      </c>
      <c r="K292" s="268"/>
      <c r="L292" s="269"/>
      <c r="M292" s="270" t="s">
        <v>1</v>
      </c>
      <c r="N292" s="271" t="s">
        <v>39</v>
      </c>
      <c r="O292" s="91"/>
      <c r="P292" s="230">
        <f>O292*H292</f>
        <v>0</v>
      </c>
      <c r="Q292" s="230">
        <v>0.065670000000000006</v>
      </c>
      <c r="R292" s="230">
        <f>Q292*H292</f>
        <v>0.39402000000000004</v>
      </c>
      <c r="S292" s="230">
        <v>0</v>
      </c>
      <c r="T292" s="231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2" t="s">
        <v>168</v>
      </c>
      <c r="AT292" s="232" t="s">
        <v>205</v>
      </c>
      <c r="AU292" s="232" t="s">
        <v>84</v>
      </c>
      <c r="AY292" s="17" t="s">
        <v>124</v>
      </c>
      <c r="BE292" s="233">
        <f>IF(N292="základní",J292,0)</f>
        <v>0</v>
      </c>
      <c r="BF292" s="233">
        <f>IF(N292="snížená",J292,0)</f>
        <v>0</v>
      </c>
      <c r="BG292" s="233">
        <f>IF(N292="zákl. přenesená",J292,0)</f>
        <v>0</v>
      </c>
      <c r="BH292" s="233">
        <f>IF(N292="sníž. přenesená",J292,0)</f>
        <v>0</v>
      </c>
      <c r="BI292" s="233">
        <f>IF(N292="nulová",J292,0)</f>
        <v>0</v>
      </c>
      <c r="BJ292" s="17" t="s">
        <v>82</v>
      </c>
      <c r="BK292" s="233">
        <f>ROUND(I292*H292,2)</f>
        <v>0</v>
      </c>
      <c r="BL292" s="17" t="s">
        <v>130</v>
      </c>
      <c r="BM292" s="232" t="s">
        <v>415</v>
      </c>
    </row>
    <row r="293" s="2" customFormat="1">
      <c r="A293" s="38"/>
      <c r="B293" s="39"/>
      <c r="C293" s="40"/>
      <c r="D293" s="234" t="s">
        <v>132</v>
      </c>
      <c r="E293" s="40"/>
      <c r="F293" s="235" t="s">
        <v>414</v>
      </c>
      <c r="G293" s="40"/>
      <c r="H293" s="40"/>
      <c r="I293" s="236"/>
      <c r="J293" s="40"/>
      <c r="K293" s="40"/>
      <c r="L293" s="44"/>
      <c r="M293" s="237"/>
      <c r="N293" s="238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132</v>
      </c>
      <c r="AU293" s="17" t="s">
        <v>84</v>
      </c>
    </row>
    <row r="294" s="13" customFormat="1">
      <c r="A294" s="13"/>
      <c r="B294" s="239"/>
      <c r="C294" s="240"/>
      <c r="D294" s="234" t="s">
        <v>134</v>
      </c>
      <c r="E294" s="241" t="s">
        <v>1</v>
      </c>
      <c r="F294" s="242" t="s">
        <v>416</v>
      </c>
      <c r="G294" s="240"/>
      <c r="H294" s="243">
        <v>3</v>
      </c>
      <c r="I294" s="244"/>
      <c r="J294" s="240"/>
      <c r="K294" s="240"/>
      <c r="L294" s="245"/>
      <c r="M294" s="246"/>
      <c r="N294" s="247"/>
      <c r="O294" s="247"/>
      <c r="P294" s="247"/>
      <c r="Q294" s="247"/>
      <c r="R294" s="247"/>
      <c r="S294" s="247"/>
      <c r="T294" s="24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9" t="s">
        <v>134</v>
      </c>
      <c r="AU294" s="249" t="s">
        <v>84</v>
      </c>
      <c r="AV294" s="13" t="s">
        <v>84</v>
      </c>
      <c r="AW294" s="13" t="s">
        <v>31</v>
      </c>
      <c r="AX294" s="13" t="s">
        <v>74</v>
      </c>
      <c r="AY294" s="249" t="s">
        <v>124</v>
      </c>
    </row>
    <row r="295" s="13" customFormat="1">
      <c r="A295" s="13"/>
      <c r="B295" s="239"/>
      <c r="C295" s="240"/>
      <c r="D295" s="234" t="s">
        <v>134</v>
      </c>
      <c r="E295" s="241" t="s">
        <v>1</v>
      </c>
      <c r="F295" s="242" t="s">
        <v>417</v>
      </c>
      <c r="G295" s="240"/>
      <c r="H295" s="243">
        <v>3</v>
      </c>
      <c r="I295" s="244"/>
      <c r="J295" s="240"/>
      <c r="K295" s="240"/>
      <c r="L295" s="245"/>
      <c r="M295" s="246"/>
      <c r="N295" s="247"/>
      <c r="O295" s="247"/>
      <c r="P295" s="247"/>
      <c r="Q295" s="247"/>
      <c r="R295" s="247"/>
      <c r="S295" s="247"/>
      <c r="T295" s="24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9" t="s">
        <v>134</v>
      </c>
      <c r="AU295" s="249" t="s">
        <v>84</v>
      </c>
      <c r="AV295" s="13" t="s">
        <v>84</v>
      </c>
      <c r="AW295" s="13" t="s">
        <v>31</v>
      </c>
      <c r="AX295" s="13" t="s">
        <v>74</v>
      </c>
      <c r="AY295" s="249" t="s">
        <v>124</v>
      </c>
    </row>
    <row r="296" s="14" customFormat="1">
      <c r="A296" s="14"/>
      <c r="B296" s="250"/>
      <c r="C296" s="251"/>
      <c r="D296" s="234" t="s">
        <v>134</v>
      </c>
      <c r="E296" s="252" t="s">
        <v>1</v>
      </c>
      <c r="F296" s="253" t="s">
        <v>160</v>
      </c>
      <c r="G296" s="251"/>
      <c r="H296" s="254">
        <v>6</v>
      </c>
      <c r="I296" s="255"/>
      <c r="J296" s="251"/>
      <c r="K296" s="251"/>
      <c r="L296" s="256"/>
      <c r="M296" s="257"/>
      <c r="N296" s="258"/>
      <c r="O296" s="258"/>
      <c r="P296" s="258"/>
      <c r="Q296" s="258"/>
      <c r="R296" s="258"/>
      <c r="S296" s="258"/>
      <c r="T296" s="259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0" t="s">
        <v>134</v>
      </c>
      <c r="AU296" s="260" t="s">
        <v>84</v>
      </c>
      <c r="AV296" s="14" t="s">
        <v>130</v>
      </c>
      <c r="AW296" s="14" t="s">
        <v>31</v>
      </c>
      <c r="AX296" s="14" t="s">
        <v>82</v>
      </c>
      <c r="AY296" s="260" t="s">
        <v>124</v>
      </c>
    </row>
    <row r="297" s="2" customFormat="1" ht="33" customHeight="1">
      <c r="A297" s="38"/>
      <c r="B297" s="39"/>
      <c r="C297" s="220" t="s">
        <v>418</v>
      </c>
      <c r="D297" s="220" t="s">
        <v>126</v>
      </c>
      <c r="E297" s="221" t="s">
        <v>419</v>
      </c>
      <c r="F297" s="222" t="s">
        <v>420</v>
      </c>
      <c r="G297" s="223" t="s">
        <v>164</v>
      </c>
      <c r="H297" s="224">
        <v>14.699999999999999</v>
      </c>
      <c r="I297" s="225"/>
      <c r="J297" s="226">
        <f>ROUND(I297*H297,2)</f>
        <v>0</v>
      </c>
      <c r="K297" s="227"/>
      <c r="L297" s="44"/>
      <c r="M297" s="228" t="s">
        <v>1</v>
      </c>
      <c r="N297" s="229" t="s">
        <v>39</v>
      </c>
      <c r="O297" s="91"/>
      <c r="P297" s="230">
        <f>O297*H297</f>
        <v>0</v>
      </c>
      <c r="Q297" s="230">
        <v>0.1295</v>
      </c>
      <c r="R297" s="230">
        <f>Q297*H297</f>
        <v>1.9036500000000001</v>
      </c>
      <c r="S297" s="230">
        <v>0</v>
      </c>
      <c r="T297" s="231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2" t="s">
        <v>130</v>
      </c>
      <c r="AT297" s="232" t="s">
        <v>126</v>
      </c>
      <c r="AU297" s="232" t="s">
        <v>84</v>
      </c>
      <c r="AY297" s="17" t="s">
        <v>124</v>
      </c>
      <c r="BE297" s="233">
        <f>IF(N297="základní",J297,0)</f>
        <v>0</v>
      </c>
      <c r="BF297" s="233">
        <f>IF(N297="snížená",J297,0)</f>
        <v>0</v>
      </c>
      <c r="BG297" s="233">
        <f>IF(N297="zákl. přenesená",J297,0)</f>
        <v>0</v>
      </c>
      <c r="BH297" s="233">
        <f>IF(N297="sníž. přenesená",J297,0)</f>
        <v>0</v>
      </c>
      <c r="BI297" s="233">
        <f>IF(N297="nulová",J297,0)</f>
        <v>0</v>
      </c>
      <c r="BJ297" s="17" t="s">
        <v>82</v>
      </c>
      <c r="BK297" s="233">
        <f>ROUND(I297*H297,2)</f>
        <v>0</v>
      </c>
      <c r="BL297" s="17" t="s">
        <v>130</v>
      </c>
      <c r="BM297" s="232" t="s">
        <v>421</v>
      </c>
    </row>
    <row r="298" s="2" customFormat="1">
      <c r="A298" s="38"/>
      <c r="B298" s="39"/>
      <c r="C298" s="40"/>
      <c r="D298" s="234" t="s">
        <v>132</v>
      </c>
      <c r="E298" s="40"/>
      <c r="F298" s="235" t="s">
        <v>422</v>
      </c>
      <c r="G298" s="40"/>
      <c r="H298" s="40"/>
      <c r="I298" s="236"/>
      <c r="J298" s="40"/>
      <c r="K298" s="40"/>
      <c r="L298" s="44"/>
      <c r="M298" s="237"/>
      <c r="N298" s="238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132</v>
      </c>
      <c r="AU298" s="17" t="s">
        <v>84</v>
      </c>
    </row>
    <row r="299" s="13" customFormat="1">
      <c r="A299" s="13"/>
      <c r="B299" s="239"/>
      <c r="C299" s="240"/>
      <c r="D299" s="234" t="s">
        <v>134</v>
      </c>
      <c r="E299" s="241" t="s">
        <v>1</v>
      </c>
      <c r="F299" s="242" t="s">
        <v>423</v>
      </c>
      <c r="G299" s="240"/>
      <c r="H299" s="243">
        <v>14.699999999999999</v>
      </c>
      <c r="I299" s="244"/>
      <c r="J299" s="240"/>
      <c r="K299" s="240"/>
      <c r="L299" s="245"/>
      <c r="M299" s="246"/>
      <c r="N299" s="247"/>
      <c r="O299" s="247"/>
      <c r="P299" s="247"/>
      <c r="Q299" s="247"/>
      <c r="R299" s="247"/>
      <c r="S299" s="247"/>
      <c r="T299" s="24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9" t="s">
        <v>134</v>
      </c>
      <c r="AU299" s="249" t="s">
        <v>84</v>
      </c>
      <c r="AV299" s="13" t="s">
        <v>84</v>
      </c>
      <c r="AW299" s="13" t="s">
        <v>31</v>
      </c>
      <c r="AX299" s="13" t="s">
        <v>82</v>
      </c>
      <c r="AY299" s="249" t="s">
        <v>124</v>
      </c>
    </row>
    <row r="300" s="2" customFormat="1" ht="16.5" customHeight="1">
      <c r="A300" s="38"/>
      <c r="B300" s="39"/>
      <c r="C300" s="261" t="s">
        <v>424</v>
      </c>
      <c r="D300" s="261" t="s">
        <v>205</v>
      </c>
      <c r="E300" s="262" t="s">
        <v>425</v>
      </c>
      <c r="F300" s="263" t="s">
        <v>426</v>
      </c>
      <c r="G300" s="264" t="s">
        <v>164</v>
      </c>
      <c r="H300" s="265">
        <v>14.699999999999999</v>
      </c>
      <c r="I300" s="266"/>
      <c r="J300" s="267">
        <f>ROUND(I300*H300,2)</f>
        <v>0</v>
      </c>
      <c r="K300" s="268"/>
      <c r="L300" s="269"/>
      <c r="M300" s="270" t="s">
        <v>1</v>
      </c>
      <c r="N300" s="271" t="s">
        <v>39</v>
      </c>
      <c r="O300" s="91"/>
      <c r="P300" s="230">
        <f>O300*H300</f>
        <v>0</v>
      </c>
      <c r="Q300" s="230">
        <v>0.045999999999999999</v>
      </c>
      <c r="R300" s="230">
        <f>Q300*H300</f>
        <v>0.67619999999999991</v>
      </c>
      <c r="S300" s="230">
        <v>0</v>
      </c>
      <c r="T300" s="231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2" t="s">
        <v>168</v>
      </c>
      <c r="AT300" s="232" t="s">
        <v>205</v>
      </c>
      <c r="AU300" s="232" t="s">
        <v>84</v>
      </c>
      <c r="AY300" s="17" t="s">
        <v>124</v>
      </c>
      <c r="BE300" s="233">
        <f>IF(N300="základní",J300,0)</f>
        <v>0</v>
      </c>
      <c r="BF300" s="233">
        <f>IF(N300="snížená",J300,0)</f>
        <v>0</v>
      </c>
      <c r="BG300" s="233">
        <f>IF(N300="zákl. přenesená",J300,0)</f>
        <v>0</v>
      </c>
      <c r="BH300" s="233">
        <f>IF(N300="sníž. přenesená",J300,0)</f>
        <v>0</v>
      </c>
      <c r="BI300" s="233">
        <f>IF(N300="nulová",J300,0)</f>
        <v>0</v>
      </c>
      <c r="BJ300" s="17" t="s">
        <v>82</v>
      </c>
      <c r="BK300" s="233">
        <f>ROUND(I300*H300,2)</f>
        <v>0</v>
      </c>
      <c r="BL300" s="17" t="s">
        <v>130</v>
      </c>
      <c r="BM300" s="232" t="s">
        <v>427</v>
      </c>
    </row>
    <row r="301" s="2" customFormat="1">
      <c r="A301" s="38"/>
      <c r="B301" s="39"/>
      <c r="C301" s="40"/>
      <c r="D301" s="234" t="s">
        <v>132</v>
      </c>
      <c r="E301" s="40"/>
      <c r="F301" s="235" t="s">
        <v>426</v>
      </c>
      <c r="G301" s="40"/>
      <c r="H301" s="40"/>
      <c r="I301" s="236"/>
      <c r="J301" s="40"/>
      <c r="K301" s="40"/>
      <c r="L301" s="44"/>
      <c r="M301" s="237"/>
      <c r="N301" s="238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132</v>
      </c>
      <c r="AU301" s="17" t="s">
        <v>84</v>
      </c>
    </row>
    <row r="302" s="2" customFormat="1" ht="24.15" customHeight="1">
      <c r="A302" s="38"/>
      <c r="B302" s="39"/>
      <c r="C302" s="220" t="s">
        <v>428</v>
      </c>
      <c r="D302" s="220" t="s">
        <v>126</v>
      </c>
      <c r="E302" s="221" t="s">
        <v>429</v>
      </c>
      <c r="F302" s="222" t="s">
        <v>430</v>
      </c>
      <c r="G302" s="223" t="s">
        <v>164</v>
      </c>
      <c r="H302" s="224">
        <v>70.599999999999994</v>
      </c>
      <c r="I302" s="225"/>
      <c r="J302" s="226">
        <f>ROUND(I302*H302,2)</f>
        <v>0</v>
      </c>
      <c r="K302" s="227"/>
      <c r="L302" s="44"/>
      <c r="M302" s="228" t="s">
        <v>1</v>
      </c>
      <c r="N302" s="229" t="s">
        <v>39</v>
      </c>
      <c r="O302" s="91"/>
      <c r="P302" s="230">
        <f>O302*H302</f>
        <v>0</v>
      </c>
      <c r="Q302" s="230">
        <v>0</v>
      </c>
      <c r="R302" s="230">
        <f>Q302*H302</f>
        <v>0</v>
      </c>
      <c r="S302" s="230">
        <v>0</v>
      </c>
      <c r="T302" s="231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2" t="s">
        <v>130</v>
      </c>
      <c r="AT302" s="232" t="s">
        <v>126</v>
      </c>
      <c r="AU302" s="232" t="s">
        <v>84</v>
      </c>
      <c r="AY302" s="17" t="s">
        <v>124</v>
      </c>
      <c r="BE302" s="233">
        <f>IF(N302="základní",J302,0)</f>
        <v>0</v>
      </c>
      <c r="BF302" s="233">
        <f>IF(N302="snížená",J302,0)</f>
        <v>0</v>
      </c>
      <c r="BG302" s="233">
        <f>IF(N302="zákl. přenesená",J302,0)</f>
        <v>0</v>
      </c>
      <c r="BH302" s="233">
        <f>IF(N302="sníž. přenesená",J302,0)</f>
        <v>0</v>
      </c>
      <c r="BI302" s="233">
        <f>IF(N302="nulová",J302,0)</f>
        <v>0</v>
      </c>
      <c r="BJ302" s="17" t="s">
        <v>82</v>
      </c>
      <c r="BK302" s="233">
        <f>ROUND(I302*H302,2)</f>
        <v>0</v>
      </c>
      <c r="BL302" s="17" t="s">
        <v>130</v>
      </c>
      <c r="BM302" s="232" t="s">
        <v>431</v>
      </c>
    </row>
    <row r="303" s="2" customFormat="1">
      <c r="A303" s="38"/>
      <c r="B303" s="39"/>
      <c r="C303" s="40"/>
      <c r="D303" s="234" t="s">
        <v>132</v>
      </c>
      <c r="E303" s="40"/>
      <c r="F303" s="235" t="s">
        <v>432</v>
      </c>
      <c r="G303" s="40"/>
      <c r="H303" s="40"/>
      <c r="I303" s="236"/>
      <c r="J303" s="40"/>
      <c r="K303" s="40"/>
      <c r="L303" s="44"/>
      <c r="M303" s="237"/>
      <c r="N303" s="238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132</v>
      </c>
      <c r="AU303" s="17" t="s">
        <v>84</v>
      </c>
    </row>
    <row r="304" s="13" customFormat="1">
      <c r="A304" s="13"/>
      <c r="B304" s="239"/>
      <c r="C304" s="240"/>
      <c r="D304" s="234" t="s">
        <v>134</v>
      </c>
      <c r="E304" s="241" t="s">
        <v>1</v>
      </c>
      <c r="F304" s="242" t="s">
        <v>433</v>
      </c>
      <c r="G304" s="240"/>
      <c r="H304" s="243">
        <v>5.2000000000000002</v>
      </c>
      <c r="I304" s="244"/>
      <c r="J304" s="240"/>
      <c r="K304" s="240"/>
      <c r="L304" s="245"/>
      <c r="M304" s="246"/>
      <c r="N304" s="247"/>
      <c r="O304" s="247"/>
      <c r="P304" s="247"/>
      <c r="Q304" s="247"/>
      <c r="R304" s="247"/>
      <c r="S304" s="247"/>
      <c r="T304" s="24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9" t="s">
        <v>134</v>
      </c>
      <c r="AU304" s="249" t="s">
        <v>84</v>
      </c>
      <c r="AV304" s="13" t="s">
        <v>84</v>
      </c>
      <c r="AW304" s="13" t="s">
        <v>31</v>
      </c>
      <c r="AX304" s="13" t="s">
        <v>74</v>
      </c>
      <c r="AY304" s="249" t="s">
        <v>124</v>
      </c>
    </row>
    <row r="305" s="13" customFormat="1">
      <c r="A305" s="13"/>
      <c r="B305" s="239"/>
      <c r="C305" s="240"/>
      <c r="D305" s="234" t="s">
        <v>134</v>
      </c>
      <c r="E305" s="241" t="s">
        <v>1</v>
      </c>
      <c r="F305" s="242" t="s">
        <v>326</v>
      </c>
      <c r="G305" s="240"/>
      <c r="H305" s="243">
        <v>65.400000000000006</v>
      </c>
      <c r="I305" s="244"/>
      <c r="J305" s="240"/>
      <c r="K305" s="240"/>
      <c r="L305" s="245"/>
      <c r="M305" s="246"/>
      <c r="N305" s="247"/>
      <c r="O305" s="247"/>
      <c r="P305" s="247"/>
      <c r="Q305" s="247"/>
      <c r="R305" s="247"/>
      <c r="S305" s="247"/>
      <c r="T305" s="24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9" t="s">
        <v>134</v>
      </c>
      <c r="AU305" s="249" t="s">
        <v>84</v>
      </c>
      <c r="AV305" s="13" t="s">
        <v>84</v>
      </c>
      <c r="AW305" s="13" t="s">
        <v>31</v>
      </c>
      <c r="AX305" s="13" t="s">
        <v>74</v>
      </c>
      <c r="AY305" s="249" t="s">
        <v>124</v>
      </c>
    </row>
    <row r="306" s="14" customFormat="1">
      <c r="A306" s="14"/>
      <c r="B306" s="250"/>
      <c r="C306" s="251"/>
      <c r="D306" s="234" t="s">
        <v>134</v>
      </c>
      <c r="E306" s="252" t="s">
        <v>1</v>
      </c>
      <c r="F306" s="253" t="s">
        <v>160</v>
      </c>
      <c r="G306" s="251"/>
      <c r="H306" s="254">
        <v>70.599999999999994</v>
      </c>
      <c r="I306" s="255"/>
      <c r="J306" s="251"/>
      <c r="K306" s="251"/>
      <c r="L306" s="256"/>
      <c r="M306" s="257"/>
      <c r="N306" s="258"/>
      <c r="O306" s="258"/>
      <c r="P306" s="258"/>
      <c r="Q306" s="258"/>
      <c r="R306" s="258"/>
      <c r="S306" s="258"/>
      <c r="T306" s="25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0" t="s">
        <v>134</v>
      </c>
      <c r="AU306" s="260" t="s">
        <v>84</v>
      </c>
      <c r="AV306" s="14" t="s">
        <v>130</v>
      </c>
      <c r="AW306" s="14" t="s">
        <v>31</v>
      </c>
      <c r="AX306" s="14" t="s">
        <v>82</v>
      </c>
      <c r="AY306" s="260" t="s">
        <v>124</v>
      </c>
    </row>
    <row r="307" s="2" customFormat="1" ht="24.15" customHeight="1">
      <c r="A307" s="38"/>
      <c r="B307" s="39"/>
      <c r="C307" s="220" t="s">
        <v>434</v>
      </c>
      <c r="D307" s="220" t="s">
        <v>126</v>
      </c>
      <c r="E307" s="221" t="s">
        <v>435</v>
      </c>
      <c r="F307" s="222" t="s">
        <v>436</v>
      </c>
      <c r="G307" s="223" t="s">
        <v>331</v>
      </c>
      <c r="H307" s="224">
        <v>1</v>
      </c>
      <c r="I307" s="225"/>
      <c r="J307" s="226">
        <f>ROUND(I307*H307,2)</f>
        <v>0</v>
      </c>
      <c r="K307" s="227"/>
      <c r="L307" s="44"/>
      <c r="M307" s="228" t="s">
        <v>1</v>
      </c>
      <c r="N307" s="229" t="s">
        <v>39</v>
      </c>
      <c r="O307" s="91"/>
      <c r="P307" s="230">
        <f>O307*H307</f>
        <v>0</v>
      </c>
      <c r="Q307" s="230">
        <v>1.0000000000000001E-05</v>
      </c>
      <c r="R307" s="230">
        <f>Q307*H307</f>
        <v>1.0000000000000001E-05</v>
      </c>
      <c r="S307" s="230">
        <v>0</v>
      </c>
      <c r="T307" s="231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2" t="s">
        <v>130</v>
      </c>
      <c r="AT307" s="232" t="s">
        <v>126</v>
      </c>
      <c r="AU307" s="232" t="s">
        <v>84</v>
      </c>
      <c r="AY307" s="17" t="s">
        <v>124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7" t="s">
        <v>82</v>
      </c>
      <c r="BK307" s="233">
        <f>ROUND(I307*H307,2)</f>
        <v>0</v>
      </c>
      <c r="BL307" s="17" t="s">
        <v>130</v>
      </c>
      <c r="BM307" s="232" t="s">
        <v>437</v>
      </c>
    </row>
    <row r="308" s="2" customFormat="1">
      <c r="A308" s="38"/>
      <c r="B308" s="39"/>
      <c r="C308" s="40"/>
      <c r="D308" s="234" t="s">
        <v>132</v>
      </c>
      <c r="E308" s="40"/>
      <c r="F308" s="235" t="s">
        <v>438</v>
      </c>
      <c r="G308" s="40"/>
      <c r="H308" s="40"/>
      <c r="I308" s="236"/>
      <c r="J308" s="40"/>
      <c r="K308" s="40"/>
      <c r="L308" s="44"/>
      <c r="M308" s="237"/>
      <c r="N308" s="238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132</v>
      </c>
      <c r="AU308" s="17" t="s">
        <v>84</v>
      </c>
    </row>
    <row r="309" s="2" customFormat="1" ht="24.15" customHeight="1">
      <c r="A309" s="38"/>
      <c r="B309" s="39"/>
      <c r="C309" s="220" t="s">
        <v>439</v>
      </c>
      <c r="D309" s="220" t="s">
        <v>126</v>
      </c>
      <c r="E309" s="221" t="s">
        <v>440</v>
      </c>
      <c r="F309" s="222" t="s">
        <v>441</v>
      </c>
      <c r="G309" s="223" t="s">
        <v>331</v>
      </c>
      <c r="H309" s="224">
        <v>1</v>
      </c>
      <c r="I309" s="225"/>
      <c r="J309" s="226">
        <f>ROUND(I309*H309,2)</f>
        <v>0</v>
      </c>
      <c r="K309" s="227"/>
      <c r="L309" s="44"/>
      <c r="M309" s="228" t="s">
        <v>1</v>
      </c>
      <c r="N309" s="229" t="s">
        <v>39</v>
      </c>
      <c r="O309" s="91"/>
      <c r="P309" s="230">
        <f>O309*H309</f>
        <v>0</v>
      </c>
      <c r="Q309" s="230">
        <v>0.00080000000000000004</v>
      </c>
      <c r="R309" s="230">
        <f>Q309*H309</f>
        <v>0.00080000000000000004</v>
      </c>
      <c r="S309" s="230">
        <v>0</v>
      </c>
      <c r="T309" s="231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2" t="s">
        <v>130</v>
      </c>
      <c r="AT309" s="232" t="s">
        <v>126</v>
      </c>
      <c r="AU309" s="232" t="s">
        <v>84</v>
      </c>
      <c r="AY309" s="17" t="s">
        <v>124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7" t="s">
        <v>82</v>
      </c>
      <c r="BK309" s="233">
        <f>ROUND(I309*H309,2)</f>
        <v>0</v>
      </c>
      <c r="BL309" s="17" t="s">
        <v>130</v>
      </c>
      <c r="BM309" s="232" t="s">
        <v>442</v>
      </c>
    </row>
    <row r="310" s="2" customFormat="1">
      <c r="A310" s="38"/>
      <c r="B310" s="39"/>
      <c r="C310" s="40"/>
      <c r="D310" s="234" t="s">
        <v>132</v>
      </c>
      <c r="E310" s="40"/>
      <c r="F310" s="235" t="s">
        <v>443</v>
      </c>
      <c r="G310" s="40"/>
      <c r="H310" s="40"/>
      <c r="I310" s="236"/>
      <c r="J310" s="40"/>
      <c r="K310" s="40"/>
      <c r="L310" s="44"/>
      <c r="M310" s="237"/>
      <c r="N310" s="238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132</v>
      </c>
      <c r="AU310" s="17" t="s">
        <v>84</v>
      </c>
    </row>
    <row r="311" s="2" customFormat="1" ht="24.15" customHeight="1">
      <c r="A311" s="38"/>
      <c r="B311" s="39"/>
      <c r="C311" s="220" t="s">
        <v>444</v>
      </c>
      <c r="D311" s="220" t="s">
        <v>126</v>
      </c>
      <c r="E311" s="221" t="s">
        <v>445</v>
      </c>
      <c r="F311" s="222" t="s">
        <v>446</v>
      </c>
      <c r="G311" s="223" t="s">
        <v>129</v>
      </c>
      <c r="H311" s="224">
        <v>212</v>
      </c>
      <c r="I311" s="225"/>
      <c r="J311" s="226">
        <f>ROUND(I311*H311,2)</f>
        <v>0</v>
      </c>
      <c r="K311" s="227"/>
      <c r="L311" s="44"/>
      <c r="M311" s="228" t="s">
        <v>1</v>
      </c>
      <c r="N311" s="229" t="s">
        <v>39</v>
      </c>
      <c r="O311" s="91"/>
      <c r="P311" s="230">
        <f>O311*H311</f>
        <v>0</v>
      </c>
      <c r="Q311" s="230">
        <v>0</v>
      </c>
      <c r="R311" s="230">
        <f>Q311*H311</f>
        <v>0</v>
      </c>
      <c r="S311" s="230">
        <v>2.0000000000000002E-05</v>
      </c>
      <c r="T311" s="231">
        <f>S311*H311</f>
        <v>0.0042400000000000007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2" t="s">
        <v>130</v>
      </c>
      <c r="AT311" s="232" t="s">
        <v>126</v>
      </c>
      <c r="AU311" s="232" t="s">
        <v>84</v>
      </c>
      <c r="AY311" s="17" t="s">
        <v>124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7" t="s">
        <v>82</v>
      </c>
      <c r="BK311" s="233">
        <f>ROUND(I311*H311,2)</f>
        <v>0</v>
      </c>
      <c r="BL311" s="17" t="s">
        <v>130</v>
      </c>
      <c r="BM311" s="232" t="s">
        <v>447</v>
      </c>
    </row>
    <row r="312" s="2" customFormat="1">
      <c r="A312" s="38"/>
      <c r="B312" s="39"/>
      <c r="C312" s="40"/>
      <c r="D312" s="234" t="s">
        <v>132</v>
      </c>
      <c r="E312" s="40"/>
      <c r="F312" s="235" t="s">
        <v>448</v>
      </c>
      <c r="G312" s="40"/>
      <c r="H312" s="40"/>
      <c r="I312" s="236"/>
      <c r="J312" s="40"/>
      <c r="K312" s="40"/>
      <c r="L312" s="44"/>
      <c r="M312" s="237"/>
      <c r="N312" s="238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132</v>
      </c>
      <c r="AU312" s="17" t="s">
        <v>84</v>
      </c>
    </row>
    <row r="313" s="13" customFormat="1">
      <c r="A313" s="13"/>
      <c r="B313" s="239"/>
      <c r="C313" s="240"/>
      <c r="D313" s="234" t="s">
        <v>134</v>
      </c>
      <c r="E313" s="241" t="s">
        <v>1</v>
      </c>
      <c r="F313" s="242" t="s">
        <v>449</v>
      </c>
      <c r="G313" s="240"/>
      <c r="H313" s="243">
        <v>28</v>
      </c>
      <c r="I313" s="244"/>
      <c r="J313" s="240"/>
      <c r="K313" s="240"/>
      <c r="L313" s="245"/>
      <c r="M313" s="246"/>
      <c r="N313" s="247"/>
      <c r="O313" s="247"/>
      <c r="P313" s="247"/>
      <c r="Q313" s="247"/>
      <c r="R313" s="247"/>
      <c r="S313" s="247"/>
      <c r="T313" s="24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9" t="s">
        <v>134</v>
      </c>
      <c r="AU313" s="249" t="s">
        <v>84</v>
      </c>
      <c r="AV313" s="13" t="s">
        <v>84</v>
      </c>
      <c r="AW313" s="13" t="s">
        <v>31</v>
      </c>
      <c r="AX313" s="13" t="s">
        <v>74</v>
      </c>
      <c r="AY313" s="249" t="s">
        <v>124</v>
      </c>
    </row>
    <row r="314" s="13" customFormat="1">
      <c r="A314" s="13"/>
      <c r="B314" s="239"/>
      <c r="C314" s="240"/>
      <c r="D314" s="234" t="s">
        <v>134</v>
      </c>
      <c r="E314" s="241" t="s">
        <v>1</v>
      </c>
      <c r="F314" s="242" t="s">
        <v>450</v>
      </c>
      <c r="G314" s="240"/>
      <c r="H314" s="243">
        <v>184</v>
      </c>
      <c r="I314" s="244"/>
      <c r="J314" s="240"/>
      <c r="K314" s="240"/>
      <c r="L314" s="245"/>
      <c r="M314" s="246"/>
      <c r="N314" s="247"/>
      <c r="O314" s="247"/>
      <c r="P314" s="247"/>
      <c r="Q314" s="247"/>
      <c r="R314" s="247"/>
      <c r="S314" s="247"/>
      <c r="T314" s="24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9" t="s">
        <v>134</v>
      </c>
      <c r="AU314" s="249" t="s">
        <v>84</v>
      </c>
      <c r="AV314" s="13" t="s">
        <v>84</v>
      </c>
      <c r="AW314" s="13" t="s">
        <v>31</v>
      </c>
      <c r="AX314" s="13" t="s">
        <v>74</v>
      </c>
      <c r="AY314" s="249" t="s">
        <v>124</v>
      </c>
    </row>
    <row r="315" s="14" customFormat="1">
      <c r="A315" s="14"/>
      <c r="B315" s="250"/>
      <c r="C315" s="251"/>
      <c r="D315" s="234" t="s">
        <v>134</v>
      </c>
      <c r="E315" s="252" t="s">
        <v>1</v>
      </c>
      <c r="F315" s="253" t="s">
        <v>160</v>
      </c>
      <c r="G315" s="251"/>
      <c r="H315" s="254">
        <v>212</v>
      </c>
      <c r="I315" s="255"/>
      <c r="J315" s="251"/>
      <c r="K315" s="251"/>
      <c r="L315" s="256"/>
      <c r="M315" s="257"/>
      <c r="N315" s="258"/>
      <c r="O315" s="258"/>
      <c r="P315" s="258"/>
      <c r="Q315" s="258"/>
      <c r="R315" s="258"/>
      <c r="S315" s="258"/>
      <c r="T315" s="259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0" t="s">
        <v>134</v>
      </c>
      <c r="AU315" s="260" t="s">
        <v>84</v>
      </c>
      <c r="AV315" s="14" t="s">
        <v>130</v>
      </c>
      <c r="AW315" s="14" t="s">
        <v>31</v>
      </c>
      <c r="AX315" s="14" t="s">
        <v>82</v>
      </c>
      <c r="AY315" s="260" t="s">
        <v>124</v>
      </c>
    </row>
    <row r="316" s="2" customFormat="1" ht="21.75" customHeight="1">
      <c r="A316" s="38"/>
      <c r="B316" s="39"/>
      <c r="C316" s="220" t="s">
        <v>451</v>
      </c>
      <c r="D316" s="220" t="s">
        <v>126</v>
      </c>
      <c r="E316" s="221" t="s">
        <v>452</v>
      </c>
      <c r="F316" s="222" t="s">
        <v>453</v>
      </c>
      <c r="G316" s="223" t="s">
        <v>331</v>
      </c>
      <c r="H316" s="224">
        <v>1</v>
      </c>
      <c r="I316" s="225"/>
      <c r="J316" s="226">
        <f>ROUND(I316*H316,2)</f>
        <v>0</v>
      </c>
      <c r="K316" s="227"/>
      <c r="L316" s="44"/>
      <c r="M316" s="228" t="s">
        <v>1</v>
      </c>
      <c r="N316" s="229" t="s">
        <v>39</v>
      </c>
      <c r="O316" s="91"/>
      <c r="P316" s="230">
        <f>O316*H316</f>
        <v>0</v>
      </c>
      <c r="Q316" s="230">
        <v>0</v>
      </c>
      <c r="R316" s="230">
        <f>Q316*H316</f>
        <v>0</v>
      </c>
      <c r="S316" s="230">
        <v>0.086999999999999994</v>
      </c>
      <c r="T316" s="231">
        <f>S316*H316</f>
        <v>0.086999999999999994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2" t="s">
        <v>130</v>
      </c>
      <c r="AT316" s="232" t="s">
        <v>126</v>
      </c>
      <c r="AU316" s="232" t="s">
        <v>84</v>
      </c>
      <c r="AY316" s="17" t="s">
        <v>124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7" t="s">
        <v>82</v>
      </c>
      <c r="BK316" s="233">
        <f>ROUND(I316*H316,2)</f>
        <v>0</v>
      </c>
      <c r="BL316" s="17" t="s">
        <v>130</v>
      </c>
      <c r="BM316" s="232" t="s">
        <v>454</v>
      </c>
    </row>
    <row r="317" s="2" customFormat="1">
      <c r="A317" s="38"/>
      <c r="B317" s="39"/>
      <c r="C317" s="40"/>
      <c r="D317" s="234" t="s">
        <v>132</v>
      </c>
      <c r="E317" s="40"/>
      <c r="F317" s="235" t="s">
        <v>453</v>
      </c>
      <c r="G317" s="40"/>
      <c r="H317" s="40"/>
      <c r="I317" s="236"/>
      <c r="J317" s="40"/>
      <c r="K317" s="40"/>
      <c r="L317" s="44"/>
      <c r="M317" s="237"/>
      <c r="N317" s="238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132</v>
      </c>
      <c r="AU317" s="17" t="s">
        <v>84</v>
      </c>
    </row>
    <row r="318" s="2" customFormat="1" ht="16.5" customHeight="1">
      <c r="A318" s="38"/>
      <c r="B318" s="39"/>
      <c r="C318" s="220" t="s">
        <v>455</v>
      </c>
      <c r="D318" s="220" t="s">
        <v>126</v>
      </c>
      <c r="E318" s="221" t="s">
        <v>456</v>
      </c>
      <c r="F318" s="222" t="s">
        <v>457</v>
      </c>
      <c r="G318" s="223" t="s">
        <v>331</v>
      </c>
      <c r="H318" s="224">
        <v>1</v>
      </c>
      <c r="I318" s="225"/>
      <c r="J318" s="226">
        <f>ROUND(I318*H318,2)</f>
        <v>0</v>
      </c>
      <c r="K318" s="227"/>
      <c r="L318" s="44"/>
      <c r="M318" s="228" t="s">
        <v>1</v>
      </c>
      <c r="N318" s="229" t="s">
        <v>39</v>
      </c>
      <c r="O318" s="91"/>
      <c r="P318" s="230">
        <f>O318*H318</f>
        <v>0</v>
      </c>
      <c r="Q318" s="230">
        <v>0</v>
      </c>
      <c r="R318" s="230">
        <f>Q318*H318</f>
        <v>0</v>
      </c>
      <c r="S318" s="230">
        <v>0.025000000000000001</v>
      </c>
      <c r="T318" s="231">
        <f>S318*H318</f>
        <v>0.025000000000000001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2" t="s">
        <v>130</v>
      </c>
      <c r="AT318" s="232" t="s">
        <v>126</v>
      </c>
      <c r="AU318" s="232" t="s">
        <v>84</v>
      </c>
      <c r="AY318" s="17" t="s">
        <v>124</v>
      </c>
      <c r="BE318" s="233">
        <f>IF(N318="základní",J318,0)</f>
        <v>0</v>
      </c>
      <c r="BF318" s="233">
        <f>IF(N318="snížená",J318,0)</f>
        <v>0</v>
      </c>
      <c r="BG318" s="233">
        <f>IF(N318="zákl. přenesená",J318,0)</f>
        <v>0</v>
      </c>
      <c r="BH318" s="233">
        <f>IF(N318="sníž. přenesená",J318,0)</f>
        <v>0</v>
      </c>
      <c r="BI318" s="233">
        <f>IF(N318="nulová",J318,0)</f>
        <v>0</v>
      </c>
      <c r="BJ318" s="17" t="s">
        <v>82</v>
      </c>
      <c r="BK318" s="233">
        <f>ROUND(I318*H318,2)</f>
        <v>0</v>
      </c>
      <c r="BL318" s="17" t="s">
        <v>130</v>
      </c>
      <c r="BM318" s="232" t="s">
        <v>458</v>
      </c>
    </row>
    <row r="319" s="2" customFormat="1">
      <c r="A319" s="38"/>
      <c r="B319" s="39"/>
      <c r="C319" s="40"/>
      <c r="D319" s="234" t="s">
        <v>132</v>
      </c>
      <c r="E319" s="40"/>
      <c r="F319" s="235" t="s">
        <v>459</v>
      </c>
      <c r="G319" s="40"/>
      <c r="H319" s="40"/>
      <c r="I319" s="236"/>
      <c r="J319" s="40"/>
      <c r="K319" s="40"/>
      <c r="L319" s="44"/>
      <c r="M319" s="237"/>
      <c r="N319" s="238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132</v>
      </c>
      <c r="AU319" s="17" t="s">
        <v>84</v>
      </c>
    </row>
    <row r="320" s="2" customFormat="1" ht="24.15" customHeight="1">
      <c r="A320" s="38"/>
      <c r="B320" s="39"/>
      <c r="C320" s="220" t="s">
        <v>460</v>
      </c>
      <c r="D320" s="220" t="s">
        <v>126</v>
      </c>
      <c r="E320" s="221" t="s">
        <v>461</v>
      </c>
      <c r="F320" s="222" t="s">
        <v>462</v>
      </c>
      <c r="G320" s="223" t="s">
        <v>331</v>
      </c>
      <c r="H320" s="224">
        <v>3</v>
      </c>
      <c r="I320" s="225"/>
      <c r="J320" s="226">
        <f>ROUND(I320*H320,2)</f>
        <v>0</v>
      </c>
      <c r="K320" s="227"/>
      <c r="L320" s="44"/>
      <c r="M320" s="228" t="s">
        <v>1</v>
      </c>
      <c r="N320" s="229" t="s">
        <v>39</v>
      </c>
      <c r="O320" s="91"/>
      <c r="P320" s="230">
        <f>O320*H320</f>
        <v>0</v>
      </c>
      <c r="Q320" s="230">
        <v>0</v>
      </c>
      <c r="R320" s="230">
        <f>Q320*H320</f>
        <v>0</v>
      </c>
      <c r="S320" s="230">
        <v>0.082000000000000003</v>
      </c>
      <c r="T320" s="231">
        <f>S320*H320</f>
        <v>0.246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2" t="s">
        <v>130</v>
      </c>
      <c r="AT320" s="232" t="s">
        <v>126</v>
      </c>
      <c r="AU320" s="232" t="s">
        <v>84</v>
      </c>
      <c r="AY320" s="17" t="s">
        <v>124</v>
      </c>
      <c r="BE320" s="233">
        <f>IF(N320="základní",J320,0)</f>
        <v>0</v>
      </c>
      <c r="BF320" s="233">
        <f>IF(N320="snížená",J320,0)</f>
        <v>0</v>
      </c>
      <c r="BG320" s="233">
        <f>IF(N320="zákl. přenesená",J320,0)</f>
        <v>0</v>
      </c>
      <c r="BH320" s="233">
        <f>IF(N320="sníž. přenesená",J320,0)</f>
        <v>0</v>
      </c>
      <c r="BI320" s="233">
        <f>IF(N320="nulová",J320,0)</f>
        <v>0</v>
      </c>
      <c r="BJ320" s="17" t="s">
        <v>82</v>
      </c>
      <c r="BK320" s="233">
        <f>ROUND(I320*H320,2)</f>
        <v>0</v>
      </c>
      <c r="BL320" s="17" t="s">
        <v>130</v>
      </c>
      <c r="BM320" s="232" t="s">
        <v>463</v>
      </c>
    </row>
    <row r="321" s="2" customFormat="1">
      <c r="A321" s="38"/>
      <c r="B321" s="39"/>
      <c r="C321" s="40"/>
      <c r="D321" s="234" t="s">
        <v>132</v>
      </c>
      <c r="E321" s="40"/>
      <c r="F321" s="235" t="s">
        <v>464</v>
      </c>
      <c r="G321" s="40"/>
      <c r="H321" s="40"/>
      <c r="I321" s="236"/>
      <c r="J321" s="40"/>
      <c r="K321" s="40"/>
      <c r="L321" s="44"/>
      <c r="M321" s="237"/>
      <c r="N321" s="238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132</v>
      </c>
      <c r="AU321" s="17" t="s">
        <v>84</v>
      </c>
    </row>
    <row r="322" s="13" customFormat="1">
      <c r="A322" s="13"/>
      <c r="B322" s="239"/>
      <c r="C322" s="240"/>
      <c r="D322" s="234" t="s">
        <v>134</v>
      </c>
      <c r="E322" s="241" t="s">
        <v>1</v>
      </c>
      <c r="F322" s="242" t="s">
        <v>465</v>
      </c>
      <c r="G322" s="240"/>
      <c r="H322" s="243">
        <v>2</v>
      </c>
      <c r="I322" s="244"/>
      <c r="J322" s="240"/>
      <c r="K322" s="240"/>
      <c r="L322" s="245"/>
      <c r="M322" s="246"/>
      <c r="N322" s="247"/>
      <c r="O322" s="247"/>
      <c r="P322" s="247"/>
      <c r="Q322" s="247"/>
      <c r="R322" s="247"/>
      <c r="S322" s="247"/>
      <c r="T322" s="24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9" t="s">
        <v>134</v>
      </c>
      <c r="AU322" s="249" t="s">
        <v>84</v>
      </c>
      <c r="AV322" s="13" t="s">
        <v>84</v>
      </c>
      <c r="AW322" s="13" t="s">
        <v>31</v>
      </c>
      <c r="AX322" s="13" t="s">
        <v>74</v>
      </c>
      <c r="AY322" s="249" t="s">
        <v>124</v>
      </c>
    </row>
    <row r="323" s="13" customFormat="1">
      <c r="A323" s="13"/>
      <c r="B323" s="239"/>
      <c r="C323" s="240"/>
      <c r="D323" s="234" t="s">
        <v>134</v>
      </c>
      <c r="E323" s="241" t="s">
        <v>1</v>
      </c>
      <c r="F323" s="242" t="s">
        <v>466</v>
      </c>
      <c r="G323" s="240"/>
      <c r="H323" s="243">
        <v>1</v>
      </c>
      <c r="I323" s="244"/>
      <c r="J323" s="240"/>
      <c r="K323" s="240"/>
      <c r="L323" s="245"/>
      <c r="M323" s="246"/>
      <c r="N323" s="247"/>
      <c r="O323" s="247"/>
      <c r="P323" s="247"/>
      <c r="Q323" s="247"/>
      <c r="R323" s="247"/>
      <c r="S323" s="247"/>
      <c r="T323" s="24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9" t="s">
        <v>134</v>
      </c>
      <c r="AU323" s="249" t="s">
        <v>84</v>
      </c>
      <c r="AV323" s="13" t="s">
        <v>84</v>
      </c>
      <c r="AW323" s="13" t="s">
        <v>31</v>
      </c>
      <c r="AX323" s="13" t="s">
        <v>74</v>
      </c>
      <c r="AY323" s="249" t="s">
        <v>124</v>
      </c>
    </row>
    <row r="324" s="14" customFormat="1">
      <c r="A324" s="14"/>
      <c r="B324" s="250"/>
      <c r="C324" s="251"/>
      <c r="D324" s="234" t="s">
        <v>134</v>
      </c>
      <c r="E324" s="252" t="s">
        <v>1</v>
      </c>
      <c r="F324" s="253" t="s">
        <v>160</v>
      </c>
      <c r="G324" s="251"/>
      <c r="H324" s="254">
        <v>3</v>
      </c>
      <c r="I324" s="255"/>
      <c r="J324" s="251"/>
      <c r="K324" s="251"/>
      <c r="L324" s="256"/>
      <c r="M324" s="257"/>
      <c r="N324" s="258"/>
      <c r="O324" s="258"/>
      <c r="P324" s="258"/>
      <c r="Q324" s="258"/>
      <c r="R324" s="258"/>
      <c r="S324" s="258"/>
      <c r="T324" s="25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0" t="s">
        <v>134</v>
      </c>
      <c r="AU324" s="260" t="s">
        <v>84</v>
      </c>
      <c r="AV324" s="14" t="s">
        <v>130</v>
      </c>
      <c r="AW324" s="14" t="s">
        <v>31</v>
      </c>
      <c r="AX324" s="14" t="s">
        <v>82</v>
      </c>
      <c r="AY324" s="260" t="s">
        <v>124</v>
      </c>
    </row>
    <row r="325" s="2" customFormat="1" ht="24.15" customHeight="1">
      <c r="A325" s="38"/>
      <c r="B325" s="39"/>
      <c r="C325" s="220" t="s">
        <v>467</v>
      </c>
      <c r="D325" s="220" t="s">
        <v>126</v>
      </c>
      <c r="E325" s="221" t="s">
        <v>468</v>
      </c>
      <c r="F325" s="222" t="s">
        <v>469</v>
      </c>
      <c r="G325" s="223" t="s">
        <v>129</v>
      </c>
      <c r="H325" s="224">
        <v>30</v>
      </c>
      <c r="I325" s="225"/>
      <c r="J325" s="226">
        <f>ROUND(I325*H325,2)</f>
        <v>0</v>
      </c>
      <c r="K325" s="227"/>
      <c r="L325" s="44"/>
      <c r="M325" s="228" t="s">
        <v>1</v>
      </c>
      <c r="N325" s="229" t="s">
        <v>39</v>
      </c>
      <c r="O325" s="91"/>
      <c r="P325" s="230">
        <f>O325*H325</f>
        <v>0</v>
      </c>
      <c r="Q325" s="230">
        <v>0</v>
      </c>
      <c r="R325" s="230">
        <f>Q325*H325</f>
        <v>0</v>
      </c>
      <c r="S325" s="230">
        <v>0</v>
      </c>
      <c r="T325" s="231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2" t="s">
        <v>130</v>
      </c>
      <c r="AT325" s="232" t="s">
        <v>126</v>
      </c>
      <c r="AU325" s="232" t="s">
        <v>84</v>
      </c>
      <c r="AY325" s="17" t="s">
        <v>124</v>
      </c>
      <c r="BE325" s="233">
        <f>IF(N325="základní",J325,0)</f>
        <v>0</v>
      </c>
      <c r="BF325" s="233">
        <f>IF(N325="snížená",J325,0)</f>
        <v>0</v>
      </c>
      <c r="BG325" s="233">
        <f>IF(N325="zákl. přenesená",J325,0)</f>
        <v>0</v>
      </c>
      <c r="BH325" s="233">
        <f>IF(N325="sníž. přenesená",J325,0)</f>
        <v>0</v>
      </c>
      <c r="BI325" s="233">
        <f>IF(N325="nulová",J325,0)</f>
        <v>0</v>
      </c>
      <c r="BJ325" s="17" t="s">
        <v>82</v>
      </c>
      <c r="BK325" s="233">
        <f>ROUND(I325*H325,2)</f>
        <v>0</v>
      </c>
      <c r="BL325" s="17" t="s">
        <v>130</v>
      </c>
      <c r="BM325" s="232" t="s">
        <v>470</v>
      </c>
    </row>
    <row r="326" s="2" customFormat="1">
      <c r="A326" s="38"/>
      <c r="B326" s="39"/>
      <c r="C326" s="40"/>
      <c r="D326" s="234" t="s">
        <v>132</v>
      </c>
      <c r="E326" s="40"/>
      <c r="F326" s="235" t="s">
        <v>471</v>
      </c>
      <c r="G326" s="40"/>
      <c r="H326" s="40"/>
      <c r="I326" s="236"/>
      <c r="J326" s="40"/>
      <c r="K326" s="40"/>
      <c r="L326" s="44"/>
      <c r="M326" s="237"/>
      <c r="N326" s="238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132</v>
      </c>
      <c r="AU326" s="17" t="s">
        <v>84</v>
      </c>
    </row>
    <row r="327" s="13" customFormat="1">
      <c r="A327" s="13"/>
      <c r="B327" s="239"/>
      <c r="C327" s="240"/>
      <c r="D327" s="234" t="s">
        <v>134</v>
      </c>
      <c r="E327" s="241" t="s">
        <v>1</v>
      </c>
      <c r="F327" s="242" t="s">
        <v>472</v>
      </c>
      <c r="G327" s="240"/>
      <c r="H327" s="243">
        <v>30</v>
      </c>
      <c r="I327" s="244"/>
      <c r="J327" s="240"/>
      <c r="K327" s="240"/>
      <c r="L327" s="245"/>
      <c r="M327" s="246"/>
      <c r="N327" s="247"/>
      <c r="O327" s="247"/>
      <c r="P327" s="247"/>
      <c r="Q327" s="247"/>
      <c r="R327" s="247"/>
      <c r="S327" s="247"/>
      <c r="T327" s="24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9" t="s">
        <v>134</v>
      </c>
      <c r="AU327" s="249" t="s">
        <v>84</v>
      </c>
      <c r="AV327" s="13" t="s">
        <v>84</v>
      </c>
      <c r="AW327" s="13" t="s">
        <v>31</v>
      </c>
      <c r="AX327" s="13" t="s">
        <v>82</v>
      </c>
      <c r="AY327" s="249" t="s">
        <v>124</v>
      </c>
    </row>
    <row r="328" s="12" customFormat="1" ht="22.8" customHeight="1">
      <c r="A328" s="12"/>
      <c r="B328" s="204"/>
      <c r="C328" s="205"/>
      <c r="D328" s="206" t="s">
        <v>73</v>
      </c>
      <c r="E328" s="218" t="s">
        <v>473</v>
      </c>
      <c r="F328" s="218" t="s">
        <v>474</v>
      </c>
      <c r="G328" s="205"/>
      <c r="H328" s="205"/>
      <c r="I328" s="208"/>
      <c r="J328" s="219">
        <f>BK328</f>
        <v>0</v>
      </c>
      <c r="K328" s="205"/>
      <c r="L328" s="210"/>
      <c r="M328" s="211"/>
      <c r="N328" s="212"/>
      <c r="O328" s="212"/>
      <c r="P328" s="213">
        <f>SUM(P329:P343)</f>
        <v>0</v>
      </c>
      <c r="Q328" s="212"/>
      <c r="R328" s="213">
        <f>SUM(R329:R343)</f>
        <v>0</v>
      </c>
      <c r="S328" s="212"/>
      <c r="T328" s="214">
        <f>SUM(T329:T343)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15" t="s">
        <v>82</v>
      </c>
      <c r="AT328" s="216" t="s">
        <v>73</v>
      </c>
      <c r="AU328" s="216" t="s">
        <v>82</v>
      </c>
      <c r="AY328" s="215" t="s">
        <v>124</v>
      </c>
      <c r="BK328" s="217">
        <f>SUM(BK329:BK343)</f>
        <v>0</v>
      </c>
    </row>
    <row r="329" s="2" customFormat="1" ht="21.75" customHeight="1">
      <c r="A329" s="38"/>
      <c r="B329" s="39"/>
      <c r="C329" s="220" t="s">
        <v>475</v>
      </c>
      <c r="D329" s="220" t="s">
        <v>126</v>
      </c>
      <c r="E329" s="221" t="s">
        <v>476</v>
      </c>
      <c r="F329" s="222" t="s">
        <v>477</v>
      </c>
      <c r="G329" s="223" t="s">
        <v>208</v>
      </c>
      <c r="H329" s="224">
        <v>84.198999999999998</v>
      </c>
      <c r="I329" s="225"/>
      <c r="J329" s="226">
        <f>ROUND(I329*H329,2)</f>
        <v>0</v>
      </c>
      <c r="K329" s="227"/>
      <c r="L329" s="44"/>
      <c r="M329" s="228" t="s">
        <v>1</v>
      </c>
      <c r="N329" s="229" t="s">
        <v>39</v>
      </c>
      <c r="O329" s="91"/>
      <c r="P329" s="230">
        <f>O329*H329</f>
        <v>0</v>
      </c>
      <c r="Q329" s="230">
        <v>0</v>
      </c>
      <c r="R329" s="230">
        <f>Q329*H329</f>
        <v>0</v>
      </c>
      <c r="S329" s="230">
        <v>0</v>
      </c>
      <c r="T329" s="231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2" t="s">
        <v>130</v>
      </c>
      <c r="AT329" s="232" t="s">
        <v>126</v>
      </c>
      <c r="AU329" s="232" t="s">
        <v>84</v>
      </c>
      <c r="AY329" s="17" t="s">
        <v>124</v>
      </c>
      <c r="BE329" s="233">
        <f>IF(N329="základní",J329,0)</f>
        <v>0</v>
      </c>
      <c r="BF329" s="233">
        <f>IF(N329="snížená",J329,0)</f>
        <v>0</v>
      </c>
      <c r="BG329" s="233">
        <f>IF(N329="zákl. přenesená",J329,0)</f>
        <v>0</v>
      </c>
      <c r="BH329" s="233">
        <f>IF(N329="sníž. přenesená",J329,0)</f>
        <v>0</v>
      </c>
      <c r="BI329" s="233">
        <f>IF(N329="nulová",J329,0)</f>
        <v>0</v>
      </c>
      <c r="BJ329" s="17" t="s">
        <v>82</v>
      </c>
      <c r="BK329" s="233">
        <f>ROUND(I329*H329,2)</f>
        <v>0</v>
      </c>
      <c r="BL329" s="17" t="s">
        <v>130</v>
      </c>
      <c r="BM329" s="232" t="s">
        <v>478</v>
      </c>
    </row>
    <row r="330" s="2" customFormat="1">
      <c r="A330" s="38"/>
      <c r="B330" s="39"/>
      <c r="C330" s="40"/>
      <c r="D330" s="234" t="s">
        <v>132</v>
      </c>
      <c r="E330" s="40"/>
      <c r="F330" s="235" t="s">
        <v>479</v>
      </c>
      <c r="G330" s="40"/>
      <c r="H330" s="40"/>
      <c r="I330" s="236"/>
      <c r="J330" s="40"/>
      <c r="K330" s="40"/>
      <c r="L330" s="44"/>
      <c r="M330" s="237"/>
      <c r="N330" s="238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132</v>
      </c>
      <c r="AU330" s="17" t="s">
        <v>84</v>
      </c>
    </row>
    <row r="331" s="2" customFormat="1" ht="24.15" customHeight="1">
      <c r="A331" s="38"/>
      <c r="B331" s="39"/>
      <c r="C331" s="220" t="s">
        <v>480</v>
      </c>
      <c r="D331" s="220" t="s">
        <v>126</v>
      </c>
      <c r="E331" s="221" t="s">
        <v>481</v>
      </c>
      <c r="F331" s="222" t="s">
        <v>482</v>
      </c>
      <c r="G331" s="223" t="s">
        <v>208</v>
      </c>
      <c r="H331" s="224">
        <v>168.398</v>
      </c>
      <c r="I331" s="225"/>
      <c r="J331" s="226">
        <f>ROUND(I331*H331,2)</f>
        <v>0</v>
      </c>
      <c r="K331" s="227"/>
      <c r="L331" s="44"/>
      <c r="M331" s="228" t="s">
        <v>1</v>
      </c>
      <c r="N331" s="229" t="s">
        <v>39</v>
      </c>
      <c r="O331" s="91"/>
      <c r="P331" s="230">
        <f>O331*H331</f>
        <v>0</v>
      </c>
      <c r="Q331" s="230">
        <v>0</v>
      </c>
      <c r="R331" s="230">
        <f>Q331*H331</f>
        <v>0</v>
      </c>
      <c r="S331" s="230">
        <v>0</v>
      </c>
      <c r="T331" s="231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2" t="s">
        <v>130</v>
      </c>
      <c r="AT331" s="232" t="s">
        <v>126</v>
      </c>
      <c r="AU331" s="232" t="s">
        <v>84</v>
      </c>
      <c r="AY331" s="17" t="s">
        <v>124</v>
      </c>
      <c r="BE331" s="233">
        <f>IF(N331="základní",J331,0)</f>
        <v>0</v>
      </c>
      <c r="BF331" s="233">
        <f>IF(N331="snížená",J331,0)</f>
        <v>0</v>
      </c>
      <c r="BG331" s="233">
        <f>IF(N331="zákl. přenesená",J331,0)</f>
        <v>0</v>
      </c>
      <c r="BH331" s="233">
        <f>IF(N331="sníž. přenesená",J331,0)</f>
        <v>0</v>
      </c>
      <c r="BI331" s="233">
        <f>IF(N331="nulová",J331,0)</f>
        <v>0</v>
      </c>
      <c r="BJ331" s="17" t="s">
        <v>82</v>
      </c>
      <c r="BK331" s="233">
        <f>ROUND(I331*H331,2)</f>
        <v>0</v>
      </c>
      <c r="BL331" s="17" t="s">
        <v>130</v>
      </c>
      <c r="BM331" s="232" t="s">
        <v>483</v>
      </c>
    </row>
    <row r="332" s="2" customFormat="1">
      <c r="A332" s="38"/>
      <c r="B332" s="39"/>
      <c r="C332" s="40"/>
      <c r="D332" s="234" t="s">
        <v>132</v>
      </c>
      <c r="E332" s="40"/>
      <c r="F332" s="235" t="s">
        <v>484</v>
      </c>
      <c r="G332" s="40"/>
      <c r="H332" s="40"/>
      <c r="I332" s="236"/>
      <c r="J332" s="40"/>
      <c r="K332" s="40"/>
      <c r="L332" s="44"/>
      <c r="M332" s="237"/>
      <c r="N332" s="238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132</v>
      </c>
      <c r="AU332" s="17" t="s">
        <v>84</v>
      </c>
    </row>
    <row r="333" s="13" customFormat="1">
      <c r="A333" s="13"/>
      <c r="B333" s="239"/>
      <c r="C333" s="240"/>
      <c r="D333" s="234" t="s">
        <v>134</v>
      </c>
      <c r="E333" s="240"/>
      <c r="F333" s="242" t="s">
        <v>485</v>
      </c>
      <c r="G333" s="240"/>
      <c r="H333" s="243">
        <v>168.398</v>
      </c>
      <c r="I333" s="244"/>
      <c r="J333" s="240"/>
      <c r="K333" s="240"/>
      <c r="L333" s="245"/>
      <c r="M333" s="246"/>
      <c r="N333" s="247"/>
      <c r="O333" s="247"/>
      <c r="P333" s="247"/>
      <c r="Q333" s="247"/>
      <c r="R333" s="247"/>
      <c r="S333" s="247"/>
      <c r="T333" s="24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9" t="s">
        <v>134</v>
      </c>
      <c r="AU333" s="249" t="s">
        <v>84</v>
      </c>
      <c r="AV333" s="13" t="s">
        <v>84</v>
      </c>
      <c r="AW333" s="13" t="s">
        <v>4</v>
      </c>
      <c r="AX333" s="13" t="s">
        <v>82</v>
      </c>
      <c r="AY333" s="249" t="s">
        <v>124</v>
      </c>
    </row>
    <row r="334" s="2" customFormat="1" ht="37.8" customHeight="1">
      <c r="A334" s="38"/>
      <c r="B334" s="39"/>
      <c r="C334" s="220" t="s">
        <v>486</v>
      </c>
      <c r="D334" s="220" t="s">
        <v>126</v>
      </c>
      <c r="E334" s="221" t="s">
        <v>487</v>
      </c>
      <c r="F334" s="222" t="s">
        <v>488</v>
      </c>
      <c r="G334" s="223" t="s">
        <v>208</v>
      </c>
      <c r="H334" s="224">
        <v>18.242999999999999</v>
      </c>
      <c r="I334" s="225"/>
      <c r="J334" s="226">
        <f>ROUND(I334*H334,2)</f>
        <v>0</v>
      </c>
      <c r="K334" s="227"/>
      <c r="L334" s="44"/>
      <c r="M334" s="228" t="s">
        <v>1</v>
      </c>
      <c r="N334" s="229" t="s">
        <v>39</v>
      </c>
      <c r="O334" s="91"/>
      <c r="P334" s="230">
        <f>O334*H334</f>
        <v>0</v>
      </c>
      <c r="Q334" s="230">
        <v>0</v>
      </c>
      <c r="R334" s="230">
        <f>Q334*H334</f>
        <v>0</v>
      </c>
      <c r="S334" s="230">
        <v>0</v>
      </c>
      <c r="T334" s="231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2" t="s">
        <v>130</v>
      </c>
      <c r="AT334" s="232" t="s">
        <v>126</v>
      </c>
      <c r="AU334" s="232" t="s">
        <v>84</v>
      </c>
      <c r="AY334" s="17" t="s">
        <v>124</v>
      </c>
      <c r="BE334" s="233">
        <f>IF(N334="základní",J334,0)</f>
        <v>0</v>
      </c>
      <c r="BF334" s="233">
        <f>IF(N334="snížená",J334,0)</f>
        <v>0</v>
      </c>
      <c r="BG334" s="233">
        <f>IF(N334="zákl. přenesená",J334,0)</f>
        <v>0</v>
      </c>
      <c r="BH334" s="233">
        <f>IF(N334="sníž. přenesená",J334,0)</f>
        <v>0</v>
      </c>
      <c r="BI334" s="233">
        <f>IF(N334="nulová",J334,0)</f>
        <v>0</v>
      </c>
      <c r="BJ334" s="17" t="s">
        <v>82</v>
      </c>
      <c r="BK334" s="233">
        <f>ROUND(I334*H334,2)</f>
        <v>0</v>
      </c>
      <c r="BL334" s="17" t="s">
        <v>130</v>
      </c>
      <c r="BM334" s="232" t="s">
        <v>489</v>
      </c>
    </row>
    <row r="335" s="2" customFormat="1">
      <c r="A335" s="38"/>
      <c r="B335" s="39"/>
      <c r="C335" s="40"/>
      <c r="D335" s="234" t="s">
        <v>132</v>
      </c>
      <c r="E335" s="40"/>
      <c r="F335" s="235" t="s">
        <v>490</v>
      </c>
      <c r="G335" s="40"/>
      <c r="H335" s="40"/>
      <c r="I335" s="236"/>
      <c r="J335" s="40"/>
      <c r="K335" s="40"/>
      <c r="L335" s="44"/>
      <c r="M335" s="237"/>
      <c r="N335" s="238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132</v>
      </c>
      <c r="AU335" s="17" t="s">
        <v>84</v>
      </c>
    </row>
    <row r="336" s="13" customFormat="1">
      <c r="A336" s="13"/>
      <c r="B336" s="239"/>
      <c r="C336" s="240"/>
      <c r="D336" s="234" t="s">
        <v>134</v>
      </c>
      <c r="E336" s="241" t="s">
        <v>1</v>
      </c>
      <c r="F336" s="242" t="s">
        <v>491</v>
      </c>
      <c r="G336" s="240"/>
      <c r="H336" s="243">
        <v>18.242999999999999</v>
      </c>
      <c r="I336" s="244"/>
      <c r="J336" s="240"/>
      <c r="K336" s="240"/>
      <c r="L336" s="245"/>
      <c r="M336" s="246"/>
      <c r="N336" s="247"/>
      <c r="O336" s="247"/>
      <c r="P336" s="247"/>
      <c r="Q336" s="247"/>
      <c r="R336" s="247"/>
      <c r="S336" s="247"/>
      <c r="T336" s="24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9" t="s">
        <v>134</v>
      </c>
      <c r="AU336" s="249" t="s">
        <v>84</v>
      </c>
      <c r="AV336" s="13" t="s">
        <v>84</v>
      </c>
      <c r="AW336" s="13" t="s">
        <v>31</v>
      </c>
      <c r="AX336" s="13" t="s">
        <v>82</v>
      </c>
      <c r="AY336" s="249" t="s">
        <v>124</v>
      </c>
    </row>
    <row r="337" s="2" customFormat="1" ht="44.25" customHeight="1">
      <c r="A337" s="38"/>
      <c r="B337" s="39"/>
      <c r="C337" s="220" t="s">
        <v>492</v>
      </c>
      <c r="D337" s="220" t="s">
        <v>126</v>
      </c>
      <c r="E337" s="221" t="s">
        <v>493</v>
      </c>
      <c r="F337" s="222" t="s">
        <v>494</v>
      </c>
      <c r="G337" s="223" t="s">
        <v>208</v>
      </c>
      <c r="H337" s="224">
        <v>56.017000000000003</v>
      </c>
      <c r="I337" s="225"/>
      <c r="J337" s="226">
        <f>ROUND(I337*H337,2)</f>
        <v>0</v>
      </c>
      <c r="K337" s="227"/>
      <c r="L337" s="44"/>
      <c r="M337" s="228" t="s">
        <v>1</v>
      </c>
      <c r="N337" s="229" t="s">
        <v>39</v>
      </c>
      <c r="O337" s="91"/>
      <c r="P337" s="230">
        <f>O337*H337</f>
        <v>0</v>
      </c>
      <c r="Q337" s="230">
        <v>0</v>
      </c>
      <c r="R337" s="230">
        <f>Q337*H337</f>
        <v>0</v>
      </c>
      <c r="S337" s="230">
        <v>0</v>
      </c>
      <c r="T337" s="231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2" t="s">
        <v>130</v>
      </c>
      <c r="AT337" s="232" t="s">
        <v>126</v>
      </c>
      <c r="AU337" s="232" t="s">
        <v>84</v>
      </c>
      <c r="AY337" s="17" t="s">
        <v>124</v>
      </c>
      <c r="BE337" s="233">
        <f>IF(N337="základní",J337,0)</f>
        <v>0</v>
      </c>
      <c r="BF337" s="233">
        <f>IF(N337="snížená",J337,0)</f>
        <v>0</v>
      </c>
      <c r="BG337" s="233">
        <f>IF(N337="zákl. přenesená",J337,0)</f>
        <v>0</v>
      </c>
      <c r="BH337" s="233">
        <f>IF(N337="sníž. přenesená",J337,0)</f>
        <v>0</v>
      </c>
      <c r="BI337" s="233">
        <f>IF(N337="nulová",J337,0)</f>
        <v>0</v>
      </c>
      <c r="BJ337" s="17" t="s">
        <v>82</v>
      </c>
      <c r="BK337" s="233">
        <f>ROUND(I337*H337,2)</f>
        <v>0</v>
      </c>
      <c r="BL337" s="17" t="s">
        <v>130</v>
      </c>
      <c r="BM337" s="232" t="s">
        <v>495</v>
      </c>
    </row>
    <row r="338" s="2" customFormat="1">
      <c r="A338" s="38"/>
      <c r="B338" s="39"/>
      <c r="C338" s="40"/>
      <c r="D338" s="234" t="s">
        <v>132</v>
      </c>
      <c r="E338" s="40"/>
      <c r="F338" s="235" t="s">
        <v>496</v>
      </c>
      <c r="G338" s="40"/>
      <c r="H338" s="40"/>
      <c r="I338" s="236"/>
      <c r="J338" s="40"/>
      <c r="K338" s="40"/>
      <c r="L338" s="44"/>
      <c r="M338" s="237"/>
      <c r="N338" s="238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132</v>
      </c>
      <c r="AU338" s="17" t="s">
        <v>84</v>
      </c>
    </row>
    <row r="339" s="13" customFormat="1">
      <c r="A339" s="13"/>
      <c r="B339" s="239"/>
      <c r="C339" s="240"/>
      <c r="D339" s="234" t="s">
        <v>134</v>
      </c>
      <c r="E339" s="241" t="s">
        <v>1</v>
      </c>
      <c r="F339" s="242" t="s">
        <v>497</v>
      </c>
      <c r="G339" s="240"/>
      <c r="H339" s="243">
        <v>42.548999999999999</v>
      </c>
      <c r="I339" s="244"/>
      <c r="J339" s="240"/>
      <c r="K339" s="240"/>
      <c r="L339" s="245"/>
      <c r="M339" s="246"/>
      <c r="N339" s="247"/>
      <c r="O339" s="247"/>
      <c r="P339" s="247"/>
      <c r="Q339" s="247"/>
      <c r="R339" s="247"/>
      <c r="S339" s="247"/>
      <c r="T339" s="24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9" t="s">
        <v>134</v>
      </c>
      <c r="AU339" s="249" t="s">
        <v>84</v>
      </c>
      <c r="AV339" s="13" t="s">
        <v>84</v>
      </c>
      <c r="AW339" s="13" t="s">
        <v>31</v>
      </c>
      <c r="AX339" s="13" t="s">
        <v>74</v>
      </c>
      <c r="AY339" s="249" t="s">
        <v>124</v>
      </c>
    </row>
    <row r="340" s="13" customFormat="1">
      <c r="A340" s="13"/>
      <c r="B340" s="239"/>
      <c r="C340" s="240"/>
      <c r="D340" s="234" t="s">
        <v>134</v>
      </c>
      <c r="E340" s="241" t="s">
        <v>1</v>
      </c>
      <c r="F340" s="242" t="s">
        <v>498</v>
      </c>
      <c r="G340" s="240"/>
      <c r="H340" s="243">
        <v>13.468</v>
      </c>
      <c r="I340" s="244"/>
      <c r="J340" s="240"/>
      <c r="K340" s="240"/>
      <c r="L340" s="245"/>
      <c r="M340" s="246"/>
      <c r="N340" s="247"/>
      <c r="O340" s="247"/>
      <c r="P340" s="247"/>
      <c r="Q340" s="247"/>
      <c r="R340" s="247"/>
      <c r="S340" s="247"/>
      <c r="T340" s="24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9" t="s">
        <v>134</v>
      </c>
      <c r="AU340" s="249" t="s">
        <v>84</v>
      </c>
      <c r="AV340" s="13" t="s">
        <v>84</v>
      </c>
      <c r="AW340" s="13" t="s">
        <v>31</v>
      </c>
      <c r="AX340" s="13" t="s">
        <v>74</v>
      </c>
      <c r="AY340" s="249" t="s">
        <v>124</v>
      </c>
    </row>
    <row r="341" s="14" customFormat="1">
      <c r="A341" s="14"/>
      <c r="B341" s="250"/>
      <c r="C341" s="251"/>
      <c r="D341" s="234" t="s">
        <v>134</v>
      </c>
      <c r="E341" s="252" t="s">
        <v>1</v>
      </c>
      <c r="F341" s="253" t="s">
        <v>160</v>
      </c>
      <c r="G341" s="251"/>
      <c r="H341" s="254">
        <v>56.017000000000003</v>
      </c>
      <c r="I341" s="255"/>
      <c r="J341" s="251"/>
      <c r="K341" s="251"/>
      <c r="L341" s="256"/>
      <c r="M341" s="257"/>
      <c r="N341" s="258"/>
      <c r="O341" s="258"/>
      <c r="P341" s="258"/>
      <c r="Q341" s="258"/>
      <c r="R341" s="258"/>
      <c r="S341" s="258"/>
      <c r="T341" s="25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0" t="s">
        <v>134</v>
      </c>
      <c r="AU341" s="260" t="s">
        <v>84</v>
      </c>
      <c r="AV341" s="14" t="s">
        <v>130</v>
      </c>
      <c r="AW341" s="14" t="s">
        <v>31</v>
      </c>
      <c r="AX341" s="14" t="s">
        <v>82</v>
      </c>
      <c r="AY341" s="260" t="s">
        <v>124</v>
      </c>
    </row>
    <row r="342" s="2" customFormat="1" ht="44.25" customHeight="1">
      <c r="A342" s="38"/>
      <c r="B342" s="39"/>
      <c r="C342" s="220" t="s">
        <v>499</v>
      </c>
      <c r="D342" s="220" t="s">
        <v>126</v>
      </c>
      <c r="E342" s="221" t="s">
        <v>500</v>
      </c>
      <c r="F342" s="222" t="s">
        <v>501</v>
      </c>
      <c r="G342" s="223" t="s">
        <v>208</v>
      </c>
      <c r="H342" s="224">
        <v>23.32</v>
      </c>
      <c r="I342" s="225"/>
      <c r="J342" s="226">
        <f>ROUND(I342*H342,2)</f>
        <v>0</v>
      </c>
      <c r="K342" s="227"/>
      <c r="L342" s="44"/>
      <c r="M342" s="228" t="s">
        <v>1</v>
      </c>
      <c r="N342" s="229" t="s">
        <v>39</v>
      </c>
      <c r="O342" s="91"/>
      <c r="P342" s="230">
        <f>O342*H342</f>
        <v>0</v>
      </c>
      <c r="Q342" s="230">
        <v>0</v>
      </c>
      <c r="R342" s="230">
        <f>Q342*H342</f>
        <v>0</v>
      </c>
      <c r="S342" s="230">
        <v>0</v>
      </c>
      <c r="T342" s="231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2" t="s">
        <v>130</v>
      </c>
      <c r="AT342" s="232" t="s">
        <v>126</v>
      </c>
      <c r="AU342" s="232" t="s">
        <v>84</v>
      </c>
      <c r="AY342" s="17" t="s">
        <v>124</v>
      </c>
      <c r="BE342" s="233">
        <f>IF(N342="základní",J342,0)</f>
        <v>0</v>
      </c>
      <c r="BF342" s="233">
        <f>IF(N342="snížená",J342,0)</f>
        <v>0</v>
      </c>
      <c r="BG342" s="233">
        <f>IF(N342="zákl. přenesená",J342,0)</f>
        <v>0</v>
      </c>
      <c r="BH342" s="233">
        <f>IF(N342="sníž. přenesená",J342,0)</f>
        <v>0</v>
      </c>
      <c r="BI342" s="233">
        <f>IF(N342="nulová",J342,0)</f>
        <v>0</v>
      </c>
      <c r="BJ342" s="17" t="s">
        <v>82</v>
      </c>
      <c r="BK342" s="233">
        <f>ROUND(I342*H342,2)</f>
        <v>0</v>
      </c>
      <c r="BL342" s="17" t="s">
        <v>130</v>
      </c>
      <c r="BM342" s="232" t="s">
        <v>502</v>
      </c>
    </row>
    <row r="343" s="2" customFormat="1">
      <c r="A343" s="38"/>
      <c r="B343" s="39"/>
      <c r="C343" s="40"/>
      <c r="D343" s="234" t="s">
        <v>132</v>
      </c>
      <c r="E343" s="40"/>
      <c r="F343" s="235" t="s">
        <v>503</v>
      </c>
      <c r="G343" s="40"/>
      <c r="H343" s="40"/>
      <c r="I343" s="236"/>
      <c r="J343" s="40"/>
      <c r="K343" s="40"/>
      <c r="L343" s="44"/>
      <c r="M343" s="237"/>
      <c r="N343" s="238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132</v>
      </c>
      <c r="AU343" s="17" t="s">
        <v>84</v>
      </c>
    </row>
    <row r="344" s="12" customFormat="1" ht="22.8" customHeight="1">
      <c r="A344" s="12"/>
      <c r="B344" s="204"/>
      <c r="C344" s="205"/>
      <c r="D344" s="206" t="s">
        <v>73</v>
      </c>
      <c r="E344" s="218" t="s">
        <v>504</v>
      </c>
      <c r="F344" s="218" t="s">
        <v>505</v>
      </c>
      <c r="G344" s="205"/>
      <c r="H344" s="205"/>
      <c r="I344" s="208"/>
      <c r="J344" s="219">
        <f>BK344</f>
        <v>0</v>
      </c>
      <c r="K344" s="205"/>
      <c r="L344" s="210"/>
      <c r="M344" s="211"/>
      <c r="N344" s="212"/>
      <c r="O344" s="212"/>
      <c r="P344" s="213">
        <f>SUM(P345:P346)</f>
        <v>0</v>
      </c>
      <c r="Q344" s="212"/>
      <c r="R344" s="213">
        <f>SUM(R345:R346)</f>
        <v>0</v>
      </c>
      <c r="S344" s="212"/>
      <c r="T344" s="214">
        <f>SUM(T345:T346)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15" t="s">
        <v>82</v>
      </c>
      <c r="AT344" s="216" t="s">
        <v>73</v>
      </c>
      <c r="AU344" s="216" t="s">
        <v>82</v>
      </c>
      <c r="AY344" s="215" t="s">
        <v>124</v>
      </c>
      <c r="BK344" s="217">
        <f>SUM(BK345:BK346)</f>
        <v>0</v>
      </c>
    </row>
    <row r="345" s="2" customFormat="1" ht="24.15" customHeight="1">
      <c r="A345" s="38"/>
      <c r="B345" s="39"/>
      <c r="C345" s="220" t="s">
        <v>506</v>
      </c>
      <c r="D345" s="220" t="s">
        <v>126</v>
      </c>
      <c r="E345" s="221" t="s">
        <v>507</v>
      </c>
      <c r="F345" s="222" t="s">
        <v>508</v>
      </c>
      <c r="G345" s="223" t="s">
        <v>208</v>
      </c>
      <c r="H345" s="224">
        <v>113.767</v>
      </c>
      <c r="I345" s="225"/>
      <c r="J345" s="226">
        <f>ROUND(I345*H345,2)</f>
        <v>0</v>
      </c>
      <c r="K345" s="227"/>
      <c r="L345" s="44"/>
      <c r="M345" s="228" t="s">
        <v>1</v>
      </c>
      <c r="N345" s="229" t="s">
        <v>39</v>
      </c>
      <c r="O345" s="91"/>
      <c r="P345" s="230">
        <f>O345*H345</f>
        <v>0</v>
      </c>
      <c r="Q345" s="230">
        <v>0</v>
      </c>
      <c r="R345" s="230">
        <f>Q345*H345</f>
        <v>0</v>
      </c>
      <c r="S345" s="230">
        <v>0</v>
      </c>
      <c r="T345" s="231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2" t="s">
        <v>130</v>
      </c>
      <c r="AT345" s="232" t="s">
        <v>126</v>
      </c>
      <c r="AU345" s="232" t="s">
        <v>84</v>
      </c>
      <c r="AY345" s="17" t="s">
        <v>124</v>
      </c>
      <c r="BE345" s="233">
        <f>IF(N345="základní",J345,0)</f>
        <v>0</v>
      </c>
      <c r="BF345" s="233">
        <f>IF(N345="snížená",J345,0)</f>
        <v>0</v>
      </c>
      <c r="BG345" s="233">
        <f>IF(N345="zákl. přenesená",J345,0)</f>
        <v>0</v>
      </c>
      <c r="BH345" s="233">
        <f>IF(N345="sníž. přenesená",J345,0)</f>
        <v>0</v>
      </c>
      <c r="BI345" s="233">
        <f>IF(N345="nulová",J345,0)</f>
        <v>0</v>
      </c>
      <c r="BJ345" s="17" t="s">
        <v>82</v>
      </c>
      <c r="BK345" s="233">
        <f>ROUND(I345*H345,2)</f>
        <v>0</v>
      </c>
      <c r="BL345" s="17" t="s">
        <v>130</v>
      </c>
      <c r="BM345" s="232" t="s">
        <v>509</v>
      </c>
    </row>
    <row r="346" s="2" customFormat="1">
      <c r="A346" s="38"/>
      <c r="B346" s="39"/>
      <c r="C346" s="40"/>
      <c r="D346" s="234" t="s">
        <v>132</v>
      </c>
      <c r="E346" s="40"/>
      <c r="F346" s="235" t="s">
        <v>510</v>
      </c>
      <c r="G346" s="40"/>
      <c r="H346" s="40"/>
      <c r="I346" s="236"/>
      <c r="J346" s="40"/>
      <c r="K346" s="40"/>
      <c r="L346" s="44"/>
      <c r="M346" s="237"/>
      <c r="N346" s="238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132</v>
      </c>
      <c r="AU346" s="17" t="s">
        <v>84</v>
      </c>
    </row>
    <row r="347" s="12" customFormat="1" ht="25.92" customHeight="1">
      <c r="A347" s="12"/>
      <c r="B347" s="204"/>
      <c r="C347" s="205"/>
      <c r="D347" s="206" t="s">
        <v>73</v>
      </c>
      <c r="E347" s="207" t="s">
        <v>511</v>
      </c>
      <c r="F347" s="207" t="s">
        <v>512</v>
      </c>
      <c r="G347" s="205"/>
      <c r="H347" s="205"/>
      <c r="I347" s="208"/>
      <c r="J347" s="209">
        <f>BK347</f>
        <v>0</v>
      </c>
      <c r="K347" s="205"/>
      <c r="L347" s="210"/>
      <c r="M347" s="211"/>
      <c r="N347" s="212"/>
      <c r="O347" s="212"/>
      <c r="P347" s="213">
        <f>P348+P357+P362</f>
        <v>0</v>
      </c>
      <c r="Q347" s="212"/>
      <c r="R347" s="213">
        <f>R348+R357+R362</f>
        <v>0</v>
      </c>
      <c r="S347" s="212"/>
      <c r="T347" s="214">
        <f>T348+T357+T362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15" t="s">
        <v>150</v>
      </c>
      <c r="AT347" s="216" t="s">
        <v>73</v>
      </c>
      <c r="AU347" s="216" t="s">
        <v>74</v>
      </c>
      <c r="AY347" s="215" t="s">
        <v>124</v>
      </c>
      <c r="BK347" s="217">
        <f>BK348+BK357+BK362</f>
        <v>0</v>
      </c>
    </row>
    <row r="348" s="12" customFormat="1" ht="22.8" customHeight="1">
      <c r="A348" s="12"/>
      <c r="B348" s="204"/>
      <c r="C348" s="205"/>
      <c r="D348" s="206" t="s">
        <v>73</v>
      </c>
      <c r="E348" s="218" t="s">
        <v>513</v>
      </c>
      <c r="F348" s="218" t="s">
        <v>514</v>
      </c>
      <c r="G348" s="205"/>
      <c r="H348" s="205"/>
      <c r="I348" s="208"/>
      <c r="J348" s="219">
        <f>BK348</f>
        <v>0</v>
      </c>
      <c r="K348" s="205"/>
      <c r="L348" s="210"/>
      <c r="M348" s="211"/>
      <c r="N348" s="212"/>
      <c r="O348" s="212"/>
      <c r="P348" s="213">
        <f>SUM(P349:P356)</f>
        <v>0</v>
      </c>
      <c r="Q348" s="212"/>
      <c r="R348" s="213">
        <f>SUM(R349:R356)</f>
        <v>0</v>
      </c>
      <c r="S348" s="212"/>
      <c r="T348" s="214">
        <f>SUM(T349:T356)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5" t="s">
        <v>150</v>
      </c>
      <c r="AT348" s="216" t="s">
        <v>73</v>
      </c>
      <c r="AU348" s="216" t="s">
        <v>82</v>
      </c>
      <c r="AY348" s="215" t="s">
        <v>124</v>
      </c>
      <c r="BK348" s="217">
        <f>SUM(BK349:BK356)</f>
        <v>0</v>
      </c>
    </row>
    <row r="349" s="2" customFormat="1" ht="24.15" customHeight="1">
      <c r="A349" s="38"/>
      <c r="B349" s="39"/>
      <c r="C349" s="220" t="s">
        <v>515</v>
      </c>
      <c r="D349" s="220" t="s">
        <v>126</v>
      </c>
      <c r="E349" s="221" t="s">
        <v>516</v>
      </c>
      <c r="F349" s="222" t="s">
        <v>517</v>
      </c>
      <c r="G349" s="223" t="s">
        <v>518</v>
      </c>
      <c r="H349" s="224">
        <v>1</v>
      </c>
      <c r="I349" s="225"/>
      <c r="J349" s="226">
        <f>ROUND(I349*H349,2)</f>
        <v>0</v>
      </c>
      <c r="K349" s="227"/>
      <c r="L349" s="44"/>
      <c r="M349" s="228" t="s">
        <v>1</v>
      </c>
      <c r="N349" s="229" t="s">
        <v>39</v>
      </c>
      <c r="O349" s="91"/>
      <c r="P349" s="230">
        <f>O349*H349</f>
        <v>0</v>
      </c>
      <c r="Q349" s="230">
        <v>0</v>
      </c>
      <c r="R349" s="230">
        <f>Q349*H349</f>
        <v>0</v>
      </c>
      <c r="S349" s="230">
        <v>0</v>
      </c>
      <c r="T349" s="231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2" t="s">
        <v>519</v>
      </c>
      <c r="AT349" s="232" t="s">
        <v>126</v>
      </c>
      <c r="AU349" s="232" t="s">
        <v>84</v>
      </c>
      <c r="AY349" s="17" t="s">
        <v>124</v>
      </c>
      <c r="BE349" s="233">
        <f>IF(N349="základní",J349,0)</f>
        <v>0</v>
      </c>
      <c r="BF349" s="233">
        <f>IF(N349="snížená",J349,0)</f>
        <v>0</v>
      </c>
      <c r="BG349" s="233">
        <f>IF(N349="zákl. přenesená",J349,0)</f>
        <v>0</v>
      </c>
      <c r="BH349" s="233">
        <f>IF(N349="sníž. přenesená",J349,0)</f>
        <v>0</v>
      </c>
      <c r="BI349" s="233">
        <f>IF(N349="nulová",J349,0)</f>
        <v>0</v>
      </c>
      <c r="BJ349" s="17" t="s">
        <v>82</v>
      </c>
      <c r="BK349" s="233">
        <f>ROUND(I349*H349,2)</f>
        <v>0</v>
      </c>
      <c r="BL349" s="17" t="s">
        <v>519</v>
      </c>
      <c r="BM349" s="232" t="s">
        <v>520</v>
      </c>
    </row>
    <row r="350" s="2" customFormat="1">
      <c r="A350" s="38"/>
      <c r="B350" s="39"/>
      <c r="C350" s="40"/>
      <c r="D350" s="234" t="s">
        <v>132</v>
      </c>
      <c r="E350" s="40"/>
      <c r="F350" s="235" t="s">
        <v>521</v>
      </c>
      <c r="G350" s="40"/>
      <c r="H350" s="40"/>
      <c r="I350" s="236"/>
      <c r="J350" s="40"/>
      <c r="K350" s="40"/>
      <c r="L350" s="44"/>
      <c r="M350" s="237"/>
      <c r="N350" s="238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132</v>
      </c>
      <c r="AU350" s="17" t="s">
        <v>84</v>
      </c>
    </row>
    <row r="351" s="2" customFormat="1" ht="24.15" customHeight="1">
      <c r="A351" s="38"/>
      <c r="B351" s="39"/>
      <c r="C351" s="220" t="s">
        <v>522</v>
      </c>
      <c r="D351" s="220" t="s">
        <v>126</v>
      </c>
      <c r="E351" s="221" t="s">
        <v>523</v>
      </c>
      <c r="F351" s="222" t="s">
        <v>524</v>
      </c>
      <c r="G351" s="223" t="s">
        <v>518</v>
      </c>
      <c r="H351" s="224">
        <v>1</v>
      </c>
      <c r="I351" s="225"/>
      <c r="J351" s="226">
        <f>ROUND(I351*H351,2)</f>
        <v>0</v>
      </c>
      <c r="K351" s="227"/>
      <c r="L351" s="44"/>
      <c r="M351" s="228" t="s">
        <v>1</v>
      </c>
      <c r="N351" s="229" t="s">
        <v>39</v>
      </c>
      <c r="O351" s="91"/>
      <c r="P351" s="230">
        <f>O351*H351</f>
        <v>0</v>
      </c>
      <c r="Q351" s="230">
        <v>0</v>
      </c>
      <c r="R351" s="230">
        <f>Q351*H351</f>
        <v>0</v>
      </c>
      <c r="S351" s="230">
        <v>0</v>
      </c>
      <c r="T351" s="231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2" t="s">
        <v>519</v>
      </c>
      <c r="AT351" s="232" t="s">
        <v>126</v>
      </c>
      <c r="AU351" s="232" t="s">
        <v>84</v>
      </c>
      <c r="AY351" s="17" t="s">
        <v>124</v>
      </c>
      <c r="BE351" s="233">
        <f>IF(N351="základní",J351,0)</f>
        <v>0</v>
      </c>
      <c r="BF351" s="233">
        <f>IF(N351="snížená",J351,0)</f>
        <v>0</v>
      </c>
      <c r="BG351" s="233">
        <f>IF(N351="zákl. přenesená",J351,0)</f>
        <v>0</v>
      </c>
      <c r="BH351" s="233">
        <f>IF(N351="sníž. přenesená",J351,0)</f>
        <v>0</v>
      </c>
      <c r="BI351" s="233">
        <f>IF(N351="nulová",J351,0)</f>
        <v>0</v>
      </c>
      <c r="BJ351" s="17" t="s">
        <v>82</v>
      </c>
      <c r="BK351" s="233">
        <f>ROUND(I351*H351,2)</f>
        <v>0</v>
      </c>
      <c r="BL351" s="17" t="s">
        <v>519</v>
      </c>
      <c r="BM351" s="232" t="s">
        <v>525</v>
      </c>
    </row>
    <row r="352" s="2" customFormat="1">
      <c r="A352" s="38"/>
      <c r="B352" s="39"/>
      <c r="C352" s="40"/>
      <c r="D352" s="234" t="s">
        <v>132</v>
      </c>
      <c r="E352" s="40"/>
      <c r="F352" s="235" t="s">
        <v>526</v>
      </c>
      <c r="G352" s="40"/>
      <c r="H352" s="40"/>
      <c r="I352" s="236"/>
      <c r="J352" s="40"/>
      <c r="K352" s="40"/>
      <c r="L352" s="44"/>
      <c r="M352" s="237"/>
      <c r="N352" s="238"/>
      <c r="O352" s="91"/>
      <c r="P352" s="91"/>
      <c r="Q352" s="91"/>
      <c r="R352" s="91"/>
      <c r="S352" s="91"/>
      <c r="T352" s="92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132</v>
      </c>
      <c r="AU352" s="17" t="s">
        <v>84</v>
      </c>
    </row>
    <row r="353" s="2" customFormat="1" ht="16.5" customHeight="1">
      <c r="A353" s="38"/>
      <c r="B353" s="39"/>
      <c r="C353" s="220" t="s">
        <v>527</v>
      </c>
      <c r="D353" s="220" t="s">
        <v>126</v>
      </c>
      <c r="E353" s="221" t="s">
        <v>528</v>
      </c>
      <c r="F353" s="222" t="s">
        <v>529</v>
      </c>
      <c r="G353" s="223" t="s">
        <v>518</v>
      </c>
      <c r="H353" s="224">
        <v>1</v>
      </c>
      <c r="I353" s="225"/>
      <c r="J353" s="226">
        <f>ROUND(I353*H353,2)</f>
        <v>0</v>
      </c>
      <c r="K353" s="227"/>
      <c r="L353" s="44"/>
      <c r="M353" s="228" t="s">
        <v>1</v>
      </c>
      <c r="N353" s="229" t="s">
        <v>39</v>
      </c>
      <c r="O353" s="91"/>
      <c r="P353" s="230">
        <f>O353*H353</f>
        <v>0</v>
      </c>
      <c r="Q353" s="230">
        <v>0</v>
      </c>
      <c r="R353" s="230">
        <f>Q353*H353</f>
        <v>0</v>
      </c>
      <c r="S353" s="230">
        <v>0</v>
      </c>
      <c r="T353" s="231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2" t="s">
        <v>519</v>
      </c>
      <c r="AT353" s="232" t="s">
        <v>126</v>
      </c>
      <c r="AU353" s="232" t="s">
        <v>84</v>
      </c>
      <c r="AY353" s="17" t="s">
        <v>124</v>
      </c>
      <c r="BE353" s="233">
        <f>IF(N353="základní",J353,0)</f>
        <v>0</v>
      </c>
      <c r="BF353" s="233">
        <f>IF(N353="snížená",J353,0)</f>
        <v>0</v>
      </c>
      <c r="BG353" s="233">
        <f>IF(N353="zákl. přenesená",J353,0)</f>
        <v>0</v>
      </c>
      <c r="BH353" s="233">
        <f>IF(N353="sníž. přenesená",J353,0)</f>
        <v>0</v>
      </c>
      <c r="BI353" s="233">
        <f>IF(N353="nulová",J353,0)</f>
        <v>0</v>
      </c>
      <c r="BJ353" s="17" t="s">
        <v>82</v>
      </c>
      <c r="BK353" s="233">
        <f>ROUND(I353*H353,2)</f>
        <v>0</v>
      </c>
      <c r="BL353" s="17" t="s">
        <v>519</v>
      </c>
      <c r="BM353" s="232" t="s">
        <v>530</v>
      </c>
    </row>
    <row r="354" s="2" customFormat="1">
      <c r="A354" s="38"/>
      <c r="B354" s="39"/>
      <c r="C354" s="40"/>
      <c r="D354" s="234" t="s">
        <v>132</v>
      </c>
      <c r="E354" s="40"/>
      <c r="F354" s="235" t="s">
        <v>529</v>
      </c>
      <c r="G354" s="40"/>
      <c r="H354" s="40"/>
      <c r="I354" s="236"/>
      <c r="J354" s="40"/>
      <c r="K354" s="40"/>
      <c r="L354" s="44"/>
      <c r="M354" s="237"/>
      <c r="N354" s="238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132</v>
      </c>
      <c r="AU354" s="17" t="s">
        <v>84</v>
      </c>
    </row>
    <row r="355" s="2" customFormat="1" ht="16.5" customHeight="1">
      <c r="A355" s="38"/>
      <c r="B355" s="39"/>
      <c r="C355" s="220" t="s">
        <v>531</v>
      </c>
      <c r="D355" s="220" t="s">
        <v>126</v>
      </c>
      <c r="E355" s="221" t="s">
        <v>532</v>
      </c>
      <c r="F355" s="222" t="s">
        <v>533</v>
      </c>
      <c r="G355" s="223" t="s">
        <v>518</v>
      </c>
      <c r="H355" s="224">
        <v>1</v>
      </c>
      <c r="I355" s="225"/>
      <c r="J355" s="226">
        <f>ROUND(I355*H355,2)</f>
        <v>0</v>
      </c>
      <c r="K355" s="227"/>
      <c r="L355" s="44"/>
      <c r="M355" s="228" t="s">
        <v>1</v>
      </c>
      <c r="N355" s="229" t="s">
        <v>39</v>
      </c>
      <c r="O355" s="91"/>
      <c r="P355" s="230">
        <f>O355*H355</f>
        <v>0</v>
      </c>
      <c r="Q355" s="230">
        <v>0</v>
      </c>
      <c r="R355" s="230">
        <f>Q355*H355</f>
        <v>0</v>
      </c>
      <c r="S355" s="230">
        <v>0</v>
      </c>
      <c r="T355" s="231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2" t="s">
        <v>519</v>
      </c>
      <c r="AT355" s="232" t="s">
        <v>126</v>
      </c>
      <c r="AU355" s="232" t="s">
        <v>84</v>
      </c>
      <c r="AY355" s="17" t="s">
        <v>124</v>
      </c>
      <c r="BE355" s="233">
        <f>IF(N355="základní",J355,0)</f>
        <v>0</v>
      </c>
      <c r="BF355" s="233">
        <f>IF(N355="snížená",J355,0)</f>
        <v>0</v>
      </c>
      <c r="BG355" s="233">
        <f>IF(N355="zákl. přenesená",J355,0)</f>
        <v>0</v>
      </c>
      <c r="BH355" s="233">
        <f>IF(N355="sníž. přenesená",J355,0)</f>
        <v>0</v>
      </c>
      <c r="BI355" s="233">
        <f>IF(N355="nulová",J355,0)</f>
        <v>0</v>
      </c>
      <c r="BJ355" s="17" t="s">
        <v>82</v>
      </c>
      <c r="BK355" s="233">
        <f>ROUND(I355*H355,2)</f>
        <v>0</v>
      </c>
      <c r="BL355" s="17" t="s">
        <v>519</v>
      </c>
      <c r="BM355" s="232" t="s">
        <v>534</v>
      </c>
    </row>
    <row r="356" s="2" customFormat="1">
      <c r="A356" s="38"/>
      <c r="B356" s="39"/>
      <c r="C356" s="40"/>
      <c r="D356" s="234" t="s">
        <v>132</v>
      </c>
      <c r="E356" s="40"/>
      <c r="F356" s="235" t="s">
        <v>533</v>
      </c>
      <c r="G356" s="40"/>
      <c r="H356" s="40"/>
      <c r="I356" s="236"/>
      <c r="J356" s="40"/>
      <c r="K356" s="40"/>
      <c r="L356" s="44"/>
      <c r="M356" s="237"/>
      <c r="N356" s="238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132</v>
      </c>
      <c r="AU356" s="17" t="s">
        <v>84</v>
      </c>
    </row>
    <row r="357" s="12" customFormat="1" ht="22.8" customHeight="1">
      <c r="A357" s="12"/>
      <c r="B357" s="204"/>
      <c r="C357" s="205"/>
      <c r="D357" s="206" t="s">
        <v>73</v>
      </c>
      <c r="E357" s="218" t="s">
        <v>535</v>
      </c>
      <c r="F357" s="218" t="s">
        <v>536</v>
      </c>
      <c r="G357" s="205"/>
      <c r="H357" s="205"/>
      <c r="I357" s="208"/>
      <c r="J357" s="219">
        <f>BK357</f>
        <v>0</v>
      </c>
      <c r="K357" s="205"/>
      <c r="L357" s="210"/>
      <c r="M357" s="211"/>
      <c r="N357" s="212"/>
      <c r="O357" s="212"/>
      <c r="P357" s="213">
        <f>SUM(P358:P361)</f>
        <v>0</v>
      </c>
      <c r="Q357" s="212"/>
      <c r="R357" s="213">
        <f>SUM(R358:R361)</f>
        <v>0</v>
      </c>
      <c r="S357" s="212"/>
      <c r="T357" s="214">
        <f>SUM(T358:T361)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15" t="s">
        <v>150</v>
      </c>
      <c r="AT357" s="216" t="s">
        <v>73</v>
      </c>
      <c r="AU357" s="216" t="s">
        <v>82</v>
      </c>
      <c r="AY357" s="215" t="s">
        <v>124</v>
      </c>
      <c r="BK357" s="217">
        <f>SUM(BK358:BK361)</f>
        <v>0</v>
      </c>
    </row>
    <row r="358" s="2" customFormat="1" ht="16.5" customHeight="1">
      <c r="A358" s="38"/>
      <c r="B358" s="39"/>
      <c r="C358" s="220" t="s">
        <v>537</v>
      </c>
      <c r="D358" s="220" t="s">
        <v>126</v>
      </c>
      <c r="E358" s="221" t="s">
        <v>538</v>
      </c>
      <c r="F358" s="222" t="s">
        <v>536</v>
      </c>
      <c r="G358" s="223" t="s">
        <v>518</v>
      </c>
      <c r="H358" s="224">
        <v>1</v>
      </c>
      <c r="I358" s="225"/>
      <c r="J358" s="226">
        <f>ROUND(I358*H358,2)</f>
        <v>0</v>
      </c>
      <c r="K358" s="227"/>
      <c r="L358" s="44"/>
      <c r="M358" s="228" t="s">
        <v>1</v>
      </c>
      <c r="N358" s="229" t="s">
        <v>39</v>
      </c>
      <c r="O358" s="91"/>
      <c r="P358" s="230">
        <f>O358*H358</f>
        <v>0</v>
      </c>
      <c r="Q358" s="230">
        <v>0</v>
      </c>
      <c r="R358" s="230">
        <f>Q358*H358</f>
        <v>0</v>
      </c>
      <c r="S358" s="230">
        <v>0</v>
      </c>
      <c r="T358" s="231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2" t="s">
        <v>519</v>
      </c>
      <c r="AT358" s="232" t="s">
        <v>126</v>
      </c>
      <c r="AU358" s="232" t="s">
        <v>84</v>
      </c>
      <c r="AY358" s="17" t="s">
        <v>124</v>
      </c>
      <c r="BE358" s="233">
        <f>IF(N358="základní",J358,0)</f>
        <v>0</v>
      </c>
      <c r="BF358" s="233">
        <f>IF(N358="snížená",J358,0)</f>
        <v>0</v>
      </c>
      <c r="BG358" s="233">
        <f>IF(N358="zákl. přenesená",J358,0)</f>
        <v>0</v>
      </c>
      <c r="BH358" s="233">
        <f>IF(N358="sníž. přenesená",J358,0)</f>
        <v>0</v>
      </c>
      <c r="BI358" s="233">
        <f>IF(N358="nulová",J358,0)</f>
        <v>0</v>
      </c>
      <c r="BJ358" s="17" t="s">
        <v>82</v>
      </c>
      <c r="BK358" s="233">
        <f>ROUND(I358*H358,2)</f>
        <v>0</v>
      </c>
      <c r="BL358" s="17" t="s">
        <v>519</v>
      </c>
      <c r="BM358" s="232" t="s">
        <v>539</v>
      </c>
    </row>
    <row r="359" s="2" customFormat="1">
      <c r="A359" s="38"/>
      <c r="B359" s="39"/>
      <c r="C359" s="40"/>
      <c r="D359" s="234" t="s">
        <v>132</v>
      </c>
      <c r="E359" s="40"/>
      <c r="F359" s="235" t="s">
        <v>536</v>
      </c>
      <c r="G359" s="40"/>
      <c r="H359" s="40"/>
      <c r="I359" s="236"/>
      <c r="J359" s="40"/>
      <c r="K359" s="40"/>
      <c r="L359" s="44"/>
      <c r="M359" s="237"/>
      <c r="N359" s="238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132</v>
      </c>
      <c r="AU359" s="17" t="s">
        <v>84</v>
      </c>
    </row>
    <row r="360" s="2" customFormat="1" ht="16.5" customHeight="1">
      <c r="A360" s="38"/>
      <c r="B360" s="39"/>
      <c r="C360" s="220" t="s">
        <v>540</v>
      </c>
      <c r="D360" s="220" t="s">
        <v>126</v>
      </c>
      <c r="E360" s="221" t="s">
        <v>541</v>
      </c>
      <c r="F360" s="222" t="s">
        <v>542</v>
      </c>
      <c r="G360" s="223" t="s">
        <v>518</v>
      </c>
      <c r="H360" s="224">
        <v>1</v>
      </c>
      <c r="I360" s="225"/>
      <c r="J360" s="226">
        <f>ROUND(I360*H360,2)</f>
        <v>0</v>
      </c>
      <c r="K360" s="227"/>
      <c r="L360" s="44"/>
      <c r="M360" s="228" t="s">
        <v>1</v>
      </c>
      <c r="N360" s="229" t="s">
        <v>39</v>
      </c>
      <c r="O360" s="91"/>
      <c r="P360" s="230">
        <f>O360*H360</f>
        <v>0</v>
      </c>
      <c r="Q360" s="230">
        <v>0</v>
      </c>
      <c r="R360" s="230">
        <f>Q360*H360</f>
        <v>0</v>
      </c>
      <c r="S360" s="230">
        <v>0</v>
      </c>
      <c r="T360" s="231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2" t="s">
        <v>519</v>
      </c>
      <c r="AT360" s="232" t="s">
        <v>126</v>
      </c>
      <c r="AU360" s="232" t="s">
        <v>84</v>
      </c>
      <c r="AY360" s="17" t="s">
        <v>124</v>
      </c>
      <c r="BE360" s="233">
        <f>IF(N360="základní",J360,0)</f>
        <v>0</v>
      </c>
      <c r="BF360" s="233">
        <f>IF(N360="snížená",J360,0)</f>
        <v>0</v>
      </c>
      <c r="BG360" s="233">
        <f>IF(N360="zákl. přenesená",J360,0)</f>
        <v>0</v>
      </c>
      <c r="BH360" s="233">
        <f>IF(N360="sníž. přenesená",J360,0)</f>
        <v>0</v>
      </c>
      <c r="BI360" s="233">
        <f>IF(N360="nulová",J360,0)</f>
        <v>0</v>
      </c>
      <c r="BJ360" s="17" t="s">
        <v>82</v>
      </c>
      <c r="BK360" s="233">
        <f>ROUND(I360*H360,2)</f>
        <v>0</v>
      </c>
      <c r="BL360" s="17" t="s">
        <v>519</v>
      </c>
      <c r="BM360" s="232" t="s">
        <v>543</v>
      </c>
    </row>
    <row r="361" s="2" customFormat="1">
      <c r="A361" s="38"/>
      <c r="B361" s="39"/>
      <c r="C361" s="40"/>
      <c r="D361" s="234" t="s">
        <v>132</v>
      </c>
      <c r="E361" s="40"/>
      <c r="F361" s="235" t="s">
        <v>542</v>
      </c>
      <c r="G361" s="40"/>
      <c r="H361" s="40"/>
      <c r="I361" s="236"/>
      <c r="J361" s="40"/>
      <c r="K361" s="40"/>
      <c r="L361" s="44"/>
      <c r="M361" s="237"/>
      <c r="N361" s="238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132</v>
      </c>
      <c r="AU361" s="17" t="s">
        <v>84</v>
      </c>
    </row>
    <row r="362" s="12" customFormat="1" ht="22.8" customHeight="1">
      <c r="A362" s="12"/>
      <c r="B362" s="204"/>
      <c r="C362" s="205"/>
      <c r="D362" s="206" t="s">
        <v>73</v>
      </c>
      <c r="E362" s="218" t="s">
        <v>544</v>
      </c>
      <c r="F362" s="218" t="s">
        <v>545</v>
      </c>
      <c r="G362" s="205"/>
      <c r="H362" s="205"/>
      <c r="I362" s="208"/>
      <c r="J362" s="219">
        <f>BK362</f>
        <v>0</v>
      </c>
      <c r="K362" s="205"/>
      <c r="L362" s="210"/>
      <c r="M362" s="211"/>
      <c r="N362" s="212"/>
      <c r="O362" s="212"/>
      <c r="P362" s="213">
        <f>SUM(P363:P364)</f>
        <v>0</v>
      </c>
      <c r="Q362" s="212"/>
      <c r="R362" s="213">
        <f>SUM(R363:R364)</f>
        <v>0</v>
      </c>
      <c r="S362" s="212"/>
      <c r="T362" s="214">
        <f>SUM(T363:T364)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15" t="s">
        <v>150</v>
      </c>
      <c r="AT362" s="216" t="s">
        <v>73</v>
      </c>
      <c r="AU362" s="216" t="s">
        <v>82</v>
      </c>
      <c r="AY362" s="215" t="s">
        <v>124</v>
      </c>
      <c r="BK362" s="217">
        <f>SUM(BK363:BK364)</f>
        <v>0</v>
      </c>
    </row>
    <row r="363" s="2" customFormat="1" ht="16.5" customHeight="1">
      <c r="A363" s="38"/>
      <c r="B363" s="39"/>
      <c r="C363" s="220" t="s">
        <v>546</v>
      </c>
      <c r="D363" s="220" t="s">
        <v>126</v>
      </c>
      <c r="E363" s="221" t="s">
        <v>547</v>
      </c>
      <c r="F363" s="222" t="s">
        <v>548</v>
      </c>
      <c r="G363" s="223" t="s">
        <v>518</v>
      </c>
      <c r="H363" s="224">
        <v>2</v>
      </c>
      <c r="I363" s="225"/>
      <c r="J363" s="226">
        <f>ROUND(I363*H363,2)</f>
        <v>0</v>
      </c>
      <c r="K363" s="227"/>
      <c r="L363" s="44"/>
      <c r="M363" s="228" t="s">
        <v>1</v>
      </c>
      <c r="N363" s="229" t="s">
        <v>39</v>
      </c>
      <c r="O363" s="91"/>
      <c r="P363" s="230">
        <f>O363*H363</f>
        <v>0</v>
      </c>
      <c r="Q363" s="230">
        <v>0</v>
      </c>
      <c r="R363" s="230">
        <f>Q363*H363</f>
        <v>0</v>
      </c>
      <c r="S363" s="230">
        <v>0</v>
      </c>
      <c r="T363" s="231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2" t="s">
        <v>519</v>
      </c>
      <c r="AT363" s="232" t="s">
        <v>126</v>
      </c>
      <c r="AU363" s="232" t="s">
        <v>84</v>
      </c>
      <c r="AY363" s="17" t="s">
        <v>124</v>
      </c>
      <c r="BE363" s="233">
        <f>IF(N363="základní",J363,0)</f>
        <v>0</v>
      </c>
      <c r="BF363" s="233">
        <f>IF(N363="snížená",J363,0)</f>
        <v>0</v>
      </c>
      <c r="BG363" s="233">
        <f>IF(N363="zákl. přenesená",J363,0)</f>
        <v>0</v>
      </c>
      <c r="BH363" s="233">
        <f>IF(N363="sníž. přenesená",J363,0)</f>
        <v>0</v>
      </c>
      <c r="BI363" s="233">
        <f>IF(N363="nulová",J363,0)</f>
        <v>0</v>
      </c>
      <c r="BJ363" s="17" t="s">
        <v>82</v>
      </c>
      <c r="BK363" s="233">
        <f>ROUND(I363*H363,2)</f>
        <v>0</v>
      </c>
      <c r="BL363" s="17" t="s">
        <v>519</v>
      </c>
      <c r="BM363" s="232" t="s">
        <v>549</v>
      </c>
    </row>
    <row r="364" s="2" customFormat="1">
      <c r="A364" s="38"/>
      <c r="B364" s="39"/>
      <c r="C364" s="40"/>
      <c r="D364" s="234" t="s">
        <v>132</v>
      </c>
      <c r="E364" s="40"/>
      <c r="F364" s="235" t="s">
        <v>548</v>
      </c>
      <c r="G364" s="40"/>
      <c r="H364" s="40"/>
      <c r="I364" s="236"/>
      <c r="J364" s="40"/>
      <c r="K364" s="40"/>
      <c r="L364" s="44"/>
      <c r="M364" s="282"/>
      <c r="N364" s="283"/>
      <c r="O364" s="284"/>
      <c r="P364" s="284"/>
      <c r="Q364" s="284"/>
      <c r="R364" s="284"/>
      <c r="S364" s="284"/>
      <c r="T364" s="285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132</v>
      </c>
      <c r="AU364" s="17" t="s">
        <v>84</v>
      </c>
    </row>
    <row r="365" s="2" customFormat="1" ht="6.96" customHeight="1">
      <c r="A365" s="38"/>
      <c r="B365" s="66"/>
      <c r="C365" s="67"/>
      <c r="D365" s="67"/>
      <c r="E365" s="67"/>
      <c r="F365" s="67"/>
      <c r="G365" s="67"/>
      <c r="H365" s="67"/>
      <c r="I365" s="67"/>
      <c r="J365" s="67"/>
      <c r="K365" s="67"/>
      <c r="L365" s="44"/>
      <c r="M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</row>
  </sheetData>
  <sheetProtection sheet="1" autoFilter="0" formatColumns="0" formatRows="0" objects="1" scenarios="1" spinCount="100000" saltValue="LKhw2yKkcfOYspRy66nc+iEh5SjaQ3+SOhVKgjzDPbb1vmuQqoQWny+jjusGHpkfw0c4qopwWjmnpnLHEyTNoA==" hashValue="1O6iGvrwE1hkgrWFPC9uG9Ry42V9vzxNrli/0+wVtRCAC2s1nrA9ftxsyHYMVN84Rong3uJNpZq4YxZnUeD5iQ==" algorithmName="SHA-512" password="CC35"/>
  <autoFilter ref="C126:K364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84</v>
      </c>
    </row>
    <row r="4" s="1" customFormat="1" ht="24.96" customHeight="1">
      <c r="B4" s="20"/>
      <c r="D4" s="139" t="s">
        <v>90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HODONÍN - přechod pro chodce ul. Národní třída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550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26</v>
      </c>
      <c r="G12" s="38"/>
      <c r="H12" s="38"/>
      <c r="I12" s="141" t="s">
        <v>22</v>
      </c>
      <c r="J12" s="145" t="str">
        <f>'Rekapitulace stavby'!AN8</f>
        <v>12. 3. 2024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34</v>
      </c>
      <c r="E30" s="38"/>
      <c r="F30" s="38"/>
      <c r="G30" s="38"/>
      <c r="H30" s="38"/>
      <c r="I30" s="38"/>
      <c r="J30" s="152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36</v>
      </c>
      <c r="G32" s="38"/>
      <c r="H32" s="38"/>
      <c r="I32" s="153" t="s">
        <v>35</v>
      </c>
      <c r="J32" s="153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38</v>
      </c>
      <c r="E33" s="141" t="s">
        <v>39</v>
      </c>
      <c r="F33" s="155">
        <f>ROUND((SUM(BE127:BE262)),  2)</f>
        <v>0</v>
      </c>
      <c r="G33" s="38"/>
      <c r="H33" s="38"/>
      <c r="I33" s="156">
        <v>0.20999999999999999</v>
      </c>
      <c r="J33" s="155">
        <f>ROUND(((SUM(BE127:BE262))*I33),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40</v>
      </c>
      <c r="F34" s="155">
        <f>ROUND((SUM(BF127:BF262)),  2)</f>
        <v>0</v>
      </c>
      <c r="G34" s="38"/>
      <c r="H34" s="38"/>
      <c r="I34" s="156">
        <v>0.12</v>
      </c>
      <c r="J34" s="155">
        <f>ROUND(((SUM(BF127:BF262))*I34),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41</v>
      </c>
      <c r="F35" s="155">
        <f>ROUND((SUM(BG127:BG262)),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42</v>
      </c>
      <c r="F36" s="155">
        <f>ROUND((SUM(BH127:BH262)),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43</v>
      </c>
      <c r="F37" s="155">
        <f>ROUND((SUM(BI127:BI262)),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44</v>
      </c>
      <c r="E39" s="159"/>
      <c r="F39" s="159"/>
      <c r="G39" s="160" t="s">
        <v>45</v>
      </c>
      <c r="H39" s="161" t="s">
        <v>46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HODONÍN - přechod pro chodce ul. Národní třída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SO400 - Veřejné osvětlení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12. 3. 2024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96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80"/>
      <c r="C97" s="181"/>
      <c r="D97" s="182" t="s">
        <v>98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551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104</v>
      </c>
      <c r="E99" s="189"/>
      <c r="F99" s="189"/>
      <c r="G99" s="189"/>
      <c r="H99" s="189"/>
      <c r="I99" s="189"/>
      <c r="J99" s="190">
        <f>J142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552</v>
      </c>
      <c r="E100" s="183"/>
      <c r="F100" s="183"/>
      <c r="G100" s="183"/>
      <c r="H100" s="183"/>
      <c r="I100" s="183"/>
      <c r="J100" s="184">
        <f>J145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6"/>
      <c r="C101" s="187"/>
      <c r="D101" s="188" t="s">
        <v>553</v>
      </c>
      <c r="E101" s="189"/>
      <c r="F101" s="189"/>
      <c r="G101" s="189"/>
      <c r="H101" s="189"/>
      <c r="I101" s="189"/>
      <c r="J101" s="190">
        <f>J146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554</v>
      </c>
      <c r="E102" s="183"/>
      <c r="F102" s="183"/>
      <c r="G102" s="183"/>
      <c r="H102" s="183"/>
      <c r="I102" s="183"/>
      <c r="J102" s="184">
        <f>J151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555</v>
      </c>
      <c r="E103" s="189"/>
      <c r="F103" s="189"/>
      <c r="G103" s="189"/>
      <c r="H103" s="189"/>
      <c r="I103" s="189"/>
      <c r="J103" s="190">
        <f>J152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556</v>
      </c>
      <c r="E104" s="189"/>
      <c r="F104" s="189"/>
      <c r="G104" s="189"/>
      <c r="H104" s="189"/>
      <c r="I104" s="189"/>
      <c r="J104" s="190">
        <f>J213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557</v>
      </c>
      <c r="E105" s="183"/>
      <c r="F105" s="183"/>
      <c r="G105" s="183"/>
      <c r="H105" s="183"/>
      <c r="I105" s="183"/>
      <c r="J105" s="184">
        <f>J254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0"/>
      <c r="C106" s="181"/>
      <c r="D106" s="182" t="s">
        <v>105</v>
      </c>
      <c r="E106" s="183"/>
      <c r="F106" s="183"/>
      <c r="G106" s="183"/>
      <c r="H106" s="183"/>
      <c r="I106" s="183"/>
      <c r="J106" s="184">
        <f>J259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558</v>
      </c>
      <c r="E107" s="189"/>
      <c r="F107" s="189"/>
      <c r="G107" s="189"/>
      <c r="H107" s="189"/>
      <c r="I107" s="189"/>
      <c r="J107" s="190">
        <f>J260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5" t="str">
        <f>E7</f>
        <v>HODONÍN - přechod pro chodce ul. Národní třída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91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SO400 - Veřejné osvětlení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 xml:space="preserve"> </v>
      </c>
      <c r="G121" s="40"/>
      <c r="H121" s="40"/>
      <c r="I121" s="32" t="s">
        <v>22</v>
      </c>
      <c r="J121" s="79" t="str">
        <f>IF(J12="","",J12)</f>
        <v>12. 3. 2024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 xml:space="preserve"> </v>
      </c>
      <c r="G123" s="40"/>
      <c r="H123" s="40"/>
      <c r="I123" s="32" t="s">
        <v>30</v>
      </c>
      <c r="J123" s="36" t="str">
        <f>E21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32</v>
      </c>
      <c r="J124" s="36" t="str">
        <f>E24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2"/>
      <c r="B126" s="193"/>
      <c r="C126" s="194" t="s">
        <v>110</v>
      </c>
      <c r="D126" s="195" t="s">
        <v>59</v>
      </c>
      <c r="E126" s="195" t="s">
        <v>55</v>
      </c>
      <c r="F126" s="195" t="s">
        <v>56</v>
      </c>
      <c r="G126" s="195" t="s">
        <v>111</v>
      </c>
      <c r="H126" s="195" t="s">
        <v>112</v>
      </c>
      <c r="I126" s="195" t="s">
        <v>113</v>
      </c>
      <c r="J126" s="196" t="s">
        <v>95</v>
      </c>
      <c r="K126" s="197" t="s">
        <v>114</v>
      </c>
      <c r="L126" s="198"/>
      <c r="M126" s="100" t="s">
        <v>1</v>
      </c>
      <c r="N126" s="101" t="s">
        <v>38</v>
      </c>
      <c r="O126" s="101" t="s">
        <v>115</v>
      </c>
      <c r="P126" s="101" t="s">
        <v>116</v>
      </c>
      <c r="Q126" s="101" t="s">
        <v>117</v>
      </c>
      <c r="R126" s="101" t="s">
        <v>118</v>
      </c>
      <c r="S126" s="101" t="s">
        <v>119</v>
      </c>
      <c r="T126" s="102" t="s">
        <v>120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8"/>
      <c r="B127" s="39"/>
      <c r="C127" s="107" t="s">
        <v>121</v>
      </c>
      <c r="D127" s="40"/>
      <c r="E127" s="40"/>
      <c r="F127" s="40"/>
      <c r="G127" s="40"/>
      <c r="H127" s="40"/>
      <c r="I127" s="40"/>
      <c r="J127" s="199">
        <f>BK127</f>
        <v>0</v>
      </c>
      <c r="K127" s="40"/>
      <c r="L127" s="44"/>
      <c r="M127" s="103"/>
      <c r="N127" s="200"/>
      <c r="O127" s="104"/>
      <c r="P127" s="201">
        <f>P128+P145+P151+P254+P259</f>
        <v>0</v>
      </c>
      <c r="Q127" s="104"/>
      <c r="R127" s="201">
        <f>R128+R145+R151+R254+R259</f>
        <v>0</v>
      </c>
      <c r="S127" s="104"/>
      <c r="T127" s="202">
        <f>T128+T145+T151+T254+T259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73</v>
      </c>
      <c r="AU127" s="17" t="s">
        <v>97</v>
      </c>
      <c r="BK127" s="203">
        <f>BK128+BK145+BK151+BK254+BK259</f>
        <v>0</v>
      </c>
    </row>
    <row r="128" s="12" customFormat="1" ht="25.92" customHeight="1">
      <c r="A128" s="12"/>
      <c r="B128" s="204"/>
      <c r="C128" s="205"/>
      <c r="D128" s="206" t="s">
        <v>73</v>
      </c>
      <c r="E128" s="207" t="s">
        <v>122</v>
      </c>
      <c r="F128" s="207" t="s">
        <v>123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P129+P142</f>
        <v>0</v>
      </c>
      <c r="Q128" s="212"/>
      <c r="R128" s="213">
        <f>R129+R142</f>
        <v>0</v>
      </c>
      <c r="S128" s="212"/>
      <c r="T128" s="214">
        <f>T129+T142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82</v>
      </c>
      <c r="AT128" s="216" t="s">
        <v>73</v>
      </c>
      <c r="AU128" s="216" t="s">
        <v>74</v>
      </c>
      <c r="AY128" s="215" t="s">
        <v>124</v>
      </c>
      <c r="BK128" s="217">
        <f>BK129+BK142</f>
        <v>0</v>
      </c>
    </row>
    <row r="129" s="12" customFormat="1" ht="22.8" customHeight="1">
      <c r="A129" s="12"/>
      <c r="B129" s="204"/>
      <c r="C129" s="205"/>
      <c r="D129" s="206" t="s">
        <v>73</v>
      </c>
      <c r="E129" s="218" t="s">
        <v>84</v>
      </c>
      <c r="F129" s="218" t="s">
        <v>559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SUM(P130:P141)</f>
        <v>0</v>
      </c>
      <c r="Q129" s="212"/>
      <c r="R129" s="213">
        <f>SUM(R130:R141)</f>
        <v>0</v>
      </c>
      <c r="S129" s="212"/>
      <c r="T129" s="214">
        <f>SUM(T130:T141)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82</v>
      </c>
      <c r="AT129" s="216" t="s">
        <v>73</v>
      </c>
      <c r="AU129" s="216" t="s">
        <v>82</v>
      </c>
      <c r="AY129" s="215" t="s">
        <v>124</v>
      </c>
      <c r="BK129" s="217">
        <f>SUM(BK130:BK141)</f>
        <v>0</v>
      </c>
    </row>
    <row r="130" s="2" customFormat="1" ht="24.15" customHeight="1">
      <c r="A130" s="38"/>
      <c r="B130" s="39"/>
      <c r="C130" s="220" t="s">
        <v>82</v>
      </c>
      <c r="D130" s="220" t="s">
        <v>126</v>
      </c>
      <c r="E130" s="221" t="s">
        <v>560</v>
      </c>
      <c r="F130" s="222" t="s">
        <v>561</v>
      </c>
      <c r="G130" s="223" t="s">
        <v>164</v>
      </c>
      <c r="H130" s="224">
        <v>8.1999999999999993</v>
      </c>
      <c r="I130" s="225"/>
      <c r="J130" s="226">
        <f>ROUND(I130*H130,2)</f>
        <v>0</v>
      </c>
      <c r="K130" s="227"/>
      <c r="L130" s="44"/>
      <c r="M130" s="228" t="s">
        <v>1</v>
      </c>
      <c r="N130" s="229" t="s">
        <v>39</v>
      </c>
      <c r="O130" s="91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2" t="s">
        <v>130</v>
      </c>
      <c r="AT130" s="232" t="s">
        <v>126</v>
      </c>
      <c r="AU130" s="232" t="s">
        <v>84</v>
      </c>
      <c r="AY130" s="17" t="s">
        <v>124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82</v>
      </c>
      <c r="BK130" s="233">
        <f>ROUND(I130*H130,2)</f>
        <v>0</v>
      </c>
      <c r="BL130" s="17" t="s">
        <v>130</v>
      </c>
      <c r="BM130" s="232" t="s">
        <v>84</v>
      </c>
    </row>
    <row r="131" s="2" customFormat="1">
      <c r="A131" s="38"/>
      <c r="B131" s="39"/>
      <c r="C131" s="40"/>
      <c r="D131" s="234" t="s">
        <v>132</v>
      </c>
      <c r="E131" s="40"/>
      <c r="F131" s="235" t="s">
        <v>561</v>
      </c>
      <c r="G131" s="40"/>
      <c r="H131" s="40"/>
      <c r="I131" s="236"/>
      <c r="J131" s="40"/>
      <c r="K131" s="40"/>
      <c r="L131" s="44"/>
      <c r="M131" s="237"/>
      <c r="N131" s="238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132</v>
      </c>
      <c r="AU131" s="17" t="s">
        <v>84</v>
      </c>
    </row>
    <row r="132" s="2" customFormat="1" ht="33" customHeight="1">
      <c r="A132" s="38"/>
      <c r="B132" s="39"/>
      <c r="C132" s="220" t="s">
        <v>84</v>
      </c>
      <c r="D132" s="220" t="s">
        <v>126</v>
      </c>
      <c r="E132" s="221" t="s">
        <v>562</v>
      </c>
      <c r="F132" s="222" t="s">
        <v>563</v>
      </c>
      <c r="G132" s="223" t="s">
        <v>164</v>
      </c>
      <c r="H132" s="224">
        <v>8.1999999999999993</v>
      </c>
      <c r="I132" s="225"/>
      <c r="J132" s="226">
        <f>ROUND(I132*H132,2)</f>
        <v>0</v>
      </c>
      <c r="K132" s="227"/>
      <c r="L132" s="44"/>
      <c r="M132" s="228" t="s">
        <v>1</v>
      </c>
      <c r="N132" s="229" t="s">
        <v>39</v>
      </c>
      <c r="O132" s="91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2" t="s">
        <v>130</v>
      </c>
      <c r="AT132" s="232" t="s">
        <v>126</v>
      </c>
      <c r="AU132" s="232" t="s">
        <v>84</v>
      </c>
      <c r="AY132" s="17" t="s">
        <v>124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7" t="s">
        <v>82</v>
      </c>
      <c r="BK132" s="233">
        <f>ROUND(I132*H132,2)</f>
        <v>0</v>
      </c>
      <c r="BL132" s="17" t="s">
        <v>130</v>
      </c>
      <c r="BM132" s="232" t="s">
        <v>130</v>
      </c>
    </row>
    <row r="133" s="2" customFormat="1">
      <c r="A133" s="38"/>
      <c r="B133" s="39"/>
      <c r="C133" s="40"/>
      <c r="D133" s="234" t="s">
        <v>132</v>
      </c>
      <c r="E133" s="40"/>
      <c r="F133" s="235" t="s">
        <v>563</v>
      </c>
      <c r="G133" s="40"/>
      <c r="H133" s="40"/>
      <c r="I133" s="236"/>
      <c r="J133" s="40"/>
      <c r="K133" s="40"/>
      <c r="L133" s="44"/>
      <c r="M133" s="237"/>
      <c r="N133" s="238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132</v>
      </c>
      <c r="AU133" s="17" t="s">
        <v>84</v>
      </c>
    </row>
    <row r="134" s="2" customFormat="1" ht="16.5" customHeight="1">
      <c r="A134" s="38"/>
      <c r="B134" s="39"/>
      <c r="C134" s="261" t="s">
        <v>139</v>
      </c>
      <c r="D134" s="261" t="s">
        <v>205</v>
      </c>
      <c r="E134" s="262" t="s">
        <v>564</v>
      </c>
      <c r="F134" s="263" t="s">
        <v>565</v>
      </c>
      <c r="G134" s="264" t="s">
        <v>184</v>
      </c>
      <c r="H134" s="265">
        <v>0.90000000000000002</v>
      </c>
      <c r="I134" s="266"/>
      <c r="J134" s="267">
        <f>ROUND(I134*H134,2)</f>
        <v>0</v>
      </c>
      <c r="K134" s="268"/>
      <c r="L134" s="269"/>
      <c r="M134" s="270" t="s">
        <v>1</v>
      </c>
      <c r="N134" s="271" t="s">
        <v>39</v>
      </c>
      <c r="O134" s="91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2" t="s">
        <v>168</v>
      </c>
      <c r="AT134" s="232" t="s">
        <v>205</v>
      </c>
      <c r="AU134" s="232" t="s">
        <v>84</v>
      </c>
      <c r="AY134" s="17" t="s">
        <v>124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7" t="s">
        <v>82</v>
      </c>
      <c r="BK134" s="233">
        <f>ROUND(I134*H134,2)</f>
        <v>0</v>
      </c>
      <c r="BL134" s="17" t="s">
        <v>130</v>
      </c>
      <c r="BM134" s="232" t="s">
        <v>153</v>
      </c>
    </row>
    <row r="135" s="2" customFormat="1">
      <c r="A135" s="38"/>
      <c r="B135" s="39"/>
      <c r="C135" s="40"/>
      <c r="D135" s="234" t="s">
        <v>132</v>
      </c>
      <c r="E135" s="40"/>
      <c r="F135" s="235" t="s">
        <v>565</v>
      </c>
      <c r="G135" s="40"/>
      <c r="H135" s="40"/>
      <c r="I135" s="236"/>
      <c r="J135" s="40"/>
      <c r="K135" s="40"/>
      <c r="L135" s="44"/>
      <c r="M135" s="237"/>
      <c r="N135" s="238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132</v>
      </c>
      <c r="AU135" s="17" t="s">
        <v>84</v>
      </c>
    </row>
    <row r="136" s="2" customFormat="1" ht="24.15" customHeight="1">
      <c r="A136" s="38"/>
      <c r="B136" s="39"/>
      <c r="C136" s="220" t="s">
        <v>130</v>
      </c>
      <c r="D136" s="220" t="s">
        <v>126</v>
      </c>
      <c r="E136" s="221" t="s">
        <v>566</v>
      </c>
      <c r="F136" s="222" t="s">
        <v>567</v>
      </c>
      <c r="G136" s="223" t="s">
        <v>208</v>
      </c>
      <c r="H136" s="224">
        <v>0.13800000000000001</v>
      </c>
      <c r="I136" s="225"/>
      <c r="J136" s="226">
        <f>ROUND(I136*H136,2)</f>
        <v>0</v>
      </c>
      <c r="K136" s="227"/>
      <c r="L136" s="44"/>
      <c r="M136" s="228" t="s">
        <v>1</v>
      </c>
      <c r="N136" s="229" t="s">
        <v>39</v>
      </c>
      <c r="O136" s="91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2" t="s">
        <v>130</v>
      </c>
      <c r="AT136" s="232" t="s">
        <v>126</v>
      </c>
      <c r="AU136" s="232" t="s">
        <v>84</v>
      </c>
      <c r="AY136" s="17" t="s">
        <v>124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82</v>
      </c>
      <c r="BK136" s="233">
        <f>ROUND(I136*H136,2)</f>
        <v>0</v>
      </c>
      <c r="BL136" s="17" t="s">
        <v>130</v>
      </c>
      <c r="BM136" s="232" t="s">
        <v>168</v>
      </c>
    </row>
    <row r="137" s="2" customFormat="1">
      <c r="A137" s="38"/>
      <c r="B137" s="39"/>
      <c r="C137" s="40"/>
      <c r="D137" s="234" t="s">
        <v>132</v>
      </c>
      <c r="E137" s="40"/>
      <c r="F137" s="235" t="s">
        <v>567</v>
      </c>
      <c r="G137" s="40"/>
      <c r="H137" s="40"/>
      <c r="I137" s="236"/>
      <c r="J137" s="40"/>
      <c r="K137" s="40"/>
      <c r="L137" s="44"/>
      <c r="M137" s="237"/>
      <c r="N137" s="238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132</v>
      </c>
      <c r="AU137" s="17" t="s">
        <v>84</v>
      </c>
    </row>
    <row r="138" s="2" customFormat="1" ht="24.15" customHeight="1">
      <c r="A138" s="38"/>
      <c r="B138" s="39"/>
      <c r="C138" s="220" t="s">
        <v>150</v>
      </c>
      <c r="D138" s="220" t="s">
        <v>126</v>
      </c>
      <c r="E138" s="221" t="s">
        <v>568</v>
      </c>
      <c r="F138" s="222" t="s">
        <v>569</v>
      </c>
      <c r="G138" s="223" t="s">
        <v>184</v>
      </c>
      <c r="H138" s="224">
        <v>0.35999999999999999</v>
      </c>
      <c r="I138" s="225"/>
      <c r="J138" s="226">
        <f>ROUND(I138*H138,2)</f>
        <v>0</v>
      </c>
      <c r="K138" s="227"/>
      <c r="L138" s="44"/>
      <c r="M138" s="228" t="s">
        <v>1</v>
      </c>
      <c r="N138" s="229" t="s">
        <v>39</v>
      </c>
      <c r="O138" s="91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2" t="s">
        <v>130</v>
      </c>
      <c r="AT138" s="232" t="s">
        <v>126</v>
      </c>
      <c r="AU138" s="232" t="s">
        <v>84</v>
      </c>
      <c r="AY138" s="17" t="s">
        <v>124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82</v>
      </c>
      <c r="BK138" s="233">
        <f>ROUND(I138*H138,2)</f>
        <v>0</v>
      </c>
      <c r="BL138" s="17" t="s">
        <v>130</v>
      </c>
      <c r="BM138" s="232" t="s">
        <v>181</v>
      </c>
    </row>
    <row r="139" s="2" customFormat="1">
      <c r="A139" s="38"/>
      <c r="B139" s="39"/>
      <c r="C139" s="40"/>
      <c r="D139" s="234" t="s">
        <v>132</v>
      </c>
      <c r="E139" s="40"/>
      <c r="F139" s="235" t="s">
        <v>569</v>
      </c>
      <c r="G139" s="40"/>
      <c r="H139" s="40"/>
      <c r="I139" s="236"/>
      <c r="J139" s="40"/>
      <c r="K139" s="40"/>
      <c r="L139" s="44"/>
      <c r="M139" s="237"/>
      <c r="N139" s="238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132</v>
      </c>
      <c r="AU139" s="17" t="s">
        <v>84</v>
      </c>
    </row>
    <row r="140" s="2" customFormat="1" ht="24.15" customHeight="1">
      <c r="A140" s="38"/>
      <c r="B140" s="39"/>
      <c r="C140" s="220" t="s">
        <v>153</v>
      </c>
      <c r="D140" s="220" t="s">
        <v>126</v>
      </c>
      <c r="E140" s="221" t="s">
        <v>570</v>
      </c>
      <c r="F140" s="222" t="s">
        <v>571</v>
      </c>
      <c r="G140" s="223" t="s">
        <v>184</v>
      </c>
      <c r="H140" s="224">
        <v>0.17999999999999999</v>
      </c>
      <c r="I140" s="225"/>
      <c r="J140" s="226">
        <f>ROUND(I140*H140,2)</f>
        <v>0</v>
      </c>
      <c r="K140" s="227"/>
      <c r="L140" s="44"/>
      <c r="M140" s="228" t="s">
        <v>1</v>
      </c>
      <c r="N140" s="229" t="s">
        <v>39</v>
      </c>
      <c r="O140" s="91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2" t="s">
        <v>130</v>
      </c>
      <c r="AT140" s="232" t="s">
        <v>126</v>
      </c>
      <c r="AU140" s="232" t="s">
        <v>84</v>
      </c>
      <c r="AY140" s="17" t="s">
        <v>124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82</v>
      </c>
      <c r="BK140" s="233">
        <f>ROUND(I140*H140,2)</f>
        <v>0</v>
      </c>
      <c r="BL140" s="17" t="s">
        <v>130</v>
      </c>
      <c r="BM140" s="232" t="s">
        <v>8</v>
      </c>
    </row>
    <row r="141" s="2" customFormat="1">
      <c r="A141" s="38"/>
      <c r="B141" s="39"/>
      <c r="C141" s="40"/>
      <c r="D141" s="234" t="s">
        <v>132</v>
      </c>
      <c r="E141" s="40"/>
      <c r="F141" s="235" t="s">
        <v>571</v>
      </c>
      <c r="G141" s="40"/>
      <c r="H141" s="40"/>
      <c r="I141" s="236"/>
      <c r="J141" s="40"/>
      <c r="K141" s="40"/>
      <c r="L141" s="44"/>
      <c r="M141" s="237"/>
      <c r="N141" s="238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132</v>
      </c>
      <c r="AU141" s="17" t="s">
        <v>84</v>
      </c>
    </row>
    <row r="142" s="12" customFormat="1" ht="22.8" customHeight="1">
      <c r="A142" s="12"/>
      <c r="B142" s="204"/>
      <c r="C142" s="205"/>
      <c r="D142" s="206" t="s">
        <v>73</v>
      </c>
      <c r="E142" s="218" t="s">
        <v>504</v>
      </c>
      <c r="F142" s="218" t="s">
        <v>505</v>
      </c>
      <c r="G142" s="205"/>
      <c r="H142" s="205"/>
      <c r="I142" s="208"/>
      <c r="J142" s="219">
        <f>BK142</f>
        <v>0</v>
      </c>
      <c r="K142" s="205"/>
      <c r="L142" s="210"/>
      <c r="M142" s="211"/>
      <c r="N142" s="212"/>
      <c r="O142" s="212"/>
      <c r="P142" s="213">
        <f>SUM(P143:P144)</f>
        <v>0</v>
      </c>
      <c r="Q142" s="212"/>
      <c r="R142" s="213">
        <f>SUM(R143:R144)</f>
        <v>0</v>
      </c>
      <c r="S142" s="212"/>
      <c r="T142" s="214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5" t="s">
        <v>82</v>
      </c>
      <c r="AT142" s="216" t="s">
        <v>73</v>
      </c>
      <c r="AU142" s="216" t="s">
        <v>82</v>
      </c>
      <c r="AY142" s="215" t="s">
        <v>124</v>
      </c>
      <c r="BK142" s="217">
        <f>SUM(BK143:BK144)</f>
        <v>0</v>
      </c>
    </row>
    <row r="143" s="2" customFormat="1" ht="24.15" customHeight="1">
      <c r="A143" s="38"/>
      <c r="B143" s="39"/>
      <c r="C143" s="220" t="s">
        <v>161</v>
      </c>
      <c r="D143" s="220" t="s">
        <v>126</v>
      </c>
      <c r="E143" s="221" t="s">
        <v>572</v>
      </c>
      <c r="F143" s="222" t="s">
        <v>573</v>
      </c>
      <c r="G143" s="223" t="s">
        <v>208</v>
      </c>
      <c r="H143" s="224">
        <v>3.508</v>
      </c>
      <c r="I143" s="225"/>
      <c r="J143" s="226">
        <f>ROUND(I143*H143,2)</f>
        <v>0</v>
      </c>
      <c r="K143" s="227"/>
      <c r="L143" s="44"/>
      <c r="M143" s="228" t="s">
        <v>1</v>
      </c>
      <c r="N143" s="229" t="s">
        <v>39</v>
      </c>
      <c r="O143" s="91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2" t="s">
        <v>130</v>
      </c>
      <c r="AT143" s="232" t="s">
        <v>126</v>
      </c>
      <c r="AU143" s="232" t="s">
        <v>84</v>
      </c>
      <c r="AY143" s="17" t="s">
        <v>124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7" t="s">
        <v>82</v>
      </c>
      <c r="BK143" s="233">
        <f>ROUND(I143*H143,2)</f>
        <v>0</v>
      </c>
      <c r="BL143" s="17" t="s">
        <v>130</v>
      </c>
      <c r="BM143" s="232" t="s">
        <v>204</v>
      </c>
    </row>
    <row r="144" s="2" customFormat="1">
      <c r="A144" s="38"/>
      <c r="B144" s="39"/>
      <c r="C144" s="40"/>
      <c r="D144" s="234" t="s">
        <v>132</v>
      </c>
      <c r="E144" s="40"/>
      <c r="F144" s="235" t="s">
        <v>573</v>
      </c>
      <c r="G144" s="40"/>
      <c r="H144" s="40"/>
      <c r="I144" s="236"/>
      <c r="J144" s="40"/>
      <c r="K144" s="40"/>
      <c r="L144" s="44"/>
      <c r="M144" s="237"/>
      <c r="N144" s="238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132</v>
      </c>
      <c r="AU144" s="17" t="s">
        <v>84</v>
      </c>
    </row>
    <row r="145" s="12" customFormat="1" ht="25.92" customHeight="1">
      <c r="A145" s="12"/>
      <c r="B145" s="204"/>
      <c r="C145" s="205"/>
      <c r="D145" s="206" t="s">
        <v>73</v>
      </c>
      <c r="E145" s="207" t="s">
        <v>574</v>
      </c>
      <c r="F145" s="207" t="s">
        <v>575</v>
      </c>
      <c r="G145" s="205"/>
      <c r="H145" s="205"/>
      <c r="I145" s="208"/>
      <c r="J145" s="209">
        <f>BK145</f>
        <v>0</v>
      </c>
      <c r="K145" s="205"/>
      <c r="L145" s="210"/>
      <c r="M145" s="211"/>
      <c r="N145" s="212"/>
      <c r="O145" s="212"/>
      <c r="P145" s="213">
        <f>P146</f>
        <v>0</v>
      </c>
      <c r="Q145" s="212"/>
      <c r="R145" s="213">
        <f>R146</f>
        <v>0</v>
      </c>
      <c r="S145" s="212"/>
      <c r="T145" s="214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5" t="s">
        <v>84</v>
      </c>
      <c r="AT145" s="216" t="s">
        <v>73</v>
      </c>
      <c r="AU145" s="216" t="s">
        <v>74</v>
      </c>
      <c r="AY145" s="215" t="s">
        <v>124</v>
      </c>
      <c r="BK145" s="217">
        <f>BK146</f>
        <v>0</v>
      </c>
    </row>
    <row r="146" s="12" customFormat="1" ht="22.8" customHeight="1">
      <c r="A146" s="12"/>
      <c r="B146" s="204"/>
      <c r="C146" s="205"/>
      <c r="D146" s="206" t="s">
        <v>73</v>
      </c>
      <c r="E146" s="218" t="s">
        <v>576</v>
      </c>
      <c r="F146" s="218" t="s">
        <v>577</v>
      </c>
      <c r="G146" s="205"/>
      <c r="H146" s="205"/>
      <c r="I146" s="208"/>
      <c r="J146" s="219">
        <f>BK146</f>
        <v>0</v>
      </c>
      <c r="K146" s="205"/>
      <c r="L146" s="210"/>
      <c r="M146" s="211"/>
      <c r="N146" s="212"/>
      <c r="O146" s="212"/>
      <c r="P146" s="213">
        <f>SUM(P147:P150)</f>
        <v>0</v>
      </c>
      <c r="Q146" s="212"/>
      <c r="R146" s="213">
        <f>SUM(R147:R150)</f>
        <v>0</v>
      </c>
      <c r="S146" s="212"/>
      <c r="T146" s="214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5" t="s">
        <v>84</v>
      </c>
      <c r="AT146" s="216" t="s">
        <v>73</v>
      </c>
      <c r="AU146" s="216" t="s">
        <v>82</v>
      </c>
      <c r="AY146" s="215" t="s">
        <v>124</v>
      </c>
      <c r="BK146" s="217">
        <f>SUM(BK147:BK150)</f>
        <v>0</v>
      </c>
    </row>
    <row r="147" s="2" customFormat="1" ht="24.15" customHeight="1">
      <c r="A147" s="38"/>
      <c r="B147" s="39"/>
      <c r="C147" s="220" t="s">
        <v>168</v>
      </c>
      <c r="D147" s="220" t="s">
        <v>126</v>
      </c>
      <c r="E147" s="221" t="s">
        <v>578</v>
      </c>
      <c r="F147" s="222" t="s">
        <v>579</v>
      </c>
      <c r="G147" s="223" t="s">
        <v>164</v>
      </c>
      <c r="H147" s="224">
        <v>1</v>
      </c>
      <c r="I147" s="225"/>
      <c r="J147" s="226">
        <f>ROUND(I147*H147,2)</f>
        <v>0</v>
      </c>
      <c r="K147" s="227"/>
      <c r="L147" s="44"/>
      <c r="M147" s="228" t="s">
        <v>1</v>
      </c>
      <c r="N147" s="229" t="s">
        <v>39</v>
      </c>
      <c r="O147" s="91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2" t="s">
        <v>219</v>
      </c>
      <c r="AT147" s="232" t="s">
        <v>126</v>
      </c>
      <c r="AU147" s="232" t="s">
        <v>84</v>
      </c>
      <c r="AY147" s="17" t="s">
        <v>124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7" t="s">
        <v>82</v>
      </c>
      <c r="BK147" s="233">
        <f>ROUND(I147*H147,2)</f>
        <v>0</v>
      </c>
      <c r="BL147" s="17" t="s">
        <v>219</v>
      </c>
      <c r="BM147" s="232" t="s">
        <v>219</v>
      </c>
    </row>
    <row r="148" s="2" customFormat="1">
      <c r="A148" s="38"/>
      <c r="B148" s="39"/>
      <c r="C148" s="40"/>
      <c r="D148" s="234" t="s">
        <v>132</v>
      </c>
      <c r="E148" s="40"/>
      <c r="F148" s="235" t="s">
        <v>579</v>
      </c>
      <c r="G148" s="40"/>
      <c r="H148" s="40"/>
      <c r="I148" s="236"/>
      <c r="J148" s="40"/>
      <c r="K148" s="40"/>
      <c r="L148" s="44"/>
      <c r="M148" s="237"/>
      <c r="N148" s="238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132</v>
      </c>
      <c r="AU148" s="17" t="s">
        <v>84</v>
      </c>
    </row>
    <row r="149" s="2" customFormat="1" ht="16.5" customHeight="1">
      <c r="A149" s="38"/>
      <c r="B149" s="39"/>
      <c r="C149" s="261" t="s">
        <v>175</v>
      </c>
      <c r="D149" s="261" t="s">
        <v>205</v>
      </c>
      <c r="E149" s="262" t="s">
        <v>580</v>
      </c>
      <c r="F149" s="263" t="s">
        <v>581</v>
      </c>
      <c r="G149" s="264" t="s">
        <v>164</v>
      </c>
      <c r="H149" s="265">
        <v>1</v>
      </c>
      <c r="I149" s="266"/>
      <c r="J149" s="267">
        <f>ROUND(I149*H149,2)</f>
        <v>0</v>
      </c>
      <c r="K149" s="268"/>
      <c r="L149" s="269"/>
      <c r="M149" s="270" t="s">
        <v>1</v>
      </c>
      <c r="N149" s="271" t="s">
        <v>39</v>
      </c>
      <c r="O149" s="91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2" t="s">
        <v>311</v>
      </c>
      <c r="AT149" s="232" t="s">
        <v>205</v>
      </c>
      <c r="AU149" s="232" t="s">
        <v>84</v>
      </c>
      <c r="AY149" s="17" t="s">
        <v>124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7" t="s">
        <v>82</v>
      </c>
      <c r="BK149" s="233">
        <f>ROUND(I149*H149,2)</f>
        <v>0</v>
      </c>
      <c r="BL149" s="17" t="s">
        <v>219</v>
      </c>
      <c r="BM149" s="232" t="s">
        <v>233</v>
      </c>
    </row>
    <row r="150" s="2" customFormat="1">
      <c r="A150" s="38"/>
      <c r="B150" s="39"/>
      <c r="C150" s="40"/>
      <c r="D150" s="234" t="s">
        <v>132</v>
      </c>
      <c r="E150" s="40"/>
      <c r="F150" s="235" t="s">
        <v>581</v>
      </c>
      <c r="G150" s="40"/>
      <c r="H150" s="40"/>
      <c r="I150" s="236"/>
      <c r="J150" s="40"/>
      <c r="K150" s="40"/>
      <c r="L150" s="44"/>
      <c r="M150" s="237"/>
      <c r="N150" s="238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132</v>
      </c>
      <c r="AU150" s="17" t="s">
        <v>84</v>
      </c>
    </row>
    <row r="151" s="12" customFormat="1" ht="25.92" customHeight="1">
      <c r="A151" s="12"/>
      <c r="B151" s="204"/>
      <c r="C151" s="205"/>
      <c r="D151" s="206" t="s">
        <v>73</v>
      </c>
      <c r="E151" s="207" t="s">
        <v>205</v>
      </c>
      <c r="F151" s="207" t="s">
        <v>582</v>
      </c>
      <c r="G151" s="205"/>
      <c r="H151" s="205"/>
      <c r="I151" s="208"/>
      <c r="J151" s="209">
        <f>BK151</f>
        <v>0</v>
      </c>
      <c r="K151" s="205"/>
      <c r="L151" s="210"/>
      <c r="M151" s="211"/>
      <c r="N151" s="212"/>
      <c r="O151" s="212"/>
      <c r="P151" s="213">
        <f>P152+P213</f>
        <v>0</v>
      </c>
      <c r="Q151" s="212"/>
      <c r="R151" s="213">
        <f>R152+R213</f>
        <v>0</v>
      </c>
      <c r="S151" s="212"/>
      <c r="T151" s="214">
        <f>T152+T213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5" t="s">
        <v>139</v>
      </c>
      <c r="AT151" s="216" t="s">
        <v>73</v>
      </c>
      <c r="AU151" s="216" t="s">
        <v>74</v>
      </c>
      <c r="AY151" s="215" t="s">
        <v>124</v>
      </c>
      <c r="BK151" s="217">
        <f>BK152+BK213</f>
        <v>0</v>
      </c>
    </row>
    <row r="152" s="12" customFormat="1" ht="22.8" customHeight="1">
      <c r="A152" s="12"/>
      <c r="B152" s="204"/>
      <c r="C152" s="205"/>
      <c r="D152" s="206" t="s">
        <v>73</v>
      </c>
      <c r="E152" s="218" t="s">
        <v>583</v>
      </c>
      <c r="F152" s="218" t="s">
        <v>584</v>
      </c>
      <c r="G152" s="205"/>
      <c r="H152" s="205"/>
      <c r="I152" s="208"/>
      <c r="J152" s="219">
        <f>BK152</f>
        <v>0</v>
      </c>
      <c r="K152" s="205"/>
      <c r="L152" s="210"/>
      <c r="M152" s="211"/>
      <c r="N152" s="212"/>
      <c r="O152" s="212"/>
      <c r="P152" s="213">
        <f>SUM(P153:P212)</f>
        <v>0</v>
      </c>
      <c r="Q152" s="212"/>
      <c r="R152" s="213">
        <f>SUM(R153:R212)</f>
        <v>0</v>
      </c>
      <c r="S152" s="212"/>
      <c r="T152" s="214">
        <f>SUM(T153:T212)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5" t="s">
        <v>139</v>
      </c>
      <c r="AT152" s="216" t="s">
        <v>73</v>
      </c>
      <c r="AU152" s="216" t="s">
        <v>82</v>
      </c>
      <c r="AY152" s="215" t="s">
        <v>124</v>
      </c>
      <c r="BK152" s="217">
        <f>SUM(BK153:BK212)</f>
        <v>0</v>
      </c>
    </row>
    <row r="153" s="2" customFormat="1" ht="24.15" customHeight="1">
      <c r="A153" s="38"/>
      <c r="B153" s="39"/>
      <c r="C153" s="220" t="s">
        <v>181</v>
      </c>
      <c r="D153" s="220" t="s">
        <v>126</v>
      </c>
      <c r="E153" s="221" t="s">
        <v>585</v>
      </c>
      <c r="F153" s="222" t="s">
        <v>586</v>
      </c>
      <c r="G153" s="223" t="s">
        <v>331</v>
      </c>
      <c r="H153" s="224">
        <v>2</v>
      </c>
      <c r="I153" s="225"/>
      <c r="J153" s="226">
        <f>ROUND(I153*H153,2)</f>
        <v>0</v>
      </c>
      <c r="K153" s="227"/>
      <c r="L153" s="44"/>
      <c r="M153" s="228" t="s">
        <v>1</v>
      </c>
      <c r="N153" s="229" t="s">
        <v>39</v>
      </c>
      <c r="O153" s="91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2" t="s">
        <v>492</v>
      </c>
      <c r="AT153" s="232" t="s">
        <v>126</v>
      </c>
      <c r="AU153" s="232" t="s">
        <v>84</v>
      </c>
      <c r="AY153" s="17" t="s">
        <v>124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82</v>
      </c>
      <c r="BK153" s="233">
        <f>ROUND(I153*H153,2)</f>
        <v>0</v>
      </c>
      <c r="BL153" s="17" t="s">
        <v>492</v>
      </c>
      <c r="BM153" s="232" t="s">
        <v>244</v>
      </c>
    </row>
    <row r="154" s="2" customFormat="1">
      <c r="A154" s="38"/>
      <c r="B154" s="39"/>
      <c r="C154" s="40"/>
      <c r="D154" s="234" t="s">
        <v>132</v>
      </c>
      <c r="E154" s="40"/>
      <c r="F154" s="235" t="s">
        <v>586</v>
      </c>
      <c r="G154" s="40"/>
      <c r="H154" s="40"/>
      <c r="I154" s="236"/>
      <c r="J154" s="40"/>
      <c r="K154" s="40"/>
      <c r="L154" s="44"/>
      <c r="M154" s="237"/>
      <c r="N154" s="238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132</v>
      </c>
      <c r="AU154" s="17" t="s">
        <v>84</v>
      </c>
    </row>
    <row r="155" s="2" customFormat="1" ht="16.5" customHeight="1">
      <c r="A155" s="38"/>
      <c r="B155" s="39"/>
      <c r="C155" s="261" t="s">
        <v>188</v>
      </c>
      <c r="D155" s="261" t="s">
        <v>205</v>
      </c>
      <c r="E155" s="262" t="s">
        <v>587</v>
      </c>
      <c r="F155" s="263" t="s">
        <v>588</v>
      </c>
      <c r="G155" s="264" t="s">
        <v>331</v>
      </c>
      <c r="H155" s="265">
        <v>2</v>
      </c>
      <c r="I155" s="266"/>
      <c r="J155" s="267">
        <f>ROUND(I155*H155,2)</f>
        <v>0</v>
      </c>
      <c r="K155" s="268"/>
      <c r="L155" s="269"/>
      <c r="M155" s="270" t="s">
        <v>1</v>
      </c>
      <c r="N155" s="271" t="s">
        <v>39</v>
      </c>
      <c r="O155" s="91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2" t="s">
        <v>589</v>
      </c>
      <c r="AT155" s="232" t="s">
        <v>205</v>
      </c>
      <c r="AU155" s="232" t="s">
        <v>84</v>
      </c>
      <c r="AY155" s="17" t="s">
        <v>124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82</v>
      </c>
      <c r="BK155" s="233">
        <f>ROUND(I155*H155,2)</f>
        <v>0</v>
      </c>
      <c r="BL155" s="17" t="s">
        <v>492</v>
      </c>
      <c r="BM155" s="232" t="s">
        <v>255</v>
      </c>
    </row>
    <row r="156" s="2" customFormat="1">
      <c r="A156" s="38"/>
      <c r="B156" s="39"/>
      <c r="C156" s="40"/>
      <c r="D156" s="234" t="s">
        <v>132</v>
      </c>
      <c r="E156" s="40"/>
      <c r="F156" s="235" t="s">
        <v>588</v>
      </c>
      <c r="G156" s="40"/>
      <c r="H156" s="40"/>
      <c r="I156" s="236"/>
      <c r="J156" s="40"/>
      <c r="K156" s="40"/>
      <c r="L156" s="44"/>
      <c r="M156" s="237"/>
      <c r="N156" s="238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132</v>
      </c>
      <c r="AU156" s="17" t="s">
        <v>84</v>
      </c>
    </row>
    <row r="157" s="2" customFormat="1" ht="24.15" customHeight="1">
      <c r="A157" s="38"/>
      <c r="B157" s="39"/>
      <c r="C157" s="220" t="s">
        <v>8</v>
      </c>
      <c r="D157" s="220" t="s">
        <v>126</v>
      </c>
      <c r="E157" s="221" t="s">
        <v>590</v>
      </c>
      <c r="F157" s="222" t="s">
        <v>591</v>
      </c>
      <c r="G157" s="223" t="s">
        <v>331</v>
      </c>
      <c r="H157" s="224">
        <v>6</v>
      </c>
      <c r="I157" s="225"/>
      <c r="J157" s="226">
        <f>ROUND(I157*H157,2)</f>
        <v>0</v>
      </c>
      <c r="K157" s="227"/>
      <c r="L157" s="44"/>
      <c r="M157" s="228" t="s">
        <v>1</v>
      </c>
      <c r="N157" s="229" t="s">
        <v>39</v>
      </c>
      <c r="O157" s="91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2" t="s">
        <v>492</v>
      </c>
      <c r="AT157" s="232" t="s">
        <v>126</v>
      </c>
      <c r="AU157" s="232" t="s">
        <v>84</v>
      </c>
      <c r="AY157" s="17" t="s">
        <v>124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82</v>
      </c>
      <c r="BK157" s="233">
        <f>ROUND(I157*H157,2)</f>
        <v>0</v>
      </c>
      <c r="BL157" s="17" t="s">
        <v>492</v>
      </c>
      <c r="BM157" s="232" t="s">
        <v>269</v>
      </c>
    </row>
    <row r="158" s="2" customFormat="1">
      <c r="A158" s="38"/>
      <c r="B158" s="39"/>
      <c r="C158" s="40"/>
      <c r="D158" s="234" t="s">
        <v>132</v>
      </c>
      <c r="E158" s="40"/>
      <c r="F158" s="235" t="s">
        <v>591</v>
      </c>
      <c r="G158" s="40"/>
      <c r="H158" s="40"/>
      <c r="I158" s="236"/>
      <c r="J158" s="40"/>
      <c r="K158" s="40"/>
      <c r="L158" s="44"/>
      <c r="M158" s="237"/>
      <c r="N158" s="238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132</v>
      </c>
      <c r="AU158" s="17" t="s">
        <v>84</v>
      </c>
    </row>
    <row r="159" s="2" customFormat="1" ht="24.15" customHeight="1">
      <c r="A159" s="38"/>
      <c r="B159" s="39"/>
      <c r="C159" s="220" t="s">
        <v>198</v>
      </c>
      <c r="D159" s="220" t="s">
        <v>126</v>
      </c>
      <c r="E159" s="221" t="s">
        <v>592</v>
      </c>
      <c r="F159" s="222" t="s">
        <v>593</v>
      </c>
      <c r="G159" s="223" t="s">
        <v>331</v>
      </c>
      <c r="H159" s="224">
        <v>16</v>
      </c>
      <c r="I159" s="225"/>
      <c r="J159" s="226">
        <f>ROUND(I159*H159,2)</f>
        <v>0</v>
      </c>
      <c r="K159" s="227"/>
      <c r="L159" s="44"/>
      <c r="M159" s="228" t="s">
        <v>1</v>
      </c>
      <c r="N159" s="229" t="s">
        <v>39</v>
      </c>
      <c r="O159" s="91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2" t="s">
        <v>492</v>
      </c>
      <c r="AT159" s="232" t="s">
        <v>126</v>
      </c>
      <c r="AU159" s="232" t="s">
        <v>84</v>
      </c>
      <c r="AY159" s="17" t="s">
        <v>124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82</v>
      </c>
      <c r="BK159" s="233">
        <f>ROUND(I159*H159,2)</f>
        <v>0</v>
      </c>
      <c r="BL159" s="17" t="s">
        <v>492</v>
      </c>
      <c r="BM159" s="232" t="s">
        <v>279</v>
      </c>
    </row>
    <row r="160" s="2" customFormat="1">
      <c r="A160" s="38"/>
      <c r="B160" s="39"/>
      <c r="C160" s="40"/>
      <c r="D160" s="234" t="s">
        <v>132</v>
      </c>
      <c r="E160" s="40"/>
      <c r="F160" s="235" t="s">
        <v>593</v>
      </c>
      <c r="G160" s="40"/>
      <c r="H160" s="40"/>
      <c r="I160" s="236"/>
      <c r="J160" s="40"/>
      <c r="K160" s="40"/>
      <c r="L160" s="44"/>
      <c r="M160" s="237"/>
      <c r="N160" s="238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132</v>
      </c>
      <c r="AU160" s="17" t="s">
        <v>84</v>
      </c>
    </row>
    <row r="161" s="2" customFormat="1" ht="33" customHeight="1">
      <c r="A161" s="38"/>
      <c r="B161" s="39"/>
      <c r="C161" s="220" t="s">
        <v>204</v>
      </c>
      <c r="D161" s="220" t="s">
        <v>126</v>
      </c>
      <c r="E161" s="221" t="s">
        <v>594</v>
      </c>
      <c r="F161" s="222" t="s">
        <v>595</v>
      </c>
      <c r="G161" s="223" t="s">
        <v>331</v>
      </c>
      <c r="H161" s="224">
        <v>4</v>
      </c>
      <c r="I161" s="225"/>
      <c r="J161" s="226">
        <f>ROUND(I161*H161,2)</f>
        <v>0</v>
      </c>
      <c r="K161" s="227"/>
      <c r="L161" s="44"/>
      <c r="M161" s="228" t="s">
        <v>1</v>
      </c>
      <c r="N161" s="229" t="s">
        <v>39</v>
      </c>
      <c r="O161" s="91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2" t="s">
        <v>492</v>
      </c>
      <c r="AT161" s="232" t="s">
        <v>126</v>
      </c>
      <c r="AU161" s="232" t="s">
        <v>84</v>
      </c>
      <c r="AY161" s="17" t="s">
        <v>124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82</v>
      </c>
      <c r="BK161" s="233">
        <f>ROUND(I161*H161,2)</f>
        <v>0</v>
      </c>
      <c r="BL161" s="17" t="s">
        <v>492</v>
      </c>
      <c r="BM161" s="232" t="s">
        <v>291</v>
      </c>
    </row>
    <row r="162" s="2" customFormat="1">
      <c r="A162" s="38"/>
      <c r="B162" s="39"/>
      <c r="C162" s="40"/>
      <c r="D162" s="234" t="s">
        <v>132</v>
      </c>
      <c r="E162" s="40"/>
      <c r="F162" s="235" t="s">
        <v>595</v>
      </c>
      <c r="G162" s="40"/>
      <c r="H162" s="40"/>
      <c r="I162" s="236"/>
      <c r="J162" s="40"/>
      <c r="K162" s="40"/>
      <c r="L162" s="44"/>
      <c r="M162" s="237"/>
      <c r="N162" s="238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132</v>
      </c>
      <c r="AU162" s="17" t="s">
        <v>84</v>
      </c>
    </row>
    <row r="163" s="2" customFormat="1" ht="24.15" customHeight="1">
      <c r="A163" s="38"/>
      <c r="B163" s="39"/>
      <c r="C163" s="220" t="s">
        <v>213</v>
      </c>
      <c r="D163" s="220" t="s">
        <v>126</v>
      </c>
      <c r="E163" s="221" t="s">
        <v>596</v>
      </c>
      <c r="F163" s="222" t="s">
        <v>597</v>
      </c>
      <c r="G163" s="223" t="s">
        <v>331</v>
      </c>
      <c r="H163" s="224">
        <v>2</v>
      </c>
      <c r="I163" s="225"/>
      <c r="J163" s="226">
        <f>ROUND(I163*H163,2)</f>
        <v>0</v>
      </c>
      <c r="K163" s="227"/>
      <c r="L163" s="44"/>
      <c r="M163" s="228" t="s">
        <v>1</v>
      </c>
      <c r="N163" s="229" t="s">
        <v>39</v>
      </c>
      <c r="O163" s="91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2" t="s">
        <v>492</v>
      </c>
      <c r="AT163" s="232" t="s">
        <v>126</v>
      </c>
      <c r="AU163" s="232" t="s">
        <v>84</v>
      </c>
      <c r="AY163" s="17" t="s">
        <v>124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7" t="s">
        <v>82</v>
      </c>
      <c r="BK163" s="233">
        <f>ROUND(I163*H163,2)</f>
        <v>0</v>
      </c>
      <c r="BL163" s="17" t="s">
        <v>492</v>
      </c>
      <c r="BM163" s="232" t="s">
        <v>301</v>
      </c>
    </row>
    <row r="164" s="2" customFormat="1">
      <c r="A164" s="38"/>
      <c r="B164" s="39"/>
      <c r="C164" s="40"/>
      <c r="D164" s="234" t="s">
        <v>132</v>
      </c>
      <c r="E164" s="40"/>
      <c r="F164" s="235" t="s">
        <v>597</v>
      </c>
      <c r="G164" s="40"/>
      <c r="H164" s="40"/>
      <c r="I164" s="236"/>
      <c r="J164" s="40"/>
      <c r="K164" s="40"/>
      <c r="L164" s="44"/>
      <c r="M164" s="237"/>
      <c r="N164" s="238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132</v>
      </c>
      <c r="AU164" s="17" t="s">
        <v>84</v>
      </c>
    </row>
    <row r="165" s="2" customFormat="1" ht="37.8" customHeight="1">
      <c r="A165" s="38"/>
      <c r="B165" s="39"/>
      <c r="C165" s="261" t="s">
        <v>219</v>
      </c>
      <c r="D165" s="261" t="s">
        <v>205</v>
      </c>
      <c r="E165" s="262" t="s">
        <v>598</v>
      </c>
      <c r="F165" s="263" t="s">
        <v>599</v>
      </c>
      <c r="G165" s="264" t="s">
        <v>331</v>
      </c>
      <c r="H165" s="265">
        <v>1</v>
      </c>
      <c r="I165" s="266"/>
      <c r="J165" s="267">
        <f>ROUND(I165*H165,2)</f>
        <v>0</v>
      </c>
      <c r="K165" s="268"/>
      <c r="L165" s="269"/>
      <c r="M165" s="270" t="s">
        <v>1</v>
      </c>
      <c r="N165" s="271" t="s">
        <v>39</v>
      </c>
      <c r="O165" s="91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2" t="s">
        <v>589</v>
      </c>
      <c r="AT165" s="232" t="s">
        <v>205</v>
      </c>
      <c r="AU165" s="232" t="s">
        <v>84</v>
      </c>
      <c r="AY165" s="17" t="s">
        <v>124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82</v>
      </c>
      <c r="BK165" s="233">
        <f>ROUND(I165*H165,2)</f>
        <v>0</v>
      </c>
      <c r="BL165" s="17" t="s">
        <v>492</v>
      </c>
      <c r="BM165" s="232" t="s">
        <v>311</v>
      </c>
    </row>
    <row r="166" s="2" customFormat="1">
      <c r="A166" s="38"/>
      <c r="B166" s="39"/>
      <c r="C166" s="40"/>
      <c r="D166" s="234" t="s">
        <v>132</v>
      </c>
      <c r="E166" s="40"/>
      <c r="F166" s="235" t="s">
        <v>599</v>
      </c>
      <c r="G166" s="40"/>
      <c r="H166" s="40"/>
      <c r="I166" s="236"/>
      <c r="J166" s="40"/>
      <c r="K166" s="40"/>
      <c r="L166" s="44"/>
      <c r="M166" s="237"/>
      <c r="N166" s="238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132</v>
      </c>
      <c r="AU166" s="17" t="s">
        <v>84</v>
      </c>
    </row>
    <row r="167" s="2" customFormat="1" ht="37.8" customHeight="1">
      <c r="A167" s="38"/>
      <c r="B167" s="39"/>
      <c r="C167" s="261" t="s">
        <v>225</v>
      </c>
      <c r="D167" s="261" t="s">
        <v>205</v>
      </c>
      <c r="E167" s="262" t="s">
        <v>600</v>
      </c>
      <c r="F167" s="263" t="s">
        <v>601</v>
      </c>
      <c r="G167" s="264" t="s">
        <v>331</v>
      </c>
      <c r="H167" s="265">
        <v>1</v>
      </c>
      <c r="I167" s="266"/>
      <c r="J167" s="267">
        <f>ROUND(I167*H167,2)</f>
        <v>0</v>
      </c>
      <c r="K167" s="268"/>
      <c r="L167" s="269"/>
      <c r="M167" s="270" t="s">
        <v>1</v>
      </c>
      <c r="N167" s="271" t="s">
        <v>39</v>
      </c>
      <c r="O167" s="91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2" t="s">
        <v>589</v>
      </c>
      <c r="AT167" s="232" t="s">
        <v>205</v>
      </c>
      <c r="AU167" s="232" t="s">
        <v>84</v>
      </c>
      <c r="AY167" s="17" t="s">
        <v>124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82</v>
      </c>
      <c r="BK167" s="233">
        <f>ROUND(I167*H167,2)</f>
        <v>0</v>
      </c>
      <c r="BL167" s="17" t="s">
        <v>492</v>
      </c>
      <c r="BM167" s="232" t="s">
        <v>321</v>
      </c>
    </row>
    <row r="168" s="2" customFormat="1">
      <c r="A168" s="38"/>
      <c r="B168" s="39"/>
      <c r="C168" s="40"/>
      <c r="D168" s="234" t="s">
        <v>132</v>
      </c>
      <c r="E168" s="40"/>
      <c r="F168" s="235" t="s">
        <v>601</v>
      </c>
      <c r="G168" s="40"/>
      <c r="H168" s="40"/>
      <c r="I168" s="236"/>
      <c r="J168" s="40"/>
      <c r="K168" s="40"/>
      <c r="L168" s="44"/>
      <c r="M168" s="237"/>
      <c r="N168" s="238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132</v>
      </c>
      <c r="AU168" s="17" t="s">
        <v>84</v>
      </c>
    </row>
    <row r="169" s="2" customFormat="1" ht="24.15" customHeight="1">
      <c r="A169" s="38"/>
      <c r="B169" s="39"/>
      <c r="C169" s="220" t="s">
        <v>233</v>
      </c>
      <c r="D169" s="220" t="s">
        <v>126</v>
      </c>
      <c r="E169" s="221" t="s">
        <v>602</v>
      </c>
      <c r="F169" s="222" t="s">
        <v>603</v>
      </c>
      <c r="G169" s="223" t="s">
        <v>331</v>
      </c>
      <c r="H169" s="224">
        <v>2</v>
      </c>
      <c r="I169" s="225"/>
      <c r="J169" s="226">
        <f>ROUND(I169*H169,2)</f>
        <v>0</v>
      </c>
      <c r="K169" s="227"/>
      <c r="L169" s="44"/>
      <c r="M169" s="228" t="s">
        <v>1</v>
      </c>
      <c r="N169" s="229" t="s">
        <v>39</v>
      </c>
      <c r="O169" s="91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2" t="s">
        <v>492</v>
      </c>
      <c r="AT169" s="232" t="s">
        <v>126</v>
      </c>
      <c r="AU169" s="232" t="s">
        <v>84</v>
      </c>
      <c r="AY169" s="17" t="s">
        <v>124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7" t="s">
        <v>82</v>
      </c>
      <c r="BK169" s="233">
        <f>ROUND(I169*H169,2)</f>
        <v>0</v>
      </c>
      <c r="BL169" s="17" t="s">
        <v>492</v>
      </c>
      <c r="BM169" s="232" t="s">
        <v>334</v>
      </c>
    </row>
    <row r="170" s="2" customFormat="1">
      <c r="A170" s="38"/>
      <c r="B170" s="39"/>
      <c r="C170" s="40"/>
      <c r="D170" s="234" t="s">
        <v>132</v>
      </c>
      <c r="E170" s="40"/>
      <c r="F170" s="235" t="s">
        <v>603</v>
      </c>
      <c r="G170" s="40"/>
      <c r="H170" s="40"/>
      <c r="I170" s="236"/>
      <c r="J170" s="40"/>
      <c r="K170" s="40"/>
      <c r="L170" s="44"/>
      <c r="M170" s="237"/>
      <c r="N170" s="238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132</v>
      </c>
      <c r="AU170" s="17" t="s">
        <v>84</v>
      </c>
    </row>
    <row r="171" s="2" customFormat="1" ht="24.15" customHeight="1">
      <c r="A171" s="38"/>
      <c r="B171" s="39"/>
      <c r="C171" s="261" t="s">
        <v>238</v>
      </c>
      <c r="D171" s="261" t="s">
        <v>205</v>
      </c>
      <c r="E171" s="262" t="s">
        <v>604</v>
      </c>
      <c r="F171" s="263" t="s">
        <v>605</v>
      </c>
      <c r="G171" s="264" t="s">
        <v>331</v>
      </c>
      <c r="H171" s="265">
        <v>2</v>
      </c>
      <c r="I171" s="266"/>
      <c r="J171" s="267">
        <f>ROUND(I171*H171,2)</f>
        <v>0</v>
      </c>
      <c r="K171" s="268"/>
      <c r="L171" s="269"/>
      <c r="M171" s="270" t="s">
        <v>1</v>
      </c>
      <c r="N171" s="271" t="s">
        <v>39</v>
      </c>
      <c r="O171" s="91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2" t="s">
        <v>589</v>
      </c>
      <c r="AT171" s="232" t="s">
        <v>205</v>
      </c>
      <c r="AU171" s="232" t="s">
        <v>84</v>
      </c>
      <c r="AY171" s="17" t="s">
        <v>124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7" t="s">
        <v>82</v>
      </c>
      <c r="BK171" s="233">
        <f>ROUND(I171*H171,2)</f>
        <v>0</v>
      </c>
      <c r="BL171" s="17" t="s">
        <v>492</v>
      </c>
      <c r="BM171" s="232" t="s">
        <v>343</v>
      </c>
    </row>
    <row r="172" s="2" customFormat="1">
      <c r="A172" s="38"/>
      <c r="B172" s="39"/>
      <c r="C172" s="40"/>
      <c r="D172" s="234" t="s">
        <v>132</v>
      </c>
      <c r="E172" s="40"/>
      <c r="F172" s="235" t="s">
        <v>605</v>
      </c>
      <c r="G172" s="40"/>
      <c r="H172" s="40"/>
      <c r="I172" s="236"/>
      <c r="J172" s="40"/>
      <c r="K172" s="40"/>
      <c r="L172" s="44"/>
      <c r="M172" s="237"/>
      <c r="N172" s="238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132</v>
      </c>
      <c r="AU172" s="17" t="s">
        <v>84</v>
      </c>
    </row>
    <row r="173" s="2" customFormat="1" ht="24.15" customHeight="1">
      <c r="A173" s="38"/>
      <c r="B173" s="39"/>
      <c r="C173" s="220" t="s">
        <v>244</v>
      </c>
      <c r="D173" s="220" t="s">
        <v>126</v>
      </c>
      <c r="E173" s="221" t="s">
        <v>606</v>
      </c>
      <c r="F173" s="222" t="s">
        <v>607</v>
      </c>
      <c r="G173" s="223" t="s">
        <v>331</v>
      </c>
      <c r="H173" s="224">
        <v>2</v>
      </c>
      <c r="I173" s="225"/>
      <c r="J173" s="226">
        <f>ROUND(I173*H173,2)</f>
        <v>0</v>
      </c>
      <c r="K173" s="227"/>
      <c r="L173" s="44"/>
      <c r="M173" s="228" t="s">
        <v>1</v>
      </c>
      <c r="N173" s="229" t="s">
        <v>39</v>
      </c>
      <c r="O173" s="91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2" t="s">
        <v>492</v>
      </c>
      <c r="AT173" s="232" t="s">
        <v>126</v>
      </c>
      <c r="AU173" s="232" t="s">
        <v>84</v>
      </c>
      <c r="AY173" s="17" t="s">
        <v>124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7" t="s">
        <v>82</v>
      </c>
      <c r="BK173" s="233">
        <f>ROUND(I173*H173,2)</f>
        <v>0</v>
      </c>
      <c r="BL173" s="17" t="s">
        <v>492</v>
      </c>
      <c r="BM173" s="232" t="s">
        <v>356</v>
      </c>
    </row>
    <row r="174" s="2" customFormat="1">
      <c r="A174" s="38"/>
      <c r="B174" s="39"/>
      <c r="C174" s="40"/>
      <c r="D174" s="234" t="s">
        <v>132</v>
      </c>
      <c r="E174" s="40"/>
      <c r="F174" s="235" t="s">
        <v>607</v>
      </c>
      <c r="G174" s="40"/>
      <c r="H174" s="40"/>
      <c r="I174" s="236"/>
      <c r="J174" s="40"/>
      <c r="K174" s="40"/>
      <c r="L174" s="44"/>
      <c r="M174" s="237"/>
      <c r="N174" s="238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132</v>
      </c>
      <c r="AU174" s="17" t="s">
        <v>84</v>
      </c>
    </row>
    <row r="175" s="2" customFormat="1" ht="16.5" customHeight="1">
      <c r="A175" s="38"/>
      <c r="B175" s="39"/>
      <c r="C175" s="261" t="s">
        <v>7</v>
      </c>
      <c r="D175" s="261" t="s">
        <v>205</v>
      </c>
      <c r="E175" s="262" t="s">
        <v>608</v>
      </c>
      <c r="F175" s="263" t="s">
        <v>609</v>
      </c>
      <c r="G175" s="264" t="s">
        <v>331</v>
      </c>
      <c r="H175" s="265">
        <v>2</v>
      </c>
      <c r="I175" s="266"/>
      <c r="J175" s="267">
        <f>ROUND(I175*H175,2)</f>
        <v>0</v>
      </c>
      <c r="K175" s="268"/>
      <c r="L175" s="269"/>
      <c r="M175" s="270" t="s">
        <v>1</v>
      </c>
      <c r="N175" s="271" t="s">
        <v>39</v>
      </c>
      <c r="O175" s="91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2" t="s">
        <v>589</v>
      </c>
      <c r="AT175" s="232" t="s">
        <v>205</v>
      </c>
      <c r="AU175" s="232" t="s">
        <v>84</v>
      </c>
      <c r="AY175" s="17" t="s">
        <v>124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7" t="s">
        <v>82</v>
      </c>
      <c r="BK175" s="233">
        <f>ROUND(I175*H175,2)</f>
        <v>0</v>
      </c>
      <c r="BL175" s="17" t="s">
        <v>492</v>
      </c>
      <c r="BM175" s="232" t="s">
        <v>368</v>
      </c>
    </row>
    <row r="176" s="2" customFormat="1">
      <c r="A176" s="38"/>
      <c r="B176" s="39"/>
      <c r="C176" s="40"/>
      <c r="D176" s="234" t="s">
        <v>132</v>
      </c>
      <c r="E176" s="40"/>
      <c r="F176" s="235" t="s">
        <v>609</v>
      </c>
      <c r="G176" s="40"/>
      <c r="H176" s="40"/>
      <c r="I176" s="236"/>
      <c r="J176" s="40"/>
      <c r="K176" s="40"/>
      <c r="L176" s="44"/>
      <c r="M176" s="237"/>
      <c r="N176" s="238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132</v>
      </c>
      <c r="AU176" s="17" t="s">
        <v>84</v>
      </c>
    </row>
    <row r="177" s="2" customFormat="1" ht="16.5" customHeight="1">
      <c r="A177" s="38"/>
      <c r="B177" s="39"/>
      <c r="C177" s="220" t="s">
        <v>255</v>
      </c>
      <c r="D177" s="220" t="s">
        <v>126</v>
      </c>
      <c r="E177" s="221" t="s">
        <v>610</v>
      </c>
      <c r="F177" s="222" t="s">
        <v>611</v>
      </c>
      <c r="G177" s="223" t="s">
        <v>331</v>
      </c>
      <c r="H177" s="224">
        <v>2</v>
      </c>
      <c r="I177" s="225"/>
      <c r="J177" s="226">
        <f>ROUND(I177*H177,2)</f>
        <v>0</v>
      </c>
      <c r="K177" s="227"/>
      <c r="L177" s="44"/>
      <c r="M177" s="228" t="s">
        <v>1</v>
      </c>
      <c r="N177" s="229" t="s">
        <v>39</v>
      </c>
      <c r="O177" s="91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2" t="s">
        <v>492</v>
      </c>
      <c r="AT177" s="232" t="s">
        <v>126</v>
      </c>
      <c r="AU177" s="232" t="s">
        <v>84</v>
      </c>
      <c r="AY177" s="17" t="s">
        <v>124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82</v>
      </c>
      <c r="BK177" s="233">
        <f>ROUND(I177*H177,2)</f>
        <v>0</v>
      </c>
      <c r="BL177" s="17" t="s">
        <v>492</v>
      </c>
      <c r="BM177" s="232" t="s">
        <v>380</v>
      </c>
    </row>
    <row r="178" s="2" customFormat="1">
      <c r="A178" s="38"/>
      <c r="B178" s="39"/>
      <c r="C178" s="40"/>
      <c r="D178" s="234" t="s">
        <v>132</v>
      </c>
      <c r="E178" s="40"/>
      <c r="F178" s="235" t="s">
        <v>611</v>
      </c>
      <c r="G178" s="40"/>
      <c r="H178" s="40"/>
      <c r="I178" s="236"/>
      <c r="J178" s="40"/>
      <c r="K178" s="40"/>
      <c r="L178" s="44"/>
      <c r="M178" s="237"/>
      <c r="N178" s="238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132</v>
      </c>
      <c r="AU178" s="17" t="s">
        <v>84</v>
      </c>
    </row>
    <row r="179" s="2" customFormat="1" ht="16.5" customHeight="1">
      <c r="A179" s="38"/>
      <c r="B179" s="39"/>
      <c r="C179" s="261" t="s">
        <v>263</v>
      </c>
      <c r="D179" s="261" t="s">
        <v>205</v>
      </c>
      <c r="E179" s="262" t="s">
        <v>612</v>
      </c>
      <c r="F179" s="263" t="s">
        <v>613</v>
      </c>
      <c r="G179" s="264" t="s">
        <v>331</v>
      </c>
      <c r="H179" s="265">
        <v>2</v>
      </c>
      <c r="I179" s="266"/>
      <c r="J179" s="267">
        <f>ROUND(I179*H179,2)</f>
        <v>0</v>
      </c>
      <c r="K179" s="268"/>
      <c r="L179" s="269"/>
      <c r="M179" s="270" t="s">
        <v>1</v>
      </c>
      <c r="N179" s="271" t="s">
        <v>39</v>
      </c>
      <c r="O179" s="91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2" t="s">
        <v>589</v>
      </c>
      <c r="AT179" s="232" t="s">
        <v>205</v>
      </c>
      <c r="AU179" s="232" t="s">
        <v>84</v>
      </c>
      <c r="AY179" s="17" t="s">
        <v>124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7" t="s">
        <v>82</v>
      </c>
      <c r="BK179" s="233">
        <f>ROUND(I179*H179,2)</f>
        <v>0</v>
      </c>
      <c r="BL179" s="17" t="s">
        <v>492</v>
      </c>
      <c r="BM179" s="232" t="s">
        <v>392</v>
      </c>
    </row>
    <row r="180" s="2" customFormat="1">
      <c r="A180" s="38"/>
      <c r="B180" s="39"/>
      <c r="C180" s="40"/>
      <c r="D180" s="234" t="s">
        <v>132</v>
      </c>
      <c r="E180" s="40"/>
      <c r="F180" s="235" t="s">
        <v>613</v>
      </c>
      <c r="G180" s="40"/>
      <c r="H180" s="40"/>
      <c r="I180" s="236"/>
      <c r="J180" s="40"/>
      <c r="K180" s="40"/>
      <c r="L180" s="44"/>
      <c r="M180" s="237"/>
      <c r="N180" s="238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132</v>
      </c>
      <c r="AU180" s="17" t="s">
        <v>84</v>
      </c>
    </row>
    <row r="181" s="2" customFormat="1" ht="16.5" customHeight="1">
      <c r="A181" s="38"/>
      <c r="B181" s="39"/>
      <c r="C181" s="261" t="s">
        <v>269</v>
      </c>
      <c r="D181" s="261" t="s">
        <v>205</v>
      </c>
      <c r="E181" s="262" t="s">
        <v>614</v>
      </c>
      <c r="F181" s="263" t="s">
        <v>615</v>
      </c>
      <c r="G181" s="264" t="s">
        <v>616</v>
      </c>
      <c r="H181" s="265">
        <v>2</v>
      </c>
      <c r="I181" s="266"/>
      <c r="J181" s="267">
        <f>ROUND(I181*H181,2)</f>
        <v>0</v>
      </c>
      <c r="K181" s="268"/>
      <c r="L181" s="269"/>
      <c r="M181" s="270" t="s">
        <v>1</v>
      </c>
      <c r="N181" s="271" t="s">
        <v>39</v>
      </c>
      <c r="O181" s="91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2" t="s">
        <v>589</v>
      </c>
      <c r="AT181" s="232" t="s">
        <v>205</v>
      </c>
      <c r="AU181" s="232" t="s">
        <v>84</v>
      </c>
      <c r="AY181" s="17" t="s">
        <v>124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82</v>
      </c>
      <c r="BK181" s="233">
        <f>ROUND(I181*H181,2)</f>
        <v>0</v>
      </c>
      <c r="BL181" s="17" t="s">
        <v>492</v>
      </c>
      <c r="BM181" s="232" t="s">
        <v>402</v>
      </c>
    </row>
    <row r="182" s="2" customFormat="1">
      <c r="A182" s="38"/>
      <c r="B182" s="39"/>
      <c r="C182" s="40"/>
      <c r="D182" s="234" t="s">
        <v>132</v>
      </c>
      <c r="E182" s="40"/>
      <c r="F182" s="235" t="s">
        <v>615</v>
      </c>
      <c r="G182" s="40"/>
      <c r="H182" s="40"/>
      <c r="I182" s="236"/>
      <c r="J182" s="40"/>
      <c r="K182" s="40"/>
      <c r="L182" s="44"/>
      <c r="M182" s="237"/>
      <c r="N182" s="238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132</v>
      </c>
      <c r="AU182" s="17" t="s">
        <v>84</v>
      </c>
    </row>
    <row r="183" s="2" customFormat="1" ht="16.5" customHeight="1">
      <c r="A183" s="38"/>
      <c r="B183" s="39"/>
      <c r="C183" s="261" t="s">
        <v>274</v>
      </c>
      <c r="D183" s="261" t="s">
        <v>205</v>
      </c>
      <c r="E183" s="262" t="s">
        <v>617</v>
      </c>
      <c r="F183" s="263" t="s">
        <v>618</v>
      </c>
      <c r="G183" s="264" t="s">
        <v>616</v>
      </c>
      <c r="H183" s="265">
        <v>2</v>
      </c>
      <c r="I183" s="266"/>
      <c r="J183" s="267">
        <f>ROUND(I183*H183,2)</f>
        <v>0</v>
      </c>
      <c r="K183" s="268"/>
      <c r="L183" s="269"/>
      <c r="M183" s="270" t="s">
        <v>1</v>
      </c>
      <c r="N183" s="271" t="s">
        <v>39</v>
      </c>
      <c r="O183" s="91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2" t="s">
        <v>589</v>
      </c>
      <c r="AT183" s="232" t="s">
        <v>205</v>
      </c>
      <c r="AU183" s="232" t="s">
        <v>84</v>
      </c>
      <c r="AY183" s="17" t="s">
        <v>124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7" t="s">
        <v>82</v>
      </c>
      <c r="BK183" s="233">
        <f>ROUND(I183*H183,2)</f>
        <v>0</v>
      </c>
      <c r="BL183" s="17" t="s">
        <v>492</v>
      </c>
      <c r="BM183" s="232" t="s">
        <v>412</v>
      </c>
    </row>
    <row r="184" s="2" customFormat="1">
      <c r="A184" s="38"/>
      <c r="B184" s="39"/>
      <c r="C184" s="40"/>
      <c r="D184" s="234" t="s">
        <v>132</v>
      </c>
      <c r="E184" s="40"/>
      <c r="F184" s="235" t="s">
        <v>618</v>
      </c>
      <c r="G184" s="40"/>
      <c r="H184" s="40"/>
      <c r="I184" s="236"/>
      <c r="J184" s="40"/>
      <c r="K184" s="40"/>
      <c r="L184" s="44"/>
      <c r="M184" s="237"/>
      <c r="N184" s="238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132</v>
      </c>
      <c r="AU184" s="17" t="s">
        <v>84</v>
      </c>
    </row>
    <row r="185" s="2" customFormat="1" ht="16.5" customHeight="1">
      <c r="A185" s="38"/>
      <c r="B185" s="39"/>
      <c r="C185" s="261" t="s">
        <v>279</v>
      </c>
      <c r="D185" s="261" t="s">
        <v>205</v>
      </c>
      <c r="E185" s="262" t="s">
        <v>619</v>
      </c>
      <c r="F185" s="263" t="s">
        <v>620</v>
      </c>
      <c r="G185" s="264" t="s">
        <v>616</v>
      </c>
      <c r="H185" s="265">
        <v>2</v>
      </c>
      <c r="I185" s="266"/>
      <c r="J185" s="267">
        <f>ROUND(I185*H185,2)</f>
        <v>0</v>
      </c>
      <c r="K185" s="268"/>
      <c r="L185" s="269"/>
      <c r="M185" s="270" t="s">
        <v>1</v>
      </c>
      <c r="N185" s="271" t="s">
        <v>39</v>
      </c>
      <c r="O185" s="91"/>
      <c r="P185" s="230">
        <f>O185*H185</f>
        <v>0</v>
      </c>
      <c r="Q185" s="230">
        <v>0</v>
      </c>
      <c r="R185" s="230">
        <f>Q185*H185</f>
        <v>0</v>
      </c>
      <c r="S185" s="230">
        <v>0</v>
      </c>
      <c r="T185" s="231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2" t="s">
        <v>589</v>
      </c>
      <c r="AT185" s="232" t="s">
        <v>205</v>
      </c>
      <c r="AU185" s="232" t="s">
        <v>84</v>
      </c>
      <c r="AY185" s="17" t="s">
        <v>124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7" t="s">
        <v>82</v>
      </c>
      <c r="BK185" s="233">
        <f>ROUND(I185*H185,2)</f>
        <v>0</v>
      </c>
      <c r="BL185" s="17" t="s">
        <v>492</v>
      </c>
      <c r="BM185" s="232" t="s">
        <v>424</v>
      </c>
    </row>
    <row r="186" s="2" customFormat="1">
      <c r="A186" s="38"/>
      <c r="B186" s="39"/>
      <c r="C186" s="40"/>
      <c r="D186" s="234" t="s">
        <v>132</v>
      </c>
      <c r="E186" s="40"/>
      <c r="F186" s="235" t="s">
        <v>620</v>
      </c>
      <c r="G186" s="40"/>
      <c r="H186" s="40"/>
      <c r="I186" s="236"/>
      <c r="J186" s="40"/>
      <c r="K186" s="40"/>
      <c r="L186" s="44"/>
      <c r="M186" s="237"/>
      <c r="N186" s="238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132</v>
      </c>
      <c r="AU186" s="17" t="s">
        <v>84</v>
      </c>
    </row>
    <row r="187" s="2" customFormat="1" ht="37.8" customHeight="1">
      <c r="A187" s="38"/>
      <c r="B187" s="39"/>
      <c r="C187" s="220" t="s">
        <v>285</v>
      </c>
      <c r="D187" s="220" t="s">
        <v>126</v>
      </c>
      <c r="E187" s="221" t="s">
        <v>621</v>
      </c>
      <c r="F187" s="222" t="s">
        <v>622</v>
      </c>
      <c r="G187" s="223" t="s">
        <v>164</v>
      </c>
      <c r="H187" s="224">
        <v>14</v>
      </c>
      <c r="I187" s="225"/>
      <c r="J187" s="226">
        <f>ROUND(I187*H187,2)</f>
        <v>0</v>
      </c>
      <c r="K187" s="227"/>
      <c r="L187" s="44"/>
      <c r="M187" s="228" t="s">
        <v>1</v>
      </c>
      <c r="N187" s="229" t="s">
        <v>39</v>
      </c>
      <c r="O187" s="91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2" t="s">
        <v>492</v>
      </c>
      <c r="AT187" s="232" t="s">
        <v>126</v>
      </c>
      <c r="AU187" s="232" t="s">
        <v>84</v>
      </c>
      <c r="AY187" s="17" t="s">
        <v>124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7" t="s">
        <v>82</v>
      </c>
      <c r="BK187" s="233">
        <f>ROUND(I187*H187,2)</f>
        <v>0</v>
      </c>
      <c r="BL187" s="17" t="s">
        <v>492</v>
      </c>
      <c r="BM187" s="232" t="s">
        <v>434</v>
      </c>
    </row>
    <row r="188" s="2" customFormat="1">
      <c r="A188" s="38"/>
      <c r="B188" s="39"/>
      <c r="C188" s="40"/>
      <c r="D188" s="234" t="s">
        <v>132</v>
      </c>
      <c r="E188" s="40"/>
      <c r="F188" s="235" t="s">
        <v>622</v>
      </c>
      <c r="G188" s="40"/>
      <c r="H188" s="40"/>
      <c r="I188" s="236"/>
      <c r="J188" s="40"/>
      <c r="K188" s="40"/>
      <c r="L188" s="44"/>
      <c r="M188" s="237"/>
      <c r="N188" s="238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132</v>
      </c>
      <c r="AU188" s="17" t="s">
        <v>84</v>
      </c>
    </row>
    <row r="189" s="2" customFormat="1" ht="16.5" customHeight="1">
      <c r="A189" s="38"/>
      <c r="B189" s="39"/>
      <c r="C189" s="261" t="s">
        <v>291</v>
      </c>
      <c r="D189" s="261" t="s">
        <v>205</v>
      </c>
      <c r="E189" s="262" t="s">
        <v>623</v>
      </c>
      <c r="F189" s="263" t="s">
        <v>624</v>
      </c>
      <c r="G189" s="264" t="s">
        <v>222</v>
      </c>
      <c r="H189" s="265">
        <v>8.6799999999999997</v>
      </c>
      <c r="I189" s="266"/>
      <c r="J189" s="267">
        <f>ROUND(I189*H189,2)</f>
        <v>0</v>
      </c>
      <c r="K189" s="268"/>
      <c r="L189" s="269"/>
      <c r="M189" s="270" t="s">
        <v>1</v>
      </c>
      <c r="N189" s="271" t="s">
        <v>39</v>
      </c>
      <c r="O189" s="91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2" t="s">
        <v>589</v>
      </c>
      <c r="AT189" s="232" t="s">
        <v>205</v>
      </c>
      <c r="AU189" s="232" t="s">
        <v>84</v>
      </c>
      <c r="AY189" s="17" t="s">
        <v>124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7" t="s">
        <v>82</v>
      </c>
      <c r="BK189" s="233">
        <f>ROUND(I189*H189,2)</f>
        <v>0</v>
      </c>
      <c r="BL189" s="17" t="s">
        <v>492</v>
      </c>
      <c r="BM189" s="232" t="s">
        <v>444</v>
      </c>
    </row>
    <row r="190" s="2" customFormat="1">
      <c r="A190" s="38"/>
      <c r="B190" s="39"/>
      <c r="C190" s="40"/>
      <c r="D190" s="234" t="s">
        <v>132</v>
      </c>
      <c r="E190" s="40"/>
      <c r="F190" s="235" t="s">
        <v>624</v>
      </c>
      <c r="G190" s="40"/>
      <c r="H190" s="40"/>
      <c r="I190" s="236"/>
      <c r="J190" s="40"/>
      <c r="K190" s="40"/>
      <c r="L190" s="44"/>
      <c r="M190" s="237"/>
      <c r="N190" s="238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132</v>
      </c>
      <c r="AU190" s="17" t="s">
        <v>84</v>
      </c>
    </row>
    <row r="191" s="13" customFormat="1">
      <c r="A191" s="13"/>
      <c r="B191" s="239"/>
      <c r="C191" s="240"/>
      <c r="D191" s="234" t="s">
        <v>134</v>
      </c>
      <c r="E191" s="241" t="s">
        <v>1</v>
      </c>
      <c r="F191" s="242" t="s">
        <v>625</v>
      </c>
      <c r="G191" s="240"/>
      <c r="H191" s="243">
        <v>8.6799999999999997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134</v>
      </c>
      <c r="AU191" s="249" t="s">
        <v>84</v>
      </c>
      <c r="AV191" s="13" t="s">
        <v>84</v>
      </c>
      <c r="AW191" s="13" t="s">
        <v>31</v>
      </c>
      <c r="AX191" s="13" t="s">
        <v>74</v>
      </c>
      <c r="AY191" s="249" t="s">
        <v>124</v>
      </c>
    </row>
    <row r="192" s="14" customFormat="1">
      <c r="A192" s="14"/>
      <c r="B192" s="250"/>
      <c r="C192" s="251"/>
      <c r="D192" s="234" t="s">
        <v>134</v>
      </c>
      <c r="E192" s="252" t="s">
        <v>1</v>
      </c>
      <c r="F192" s="253" t="s">
        <v>160</v>
      </c>
      <c r="G192" s="251"/>
      <c r="H192" s="254">
        <v>8.6799999999999997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134</v>
      </c>
      <c r="AU192" s="260" t="s">
        <v>84</v>
      </c>
      <c r="AV192" s="14" t="s">
        <v>130</v>
      </c>
      <c r="AW192" s="14" t="s">
        <v>31</v>
      </c>
      <c r="AX192" s="14" t="s">
        <v>82</v>
      </c>
      <c r="AY192" s="260" t="s">
        <v>124</v>
      </c>
    </row>
    <row r="193" s="2" customFormat="1" ht="16.5" customHeight="1">
      <c r="A193" s="38"/>
      <c r="B193" s="39"/>
      <c r="C193" s="220" t="s">
        <v>296</v>
      </c>
      <c r="D193" s="220" t="s">
        <v>126</v>
      </c>
      <c r="E193" s="221" t="s">
        <v>626</v>
      </c>
      <c r="F193" s="222" t="s">
        <v>627</v>
      </c>
      <c r="G193" s="223" t="s">
        <v>331</v>
      </c>
      <c r="H193" s="224">
        <v>8</v>
      </c>
      <c r="I193" s="225"/>
      <c r="J193" s="226">
        <f>ROUND(I193*H193,2)</f>
        <v>0</v>
      </c>
      <c r="K193" s="227"/>
      <c r="L193" s="44"/>
      <c r="M193" s="228" t="s">
        <v>1</v>
      </c>
      <c r="N193" s="229" t="s">
        <v>39</v>
      </c>
      <c r="O193" s="91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2" t="s">
        <v>492</v>
      </c>
      <c r="AT193" s="232" t="s">
        <v>126</v>
      </c>
      <c r="AU193" s="232" t="s">
        <v>84</v>
      </c>
      <c r="AY193" s="17" t="s">
        <v>124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7" t="s">
        <v>82</v>
      </c>
      <c r="BK193" s="233">
        <f>ROUND(I193*H193,2)</f>
        <v>0</v>
      </c>
      <c r="BL193" s="17" t="s">
        <v>492</v>
      </c>
      <c r="BM193" s="232" t="s">
        <v>455</v>
      </c>
    </row>
    <row r="194" s="2" customFormat="1">
      <c r="A194" s="38"/>
      <c r="B194" s="39"/>
      <c r="C194" s="40"/>
      <c r="D194" s="234" t="s">
        <v>132</v>
      </c>
      <c r="E194" s="40"/>
      <c r="F194" s="235" t="s">
        <v>627</v>
      </c>
      <c r="G194" s="40"/>
      <c r="H194" s="40"/>
      <c r="I194" s="236"/>
      <c r="J194" s="40"/>
      <c r="K194" s="40"/>
      <c r="L194" s="44"/>
      <c r="M194" s="237"/>
      <c r="N194" s="238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132</v>
      </c>
      <c r="AU194" s="17" t="s">
        <v>84</v>
      </c>
    </row>
    <row r="195" s="2" customFormat="1" ht="16.5" customHeight="1">
      <c r="A195" s="38"/>
      <c r="B195" s="39"/>
      <c r="C195" s="261" t="s">
        <v>301</v>
      </c>
      <c r="D195" s="261" t="s">
        <v>205</v>
      </c>
      <c r="E195" s="262" t="s">
        <v>628</v>
      </c>
      <c r="F195" s="263" t="s">
        <v>629</v>
      </c>
      <c r="G195" s="264" t="s">
        <v>331</v>
      </c>
      <c r="H195" s="265">
        <v>8</v>
      </c>
      <c r="I195" s="266"/>
      <c r="J195" s="267">
        <f>ROUND(I195*H195,2)</f>
        <v>0</v>
      </c>
      <c r="K195" s="268"/>
      <c r="L195" s="269"/>
      <c r="M195" s="270" t="s">
        <v>1</v>
      </c>
      <c r="N195" s="271" t="s">
        <v>39</v>
      </c>
      <c r="O195" s="91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2" t="s">
        <v>589</v>
      </c>
      <c r="AT195" s="232" t="s">
        <v>205</v>
      </c>
      <c r="AU195" s="232" t="s">
        <v>84</v>
      </c>
      <c r="AY195" s="17" t="s">
        <v>124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7" t="s">
        <v>82</v>
      </c>
      <c r="BK195" s="233">
        <f>ROUND(I195*H195,2)</f>
        <v>0</v>
      </c>
      <c r="BL195" s="17" t="s">
        <v>492</v>
      </c>
      <c r="BM195" s="232" t="s">
        <v>467</v>
      </c>
    </row>
    <row r="196" s="2" customFormat="1">
      <c r="A196" s="38"/>
      <c r="B196" s="39"/>
      <c r="C196" s="40"/>
      <c r="D196" s="234" t="s">
        <v>132</v>
      </c>
      <c r="E196" s="40"/>
      <c r="F196" s="235" t="s">
        <v>629</v>
      </c>
      <c r="G196" s="40"/>
      <c r="H196" s="40"/>
      <c r="I196" s="236"/>
      <c r="J196" s="40"/>
      <c r="K196" s="40"/>
      <c r="L196" s="44"/>
      <c r="M196" s="237"/>
      <c r="N196" s="238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132</v>
      </c>
      <c r="AU196" s="17" t="s">
        <v>84</v>
      </c>
    </row>
    <row r="197" s="2" customFormat="1" ht="33" customHeight="1">
      <c r="A197" s="38"/>
      <c r="B197" s="39"/>
      <c r="C197" s="220" t="s">
        <v>306</v>
      </c>
      <c r="D197" s="220" t="s">
        <v>126</v>
      </c>
      <c r="E197" s="221" t="s">
        <v>630</v>
      </c>
      <c r="F197" s="222" t="s">
        <v>631</v>
      </c>
      <c r="G197" s="223" t="s">
        <v>331</v>
      </c>
      <c r="H197" s="224">
        <v>1</v>
      </c>
      <c r="I197" s="225"/>
      <c r="J197" s="226">
        <f>ROUND(I197*H197,2)</f>
        <v>0</v>
      </c>
      <c r="K197" s="227"/>
      <c r="L197" s="44"/>
      <c r="M197" s="228" t="s">
        <v>1</v>
      </c>
      <c r="N197" s="229" t="s">
        <v>39</v>
      </c>
      <c r="O197" s="91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2" t="s">
        <v>492</v>
      </c>
      <c r="AT197" s="232" t="s">
        <v>126</v>
      </c>
      <c r="AU197" s="232" t="s">
        <v>84</v>
      </c>
      <c r="AY197" s="17" t="s">
        <v>124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82</v>
      </c>
      <c r="BK197" s="233">
        <f>ROUND(I197*H197,2)</f>
        <v>0</v>
      </c>
      <c r="BL197" s="17" t="s">
        <v>492</v>
      </c>
      <c r="BM197" s="232" t="s">
        <v>480</v>
      </c>
    </row>
    <row r="198" s="2" customFormat="1">
      <c r="A198" s="38"/>
      <c r="B198" s="39"/>
      <c r="C198" s="40"/>
      <c r="D198" s="234" t="s">
        <v>132</v>
      </c>
      <c r="E198" s="40"/>
      <c r="F198" s="235" t="s">
        <v>631</v>
      </c>
      <c r="G198" s="40"/>
      <c r="H198" s="40"/>
      <c r="I198" s="236"/>
      <c r="J198" s="40"/>
      <c r="K198" s="40"/>
      <c r="L198" s="44"/>
      <c r="M198" s="237"/>
      <c r="N198" s="238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132</v>
      </c>
      <c r="AU198" s="17" t="s">
        <v>84</v>
      </c>
    </row>
    <row r="199" s="2" customFormat="1" ht="21.75" customHeight="1">
      <c r="A199" s="38"/>
      <c r="B199" s="39"/>
      <c r="C199" s="220" t="s">
        <v>311</v>
      </c>
      <c r="D199" s="220" t="s">
        <v>126</v>
      </c>
      <c r="E199" s="221" t="s">
        <v>632</v>
      </c>
      <c r="F199" s="222" t="s">
        <v>633</v>
      </c>
      <c r="G199" s="223" t="s">
        <v>634</v>
      </c>
      <c r="H199" s="224">
        <v>1</v>
      </c>
      <c r="I199" s="225"/>
      <c r="J199" s="226">
        <f>ROUND(I199*H199,2)</f>
        <v>0</v>
      </c>
      <c r="K199" s="227"/>
      <c r="L199" s="44"/>
      <c r="M199" s="228" t="s">
        <v>1</v>
      </c>
      <c r="N199" s="229" t="s">
        <v>39</v>
      </c>
      <c r="O199" s="91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2" t="s">
        <v>492</v>
      </c>
      <c r="AT199" s="232" t="s">
        <v>126</v>
      </c>
      <c r="AU199" s="232" t="s">
        <v>84</v>
      </c>
      <c r="AY199" s="17" t="s">
        <v>124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7" t="s">
        <v>82</v>
      </c>
      <c r="BK199" s="233">
        <f>ROUND(I199*H199,2)</f>
        <v>0</v>
      </c>
      <c r="BL199" s="17" t="s">
        <v>492</v>
      </c>
      <c r="BM199" s="232" t="s">
        <v>492</v>
      </c>
    </row>
    <row r="200" s="2" customFormat="1">
      <c r="A200" s="38"/>
      <c r="B200" s="39"/>
      <c r="C200" s="40"/>
      <c r="D200" s="234" t="s">
        <v>132</v>
      </c>
      <c r="E200" s="40"/>
      <c r="F200" s="235" t="s">
        <v>633</v>
      </c>
      <c r="G200" s="40"/>
      <c r="H200" s="40"/>
      <c r="I200" s="236"/>
      <c r="J200" s="40"/>
      <c r="K200" s="40"/>
      <c r="L200" s="44"/>
      <c r="M200" s="237"/>
      <c r="N200" s="238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132</v>
      </c>
      <c r="AU200" s="17" t="s">
        <v>84</v>
      </c>
    </row>
    <row r="201" s="2" customFormat="1" ht="37.8" customHeight="1">
      <c r="A201" s="38"/>
      <c r="B201" s="39"/>
      <c r="C201" s="220" t="s">
        <v>316</v>
      </c>
      <c r="D201" s="220" t="s">
        <v>126</v>
      </c>
      <c r="E201" s="221" t="s">
        <v>635</v>
      </c>
      <c r="F201" s="222" t="s">
        <v>636</v>
      </c>
      <c r="G201" s="223" t="s">
        <v>164</v>
      </c>
      <c r="H201" s="224">
        <v>18</v>
      </c>
      <c r="I201" s="225"/>
      <c r="J201" s="226">
        <f>ROUND(I201*H201,2)</f>
        <v>0</v>
      </c>
      <c r="K201" s="227"/>
      <c r="L201" s="44"/>
      <c r="M201" s="228" t="s">
        <v>1</v>
      </c>
      <c r="N201" s="229" t="s">
        <v>39</v>
      </c>
      <c r="O201" s="91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2" t="s">
        <v>492</v>
      </c>
      <c r="AT201" s="232" t="s">
        <v>126</v>
      </c>
      <c r="AU201" s="232" t="s">
        <v>84</v>
      </c>
      <c r="AY201" s="17" t="s">
        <v>124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7" t="s">
        <v>82</v>
      </c>
      <c r="BK201" s="233">
        <f>ROUND(I201*H201,2)</f>
        <v>0</v>
      </c>
      <c r="BL201" s="17" t="s">
        <v>492</v>
      </c>
      <c r="BM201" s="232" t="s">
        <v>506</v>
      </c>
    </row>
    <row r="202" s="2" customFormat="1">
      <c r="A202" s="38"/>
      <c r="B202" s="39"/>
      <c r="C202" s="40"/>
      <c r="D202" s="234" t="s">
        <v>132</v>
      </c>
      <c r="E202" s="40"/>
      <c r="F202" s="235" t="s">
        <v>636</v>
      </c>
      <c r="G202" s="40"/>
      <c r="H202" s="40"/>
      <c r="I202" s="236"/>
      <c r="J202" s="40"/>
      <c r="K202" s="40"/>
      <c r="L202" s="44"/>
      <c r="M202" s="237"/>
      <c r="N202" s="238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132</v>
      </c>
      <c r="AU202" s="17" t="s">
        <v>84</v>
      </c>
    </row>
    <row r="203" s="2" customFormat="1" ht="24.15" customHeight="1">
      <c r="A203" s="38"/>
      <c r="B203" s="39"/>
      <c r="C203" s="261" t="s">
        <v>321</v>
      </c>
      <c r="D203" s="261" t="s">
        <v>205</v>
      </c>
      <c r="E203" s="262" t="s">
        <v>637</v>
      </c>
      <c r="F203" s="263" t="s">
        <v>638</v>
      </c>
      <c r="G203" s="264" t="s">
        <v>164</v>
      </c>
      <c r="H203" s="265">
        <v>18</v>
      </c>
      <c r="I203" s="266"/>
      <c r="J203" s="267">
        <f>ROUND(I203*H203,2)</f>
        <v>0</v>
      </c>
      <c r="K203" s="268"/>
      <c r="L203" s="269"/>
      <c r="M203" s="270" t="s">
        <v>1</v>
      </c>
      <c r="N203" s="271" t="s">
        <v>39</v>
      </c>
      <c r="O203" s="91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2" t="s">
        <v>589</v>
      </c>
      <c r="AT203" s="232" t="s">
        <v>205</v>
      </c>
      <c r="AU203" s="232" t="s">
        <v>84</v>
      </c>
      <c r="AY203" s="17" t="s">
        <v>124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7" t="s">
        <v>82</v>
      </c>
      <c r="BK203" s="233">
        <f>ROUND(I203*H203,2)</f>
        <v>0</v>
      </c>
      <c r="BL203" s="17" t="s">
        <v>492</v>
      </c>
      <c r="BM203" s="232" t="s">
        <v>522</v>
      </c>
    </row>
    <row r="204" s="2" customFormat="1">
      <c r="A204" s="38"/>
      <c r="B204" s="39"/>
      <c r="C204" s="40"/>
      <c r="D204" s="234" t="s">
        <v>132</v>
      </c>
      <c r="E204" s="40"/>
      <c r="F204" s="235" t="s">
        <v>638</v>
      </c>
      <c r="G204" s="40"/>
      <c r="H204" s="40"/>
      <c r="I204" s="236"/>
      <c r="J204" s="40"/>
      <c r="K204" s="40"/>
      <c r="L204" s="44"/>
      <c r="M204" s="237"/>
      <c r="N204" s="238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132</v>
      </c>
      <c r="AU204" s="17" t="s">
        <v>84</v>
      </c>
    </row>
    <row r="205" s="2" customFormat="1" ht="37.8" customHeight="1">
      <c r="A205" s="38"/>
      <c r="B205" s="39"/>
      <c r="C205" s="220" t="s">
        <v>328</v>
      </c>
      <c r="D205" s="220" t="s">
        <v>126</v>
      </c>
      <c r="E205" s="221" t="s">
        <v>639</v>
      </c>
      <c r="F205" s="222" t="s">
        <v>640</v>
      </c>
      <c r="G205" s="223" t="s">
        <v>164</v>
      </c>
      <c r="H205" s="224">
        <v>18</v>
      </c>
      <c r="I205" s="225"/>
      <c r="J205" s="226">
        <f>ROUND(I205*H205,2)</f>
        <v>0</v>
      </c>
      <c r="K205" s="227"/>
      <c r="L205" s="44"/>
      <c r="M205" s="228" t="s">
        <v>1</v>
      </c>
      <c r="N205" s="229" t="s">
        <v>39</v>
      </c>
      <c r="O205" s="91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2" t="s">
        <v>492</v>
      </c>
      <c r="AT205" s="232" t="s">
        <v>126</v>
      </c>
      <c r="AU205" s="232" t="s">
        <v>84</v>
      </c>
      <c r="AY205" s="17" t="s">
        <v>124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7" t="s">
        <v>82</v>
      </c>
      <c r="BK205" s="233">
        <f>ROUND(I205*H205,2)</f>
        <v>0</v>
      </c>
      <c r="BL205" s="17" t="s">
        <v>492</v>
      </c>
      <c r="BM205" s="232" t="s">
        <v>531</v>
      </c>
    </row>
    <row r="206" s="2" customFormat="1">
      <c r="A206" s="38"/>
      <c r="B206" s="39"/>
      <c r="C206" s="40"/>
      <c r="D206" s="234" t="s">
        <v>132</v>
      </c>
      <c r="E206" s="40"/>
      <c r="F206" s="235" t="s">
        <v>640</v>
      </c>
      <c r="G206" s="40"/>
      <c r="H206" s="40"/>
      <c r="I206" s="236"/>
      <c r="J206" s="40"/>
      <c r="K206" s="40"/>
      <c r="L206" s="44"/>
      <c r="M206" s="237"/>
      <c r="N206" s="238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132</v>
      </c>
      <c r="AU206" s="17" t="s">
        <v>84</v>
      </c>
    </row>
    <row r="207" s="2" customFormat="1" ht="24.15" customHeight="1">
      <c r="A207" s="38"/>
      <c r="B207" s="39"/>
      <c r="C207" s="261" t="s">
        <v>334</v>
      </c>
      <c r="D207" s="261" t="s">
        <v>205</v>
      </c>
      <c r="E207" s="262" t="s">
        <v>641</v>
      </c>
      <c r="F207" s="263" t="s">
        <v>642</v>
      </c>
      <c r="G207" s="264" t="s">
        <v>164</v>
      </c>
      <c r="H207" s="265">
        <v>18</v>
      </c>
      <c r="I207" s="266"/>
      <c r="J207" s="267">
        <f>ROUND(I207*H207,2)</f>
        <v>0</v>
      </c>
      <c r="K207" s="268"/>
      <c r="L207" s="269"/>
      <c r="M207" s="270" t="s">
        <v>1</v>
      </c>
      <c r="N207" s="271" t="s">
        <v>39</v>
      </c>
      <c r="O207" s="91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2" t="s">
        <v>589</v>
      </c>
      <c r="AT207" s="232" t="s">
        <v>205</v>
      </c>
      <c r="AU207" s="232" t="s">
        <v>84</v>
      </c>
      <c r="AY207" s="17" t="s">
        <v>124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7" t="s">
        <v>82</v>
      </c>
      <c r="BK207" s="233">
        <f>ROUND(I207*H207,2)</f>
        <v>0</v>
      </c>
      <c r="BL207" s="17" t="s">
        <v>492</v>
      </c>
      <c r="BM207" s="232" t="s">
        <v>540</v>
      </c>
    </row>
    <row r="208" s="2" customFormat="1">
      <c r="A208" s="38"/>
      <c r="B208" s="39"/>
      <c r="C208" s="40"/>
      <c r="D208" s="234" t="s">
        <v>132</v>
      </c>
      <c r="E208" s="40"/>
      <c r="F208" s="235" t="s">
        <v>642</v>
      </c>
      <c r="G208" s="40"/>
      <c r="H208" s="40"/>
      <c r="I208" s="236"/>
      <c r="J208" s="40"/>
      <c r="K208" s="40"/>
      <c r="L208" s="44"/>
      <c r="M208" s="237"/>
      <c r="N208" s="238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132</v>
      </c>
      <c r="AU208" s="17" t="s">
        <v>84</v>
      </c>
    </row>
    <row r="209" s="2" customFormat="1" ht="24.15" customHeight="1">
      <c r="A209" s="38"/>
      <c r="B209" s="39"/>
      <c r="C209" s="220" t="s">
        <v>338</v>
      </c>
      <c r="D209" s="220" t="s">
        <v>126</v>
      </c>
      <c r="E209" s="221" t="s">
        <v>643</v>
      </c>
      <c r="F209" s="222" t="s">
        <v>644</v>
      </c>
      <c r="G209" s="223" t="s">
        <v>164</v>
      </c>
      <c r="H209" s="224">
        <v>18</v>
      </c>
      <c r="I209" s="225"/>
      <c r="J209" s="226">
        <f>ROUND(I209*H209,2)</f>
        <v>0</v>
      </c>
      <c r="K209" s="227"/>
      <c r="L209" s="44"/>
      <c r="M209" s="228" t="s">
        <v>1</v>
      </c>
      <c r="N209" s="229" t="s">
        <v>39</v>
      </c>
      <c r="O209" s="91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2" t="s">
        <v>492</v>
      </c>
      <c r="AT209" s="232" t="s">
        <v>126</v>
      </c>
      <c r="AU209" s="232" t="s">
        <v>84</v>
      </c>
      <c r="AY209" s="17" t="s">
        <v>124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7" t="s">
        <v>82</v>
      </c>
      <c r="BK209" s="233">
        <f>ROUND(I209*H209,2)</f>
        <v>0</v>
      </c>
      <c r="BL209" s="17" t="s">
        <v>492</v>
      </c>
      <c r="BM209" s="232" t="s">
        <v>645</v>
      </c>
    </row>
    <row r="210" s="2" customFormat="1">
      <c r="A210" s="38"/>
      <c r="B210" s="39"/>
      <c r="C210" s="40"/>
      <c r="D210" s="234" t="s">
        <v>132</v>
      </c>
      <c r="E210" s="40"/>
      <c r="F210" s="235" t="s">
        <v>644</v>
      </c>
      <c r="G210" s="40"/>
      <c r="H210" s="40"/>
      <c r="I210" s="236"/>
      <c r="J210" s="40"/>
      <c r="K210" s="40"/>
      <c r="L210" s="44"/>
      <c r="M210" s="237"/>
      <c r="N210" s="238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132</v>
      </c>
      <c r="AU210" s="17" t="s">
        <v>84</v>
      </c>
    </row>
    <row r="211" s="2" customFormat="1" ht="16.5" customHeight="1">
      <c r="A211" s="38"/>
      <c r="B211" s="39"/>
      <c r="C211" s="220" t="s">
        <v>343</v>
      </c>
      <c r="D211" s="220" t="s">
        <v>126</v>
      </c>
      <c r="E211" s="221" t="s">
        <v>646</v>
      </c>
      <c r="F211" s="222" t="s">
        <v>647</v>
      </c>
      <c r="G211" s="223" t="s">
        <v>648</v>
      </c>
      <c r="H211" s="286"/>
      <c r="I211" s="225"/>
      <c r="J211" s="226">
        <f>ROUND(I211*H211,2)</f>
        <v>0</v>
      </c>
      <c r="K211" s="227"/>
      <c r="L211" s="44"/>
      <c r="M211" s="228" t="s">
        <v>1</v>
      </c>
      <c r="N211" s="229" t="s">
        <v>39</v>
      </c>
      <c r="O211" s="91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2" t="s">
        <v>492</v>
      </c>
      <c r="AT211" s="232" t="s">
        <v>126</v>
      </c>
      <c r="AU211" s="232" t="s">
        <v>84</v>
      </c>
      <c r="AY211" s="17" t="s">
        <v>124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7" t="s">
        <v>82</v>
      </c>
      <c r="BK211" s="233">
        <f>ROUND(I211*H211,2)</f>
        <v>0</v>
      </c>
      <c r="BL211" s="17" t="s">
        <v>492</v>
      </c>
      <c r="BM211" s="232" t="s">
        <v>649</v>
      </c>
    </row>
    <row r="212" s="2" customFormat="1">
      <c r="A212" s="38"/>
      <c r="B212" s="39"/>
      <c r="C212" s="40"/>
      <c r="D212" s="234" t="s">
        <v>132</v>
      </c>
      <c r="E212" s="40"/>
      <c r="F212" s="235" t="s">
        <v>647</v>
      </c>
      <c r="G212" s="40"/>
      <c r="H212" s="40"/>
      <c r="I212" s="236"/>
      <c r="J212" s="40"/>
      <c r="K212" s="40"/>
      <c r="L212" s="44"/>
      <c r="M212" s="237"/>
      <c r="N212" s="238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132</v>
      </c>
      <c r="AU212" s="17" t="s">
        <v>84</v>
      </c>
    </row>
    <row r="213" s="12" customFormat="1" ht="22.8" customHeight="1">
      <c r="A213" s="12"/>
      <c r="B213" s="204"/>
      <c r="C213" s="205"/>
      <c r="D213" s="206" t="s">
        <v>73</v>
      </c>
      <c r="E213" s="218" t="s">
        <v>650</v>
      </c>
      <c r="F213" s="218" t="s">
        <v>651</v>
      </c>
      <c r="G213" s="205"/>
      <c r="H213" s="205"/>
      <c r="I213" s="208"/>
      <c r="J213" s="219">
        <f>BK213</f>
        <v>0</v>
      </c>
      <c r="K213" s="205"/>
      <c r="L213" s="210"/>
      <c r="M213" s="211"/>
      <c r="N213" s="212"/>
      <c r="O213" s="212"/>
      <c r="P213" s="213">
        <f>SUM(P214:P253)</f>
        <v>0</v>
      </c>
      <c r="Q213" s="212"/>
      <c r="R213" s="213">
        <f>SUM(R214:R253)</f>
        <v>0</v>
      </c>
      <c r="S213" s="212"/>
      <c r="T213" s="214">
        <f>SUM(T214:T253)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5" t="s">
        <v>139</v>
      </c>
      <c r="AT213" s="216" t="s">
        <v>73</v>
      </c>
      <c r="AU213" s="216" t="s">
        <v>82</v>
      </c>
      <c r="AY213" s="215" t="s">
        <v>124</v>
      </c>
      <c r="BK213" s="217">
        <f>SUM(BK214:BK253)</f>
        <v>0</v>
      </c>
    </row>
    <row r="214" s="2" customFormat="1" ht="24.15" customHeight="1">
      <c r="A214" s="38"/>
      <c r="B214" s="39"/>
      <c r="C214" s="220" t="s">
        <v>350</v>
      </c>
      <c r="D214" s="220" t="s">
        <v>126</v>
      </c>
      <c r="E214" s="221" t="s">
        <v>652</v>
      </c>
      <c r="F214" s="222" t="s">
        <v>653</v>
      </c>
      <c r="G214" s="223" t="s">
        <v>184</v>
      </c>
      <c r="H214" s="224">
        <v>0.64000000000000001</v>
      </c>
      <c r="I214" s="225"/>
      <c r="J214" s="226">
        <f>ROUND(I214*H214,2)</f>
        <v>0</v>
      </c>
      <c r="K214" s="227"/>
      <c r="L214" s="44"/>
      <c r="M214" s="228" t="s">
        <v>1</v>
      </c>
      <c r="N214" s="229" t="s">
        <v>39</v>
      </c>
      <c r="O214" s="91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2" t="s">
        <v>492</v>
      </c>
      <c r="AT214" s="232" t="s">
        <v>126</v>
      </c>
      <c r="AU214" s="232" t="s">
        <v>84</v>
      </c>
      <c r="AY214" s="17" t="s">
        <v>124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7" t="s">
        <v>82</v>
      </c>
      <c r="BK214" s="233">
        <f>ROUND(I214*H214,2)</f>
        <v>0</v>
      </c>
      <c r="BL214" s="17" t="s">
        <v>492</v>
      </c>
      <c r="BM214" s="232" t="s">
        <v>654</v>
      </c>
    </row>
    <row r="215" s="2" customFormat="1">
      <c r="A215" s="38"/>
      <c r="B215" s="39"/>
      <c r="C215" s="40"/>
      <c r="D215" s="234" t="s">
        <v>132</v>
      </c>
      <c r="E215" s="40"/>
      <c r="F215" s="235" t="s">
        <v>653</v>
      </c>
      <c r="G215" s="40"/>
      <c r="H215" s="40"/>
      <c r="I215" s="236"/>
      <c r="J215" s="40"/>
      <c r="K215" s="40"/>
      <c r="L215" s="44"/>
      <c r="M215" s="237"/>
      <c r="N215" s="238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132</v>
      </c>
      <c r="AU215" s="17" t="s">
        <v>84</v>
      </c>
    </row>
    <row r="216" s="2" customFormat="1" ht="24.15" customHeight="1">
      <c r="A216" s="38"/>
      <c r="B216" s="39"/>
      <c r="C216" s="220" t="s">
        <v>356</v>
      </c>
      <c r="D216" s="220" t="s">
        <v>126</v>
      </c>
      <c r="E216" s="221" t="s">
        <v>655</v>
      </c>
      <c r="F216" s="222" t="s">
        <v>656</v>
      </c>
      <c r="G216" s="223" t="s">
        <v>164</v>
      </c>
      <c r="H216" s="224">
        <v>10</v>
      </c>
      <c r="I216" s="225"/>
      <c r="J216" s="226">
        <f>ROUND(I216*H216,2)</f>
        <v>0</v>
      </c>
      <c r="K216" s="227"/>
      <c r="L216" s="44"/>
      <c r="M216" s="228" t="s">
        <v>1</v>
      </c>
      <c r="N216" s="229" t="s">
        <v>39</v>
      </c>
      <c r="O216" s="91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2" t="s">
        <v>492</v>
      </c>
      <c r="AT216" s="232" t="s">
        <v>126</v>
      </c>
      <c r="AU216" s="232" t="s">
        <v>84</v>
      </c>
      <c r="AY216" s="17" t="s">
        <v>124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7" t="s">
        <v>82</v>
      </c>
      <c r="BK216" s="233">
        <f>ROUND(I216*H216,2)</f>
        <v>0</v>
      </c>
      <c r="BL216" s="17" t="s">
        <v>492</v>
      </c>
      <c r="BM216" s="232" t="s">
        <v>657</v>
      </c>
    </row>
    <row r="217" s="2" customFormat="1">
      <c r="A217" s="38"/>
      <c r="B217" s="39"/>
      <c r="C217" s="40"/>
      <c r="D217" s="234" t="s">
        <v>132</v>
      </c>
      <c r="E217" s="40"/>
      <c r="F217" s="235" t="s">
        <v>656</v>
      </c>
      <c r="G217" s="40"/>
      <c r="H217" s="40"/>
      <c r="I217" s="236"/>
      <c r="J217" s="40"/>
      <c r="K217" s="40"/>
      <c r="L217" s="44"/>
      <c r="M217" s="237"/>
      <c r="N217" s="238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132</v>
      </c>
      <c r="AU217" s="17" t="s">
        <v>84</v>
      </c>
    </row>
    <row r="218" s="2" customFormat="1" ht="37.8" customHeight="1">
      <c r="A218" s="38"/>
      <c r="B218" s="39"/>
      <c r="C218" s="220" t="s">
        <v>362</v>
      </c>
      <c r="D218" s="220" t="s">
        <v>126</v>
      </c>
      <c r="E218" s="221" t="s">
        <v>658</v>
      </c>
      <c r="F218" s="222" t="s">
        <v>659</v>
      </c>
      <c r="G218" s="223" t="s">
        <v>184</v>
      </c>
      <c r="H218" s="224">
        <v>2.5</v>
      </c>
      <c r="I218" s="225"/>
      <c r="J218" s="226">
        <f>ROUND(I218*H218,2)</f>
        <v>0</v>
      </c>
      <c r="K218" s="227"/>
      <c r="L218" s="44"/>
      <c r="M218" s="228" t="s">
        <v>1</v>
      </c>
      <c r="N218" s="229" t="s">
        <v>39</v>
      </c>
      <c r="O218" s="91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2" t="s">
        <v>492</v>
      </c>
      <c r="AT218" s="232" t="s">
        <v>126</v>
      </c>
      <c r="AU218" s="232" t="s">
        <v>84</v>
      </c>
      <c r="AY218" s="17" t="s">
        <v>124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82</v>
      </c>
      <c r="BK218" s="233">
        <f>ROUND(I218*H218,2)</f>
        <v>0</v>
      </c>
      <c r="BL218" s="17" t="s">
        <v>492</v>
      </c>
      <c r="BM218" s="232" t="s">
        <v>660</v>
      </c>
    </row>
    <row r="219" s="2" customFormat="1">
      <c r="A219" s="38"/>
      <c r="B219" s="39"/>
      <c r="C219" s="40"/>
      <c r="D219" s="234" t="s">
        <v>132</v>
      </c>
      <c r="E219" s="40"/>
      <c r="F219" s="235" t="s">
        <v>659</v>
      </c>
      <c r="G219" s="40"/>
      <c r="H219" s="40"/>
      <c r="I219" s="236"/>
      <c r="J219" s="40"/>
      <c r="K219" s="40"/>
      <c r="L219" s="44"/>
      <c r="M219" s="237"/>
      <c r="N219" s="238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132</v>
      </c>
      <c r="AU219" s="17" t="s">
        <v>84</v>
      </c>
    </row>
    <row r="220" s="13" customFormat="1">
      <c r="A220" s="13"/>
      <c r="B220" s="239"/>
      <c r="C220" s="240"/>
      <c r="D220" s="234" t="s">
        <v>134</v>
      </c>
      <c r="E220" s="241" t="s">
        <v>1</v>
      </c>
      <c r="F220" s="242" t="s">
        <v>661</v>
      </c>
      <c r="G220" s="240"/>
      <c r="H220" s="243">
        <v>2.5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134</v>
      </c>
      <c r="AU220" s="249" t="s">
        <v>84</v>
      </c>
      <c r="AV220" s="13" t="s">
        <v>84</v>
      </c>
      <c r="AW220" s="13" t="s">
        <v>31</v>
      </c>
      <c r="AX220" s="13" t="s">
        <v>74</v>
      </c>
      <c r="AY220" s="249" t="s">
        <v>124</v>
      </c>
    </row>
    <row r="221" s="14" customFormat="1">
      <c r="A221" s="14"/>
      <c r="B221" s="250"/>
      <c r="C221" s="251"/>
      <c r="D221" s="234" t="s">
        <v>134</v>
      </c>
      <c r="E221" s="252" t="s">
        <v>1</v>
      </c>
      <c r="F221" s="253" t="s">
        <v>160</v>
      </c>
      <c r="G221" s="251"/>
      <c r="H221" s="254">
        <v>2.5</v>
      </c>
      <c r="I221" s="255"/>
      <c r="J221" s="251"/>
      <c r="K221" s="251"/>
      <c r="L221" s="256"/>
      <c r="M221" s="257"/>
      <c r="N221" s="258"/>
      <c r="O221" s="258"/>
      <c r="P221" s="258"/>
      <c r="Q221" s="258"/>
      <c r="R221" s="258"/>
      <c r="S221" s="258"/>
      <c r="T221" s="25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0" t="s">
        <v>134</v>
      </c>
      <c r="AU221" s="260" t="s">
        <v>84</v>
      </c>
      <c r="AV221" s="14" t="s">
        <v>130</v>
      </c>
      <c r="AW221" s="14" t="s">
        <v>31</v>
      </c>
      <c r="AX221" s="14" t="s">
        <v>82</v>
      </c>
      <c r="AY221" s="260" t="s">
        <v>124</v>
      </c>
    </row>
    <row r="222" s="2" customFormat="1" ht="37.8" customHeight="1">
      <c r="A222" s="38"/>
      <c r="B222" s="39"/>
      <c r="C222" s="220" t="s">
        <v>368</v>
      </c>
      <c r="D222" s="220" t="s">
        <v>126</v>
      </c>
      <c r="E222" s="221" t="s">
        <v>662</v>
      </c>
      <c r="F222" s="222" t="s">
        <v>663</v>
      </c>
      <c r="G222" s="223" t="s">
        <v>184</v>
      </c>
      <c r="H222" s="224">
        <v>25</v>
      </c>
      <c r="I222" s="225"/>
      <c r="J222" s="226">
        <f>ROUND(I222*H222,2)</f>
        <v>0</v>
      </c>
      <c r="K222" s="227"/>
      <c r="L222" s="44"/>
      <c r="M222" s="228" t="s">
        <v>1</v>
      </c>
      <c r="N222" s="229" t="s">
        <v>39</v>
      </c>
      <c r="O222" s="91"/>
      <c r="P222" s="230">
        <f>O222*H222</f>
        <v>0</v>
      </c>
      <c r="Q222" s="230">
        <v>0</v>
      </c>
      <c r="R222" s="230">
        <f>Q222*H222</f>
        <v>0</v>
      </c>
      <c r="S222" s="230">
        <v>0</v>
      </c>
      <c r="T222" s="231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2" t="s">
        <v>492</v>
      </c>
      <c r="AT222" s="232" t="s">
        <v>126</v>
      </c>
      <c r="AU222" s="232" t="s">
        <v>84</v>
      </c>
      <c r="AY222" s="17" t="s">
        <v>124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7" t="s">
        <v>82</v>
      </c>
      <c r="BK222" s="233">
        <f>ROUND(I222*H222,2)</f>
        <v>0</v>
      </c>
      <c r="BL222" s="17" t="s">
        <v>492</v>
      </c>
      <c r="BM222" s="232" t="s">
        <v>664</v>
      </c>
    </row>
    <row r="223" s="2" customFormat="1">
      <c r="A223" s="38"/>
      <c r="B223" s="39"/>
      <c r="C223" s="40"/>
      <c r="D223" s="234" t="s">
        <v>132</v>
      </c>
      <c r="E223" s="40"/>
      <c r="F223" s="235" t="s">
        <v>663</v>
      </c>
      <c r="G223" s="40"/>
      <c r="H223" s="40"/>
      <c r="I223" s="236"/>
      <c r="J223" s="40"/>
      <c r="K223" s="40"/>
      <c r="L223" s="44"/>
      <c r="M223" s="237"/>
      <c r="N223" s="238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132</v>
      </c>
      <c r="AU223" s="17" t="s">
        <v>84</v>
      </c>
    </row>
    <row r="224" s="13" customFormat="1">
      <c r="A224" s="13"/>
      <c r="B224" s="239"/>
      <c r="C224" s="240"/>
      <c r="D224" s="234" t="s">
        <v>134</v>
      </c>
      <c r="E224" s="241" t="s">
        <v>1</v>
      </c>
      <c r="F224" s="242" t="s">
        <v>665</v>
      </c>
      <c r="G224" s="240"/>
      <c r="H224" s="243">
        <v>25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134</v>
      </c>
      <c r="AU224" s="249" t="s">
        <v>84</v>
      </c>
      <c r="AV224" s="13" t="s">
        <v>84</v>
      </c>
      <c r="AW224" s="13" t="s">
        <v>31</v>
      </c>
      <c r="AX224" s="13" t="s">
        <v>74</v>
      </c>
      <c r="AY224" s="249" t="s">
        <v>124</v>
      </c>
    </row>
    <row r="225" s="14" customFormat="1">
      <c r="A225" s="14"/>
      <c r="B225" s="250"/>
      <c r="C225" s="251"/>
      <c r="D225" s="234" t="s">
        <v>134</v>
      </c>
      <c r="E225" s="252" t="s">
        <v>1</v>
      </c>
      <c r="F225" s="253" t="s">
        <v>160</v>
      </c>
      <c r="G225" s="251"/>
      <c r="H225" s="254">
        <v>25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0" t="s">
        <v>134</v>
      </c>
      <c r="AU225" s="260" t="s">
        <v>84</v>
      </c>
      <c r="AV225" s="14" t="s">
        <v>130</v>
      </c>
      <c r="AW225" s="14" t="s">
        <v>31</v>
      </c>
      <c r="AX225" s="14" t="s">
        <v>82</v>
      </c>
      <c r="AY225" s="260" t="s">
        <v>124</v>
      </c>
    </row>
    <row r="226" s="2" customFormat="1" ht="24.15" customHeight="1">
      <c r="A226" s="38"/>
      <c r="B226" s="39"/>
      <c r="C226" s="220" t="s">
        <v>374</v>
      </c>
      <c r="D226" s="220" t="s">
        <v>126</v>
      </c>
      <c r="E226" s="221" t="s">
        <v>666</v>
      </c>
      <c r="F226" s="222" t="s">
        <v>667</v>
      </c>
      <c r="G226" s="223" t="s">
        <v>208</v>
      </c>
      <c r="H226" s="224">
        <v>4.5</v>
      </c>
      <c r="I226" s="225"/>
      <c r="J226" s="226">
        <f>ROUND(I226*H226,2)</f>
        <v>0</v>
      </c>
      <c r="K226" s="227"/>
      <c r="L226" s="44"/>
      <c r="M226" s="228" t="s">
        <v>1</v>
      </c>
      <c r="N226" s="229" t="s">
        <v>39</v>
      </c>
      <c r="O226" s="91"/>
      <c r="P226" s="230">
        <f>O226*H226</f>
        <v>0</v>
      </c>
      <c r="Q226" s="230">
        <v>0</v>
      </c>
      <c r="R226" s="230">
        <f>Q226*H226</f>
        <v>0</v>
      </c>
      <c r="S226" s="230">
        <v>0</v>
      </c>
      <c r="T226" s="231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2" t="s">
        <v>492</v>
      </c>
      <c r="AT226" s="232" t="s">
        <v>126</v>
      </c>
      <c r="AU226" s="232" t="s">
        <v>84</v>
      </c>
      <c r="AY226" s="17" t="s">
        <v>124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7" t="s">
        <v>82</v>
      </c>
      <c r="BK226" s="233">
        <f>ROUND(I226*H226,2)</f>
        <v>0</v>
      </c>
      <c r="BL226" s="17" t="s">
        <v>492</v>
      </c>
      <c r="BM226" s="232" t="s">
        <v>668</v>
      </c>
    </row>
    <row r="227" s="2" customFormat="1">
      <c r="A227" s="38"/>
      <c r="B227" s="39"/>
      <c r="C227" s="40"/>
      <c r="D227" s="234" t="s">
        <v>132</v>
      </c>
      <c r="E227" s="40"/>
      <c r="F227" s="235" t="s">
        <v>667</v>
      </c>
      <c r="G227" s="40"/>
      <c r="H227" s="40"/>
      <c r="I227" s="236"/>
      <c r="J227" s="40"/>
      <c r="K227" s="40"/>
      <c r="L227" s="44"/>
      <c r="M227" s="237"/>
      <c r="N227" s="238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132</v>
      </c>
      <c r="AU227" s="17" t="s">
        <v>84</v>
      </c>
    </row>
    <row r="228" s="13" customFormat="1">
      <c r="A228" s="13"/>
      <c r="B228" s="239"/>
      <c r="C228" s="240"/>
      <c r="D228" s="234" t="s">
        <v>134</v>
      </c>
      <c r="E228" s="241" t="s">
        <v>1</v>
      </c>
      <c r="F228" s="242" t="s">
        <v>669</v>
      </c>
      <c r="G228" s="240"/>
      <c r="H228" s="243">
        <v>4.5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134</v>
      </c>
      <c r="AU228" s="249" t="s">
        <v>84</v>
      </c>
      <c r="AV228" s="13" t="s">
        <v>84</v>
      </c>
      <c r="AW228" s="13" t="s">
        <v>31</v>
      </c>
      <c r="AX228" s="13" t="s">
        <v>74</v>
      </c>
      <c r="AY228" s="249" t="s">
        <v>124</v>
      </c>
    </row>
    <row r="229" s="14" customFormat="1">
      <c r="A229" s="14"/>
      <c r="B229" s="250"/>
      <c r="C229" s="251"/>
      <c r="D229" s="234" t="s">
        <v>134</v>
      </c>
      <c r="E229" s="252" t="s">
        <v>1</v>
      </c>
      <c r="F229" s="253" t="s">
        <v>160</v>
      </c>
      <c r="G229" s="251"/>
      <c r="H229" s="254">
        <v>4.5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0" t="s">
        <v>134</v>
      </c>
      <c r="AU229" s="260" t="s">
        <v>84</v>
      </c>
      <c r="AV229" s="14" t="s">
        <v>130</v>
      </c>
      <c r="AW229" s="14" t="s">
        <v>31</v>
      </c>
      <c r="AX229" s="14" t="s">
        <v>82</v>
      </c>
      <c r="AY229" s="260" t="s">
        <v>124</v>
      </c>
    </row>
    <row r="230" s="2" customFormat="1" ht="24.15" customHeight="1">
      <c r="A230" s="38"/>
      <c r="B230" s="39"/>
      <c r="C230" s="220" t="s">
        <v>380</v>
      </c>
      <c r="D230" s="220" t="s">
        <v>126</v>
      </c>
      <c r="E230" s="221" t="s">
        <v>670</v>
      </c>
      <c r="F230" s="222" t="s">
        <v>671</v>
      </c>
      <c r="G230" s="223" t="s">
        <v>184</v>
      </c>
      <c r="H230" s="224">
        <v>2.5</v>
      </c>
      <c r="I230" s="225"/>
      <c r="J230" s="226">
        <f>ROUND(I230*H230,2)</f>
        <v>0</v>
      </c>
      <c r="K230" s="227"/>
      <c r="L230" s="44"/>
      <c r="M230" s="228" t="s">
        <v>1</v>
      </c>
      <c r="N230" s="229" t="s">
        <v>39</v>
      </c>
      <c r="O230" s="91"/>
      <c r="P230" s="230">
        <f>O230*H230</f>
        <v>0</v>
      </c>
      <c r="Q230" s="230">
        <v>0</v>
      </c>
      <c r="R230" s="230">
        <f>Q230*H230</f>
        <v>0</v>
      </c>
      <c r="S230" s="230">
        <v>0</v>
      </c>
      <c r="T230" s="231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2" t="s">
        <v>492</v>
      </c>
      <c r="AT230" s="232" t="s">
        <v>126</v>
      </c>
      <c r="AU230" s="232" t="s">
        <v>84</v>
      </c>
      <c r="AY230" s="17" t="s">
        <v>124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7" t="s">
        <v>82</v>
      </c>
      <c r="BK230" s="233">
        <f>ROUND(I230*H230,2)</f>
        <v>0</v>
      </c>
      <c r="BL230" s="17" t="s">
        <v>492</v>
      </c>
      <c r="BM230" s="232" t="s">
        <v>672</v>
      </c>
    </row>
    <row r="231" s="2" customFormat="1">
      <c r="A231" s="38"/>
      <c r="B231" s="39"/>
      <c r="C231" s="40"/>
      <c r="D231" s="234" t="s">
        <v>132</v>
      </c>
      <c r="E231" s="40"/>
      <c r="F231" s="235" t="s">
        <v>671</v>
      </c>
      <c r="G231" s="40"/>
      <c r="H231" s="40"/>
      <c r="I231" s="236"/>
      <c r="J231" s="40"/>
      <c r="K231" s="40"/>
      <c r="L231" s="44"/>
      <c r="M231" s="237"/>
      <c r="N231" s="238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132</v>
      </c>
      <c r="AU231" s="17" t="s">
        <v>84</v>
      </c>
    </row>
    <row r="232" s="2" customFormat="1" ht="24.15" customHeight="1">
      <c r="A232" s="38"/>
      <c r="B232" s="39"/>
      <c r="C232" s="220" t="s">
        <v>385</v>
      </c>
      <c r="D232" s="220" t="s">
        <v>126</v>
      </c>
      <c r="E232" s="221" t="s">
        <v>673</v>
      </c>
      <c r="F232" s="222" t="s">
        <v>674</v>
      </c>
      <c r="G232" s="223" t="s">
        <v>184</v>
      </c>
      <c r="H232" s="224">
        <v>0.64000000000000001</v>
      </c>
      <c r="I232" s="225"/>
      <c r="J232" s="226">
        <f>ROUND(I232*H232,2)</f>
        <v>0</v>
      </c>
      <c r="K232" s="227"/>
      <c r="L232" s="44"/>
      <c r="M232" s="228" t="s">
        <v>1</v>
      </c>
      <c r="N232" s="229" t="s">
        <v>39</v>
      </c>
      <c r="O232" s="91"/>
      <c r="P232" s="230">
        <f>O232*H232</f>
        <v>0</v>
      </c>
      <c r="Q232" s="230">
        <v>0</v>
      </c>
      <c r="R232" s="230">
        <f>Q232*H232</f>
        <v>0</v>
      </c>
      <c r="S232" s="230">
        <v>0</v>
      </c>
      <c r="T232" s="231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2" t="s">
        <v>492</v>
      </c>
      <c r="AT232" s="232" t="s">
        <v>126</v>
      </c>
      <c r="AU232" s="232" t="s">
        <v>84</v>
      </c>
      <c r="AY232" s="17" t="s">
        <v>124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7" t="s">
        <v>82</v>
      </c>
      <c r="BK232" s="233">
        <f>ROUND(I232*H232,2)</f>
        <v>0</v>
      </c>
      <c r="BL232" s="17" t="s">
        <v>492</v>
      </c>
      <c r="BM232" s="232" t="s">
        <v>675</v>
      </c>
    </row>
    <row r="233" s="2" customFormat="1">
      <c r="A233" s="38"/>
      <c r="B233" s="39"/>
      <c r="C233" s="40"/>
      <c r="D233" s="234" t="s">
        <v>132</v>
      </c>
      <c r="E233" s="40"/>
      <c r="F233" s="235" t="s">
        <v>674</v>
      </c>
      <c r="G233" s="40"/>
      <c r="H233" s="40"/>
      <c r="I233" s="236"/>
      <c r="J233" s="40"/>
      <c r="K233" s="40"/>
      <c r="L233" s="44"/>
      <c r="M233" s="237"/>
      <c r="N233" s="238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132</v>
      </c>
      <c r="AU233" s="17" t="s">
        <v>84</v>
      </c>
    </row>
    <row r="234" s="2" customFormat="1" ht="24.15" customHeight="1">
      <c r="A234" s="38"/>
      <c r="B234" s="39"/>
      <c r="C234" s="220" t="s">
        <v>392</v>
      </c>
      <c r="D234" s="220" t="s">
        <v>126</v>
      </c>
      <c r="E234" s="221" t="s">
        <v>676</v>
      </c>
      <c r="F234" s="222" t="s">
        <v>677</v>
      </c>
      <c r="G234" s="223" t="s">
        <v>164</v>
      </c>
      <c r="H234" s="224">
        <v>10</v>
      </c>
      <c r="I234" s="225"/>
      <c r="J234" s="226">
        <f>ROUND(I234*H234,2)</f>
        <v>0</v>
      </c>
      <c r="K234" s="227"/>
      <c r="L234" s="44"/>
      <c r="M234" s="228" t="s">
        <v>1</v>
      </c>
      <c r="N234" s="229" t="s">
        <v>39</v>
      </c>
      <c r="O234" s="91"/>
      <c r="P234" s="230">
        <f>O234*H234</f>
        <v>0</v>
      </c>
      <c r="Q234" s="230">
        <v>0</v>
      </c>
      <c r="R234" s="230">
        <f>Q234*H234</f>
        <v>0</v>
      </c>
      <c r="S234" s="230">
        <v>0</v>
      </c>
      <c r="T234" s="231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2" t="s">
        <v>492</v>
      </c>
      <c r="AT234" s="232" t="s">
        <v>126</v>
      </c>
      <c r="AU234" s="232" t="s">
        <v>84</v>
      </c>
      <c r="AY234" s="17" t="s">
        <v>124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7" t="s">
        <v>82</v>
      </c>
      <c r="BK234" s="233">
        <f>ROUND(I234*H234,2)</f>
        <v>0</v>
      </c>
      <c r="BL234" s="17" t="s">
        <v>492</v>
      </c>
      <c r="BM234" s="232" t="s">
        <v>678</v>
      </c>
    </row>
    <row r="235" s="2" customFormat="1">
      <c r="A235" s="38"/>
      <c r="B235" s="39"/>
      <c r="C235" s="40"/>
      <c r="D235" s="234" t="s">
        <v>132</v>
      </c>
      <c r="E235" s="40"/>
      <c r="F235" s="235" t="s">
        <v>677</v>
      </c>
      <c r="G235" s="40"/>
      <c r="H235" s="40"/>
      <c r="I235" s="236"/>
      <c r="J235" s="40"/>
      <c r="K235" s="40"/>
      <c r="L235" s="44"/>
      <c r="M235" s="237"/>
      <c r="N235" s="238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132</v>
      </c>
      <c r="AU235" s="17" t="s">
        <v>84</v>
      </c>
    </row>
    <row r="236" s="2" customFormat="1" ht="24.15" customHeight="1">
      <c r="A236" s="38"/>
      <c r="B236" s="39"/>
      <c r="C236" s="261" t="s">
        <v>397</v>
      </c>
      <c r="D236" s="261" t="s">
        <v>205</v>
      </c>
      <c r="E236" s="262" t="s">
        <v>679</v>
      </c>
      <c r="F236" s="263" t="s">
        <v>680</v>
      </c>
      <c r="G236" s="264" t="s">
        <v>164</v>
      </c>
      <c r="H236" s="265">
        <v>8.1999999999999993</v>
      </c>
      <c r="I236" s="266"/>
      <c r="J236" s="267">
        <f>ROUND(I236*H236,2)</f>
        <v>0</v>
      </c>
      <c r="K236" s="268"/>
      <c r="L236" s="269"/>
      <c r="M236" s="270" t="s">
        <v>1</v>
      </c>
      <c r="N236" s="271" t="s">
        <v>39</v>
      </c>
      <c r="O236" s="91"/>
      <c r="P236" s="230">
        <f>O236*H236</f>
        <v>0</v>
      </c>
      <c r="Q236" s="230">
        <v>0</v>
      </c>
      <c r="R236" s="230">
        <f>Q236*H236</f>
        <v>0</v>
      </c>
      <c r="S236" s="230">
        <v>0</v>
      </c>
      <c r="T236" s="231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2" t="s">
        <v>589</v>
      </c>
      <c r="AT236" s="232" t="s">
        <v>205</v>
      </c>
      <c r="AU236" s="232" t="s">
        <v>84</v>
      </c>
      <c r="AY236" s="17" t="s">
        <v>124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7" t="s">
        <v>82</v>
      </c>
      <c r="BK236" s="233">
        <f>ROUND(I236*H236,2)</f>
        <v>0</v>
      </c>
      <c r="BL236" s="17" t="s">
        <v>492</v>
      </c>
      <c r="BM236" s="232" t="s">
        <v>681</v>
      </c>
    </row>
    <row r="237" s="2" customFormat="1">
      <c r="A237" s="38"/>
      <c r="B237" s="39"/>
      <c r="C237" s="40"/>
      <c r="D237" s="234" t="s">
        <v>132</v>
      </c>
      <c r="E237" s="40"/>
      <c r="F237" s="235" t="s">
        <v>680</v>
      </c>
      <c r="G237" s="40"/>
      <c r="H237" s="40"/>
      <c r="I237" s="236"/>
      <c r="J237" s="40"/>
      <c r="K237" s="40"/>
      <c r="L237" s="44"/>
      <c r="M237" s="237"/>
      <c r="N237" s="238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132</v>
      </c>
      <c r="AU237" s="17" t="s">
        <v>84</v>
      </c>
    </row>
    <row r="238" s="2" customFormat="1" ht="24.15" customHeight="1">
      <c r="A238" s="38"/>
      <c r="B238" s="39"/>
      <c r="C238" s="220" t="s">
        <v>402</v>
      </c>
      <c r="D238" s="220" t="s">
        <v>126</v>
      </c>
      <c r="E238" s="221" t="s">
        <v>682</v>
      </c>
      <c r="F238" s="222" t="s">
        <v>683</v>
      </c>
      <c r="G238" s="223" t="s">
        <v>164</v>
      </c>
      <c r="H238" s="224">
        <v>10</v>
      </c>
      <c r="I238" s="225"/>
      <c r="J238" s="226">
        <f>ROUND(I238*H238,2)</f>
        <v>0</v>
      </c>
      <c r="K238" s="227"/>
      <c r="L238" s="44"/>
      <c r="M238" s="228" t="s">
        <v>1</v>
      </c>
      <c r="N238" s="229" t="s">
        <v>39</v>
      </c>
      <c r="O238" s="91"/>
      <c r="P238" s="230">
        <f>O238*H238</f>
        <v>0</v>
      </c>
      <c r="Q238" s="230">
        <v>0</v>
      </c>
      <c r="R238" s="230">
        <f>Q238*H238</f>
        <v>0</v>
      </c>
      <c r="S238" s="230">
        <v>0</v>
      </c>
      <c r="T238" s="231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2" t="s">
        <v>492</v>
      </c>
      <c r="AT238" s="232" t="s">
        <v>126</v>
      </c>
      <c r="AU238" s="232" t="s">
        <v>84</v>
      </c>
      <c r="AY238" s="17" t="s">
        <v>124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7" t="s">
        <v>82</v>
      </c>
      <c r="BK238" s="233">
        <f>ROUND(I238*H238,2)</f>
        <v>0</v>
      </c>
      <c r="BL238" s="17" t="s">
        <v>492</v>
      </c>
      <c r="BM238" s="232" t="s">
        <v>684</v>
      </c>
    </row>
    <row r="239" s="2" customFormat="1">
      <c r="A239" s="38"/>
      <c r="B239" s="39"/>
      <c r="C239" s="40"/>
      <c r="D239" s="234" t="s">
        <v>132</v>
      </c>
      <c r="E239" s="40"/>
      <c r="F239" s="235" t="s">
        <v>683</v>
      </c>
      <c r="G239" s="40"/>
      <c r="H239" s="40"/>
      <c r="I239" s="236"/>
      <c r="J239" s="40"/>
      <c r="K239" s="40"/>
      <c r="L239" s="44"/>
      <c r="M239" s="237"/>
      <c r="N239" s="238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132</v>
      </c>
      <c r="AU239" s="17" t="s">
        <v>84</v>
      </c>
    </row>
    <row r="240" s="2" customFormat="1" ht="21.75" customHeight="1">
      <c r="A240" s="38"/>
      <c r="B240" s="39"/>
      <c r="C240" s="220" t="s">
        <v>407</v>
      </c>
      <c r="D240" s="220" t="s">
        <v>126</v>
      </c>
      <c r="E240" s="221" t="s">
        <v>685</v>
      </c>
      <c r="F240" s="222" t="s">
        <v>686</v>
      </c>
      <c r="G240" s="223" t="s">
        <v>164</v>
      </c>
      <c r="H240" s="224">
        <v>10</v>
      </c>
      <c r="I240" s="225"/>
      <c r="J240" s="226">
        <f>ROUND(I240*H240,2)</f>
        <v>0</v>
      </c>
      <c r="K240" s="227"/>
      <c r="L240" s="44"/>
      <c r="M240" s="228" t="s">
        <v>1</v>
      </c>
      <c r="N240" s="229" t="s">
        <v>39</v>
      </c>
      <c r="O240" s="91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2" t="s">
        <v>492</v>
      </c>
      <c r="AT240" s="232" t="s">
        <v>126</v>
      </c>
      <c r="AU240" s="232" t="s">
        <v>84</v>
      </c>
      <c r="AY240" s="17" t="s">
        <v>124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7" t="s">
        <v>82</v>
      </c>
      <c r="BK240" s="233">
        <f>ROUND(I240*H240,2)</f>
        <v>0</v>
      </c>
      <c r="BL240" s="17" t="s">
        <v>492</v>
      </c>
      <c r="BM240" s="232" t="s">
        <v>687</v>
      </c>
    </row>
    <row r="241" s="2" customFormat="1">
      <c r="A241" s="38"/>
      <c r="B241" s="39"/>
      <c r="C241" s="40"/>
      <c r="D241" s="234" t="s">
        <v>132</v>
      </c>
      <c r="E241" s="40"/>
      <c r="F241" s="235" t="s">
        <v>686</v>
      </c>
      <c r="G241" s="40"/>
      <c r="H241" s="40"/>
      <c r="I241" s="236"/>
      <c r="J241" s="40"/>
      <c r="K241" s="40"/>
      <c r="L241" s="44"/>
      <c r="M241" s="237"/>
      <c r="N241" s="238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132</v>
      </c>
      <c r="AU241" s="17" t="s">
        <v>84</v>
      </c>
    </row>
    <row r="242" s="2" customFormat="1" ht="24.15" customHeight="1">
      <c r="A242" s="38"/>
      <c r="B242" s="39"/>
      <c r="C242" s="220" t="s">
        <v>412</v>
      </c>
      <c r="D242" s="220" t="s">
        <v>126</v>
      </c>
      <c r="E242" s="221" t="s">
        <v>688</v>
      </c>
      <c r="F242" s="222" t="s">
        <v>689</v>
      </c>
      <c r="G242" s="223" t="s">
        <v>164</v>
      </c>
      <c r="H242" s="224">
        <v>18</v>
      </c>
      <c r="I242" s="225"/>
      <c r="J242" s="226">
        <f>ROUND(I242*H242,2)</f>
        <v>0</v>
      </c>
      <c r="K242" s="227"/>
      <c r="L242" s="44"/>
      <c r="M242" s="228" t="s">
        <v>1</v>
      </c>
      <c r="N242" s="229" t="s">
        <v>39</v>
      </c>
      <c r="O242" s="91"/>
      <c r="P242" s="230">
        <f>O242*H242</f>
        <v>0</v>
      </c>
      <c r="Q242" s="230">
        <v>0</v>
      </c>
      <c r="R242" s="230">
        <f>Q242*H242</f>
        <v>0</v>
      </c>
      <c r="S242" s="230">
        <v>0</v>
      </c>
      <c r="T242" s="231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2" t="s">
        <v>492</v>
      </c>
      <c r="AT242" s="232" t="s">
        <v>126</v>
      </c>
      <c r="AU242" s="232" t="s">
        <v>84</v>
      </c>
      <c r="AY242" s="17" t="s">
        <v>124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7" t="s">
        <v>82</v>
      </c>
      <c r="BK242" s="233">
        <f>ROUND(I242*H242,2)</f>
        <v>0</v>
      </c>
      <c r="BL242" s="17" t="s">
        <v>492</v>
      </c>
      <c r="BM242" s="232" t="s">
        <v>690</v>
      </c>
    </row>
    <row r="243" s="2" customFormat="1">
      <c r="A243" s="38"/>
      <c r="B243" s="39"/>
      <c r="C243" s="40"/>
      <c r="D243" s="234" t="s">
        <v>132</v>
      </c>
      <c r="E243" s="40"/>
      <c r="F243" s="235" t="s">
        <v>689</v>
      </c>
      <c r="G243" s="40"/>
      <c r="H243" s="40"/>
      <c r="I243" s="236"/>
      <c r="J243" s="40"/>
      <c r="K243" s="40"/>
      <c r="L243" s="44"/>
      <c r="M243" s="237"/>
      <c r="N243" s="238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132</v>
      </c>
      <c r="AU243" s="17" t="s">
        <v>84</v>
      </c>
    </row>
    <row r="244" s="2" customFormat="1" ht="24.15" customHeight="1">
      <c r="A244" s="38"/>
      <c r="B244" s="39"/>
      <c r="C244" s="261" t="s">
        <v>418</v>
      </c>
      <c r="D244" s="261" t="s">
        <v>205</v>
      </c>
      <c r="E244" s="262" t="s">
        <v>691</v>
      </c>
      <c r="F244" s="263" t="s">
        <v>692</v>
      </c>
      <c r="G244" s="264" t="s">
        <v>164</v>
      </c>
      <c r="H244" s="265">
        <v>18</v>
      </c>
      <c r="I244" s="266"/>
      <c r="J244" s="267">
        <f>ROUND(I244*H244,2)</f>
        <v>0</v>
      </c>
      <c r="K244" s="268"/>
      <c r="L244" s="269"/>
      <c r="M244" s="270" t="s">
        <v>1</v>
      </c>
      <c r="N244" s="271" t="s">
        <v>39</v>
      </c>
      <c r="O244" s="91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2" t="s">
        <v>589</v>
      </c>
      <c r="AT244" s="232" t="s">
        <v>205</v>
      </c>
      <c r="AU244" s="232" t="s">
        <v>84</v>
      </c>
      <c r="AY244" s="17" t="s">
        <v>124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7" t="s">
        <v>82</v>
      </c>
      <c r="BK244" s="233">
        <f>ROUND(I244*H244,2)</f>
        <v>0</v>
      </c>
      <c r="BL244" s="17" t="s">
        <v>492</v>
      </c>
      <c r="BM244" s="232" t="s">
        <v>693</v>
      </c>
    </row>
    <row r="245" s="2" customFormat="1">
      <c r="A245" s="38"/>
      <c r="B245" s="39"/>
      <c r="C245" s="40"/>
      <c r="D245" s="234" t="s">
        <v>132</v>
      </c>
      <c r="E245" s="40"/>
      <c r="F245" s="235" t="s">
        <v>692</v>
      </c>
      <c r="G245" s="40"/>
      <c r="H245" s="40"/>
      <c r="I245" s="236"/>
      <c r="J245" s="40"/>
      <c r="K245" s="40"/>
      <c r="L245" s="44"/>
      <c r="M245" s="237"/>
      <c r="N245" s="238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132</v>
      </c>
      <c r="AU245" s="17" t="s">
        <v>84</v>
      </c>
    </row>
    <row r="246" s="2" customFormat="1" ht="24.15" customHeight="1">
      <c r="A246" s="38"/>
      <c r="B246" s="39"/>
      <c r="C246" s="220" t="s">
        <v>424</v>
      </c>
      <c r="D246" s="220" t="s">
        <v>126</v>
      </c>
      <c r="E246" s="221" t="s">
        <v>694</v>
      </c>
      <c r="F246" s="222" t="s">
        <v>695</v>
      </c>
      <c r="G246" s="223" t="s">
        <v>208</v>
      </c>
      <c r="H246" s="224">
        <v>1.5009999999999999</v>
      </c>
      <c r="I246" s="225"/>
      <c r="J246" s="226">
        <f>ROUND(I246*H246,2)</f>
        <v>0</v>
      </c>
      <c r="K246" s="227"/>
      <c r="L246" s="44"/>
      <c r="M246" s="228" t="s">
        <v>1</v>
      </c>
      <c r="N246" s="229" t="s">
        <v>39</v>
      </c>
      <c r="O246" s="91"/>
      <c r="P246" s="230">
        <f>O246*H246</f>
        <v>0</v>
      </c>
      <c r="Q246" s="230">
        <v>0</v>
      </c>
      <c r="R246" s="230">
        <f>Q246*H246</f>
        <v>0</v>
      </c>
      <c r="S246" s="230">
        <v>0</v>
      </c>
      <c r="T246" s="231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2" t="s">
        <v>492</v>
      </c>
      <c r="AT246" s="232" t="s">
        <v>126</v>
      </c>
      <c r="AU246" s="232" t="s">
        <v>84</v>
      </c>
      <c r="AY246" s="17" t="s">
        <v>124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7" t="s">
        <v>82</v>
      </c>
      <c r="BK246" s="233">
        <f>ROUND(I246*H246,2)</f>
        <v>0</v>
      </c>
      <c r="BL246" s="17" t="s">
        <v>492</v>
      </c>
      <c r="BM246" s="232" t="s">
        <v>696</v>
      </c>
    </row>
    <row r="247" s="2" customFormat="1">
      <c r="A247" s="38"/>
      <c r="B247" s="39"/>
      <c r="C247" s="40"/>
      <c r="D247" s="234" t="s">
        <v>132</v>
      </c>
      <c r="E247" s="40"/>
      <c r="F247" s="235" t="s">
        <v>695</v>
      </c>
      <c r="G247" s="40"/>
      <c r="H247" s="40"/>
      <c r="I247" s="236"/>
      <c r="J247" s="40"/>
      <c r="K247" s="40"/>
      <c r="L247" s="44"/>
      <c r="M247" s="237"/>
      <c r="N247" s="238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132</v>
      </c>
      <c r="AU247" s="17" t="s">
        <v>84</v>
      </c>
    </row>
    <row r="248" s="2" customFormat="1" ht="24.15" customHeight="1">
      <c r="A248" s="38"/>
      <c r="B248" s="39"/>
      <c r="C248" s="220" t="s">
        <v>428</v>
      </c>
      <c r="D248" s="220" t="s">
        <v>126</v>
      </c>
      <c r="E248" s="221" t="s">
        <v>697</v>
      </c>
      <c r="F248" s="222" t="s">
        <v>698</v>
      </c>
      <c r="G248" s="223" t="s">
        <v>208</v>
      </c>
      <c r="H248" s="224">
        <v>15</v>
      </c>
      <c r="I248" s="225"/>
      <c r="J248" s="226">
        <f>ROUND(I248*H248,2)</f>
        <v>0</v>
      </c>
      <c r="K248" s="227"/>
      <c r="L248" s="44"/>
      <c r="M248" s="228" t="s">
        <v>1</v>
      </c>
      <c r="N248" s="229" t="s">
        <v>39</v>
      </c>
      <c r="O248" s="91"/>
      <c r="P248" s="230">
        <f>O248*H248</f>
        <v>0</v>
      </c>
      <c r="Q248" s="230">
        <v>0</v>
      </c>
      <c r="R248" s="230">
        <f>Q248*H248</f>
        <v>0</v>
      </c>
      <c r="S248" s="230">
        <v>0</v>
      </c>
      <c r="T248" s="231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2" t="s">
        <v>492</v>
      </c>
      <c r="AT248" s="232" t="s">
        <v>126</v>
      </c>
      <c r="AU248" s="232" t="s">
        <v>84</v>
      </c>
      <c r="AY248" s="17" t="s">
        <v>124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7" t="s">
        <v>82</v>
      </c>
      <c r="BK248" s="233">
        <f>ROUND(I248*H248,2)</f>
        <v>0</v>
      </c>
      <c r="BL248" s="17" t="s">
        <v>492</v>
      </c>
      <c r="BM248" s="232" t="s">
        <v>699</v>
      </c>
    </row>
    <row r="249" s="2" customFormat="1">
      <c r="A249" s="38"/>
      <c r="B249" s="39"/>
      <c r="C249" s="40"/>
      <c r="D249" s="234" t="s">
        <v>132</v>
      </c>
      <c r="E249" s="40"/>
      <c r="F249" s="235" t="s">
        <v>698</v>
      </c>
      <c r="G249" s="40"/>
      <c r="H249" s="40"/>
      <c r="I249" s="236"/>
      <c r="J249" s="40"/>
      <c r="K249" s="40"/>
      <c r="L249" s="44"/>
      <c r="M249" s="237"/>
      <c r="N249" s="238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132</v>
      </c>
      <c r="AU249" s="17" t="s">
        <v>84</v>
      </c>
    </row>
    <row r="250" s="13" customFormat="1">
      <c r="A250" s="13"/>
      <c r="B250" s="239"/>
      <c r="C250" s="240"/>
      <c r="D250" s="234" t="s">
        <v>134</v>
      </c>
      <c r="E250" s="241" t="s">
        <v>1</v>
      </c>
      <c r="F250" s="242" t="s">
        <v>700</v>
      </c>
      <c r="G250" s="240"/>
      <c r="H250" s="243">
        <v>15</v>
      </c>
      <c r="I250" s="244"/>
      <c r="J250" s="240"/>
      <c r="K250" s="240"/>
      <c r="L250" s="245"/>
      <c r="M250" s="246"/>
      <c r="N250" s="247"/>
      <c r="O250" s="247"/>
      <c r="P250" s="247"/>
      <c r="Q250" s="247"/>
      <c r="R250" s="247"/>
      <c r="S250" s="247"/>
      <c r="T250" s="24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9" t="s">
        <v>134</v>
      </c>
      <c r="AU250" s="249" t="s">
        <v>84</v>
      </c>
      <c r="AV250" s="13" t="s">
        <v>84</v>
      </c>
      <c r="AW250" s="13" t="s">
        <v>31</v>
      </c>
      <c r="AX250" s="13" t="s">
        <v>74</v>
      </c>
      <c r="AY250" s="249" t="s">
        <v>124</v>
      </c>
    </row>
    <row r="251" s="14" customFormat="1">
      <c r="A251" s="14"/>
      <c r="B251" s="250"/>
      <c r="C251" s="251"/>
      <c r="D251" s="234" t="s">
        <v>134</v>
      </c>
      <c r="E251" s="252" t="s">
        <v>1</v>
      </c>
      <c r="F251" s="253" t="s">
        <v>160</v>
      </c>
      <c r="G251" s="251"/>
      <c r="H251" s="254">
        <v>15</v>
      </c>
      <c r="I251" s="255"/>
      <c r="J251" s="251"/>
      <c r="K251" s="251"/>
      <c r="L251" s="256"/>
      <c r="M251" s="257"/>
      <c r="N251" s="258"/>
      <c r="O251" s="258"/>
      <c r="P251" s="258"/>
      <c r="Q251" s="258"/>
      <c r="R251" s="258"/>
      <c r="S251" s="258"/>
      <c r="T251" s="25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0" t="s">
        <v>134</v>
      </c>
      <c r="AU251" s="260" t="s">
        <v>84</v>
      </c>
      <c r="AV251" s="14" t="s">
        <v>130</v>
      </c>
      <c r="AW251" s="14" t="s">
        <v>31</v>
      </c>
      <c r="AX251" s="14" t="s">
        <v>82</v>
      </c>
      <c r="AY251" s="260" t="s">
        <v>124</v>
      </c>
    </row>
    <row r="252" s="2" customFormat="1" ht="16.5" customHeight="1">
      <c r="A252" s="38"/>
      <c r="B252" s="39"/>
      <c r="C252" s="220" t="s">
        <v>434</v>
      </c>
      <c r="D252" s="220" t="s">
        <v>126</v>
      </c>
      <c r="E252" s="221" t="s">
        <v>701</v>
      </c>
      <c r="F252" s="222" t="s">
        <v>702</v>
      </c>
      <c r="G252" s="223" t="s">
        <v>648</v>
      </c>
      <c r="H252" s="286"/>
      <c r="I252" s="225"/>
      <c r="J252" s="226">
        <f>ROUND(I252*H252,2)</f>
        <v>0</v>
      </c>
      <c r="K252" s="227"/>
      <c r="L252" s="44"/>
      <c r="M252" s="228" t="s">
        <v>1</v>
      </c>
      <c r="N252" s="229" t="s">
        <v>39</v>
      </c>
      <c r="O252" s="91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2" t="s">
        <v>492</v>
      </c>
      <c r="AT252" s="232" t="s">
        <v>126</v>
      </c>
      <c r="AU252" s="232" t="s">
        <v>84</v>
      </c>
      <c r="AY252" s="17" t="s">
        <v>124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7" t="s">
        <v>82</v>
      </c>
      <c r="BK252" s="233">
        <f>ROUND(I252*H252,2)</f>
        <v>0</v>
      </c>
      <c r="BL252" s="17" t="s">
        <v>492</v>
      </c>
      <c r="BM252" s="232" t="s">
        <v>703</v>
      </c>
    </row>
    <row r="253" s="2" customFormat="1">
      <c r="A253" s="38"/>
      <c r="B253" s="39"/>
      <c r="C253" s="40"/>
      <c r="D253" s="234" t="s">
        <v>132</v>
      </c>
      <c r="E253" s="40"/>
      <c r="F253" s="235" t="s">
        <v>702</v>
      </c>
      <c r="G253" s="40"/>
      <c r="H253" s="40"/>
      <c r="I253" s="236"/>
      <c r="J253" s="40"/>
      <c r="K253" s="40"/>
      <c r="L253" s="44"/>
      <c r="M253" s="237"/>
      <c r="N253" s="238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132</v>
      </c>
      <c r="AU253" s="17" t="s">
        <v>84</v>
      </c>
    </row>
    <row r="254" s="12" customFormat="1" ht="25.92" customHeight="1">
      <c r="A254" s="12"/>
      <c r="B254" s="204"/>
      <c r="C254" s="205"/>
      <c r="D254" s="206" t="s">
        <v>73</v>
      </c>
      <c r="E254" s="207" t="s">
        <v>704</v>
      </c>
      <c r="F254" s="207" t="s">
        <v>705</v>
      </c>
      <c r="G254" s="205"/>
      <c r="H254" s="205"/>
      <c r="I254" s="208"/>
      <c r="J254" s="209">
        <f>BK254</f>
        <v>0</v>
      </c>
      <c r="K254" s="205"/>
      <c r="L254" s="210"/>
      <c r="M254" s="211"/>
      <c r="N254" s="212"/>
      <c r="O254" s="212"/>
      <c r="P254" s="213">
        <f>SUM(P255:P258)</f>
        <v>0</v>
      </c>
      <c r="Q254" s="212"/>
      <c r="R254" s="213">
        <f>SUM(R255:R258)</f>
        <v>0</v>
      </c>
      <c r="S254" s="212"/>
      <c r="T254" s="214">
        <f>SUM(T255:T258)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5" t="s">
        <v>130</v>
      </c>
      <c r="AT254" s="216" t="s">
        <v>73</v>
      </c>
      <c r="AU254" s="216" t="s">
        <v>74</v>
      </c>
      <c r="AY254" s="215" t="s">
        <v>124</v>
      </c>
      <c r="BK254" s="217">
        <f>SUM(BK255:BK258)</f>
        <v>0</v>
      </c>
    </row>
    <row r="255" s="2" customFormat="1" ht="16.5" customHeight="1">
      <c r="A255" s="38"/>
      <c r="B255" s="39"/>
      <c r="C255" s="220" t="s">
        <v>439</v>
      </c>
      <c r="D255" s="220" t="s">
        <v>126</v>
      </c>
      <c r="E255" s="221" t="s">
        <v>706</v>
      </c>
      <c r="F255" s="222" t="s">
        <v>707</v>
      </c>
      <c r="G255" s="223" t="s">
        <v>708</v>
      </c>
      <c r="H255" s="224">
        <v>8</v>
      </c>
      <c r="I255" s="225"/>
      <c r="J255" s="226">
        <f>ROUND(I255*H255,2)</f>
        <v>0</v>
      </c>
      <c r="K255" s="227"/>
      <c r="L255" s="44"/>
      <c r="M255" s="228" t="s">
        <v>1</v>
      </c>
      <c r="N255" s="229" t="s">
        <v>39</v>
      </c>
      <c r="O255" s="91"/>
      <c r="P255" s="230">
        <f>O255*H255</f>
        <v>0</v>
      </c>
      <c r="Q255" s="230">
        <v>0</v>
      </c>
      <c r="R255" s="230">
        <f>Q255*H255</f>
        <v>0</v>
      </c>
      <c r="S255" s="230">
        <v>0</v>
      </c>
      <c r="T255" s="231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2" t="s">
        <v>709</v>
      </c>
      <c r="AT255" s="232" t="s">
        <v>126</v>
      </c>
      <c r="AU255" s="232" t="s">
        <v>82</v>
      </c>
      <c r="AY255" s="17" t="s">
        <v>124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7" t="s">
        <v>82</v>
      </c>
      <c r="BK255" s="233">
        <f>ROUND(I255*H255,2)</f>
        <v>0</v>
      </c>
      <c r="BL255" s="17" t="s">
        <v>709</v>
      </c>
      <c r="BM255" s="232" t="s">
        <v>710</v>
      </c>
    </row>
    <row r="256" s="2" customFormat="1">
      <c r="A256" s="38"/>
      <c r="B256" s="39"/>
      <c r="C256" s="40"/>
      <c r="D256" s="234" t="s">
        <v>132</v>
      </c>
      <c r="E256" s="40"/>
      <c r="F256" s="235" t="s">
        <v>707</v>
      </c>
      <c r="G256" s="40"/>
      <c r="H256" s="40"/>
      <c r="I256" s="236"/>
      <c r="J256" s="40"/>
      <c r="K256" s="40"/>
      <c r="L256" s="44"/>
      <c r="M256" s="237"/>
      <c r="N256" s="238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132</v>
      </c>
      <c r="AU256" s="17" t="s">
        <v>82</v>
      </c>
    </row>
    <row r="257" s="2" customFormat="1" ht="16.5" customHeight="1">
      <c r="A257" s="38"/>
      <c r="B257" s="39"/>
      <c r="C257" s="220" t="s">
        <v>444</v>
      </c>
      <c r="D257" s="220" t="s">
        <v>126</v>
      </c>
      <c r="E257" s="221" t="s">
        <v>711</v>
      </c>
      <c r="F257" s="222" t="s">
        <v>712</v>
      </c>
      <c r="G257" s="223" t="s">
        <v>713</v>
      </c>
      <c r="H257" s="224">
        <v>8</v>
      </c>
      <c r="I257" s="225"/>
      <c r="J257" s="226">
        <f>ROUND(I257*H257,2)</f>
        <v>0</v>
      </c>
      <c r="K257" s="227"/>
      <c r="L257" s="44"/>
      <c r="M257" s="228" t="s">
        <v>1</v>
      </c>
      <c r="N257" s="229" t="s">
        <v>39</v>
      </c>
      <c r="O257" s="91"/>
      <c r="P257" s="230">
        <f>O257*H257</f>
        <v>0</v>
      </c>
      <c r="Q257" s="230">
        <v>0</v>
      </c>
      <c r="R257" s="230">
        <f>Q257*H257</f>
        <v>0</v>
      </c>
      <c r="S257" s="230">
        <v>0</v>
      </c>
      <c r="T257" s="231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2" t="s">
        <v>709</v>
      </c>
      <c r="AT257" s="232" t="s">
        <v>126</v>
      </c>
      <c r="AU257" s="232" t="s">
        <v>82</v>
      </c>
      <c r="AY257" s="17" t="s">
        <v>124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7" t="s">
        <v>82</v>
      </c>
      <c r="BK257" s="233">
        <f>ROUND(I257*H257,2)</f>
        <v>0</v>
      </c>
      <c r="BL257" s="17" t="s">
        <v>709</v>
      </c>
      <c r="BM257" s="232" t="s">
        <v>714</v>
      </c>
    </row>
    <row r="258" s="2" customFormat="1">
      <c r="A258" s="38"/>
      <c r="B258" s="39"/>
      <c r="C258" s="40"/>
      <c r="D258" s="234" t="s">
        <v>132</v>
      </c>
      <c r="E258" s="40"/>
      <c r="F258" s="235" t="s">
        <v>712</v>
      </c>
      <c r="G258" s="40"/>
      <c r="H258" s="40"/>
      <c r="I258" s="236"/>
      <c r="J258" s="40"/>
      <c r="K258" s="40"/>
      <c r="L258" s="44"/>
      <c r="M258" s="237"/>
      <c r="N258" s="238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132</v>
      </c>
      <c r="AU258" s="17" t="s">
        <v>82</v>
      </c>
    </row>
    <row r="259" s="12" customFormat="1" ht="25.92" customHeight="1">
      <c r="A259" s="12"/>
      <c r="B259" s="204"/>
      <c r="C259" s="205"/>
      <c r="D259" s="206" t="s">
        <v>73</v>
      </c>
      <c r="E259" s="207" t="s">
        <v>511</v>
      </c>
      <c r="F259" s="207" t="s">
        <v>512</v>
      </c>
      <c r="G259" s="205"/>
      <c r="H259" s="205"/>
      <c r="I259" s="208"/>
      <c r="J259" s="209">
        <f>BK259</f>
        <v>0</v>
      </c>
      <c r="K259" s="205"/>
      <c r="L259" s="210"/>
      <c r="M259" s="211"/>
      <c r="N259" s="212"/>
      <c r="O259" s="212"/>
      <c r="P259" s="213">
        <f>P260</f>
        <v>0</v>
      </c>
      <c r="Q259" s="212"/>
      <c r="R259" s="213">
        <f>R260</f>
        <v>0</v>
      </c>
      <c r="S259" s="212"/>
      <c r="T259" s="214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5" t="s">
        <v>150</v>
      </c>
      <c r="AT259" s="216" t="s">
        <v>73</v>
      </c>
      <c r="AU259" s="216" t="s">
        <v>74</v>
      </c>
      <c r="AY259" s="215" t="s">
        <v>124</v>
      </c>
      <c r="BK259" s="217">
        <f>BK260</f>
        <v>0</v>
      </c>
    </row>
    <row r="260" s="12" customFormat="1" ht="22.8" customHeight="1">
      <c r="A260" s="12"/>
      <c r="B260" s="204"/>
      <c r="C260" s="205"/>
      <c r="D260" s="206" t="s">
        <v>73</v>
      </c>
      <c r="E260" s="218" t="s">
        <v>715</v>
      </c>
      <c r="F260" s="218" t="s">
        <v>716</v>
      </c>
      <c r="G260" s="205"/>
      <c r="H260" s="205"/>
      <c r="I260" s="208"/>
      <c r="J260" s="219">
        <f>BK260</f>
        <v>0</v>
      </c>
      <c r="K260" s="205"/>
      <c r="L260" s="210"/>
      <c r="M260" s="211"/>
      <c r="N260" s="212"/>
      <c r="O260" s="212"/>
      <c r="P260" s="213">
        <f>SUM(P261:P262)</f>
        <v>0</v>
      </c>
      <c r="Q260" s="212"/>
      <c r="R260" s="213">
        <f>SUM(R261:R262)</f>
        <v>0</v>
      </c>
      <c r="S260" s="212"/>
      <c r="T260" s="214">
        <f>SUM(T261:T262)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5" t="s">
        <v>150</v>
      </c>
      <c r="AT260" s="216" t="s">
        <v>73</v>
      </c>
      <c r="AU260" s="216" t="s">
        <v>82</v>
      </c>
      <c r="AY260" s="215" t="s">
        <v>124</v>
      </c>
      <c r="BK260" s="217">
        <f>SUM(BK261:BK262)</f>
        <v>0</v>
      </c>
    </row>
    <row r="261" s="2" customFormat="1" ht="24.15" customHeight="1">
      <c r="A261" s="38"/>
      <c r="B261" s="39"/>
      <c r="C261" s="220" t="s">
        <v>451</v>
      </c>
      <c r="D261" s="220" t="s">
        <v>126</v>
      </c>
      <c r="E261" s="221" t="s">
        <v>717</v>
      </c>
      <c r="F261" s="222" t="s">
        <v>718</v>
      </c>
      <c r="G261" s="223" t="s">
        <v>719</v>
      </c>
      <c r="H261" s="224">
        <v>1</v>
      </c>
      <c r="I261" s="225"/>
      <c r="J261" s="226">
        <f>ROUND(I261*H261,2)</f>
        <v>0</v>
      </c>
      <c r="K261" s="227"/>
      <c r="L261" s="44"/>
      <c r="M261" s="228" t="s">
        <v>1</v>
      </c>
      <c r="N261" s="229" t="s">
        <v>39</v>
      </c>
      <c r="O261" s="91"/>
      <c r="P261" s="230">
        <f>O261*H261</f>
        <v>0</v>
      </c>
      <c r="Q261" s="230">
        <v>0</v>
      </c>
      <c r="R261" s="230">
        <f>Q261*H261</f>
        <v>0</v>
      </c>
      <c r="S261" s="230">
        <v>0</v>
      </c>
      <c r="T261" s="231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2" t="s">
        <v>130</v>
      </c>
      <c r="AT261" s="232" t="s">
        <v>126</v>
      </c>
      <c r="AU261" s="232" t="s">
        <v>84</v>
      </c>
      <c r="AY261" s="17" t="s">
        <v>124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7" t="s">
        <v>82</v>
      </c>
      <c r="BK261" s="233">
        <f>ROUND(I261*H261,2)</f>
        <v>0</v>
      </c>
      <c r="BL261" s="17" t="s">
        <v>130</v>
      </c>
      <c r="BM261" s="232" t="s">
        <v>720</v>
      </c>
    </row>
    <row r="262" s="2" customFormat="1">
      <c r="A262" s="38"/>
      <c r="B262" s="39"/>
      <c r="C262" s="40"/>
      <c r="D262" s="234" t="s">
        <v>132</v>
      </c>
      <c r="E262" s="40"/>
      <c r="F262" s="235" t="s">
        <v>718</v>
      </c>
      <c r="G262" s="40"/>
      <c r="H262" s="40"/>
      <c r="I262" s="236"/>
      <c r="J262" s="40"/>
      <c r="K262" s="40"/>
      <c r="L262" s="44"/>
      <c r="M262" s="282"/>
      <c r="N262" s="283"/>
      <c r="O262" s="284"/>
      <c r="P262" s="284"/>
      <c r="Q262" s="284"/>
      <c r="R262" s="284"/>
      <c r="S262" s="284"/>
      <c r="T262" s="2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132</v>
      </c>
      <c r="AU262" s="17" t="s">
        <v>84</v>
      </c>
    </row>
    <row r="263" s="2" customFormat="1" ht="6.96" customHeight="1">
      <c r="A263" s="38"/>
      <c r="B263" s="66"/>
      <c r="C263" s="67"/>
      <c r="D263" s="67"/>
      <c r="E263" s="67"/>
      <c r="F263" s="67"/>
      <c r="G263" s="67"/>
      <c r="H263" s="67"/>
      <c r="I263" s="67"/>
      <c r="J263" s="67"/>
      <c r="K263" s="67"/>
      <c r="L263" s="44"/>
      <c r="M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</row>
  </sheetData>
  <sheetProtection sheet="1" autoFilter="0" formatColumns="0" formatRows="0" objects="1" scenarios="1" spinCount="100000" saltValue="9XyeCiZeaie5ShM4GQO39WWdar4hVLwoXojG7zRs29EjUd8zoLAsYaphyDL+uJyu430ZiOMo7oANhSzijRedbA==" hashValue="gP96r5zD+DqLopKoSfawwQ/i5pQflXD47P7EpQXTkSBPfNJSxI1r2J7qiCTt8038aOqBhY8WGUF2lPrDIhXXdQ==" algorithmName="SHA-512" password="CC35"/>
  <autoFilter ref="C126:K26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721</v>
      </c>
      <c r="H4" s="20"/>
    </row>
    <row r="5" s="1" customFormat="1" ht="12" customHeight="1">
      <c r="B5" s="20"/>
      <c r="C5" s="287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88" t="s">
        <v>16</v>
      </c>
      <c r="D6" s="289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12. 3. 2024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90"/>
      <c r="C9" s="291" t="s">
        <v>55</v>
      </c>
      <c r="D9" s="292" t="s">
        <v>56</v>
      </c>
      <c r="E9" s="292" t="s">
        <v>111</v>
      </c>
      <c r="F9" s="293" t="s">
        <v>722</v>
      </c>
      <c r="G9" s="192"/>
      <c r="H9" s="290"/>
    </row>
    <row r="10" s="2" customFormat="1" ht="26.4" customHeight="1">
      <c r="A10" s="38"/>
      <c r="B10" s="44"/>
      <c r="C10" s="294" t="s">
        <v>79</v>
      </c>
      <c r="D10" s="294" t="s">
        <v>80</v>
      </c>
      <c r="E10" s="38"/>
      <c r="F10" s="38"/>
      <c r="G10" s="38"/>
      <c r="H10" s="44"/>
    </row>
    <row r="11" s="2" customFormat="1" ht="16.8" customHeight="1">
      <c r="A11" s="38"/>
      <c r="B11" s="44"/>
      <c r="C11" s="295" t="s">
        <v>88</v>
      </c>
      <c r="D11" s="296" t="s">
        <v>88</v>
      </c>
      <c r="E11" s="297" t="s">
        <v>1</v>
      </c>
      <c r="F11" s="298">
        <v>7.4880000000000004</v>
      </c>
      <c r="G11" s="38"/>
      <c r="H11" s="44"/>
    </row>
    <row r="12" s="2" customFormat="1" ht="16.8" customHeight="1">
      <c r="A12" s="38"/>
      <c r="B12" s="44"/>
      <c r="C12" s="299" t="s">
        <v>88</v>
      </c>
      <c r="D12" s="299" t="s">
        <v>187</v>
      </c>
      <c r="E12" s="17" t="s">
        <v>1</v>
      </c>
      <c r="F12" s="300">
        <v>7.4880000000000004</v>
      </c>
      <c r="G12" s="38"/>
      <c r="H12" s="44"/>
    </row>
    <row r="13" s="2" customFormat="1" ht="16.8" customHeight="1">
      <c r="A13" s="38"/>
      <c r="B13" s="44"/>
      <c r="C13" s="301" t="s">
        <v>723</v>
      </c>
      <c r="D13" s="38"/>
      <c r="E13" s="38"/>
      <c r="F13" s="38"/>
      <c r="G13" s="38"/>
      <c r="H13" s="44"/>
    </row>
    <row r="14" s="2" customFormat="1">
      <c r="A14" s="38"/>
      <c r="B14" s="44"/>
      <c r="C14" s="299" t="s">
        <v>182</v>
      </c>
      <c r="D14" s="299" t="s">
        <v>183</v>
      </c>
      <c r="E14" s="17" t="s">
        <v>184</v>
      </c>
      <c r="F14" s="300">
        <v>7.4880000000000004</v>
      </c>
      <c r="G14" s="38"/>
      <c r="H14" s="44"/>
    </row>
    <row r="15" s="2" customFormat="1" ht="16.8" customHeight="1">
      <c r="A15" s="38"/>
      <c r="B15" s="44"/>
      <c r="C15" s="299" t="s">
        <v>206</v>
      </c>
      <c r="D15" s="299" t="s">
        <v>207</v>
      </c>
      <c r="E15" s="17" t="s">
        <v>208</v>
      </c>
      <c r="F15" s="300">
        <v>13.468</v>
      </c>
      <c r="G15" s="38"/>
      <c r="H15" s="44"/>
    </row>
    <row r="16" s="2" customFormat="1" ht="7.44" customHeight="1">
      <c r="A16" s="38"/>
      <c r="B16" s="171"/>
      <c r="C16" s="172"/>
      <c r="D16" s="172"/>
      <c r="E16" s="172"/>
      <c r="F16" s="172"/>
      <c r="G16" s="172"/>
      <c r="H16" s="44"/>
    </row>
    <row r="17" s="2" customFormat="1">
      <c r="A17" s="38"/>
      <c r="B17" s="38"/>
      <c r="C17" s="38"/>
      <c r="D17" s="38"/>
      <c r="E17" s="38"/>
      <c r="F17" s="38"/>
      <c r="G17" s="38"/>
      <c r="H17" s="38"/>
    </row>
  </sheetData>
  <sheetProtection sheet="1" formatColumns="0" formatRows="0" objects="1" scenarios="1" spinCount="100000" saltValue="/WtxBt7zOKa2MPsFCaI9ZsFC8ZlMSsaUbzz/YJ+7coaBFDwwjGU5BoXkNR39rU7ZsFY0o7+Sf6Ylne/S/vnMZw==" hashValue="FPuZi5OvxYZ+MadRORi8rNROSzahvnJrlwxEziwNGxtCCZPKoa299LkeoOeqN2d/4btS2H8OKHPtUbdFDJciC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PC-PETR-NEW\Administrator</dc:creator>
  <cp:lastModifiedBy>PC-PETR-NEW\Administrator</cp:lastModifiedBy>
  <dcterms:created xsi:type="dcterms:W3CDTF">2024-08-19T04:08:54Z</dcterms:created>
  <dcterms:modified xsi:type="dcterms:W3CDTF">2024-08-19T04:08:56Z</dcterms:modified>
</cp:coreProperties>
</file>