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eckova.anna\Desktop\"/>
    </mc:Choice>
  </mc:AlternateContent>
  <xr:revisionPtr revIDLastSave="0" documentId="8_{C9504EE4-87DC-4A21-8C74-F162DCD37023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01-01 Pol'!$A$1:$X$60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49" i="1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Q19" i="12"/>
  <c r="V19" i="12"/>
  <c r="G20" i="12"/>
  <c r="M20" i="12" s="1"/>
  <c r="M19" i="12" s="1"/>
  <c r="I20" i="12"/>
  <c r="I19" i="12" s="1"/>
  <c r="K20" i="12"/>
  <c r="K19" i="12" s="1"/>
  <c r="O20" i="12"/>
  <c r="O19" i="12" s="1"/>
  <c r="Q20" i="12"/>
  <c r="V20" i="12"/>
  <c r="G22" i="12"/>
  <c r="I51" i="1" s="1"/>
  <c r="O22" i="12"/>
  <c r="G23" i="12"/>
  <c r="I23" i="12"/>
  <c r="I22" i="12" s="1"/>
  <c r="K23" i="12"/>
  <c r="K22" i="12" s="1"/>
  <c r="M23" i="12"/>
  <c r="M22" i="12" s="1"/>
  <c r="O23" i="12"/>
  <c r="Q23" i="12"/>
  <c r="Q22" i="12" s="1"/>
  <c r="V23" i="12"/>
  <c r="V22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0" i="12"/>
  <c r="I53" i="1" s="1"/>
  <c r="K40" i="12"/>
  <c r="Q40" i="12"/>
  <c r="G41" i="12"/>
  <c r="M41" i="12" s="1"/>
  <c r="M40" i="12" s="1"/>
  <c r="I41" i="12"/>
  <c r="I40" i="12" s="1"/>
  <c r="K41" i="12"/>
  <c r="O41" i="12"/>
  <c r="O40" i="12" s="1"/>
  <c r="Q41" i="12"/>
  <c r="V41" i="12"/>
  <c r="V40" i="12" s="1"/>
  <c r="G43" i="12"/>
  <c r="I54" i="1" s="1"/>
  <c r="I18" i="1" s="1"/>
  <c r="K43" i="12"/>
  <c r="G44" i="12"/>
  <c r="I44" i="12"/>
  <c r="I43" i="12" s="1"/>
  <c r="K44" i="12"/>
  <c r="M44" i="12"/>
  <c r="M43" i="12" s="1"/>
  <c r="O44" i="12"/>
  <c r="O43" i="12" s="1"/>
  <c r="Q44" i="12"/>
  <c r="Q43" i="12" s="1"/>
  <c r="V44" i="12"/>
  <c r="V43" i="12" s="1"/>
  <c r="G45" i="12"/>
  <c r="I55" i="1" s="1"/>
  <c r="I19" i="1" s="1"/>
  <c r="K45" i="12"/>
  <c r="G46" i="12"/>
  <c r="I46" i="12"/>
  <c r="I45" i="12" s="1"/>
  <c r="K46" i="12"/>
  <c r="M46" i="12"/>
  <c r="O46" i="12"/>
  <c r="Q46" i="12"/>
  <c r="V46" i="12"/>
  <c r="V45" i="12" s="1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AE50" i="12"/>
  <c r="F41" i="1" s="1"/>
  <c r="I20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Q8" i="12" l="1"/>
  <c r="O24" i="12"/>
  <c r="O8" i="12"/>
  <c r="Q45" i="12"/>
  <c r="O45" i="12"/>
  <c r="V24" i="12"/>
  <c r="K24" i="12"/>
  <c r="Q24" i="12"/>
  <c r="V8" i="12"/>
  <c r="K8" i="12"/>
  <c r="I24" i="12"/>
  <c r="I8" i="12"/>
  <c r="G24" i="12"/>
  <c r="I52" i="1" s="1"/>
  <c r="I17" i="1" s="1"/>
  <c r="F40" i="1"/>
  <c r="G19" i="12"/>
  <c r="F39" i="1"/>
  <c r="M45" i="12"/>
  <c r="M24" i="12"/>
  <c r="AF50" i="12"/>
  <c r="M9" i="12"/>
  <c r="M8" i="12" s="1"/>
  <c r="G40" i="1" l="1"/>
  <c r="I40" i="1" s="1"/>
  <c r="G41" i="1"/>
  <c r="I41" i="1" s="1"/>
  <c r="G39" i="1"/>
  <c r="G42" i="1" s="1"/>
  <c r="G25" i="1" s="1"/>
  <c r="F42" i="1"/>
  <c r="G23" i="1" s="1"/>
  <c r="I50" i="1"/>
  <c r="I16" i="1" s="1"/>
  <c r="G50" i="12"/>
  <c r="A27" i="1" l="1"/>
  <c r="A28" i="1" s="1"/>
  <c r="G28" i="1" s="1"/>
  <c r="G27" i="1" s="1"/>
  <c r="G29" i="1" s="1"/>
  <c r="I21" i="1"/>
  <c r="I56" i="1"/>
  <c r="I39" i="1"/>
  <c r="I42" i="1" s="1"/>
  <c r="J39" i="1" l="1"/>
  <c r="J42" i="1" s="1"/>
  <c r="J40" i="1"/>
  <c r="J41" i="1"/>
  <c r="J54" i="1"/>
  <c r="J50" i="1"/>
  <c r="J55" i="1"/>
  <c r="J53" i="1"/>
  <c r="J49" i="1"/>
  <c r="J52" i="1"/>
  <c r="J51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Haflant</author>
  </authors>
  <commentList>
    <comment ref="S6" authorId="0" shapeId="0" xr:uid="{65D2E074-414E-4939-90F9-DE0EC080BCC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48A0F9-BCD8-478F-9E8F-145B0266192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<sst xmlns="http://schemas.openxmlformats.org/spreadsheetml/2006/main" count="347" uniqueCount="186">
  <si>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</si>
  <si>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</si>
  <si>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</si>
  <si>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</si>
  <si>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</si>
  <si>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</si>
  <si>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</si>
  <si>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</si>
  <si>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</si>
  <si>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</si>
  <si>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</si>
  <si>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</si>
  <si>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</si>
  <si>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</si>
  <si>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</si>
  <si>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</si>
  <si>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</si>
  <si>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</si>
  <si>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</si>
  <si>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</si>
  <si>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</si>
  <si>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</si>
  <si>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</si>
  <si>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</si>
  <si>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</si>
  <si>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</si>
  <si>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</si>
  <si>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</si>
  <si>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</si>
  <si>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</si>
  <si>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</si>
  <si>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</si>
  <si>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</si>
  <si>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</si>
  <si>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</si>
  <si>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</si>
  <si>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</si>
  <si>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</si>
  <si>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</si>
  <si>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</si>
  <si>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</si>
  <si>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</si>
  <si>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</si>
  <si>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01-01</t>
  </si>
  <si>
    <t>Přeložení VZT jednotek</t>
  </si>
  <si>
    <t>01</t>
  </si>
  <si>
    <t>Objekt:</t>
  </si>
  <si>
    <t>Rozpočet:</t>
  </si>
  <si>
    <t>20231101</t>
  </si>
  <si>
    <t>DEMOLICE UMÝVÁRNY V AREÁLU MěÚ HODONÍN</t>
  </si>
  <si>
    <t>Město Hodonín</t>
  </si>
  <si>
    <t>Masarykovo nám. 53/1</t>
  </si>
  <si>
    <t>Hodonín</t>
  </si>
  <si>
    <t>69501</t>
  </si>
  <si>
    <t>00284891</t>
  </si>
  <si>
    <t>CZ699001303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</si>
  <si>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</si>
  <si>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</si>
  <si>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</si>
  <si>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</si>
  <si>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</si>
  <si>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</si>
  <si>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</si>
  <si>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3</t>
  </si>
  <si>
    <t>Svislé a kompletní konstrukce</t>
  </si>
  <si>
    <t>99</t>
  </si>
  <si>
    <t>Staveništní přesun hmot</t>
  </si>
  <si>
    <t>767</t>
  </si>
  <si>
    <t>Konstrukce zámečnické</t>
  </si>
  <si>
    <t>783</t>
  </si>
  <si>
    <t>Nátěry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</si>
  <si>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</si>
  <si>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</si>
  <si>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</si>
  <si>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</si>
  <si>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</si>
  <si>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</si>
  <si>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</si>
  <si>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</si>
  <si>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</si>
  <si>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</si>
  <si>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</si>
  <si>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</si>
  <si>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</si>
  <si>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</si>
  <si>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</si>
  <si>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</si>
  <si>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</si>
  <si>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</si>
  <si>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</si>
  <si>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</si>
  <si>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</si>
  <si>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</si>
  <si>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</si>
  <si>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</si>
  <si>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</si>
  <si>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</si>
  <si>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</si>
  <si>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</si>
  <si>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</si>
  <si>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</si>
  <si>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</si>
  <si>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970031060R00</t>
  </si>
  <si>
    <t>Vrtání jádrové do zdiva cihelného do D 60 mm</t>
  </si>
  <si>
    <t>m</t>
  </si>
  <si>
    <t>RTS 23/ II</t>
  </si>
  <si>
    <t>RTS 23/ I</t>
  </si>
  <si>
    <t>Práce</t>
  </si>
  <si>
    <t>POL1_</t>
  </si>
  <si>
    <t>otvor pro kotevní šrouby : 2*2*0,6</t>
  </si>
  <si>
    <t>VV</t>
  </si>
  <si>
    <t>970031100R00</t>
  </si>
  <si>
    <t>Vrtání jádrové do zdiva cihelného do D 100 mm</t>
  </si>
  <si>
    <t>otvor pro I profil : 2*2*0,5</t>
  </si>
  <si>
    <t>971034371R00</t>
  </si>
  <si>
    <t>Vybourání otv.zeď cihel.pl.0,09m2,tl.75cm,1str,MVC</t>
  </si>
  <si>
    <t>kus</t>
  </si>
  <si>
    <t>otvor pro kotevní šrouby cca 150x150 mm : 2*2</t>
  </si>
  <si>
    <t>974031154R00</t>
  </si>
  <si>
    <t>Vysekání rýh ve zdi cihelné 10 x 15 cm</t>
  </si>
  <si>
    <t>drážka pro spojení kotevního šrouby pře U80 : 2*1</t>
  </si>
  <si>
    <t>979981104RX0</t>
  </si>
  <si>
    <t>Kontejner: odvoz a likvidace vybouraných hmot</t>
  </si>
  <si>
    <t>Vlastní</t>
  </si>
  <si>
    <t>Indiv</t>
  </si>
  <si>
    <t>979990107R00</t>
  </si>
  <si>
    <t>Poplatek za skládku suti - směs betonu,cihel</t>
  </si>
  <si>
    <t>t</t>
  </si>
  <si>
    <t>OPN</t>
  </si>
  <si>
    <t>POL13_0</t>
  </si>
  <si>
    <t>349235861R00</t>
  </si>
  <si>
    <t>Doplnění plošných prvků - zapravení omítek</t>
  </si>
  <si>
    <t>m2</t>
  </si>
  <si>
    <t>zapravení rýh a drážek : 1</t>
  </si>
  <si>
    <t>999281148R00</t>
  </si>
  <si>
    <t>Přesun hmot pro opravy a údržbu do v. 12 m,nošením</t>
  </si>
  <si>
    <t>Přesun hmot</t>
  </si>
  <si>
    <t>POL7_</t>
  </si>
  <si>
    <t>924949141R00</t>
  </si>
  <si>
    <t>Kotevní šrouby vč. matic do bet./ zdiva jámy,dl. cca 800 mm</t>
  </si>
  <si>
    <t>KOTEVNÍ ŠROUBY 2x M20 8.8 : 2*2</t>
  </si>
  <si>
    <t>767427113R00</t>
  </si>
  <si>
    <t>D+M Krycí kastlík ,Al RŠ 120mm</t>
  </si>
  <si>
    <t>kastlík - drážka pro spojení kotevního šrouby pře U80 : 2*1</t>
  </si>
  <si>
    <t>767995103R00</t>
  </si>
  <si>
    <t>Výroba a montáž kov. atypických konstr. do 20 kg</t>
  </si>
  <si>
    <t>kg</t>
  </si>
  <si>
    <t>viz výkaz materiálu OK : 45,8*2</t>
  </si>
  <si>
    <t>78301</t>
  </si>
  <si>
    <t>D+M úprava ocelových povrchů zinkováním</t>
  </si>
  <si>
    <t xml:space="preserve">kg    </t>
  </si>
  <si>
    <t>Odkaz na mn. položky pořadí 13 : 91,60000</t>
  </si>
  <si>
    <t>Odkaz na mn. položky pořadí 14 : 13,74000</t>
  </si>
  <si>
    <t>55399993.AR</t>
  </si>
  <si>
    <t>Ocelové prvky nad 10 kg</t>
  </si>
  <si>
    <t>SPCM</t>
  </si>
  <si>
    <t>Specifikace</t>
  </si>
  <si>
    <t>POL3_</t>
  </si>
  <si>
    <t>Odkaz na mn. položky pořadí 11 : 91,60000</t>
  </si>
  <si>
    <t>55399994R</t>
  </si>
  <si>
    <t>Kotvy, úhelníky apod.atypické výrobky</t>
  </si>
  <si>
    <t xml:space="preserve">prořez a spojovací materiál : </t>
  </si>
  <si>
    <t>Odkaz na mn. položky pořadí 13 : 91,60000*0,15</t>
  </si>
  <si>
    <t>998767201R00</t>
  </si>
  <si>
    <t>Přesun hmot pro zámečnické konstr., výšky do 6 m</t>
  </si>
  <si>
    <t>783220010RAC</t>
  </si>
  <si>
    <t>Nátěr kovových doplňkových konstrukcí syntetický dvojnásobný krycí s 1x emailováním</t>
  </si>
  <si>
    <t>Agregovaná položka</t>
  </si>
  <si>
    <t>POL2_</t>
  </si>
  <si>
    <t>přepočt kg na m2 : 1541*0,032</t>
  </si>
  <si>
    <t>24010</t>
  </si>
  <si>
    <t>Odpojení, demontáž a opětovné připojení VZT jednnotek vč. doplnění chladiva</t>
  </si>
  <si>
    <t>VN01</t>
  </si>
  <si>
    <t>Mimostaveništní a individuální doprava</t>
  </si>
  <si>
    <t>soubor</t>
  </si>
  <si>
    <t>VN04</t>
  </si>
  <si>
    <t>Pomocné a ochranné konstrukce nebo prostředky včetně pomocného lešení a plošin</t>
  </si>
  <si>
    <t>VN07</t>
  </si>
  <si>
    <t>Úklid po stavební činosti, uvedení okolí do původního stavu</t>
  </si>
  <si>
    <t>Soubor</t>
  </si>
  <si>
    <t>VRN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</si>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</sst>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2" xfId="0" applyFont="1" applyFill="1" applyBorder="1" applyAlignment="1">
      <alignment vertical="top"/>
    </xf>
    <xf numFmtId="164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4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49" fontId="17" fillId="0" borderId="41" xfId="0" applyNumberFormat="1" applyFont="1" applyBorder="1" applyAlignment="1">
      <alignment horizontal="left" vertical="top" wrapText="1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4" fontId="18" fillId="0" borderId="0" xfId="0" quotePrefix="1" applyNumberFormat="1" applyFont="1" applyAlignment="1">
      <alignment horizontal="left" vertical="top" wrapTex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49" fontId="17" fillId="0" borderId="44" xfId="0" applyNumberFormat="1" applyFont="1" applyBorder="1" applyAlignment="1">
      <alignment horizontal="left" vertical="top" wrapText="1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center"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horizontal="left" vertical="top" wrapText="1"/>
    </xf>
    <xf numFmtId="0" fontId="8" fillId="3" borderId="12" xfId="0" applyFont="1" applyFill="1" applyBorder="1" applyAlignment="1">
      <alignment horizontal="center" vertical="top"/>
    </xf>
    <xf numFmtId="4" fontId="8" fillId="3" borderId="39" xfId="0" applyNumberFormat="1" applyFont="1" applyFill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7" fillId="0" borderId="0" xfId="0" applyNumberFormat="1" applyFont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164" fontId="17" fillId="4" borderId="0" xfId="0" applyNumberFormat="1" applyFont="1" applyFill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7" zoomScaleNormal="100" zoomScaleSheetLayoutView="75" workbookViewId="0">
      <selection activeCell="A27" sqref="A27: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8" t="s">
        <v>24</v>
      </c>
      <c r="C2" s="79"/>
      <c r="D2" s="80" t="s">
        <v>48</v>
      </c>
      <c r="E2" s="238" t="s">
        <v>49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41" t="s">
        <v>44</v>
      </c>
      <c r="F3" s="242"/>
      <c r="G3" s="242"/>
      <c r="H3" s="242"/>
      <c r="I3" s="242"/>
      <c r="J3" s="243"/>
    </row>
    <row r="4" spans="1:15" ht="23.25" customHeight="1" x14ac:dyDescent="0.2">
      <c r="A4" s="76">
        <v>1724148</v>
      </c>
      <c r="B4" s="83" t="s">
        <v>47</v>
      </c>
      <c r="C4" s="84"/>
      <c r="D4" s="85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23</v>
      </c>
      <c r="D5" s="226" t="s">
        <v>50</v>
      </c>
      <c r="E5" s="227"/>
      <c r="F5" s="227"/>
      <c r="G5" s="227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8" t="s">
        <v>51</v>
      </c>
      <c r="E6" s="229"/>
      <c r="F6" s="229"/>
      <c r="G6" s="229"/>
      <c r="H6" s="18" t="s">
        <v>36</v>
      </c>
      <c r="I6" s="86" t="s">
        <v>55</v>
      </c>
      <c r="J6" s="8"/>
    </row>
    <row r="7" spans="1:15" ht="15.75" customHeight="1" x14ac:dyDescent="0.2">
      <c r="A7" s="2"/>
      <c r="B7" s="29"/>
      <c r="C7" s="56"/>
      <c r="D7" s="77" t="s">
        <v>53</v>
      </c>
      <c r="E7" s="230" t="s">
        <v>52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5"/>
      <c r="E11" s="245"/>
      <c r="F11" s="245"/>
      <c r="G11" s="245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45" t="s">
        <v>26</v>
      </c>
      <c r="B16" s="38" t="s">
        <v>26</v>
      </c>
      <c r="C16" s="62"/>
      <c r="D16" s="63"/>
      <c r="E16" s="209"/>
      <c r="F16" s="210"/>
      <c r="G16" s="209"/>
      <c r="H16" s="210"/>
      <c r="I16" s="209">
        <f>SUMIF(F49:F55,A16,I49:I55)+SUMIF(F49:F55,"PSU",I49:I55)</f>
        <v>0</v>
      </c>
      <c r="J16" s="211"/>
    </row>
    <row r="17" spans="1:10" ht="23.25" customHeight="1" x14ac:dyDescent="0.2">
      <c r="A17" s="145" t="s">
        <v>27</v>
      </c>
      <c r="B17" s="38" t="s">
        <v>27</v>
      </c>
      <c r="C17" s="62"/>
      <c r="D17" s="63"/>
      <c r="E17" s="209"/>
      <c r="F17" s="210"/>
      <c r="G17" s="209"/>
      <c r="H17" s="210"/>
      <c r="I17" s="209">
        <f>SUMIF(F49:F55,A17,I49:I55)</f>
        <v>0</v>
      </c>
      <c r="J17" s="211"/>
    </row>
    <row r="18" spans="1:10" ht="23.25" customHeight="1" x14ac:dyDescent="0.2">
      <c r="A18" s="145" t="s">
        <v>28</v>
      </c>
      <c r="B18" s="38" t="s">
        <v>28</v>
      </c>
      <c r="C18" s="62"/>
      <c r="D18" s="63"/>
      <c r="E18" s="209"/>
      <c r="F18" s="210"/>
      <c r="G18" s="209"/>
      <c r="H18" s="210"/>
      <c r="I18" s="209">
        <f>SUMIF(F49:F55,A18,I49:I55)</f>
        <v>0</v>
      </c>
      <c r="J18" s="211"/>
    </row>
    <row r="19" spans="1:10" ht="23.25" customHeight="1" x14ac:dyDescent="0.2">
      <c r="A19" s="145" t="s">
        <v>73</v>
      </c>
      <c r="B19" s="38" t="s">
        <v>29</v>
      </c>
      <c r="C19" s="62"/>
      <c r="D19" s="63"/>
      <c r="E19" s="209"/>
      <c r="F19" s="210"/>
      <c r="G19" s="209"/>
      <c r="H19" s="210"/>
      <c r="I19" s="209">
        <f>SUMIF(F49:F55,A19,I49:I55)</f>
        <v>0</v>
      </c>
      <c r="J19" s="211"/>
    </row>
    <row r="20" spans="1:10" ht="23.25" customHeight="1" x14ac:dyDescent="0.2">
      <c r="A20" s="145" t="s">
        <v>74</v>
      </c>
      <c r="B20" s="38" t="s">
        <v>30</v>
      </c>
      <c r="C20" s="62"/>
      <c r="D20" s="63"/>
      <c r="E20" s="209"/>
      <c r="F20" s="210"/>
      <c r="G20" s="209"/>
      <c r="H20" s="210"/>
      <c r="I20" s="209">
        <f>SUMIF(F49:F55,A20,I49:I55)</f>
        <v>0</v>
      </c>
      <c r="J20" s="211"/>
    </row>
    <row r="21" spans="1:10" ht="23.25" customHeight="1" x14ac:dyDescent="0.2">
      <c r="A21" s="2"/>
      <c r="B21" s="48" t="s">
        <v>31</v>
      </c>
      <c r="C21" s="64"/>
      <c r="D21" s="65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25</v>
      </c>
      <c r="C28" s="120"/>
      <c r="D28" s="120"/>
      <c r="E28" s="121"/>
      <c r="F28" s="122"/>
      <c r="G28" s="215">
        <f>IF(A28&gt;50, ROUNDUP(A27, 0), ROUNDDOWN(A27, 0))</f>
        <v>0</v>
      </c>
      <c r="H28" s="215"/>
      <c r="I28" s="215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37</v>
      </c>
      <c r="C29" s="124"/>
      <c r="D29" s="124"/>
      <c r="E29" s="124"/>
      <c r="F29" s="125"/>
      <c r="G29" s="214">
        <f>ZakladDPHSni+DPHSni+ZakladDPHZakl+DPHZakl+Zaokrouhleni</f>
        <v>0</v>
      </c>
      <c r="H29" s="214"/>
      <c r="I29" s="214"/>
      <c r="J29" s="126" t="s">
        <v>58</v>
      </c>
    </row>
    <row r="30" spans="1:10" ht="12.75" customHeight="1" x14ac:dyDescent="0.2">
      <c r="A30" s="2"/>
      <c r="B30" s="2"/>
      <c r="J30" s="9"/>
    </row>
    <row r="31" spans="1:10" ht="30.2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7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56</v>
      </c>
      <c r="C39" s="200"/>
      <c r="D39" s="200"/>
      <c r="E39" s="200"/>
      <c r="F39" s="103">
        <f>'01 01-01 Pol'!AE50</f>
        <v>0</v>
      </c>
      <c r="G39" s="104">
        <f>'01 01-01 Pol'!AF50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 t="s">
        <v>45</v>
      </c>
      <c r="C40" s="201" t="s">
        <v>44</v>
      </c>
      <c r="D40" s="201"/>
      <c r="E40" s="201"/>
      <c r="F40" s="109">
        <f>'01 01-01 Pol'!AE50</f>
        <v>0</v>
      </c>
      <c r="G40" s="110">
        <f>'01 01-01 Pol'!AF50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1">
        <v>3</v>
      </c>
      <c r="B41" s="113" t="s">
        <v>43</v>
      </c>
      <c r="C41" s="200" t="s">
        <v>44</v>
      </c>
      <c r="D41" s="200"/>
      <c r="E41" s="200"/>
      <c r="F41" s="114">
        <f>'01 01-01 Pol'!AE50</f>
        <v>0</v>
      </c>
      <c r="G41" s="105">
        <f>'01 01-01 Pol'!AF50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1"/>
      <c r="B42" s="202" t="s">
        <v>57</v>
      </c>
      <c r="C42" s="203"/>
      <c r="D42" s="203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7" t="s">
        <v>59</v>
      </c>
    </row>
    <row r="48" spans="1:10" ht="25.5" customHeight="1" x14ac:dyDescent="0.2">
      <c r="A48" s="129"/>
      <c r="B48" s="132" t="s">
        <v>18</v>
      </c>
      <c r="C48" s="132" t="s">
        <v>6</v>
      </c>
      <c r="D48" s="133"/>
      <c r="E48" s="133"/>
      <c r="F48" s="134" t="s">
        <v>60</v>
      </c>
      <c r="G48" s="134"/>
      <c r="H48" s="134"/>
      <c r="I48" s="134" t="s">
        <v>31</v>
      </c>
      <c r="J48" s="134" t="s">
        <v>0</v>
      </c>
    </row>
    <row r="49" spans="1:10" ht="36.75" customHeight="1" x14ac:dyDescent="0.2">
      <c r="A49" s="130"/>
      <c r="B49" s="135" t="s">
        <v>61</v>
      </c>
      <c r="C49" s="198" t="s">
        <v>62</v>
      </c>
      <c r="D49" s="199"/>
      <c r="E49" s="199"/>
      <c r="F49" s="141" t="s">
        <v>26</v>
      </c>
      <c r="G49" s="142"/>
      <c r="H49" s="142"/>
      <c r="I49" s="142">
        <f>'01 01-01 Pol'!G8</f>
        <v>0</v>
      </c>
      <c r="J49" s="139" t="str">
        <f>IF(I56=0,"",I49/I56*100)</f>
        <v/>
      </c>
    </row>
    <row r="50" spans="1:10" ht="36.75" customHeight="1" x14ac:dyDescent="0.2">
      <c r="A50" s="130"/>
      <c r="B50" s="135" t="s">
        <v>63</v>
      </c>
      <c r="C50" s="198" t="s">
        <v>64</v>
      </c>
      <c r="D50" s="199"/>
      <c r="E50" s="199"/>
      <c r="F50" s="141" t="s">
        <v>26</v>
      </c>
      <c r="G50" s="142"/>
      <c r="H50" s="142"/>
      <c r="I50" s="142">
        <f>'01 01-01 Pol'!G19</f>
        <v>0</v>
      </c>
      <c r="J50" s="139" t="str">
        <f>IF(I56=0,"",I50/I56*100)</f>
        <v/>
      </c>
    </row>
    <row r="51" spans="1:10" ht="36.75" customHeight="1" x14ac:dyDescent="0.2">
      <c r="A51" s="130"/>
      <c r="B51" s="135" t="s">
        <v>65</v>
      </c>
      <c r="C51" s="198" t="s">
        <v>66</v>
      </c>
      <c r="D51" s="199"/>
      <c r="E51" s="199"/>
      <c r="F51" s="141" t="s">
        <v>26</v>
      </c>
      <c r="G51" s="142"/>
      <c r="H51" s="142"/>
      <c r="I51" s="142">
        <f>'01 01-01 Pol'!G22</f>
        <v>0</v>
      </c>
      <c r="J51" s="139" t="str">
        <f>IF(I56=0,"",I51/I56*100)</f>
        <v/>
      </c>
    </row>
    <row r="52" spans="1:10" ht="36.75" customHeight="1" x14ac:dyDescent="0.2">
      <c r="A52" s="130"/>
      <c r="B52" s="135" t="s">
        <v>67</v>
      </c>
      <c r="C52" s="198" t="s">
        <v>68</v>
      </c>
      <c r="D52" s="199"/>
      <c r="E52" s="199"/>
      <c r="F52" s="141" t="s">
        <v>27</v>
      </c>
      <c r="G52" s="142"/>
      <c r="H52" s="142"/>
      <c r="I52" s="142">
        <f>'01 01-01 Pol'!G24</f>
        <v>0</v>
      </c>
      <c r="J52" s="139" t="str">
        <f>IF(I56=0,"",I52/I56*100)</f>
        <v/>
      </c>
    </row>
    <row r="53" spans="1:10" ht="36.75" customHeight="1" x14ac:dyDescent="0.2">
      <c r="A53" s="130"/>
      <c r="B53" s="135" t="s">
        <v>69</v>
      </c>
      <c r="C53" s="198" t="s">
        <v>70</v>
      </c>
      <c r="D53" s="199"/>
      <c r="E53" s="199"/>
      <c r="F53" s="141" t="s">
        <v>27</v>
      </c>
      <c r="G53" s="142"/>
      <c r="H53" s="142"/>
      <c r="I53" s="142">
        <f>'01 01-01 Pol'!G40</f>
        <v>0</v>
      </c>
      <c r="J53" s="139" t="str">
        <f>IF(I56=0,"",I53/I56*100)</f>
        <v/>
      </c>
    </row>
    <row r="54" spans="1:10" ht="36.75" customHeight="1" x14ac:dyDescent="0.2">
      <c r="A54" s="130"/>
      <c r="B54" s="135" t="s">
        <v>71</v>
      </c>
      <c r="C54" s="198" t="s">
        <v>72</v>
      </c>
      <c r="D54" s="199"/>
      <c r="E54" s="199"/>
      <c r="F54" s="141" t="s">
        <v>28</v>
      </c>
      <c r="G54" s="142"/>
      <c r="H54" s="142"/>
      <c r="I54" s="142">
        <f>'01 01-01 Pol'!G43</f>
        <v>0</v>
      </c>
      <c r="J54" s="139" t="str">
        <f>IF(I56=0,"",I54/I56*100)</f>
        <v/>
      </c>
    </row>
    <row r="55" spans="1:10" ht="36.75" customHeight="1" x14ac:dyDescent="0.2">
      <c r="A55" s="130"/>
      <c r="B55" s="135" t="s">
        <v>73</v>
      </c>
      <c r="C55" s="198" t="s">
        <v>29</v>
      </c>
      <c r="D55" s="199"/>
      <c r="E55" s="199"/>
      <c r="F55" s="141" t="s">
        <v>73</v>
      </c>
      <c r="G55" s="142"/>
      <c r="H55" s="142"/>
      <c r="I55" s="142">
        <f>'01 01-01 Pol'!G45</f>
        <v>0</v>
      </c>
      <c r="J55" s="139" t="str">
        <f>IF(I56=0,"",I55/I56*100)</f>
        <v/>
      </c>
    </row>
    <row r="56" spans="1:10" ht="25.5" customHeight="1" x14ac:dyDescent="0.2">
      <c r="A56" s="131"/>
      <c r="B56" s="136" t="s">
        <v>1</v>
      </c>
      <c r="C56" s="137"/>
      <c r="D56" s="138"/>
      <c r="E56" s="138"/>
      <c r="F56" s="143"/>
      <c r="G56" s="144"/>
      <c r="H56" s="144"/>
      <c r="I56" s="144">
        <f>SUM(I49:I55)</f>
        <v>0</v>
      </c>
      <c r="J56" s="140">
        <f>SUM(J49:J55)</f>
        <v>0</v>
      </c>
    </row>
    <row r="57" spans="1:10" x14ac:dyDescent="0.2">
      <c r="F57" s="89"/>
      <c r="G57" s="89"/>
      <c r="H57" s="89"/>
      <c r="I57" s="89"/>
      <c r="J57" s="90"/>
    </row>
    <row r="58" spans="1:10" x14ac:dyDescent="0.2">
      <c r="F58" s="89"/>
      <c r="G58" s="89"/>
      <c r="H58" s="89"/>
      <c r="I58" s="89"/>
      <c r="J58" s="90"/>
    </row>
    <row r="59" spans="1:10" x14ac:dyDescent="0.2">
      <c r="F59" s="89"/>
      <c r="G59" s="89"/>
      <c r="H59" s="89"/>
      <c r="I59" s="89"/>
      <c r="J59" s="90"/>
    </row>
  </sheetData>
  <sheetProtection algorithmName="SHA-512" hashValue="E8hvULgl3hd0S/gYozNQBPsWkRksBUi2Z3M9ZnMEckk+matYAQs+QktY4tL83VQXc7b7nPfLla4hoSgM8nVqoA==" saltValue="jk3ZKQ4Ol7zE3tJXTXEXL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8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9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10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67EF3-0469-44B4-8F35-172DC44CDD38}">
  <sheetPr>
    <outlinePr summaryBelow="0"/>
  </sheetPr>
  <dimension ref="A1:BH5000"/>
  <sheetViews>
    <sheetView tabSelected="1" workbookViewId="0">
      <pane ySplit="7" topLeftCell="A22" activePane="bottomLeft" state="frozen"/>
      <selection pane="bottomLeft" activeCell="E38" sqref="E38"/>
    </sheetView>
  </sheetViews>
  <sheetFormatPr defaultRowHeight="12.75" outlineLevelRow="1" x14ac:dyDescent="0.2"/>
  <cols>
    <col min="1" max="1" width="3.42578125" customWidth="1"/>
    <col min="2" max="2" width="12.42578125" style="128" customWidth="1"/>
    <col min="3" max="3" width="38.28515625" style="128" customWidth="1"/>
    <col min="4" max="4" width="4.7109375" customWidth="1"/>
    <col min="5" max="5" width="10.42578125" customWidth="1"/>
    <col min="6" max="6" width="9.7109375" customWidth="1"/>
    <col min="7" max="7" width="12.57031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5" t="s">
        <v>7</v>
      </c>
      <c r="B1" s="265"/>
      <c r="C1" s="265"/>
      <c r="D1" s="265"/>
      <c r="E1" s="265"/>
      <c r="F1" s="265"/>
      <c r="G1" s="265"/>
      <c r="AG1" t="s">
        <v>75</v>
      </c>
    </row>
    <row r="2" spans="1:60" ht="24.95" customHeight="1" x14ac:dyDescent="0.2">
      <c r="A2" s="50" t="s">
        <v>8</v>
      </c>
      <c r="B2" s="49" t="s">
        <v>48</v>
      </c>
      <c r="C2" s="266" t="s">
        <v>49</v>
      </c>
      <c r="D2" s="267"/>
      <c r="E2" s="267"/>
      <c r="F2" s="267"/>
      <c r="G2" s="268"/>
      <c r="AG2" t="s">
        <v>76</v>
      </c>
    </row>
    <row r="3" spans="1:60" ht="24.95" customHeight="1" x14ac:dyDescent="0.2">
      <c r="A3" s="50" t="s">
        <v>9</v>
      </c>
      <c r="B3" s="49" t="s">
        <v>45</v>
      </c>
      <c r="C3" s="266" t="s">
        <v>44</v>
      </c>
      <c r="D3" s="267"/>
      <c r="E3" s="267"/>
      <c r="F3" s="267"/>
      <c r="G3" s="268"/>
      <c r="AC3" s="128" t="s">
        <v>76</v>
      </c>
      <c r="AG3" t="s">
        <v>77</v>
      </c>
    </row>
    <row r="4" spans="1:60" ht="24.95" customHeight="1" x14ac:dyDescent="0.2">
      <c r="A4" s="146" t="s">
        <v>10</v>
      </c>
      <c r="B4" s="147" t="s">
        <v>43</v>
      </c>
      <c r="C4" s="269" t="s">
        <v>44</v>
      </c>
      <c r="D4" s="270"/>
      <c r="E4" s="270"/>
      <c r="F4" s="270"/>
      <c r="G4" s="271"/>
      <c r="AG4" t="s">
        <v>78</v>
      </c>
    </row>
    <row r="5" spans="1:60" x14ac:dyDescent="0.2">
      <c r="D5" s="10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31</v>
      </c>
      <c r="H6" s="152" t="s">
        <v>32</v>
      </c>
      <c r="I6" s="152" t="s">
        <v>85</v>
      </c>
      <c r="J6" s="152" t="s">
        <v>33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  <c r="X6" s="152" t="s">
        <v>99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</row>
    <row r="8" spans="1:60" x14ac:dyDescent="0.2">
      <c r="A8" s="167" t="s">
        <v>100</v>
      </c>
      <c r="B8" s="168" t="s">
        <v>61</v>
      </c>
      <c r="C8" s="169" t="s">
        <v>62</v>
      </c>
      <c r="D8" s="170"/>
      <c r="E8" s="171"/>
      <c r="F8" s="162"/>
      <c r="G8" s="193">
        <f>SUMIF(AG9:AG18,"&lt;&gt;NOR",G9:G18)</f>
        <v>0</v>
      </c>
      <c r="H8" s="161"/>
      <c r="I8" s="161">
        <f>SUM(I9:I18)</f>
        <v>0</v>
      </c>
      <c r="J8" s="161"/>
      <c r="K8" s="161">
        <f>SUM(K9:K18)</f>
        <v>0</v>
      </c>
      <c r="L8" s="161"/>
      <c r="M8" s="161">
        <f>SUM(M9:M18)</f>
        <v>0</v>
      </c>
      <c r="N8" s="160"/>
      <c r="O8" s="160">
        <f>SUM(O9:O18)</f>
        <v>0.01</v>
      </c>
      <c r="P8" s="160"/>
      <c r="Q8" s="160">
        <f>SUM(Q9:Q18)</f>
        <v>0.59000000000000008</v>
      </c>
      <c r="R8" s="161"/>
      <c r="S8" s="161"/>
      <c r="T8" s="161"/>
      <c r="U8" s="161"/>
      <c r="V8" s="161">
        <f>SUM(V9:V18)</f>
        <v>19.72</v>
      </c>
      <c r="W8" s="161"/>
      <c r="X8" s="161"/>
      <c r="AG8" t="s">
        <v>101</v>
      </c>
    </row>
    <row r="9" spans="1:60" outlineLevel="1" x14ac:dyDescent="0.2">
      <c r="A9" s="172">
        <v>1</v>
      </c>
      <c r="B9" s="173" t="s">
        <v>102</v>
      </c>
      <c r="C9" s="174" t="s">
        <v>103</v>
      </c>
      <c r="D9" s="175" t="s">
        <v>104</v>
      </c>
      <c r="E9" s="176">
        <v>2.4</v>
      </c>
      <c r="F9" s="163"/>
      <c r="G9" s="19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5.0899999999999999E-3</v>
      </c>
      <c r="Q9" s="157">
        <f>ROUND(E9*P9,2)</f>
        <v>0.01</v>
      </c>
      <c r="R9" s="158"/>
      <c r="S9" s="158" t="s">
        <v>105</v>
      </c>
      <c r="T9" s="158" t="s">
        <v>106</v>
      </c>
      <c r="U9" s="158">
        <v>2.35</v>
      </c>
      <c r="V9" s="158">
        <f>ROUND(E9*U9,2)</f>
        <v>5.64</v>
      </c>
      <c r="W9" s="158"/>
      <c r="X9" s="158" t="s">
        <v>107</v>
      </c>
      <c r="Y9" s="153"/>
      <c r="Z9" s="153"/>
      <c r="AA9" s="153"/>
      <c r="AB9" s="153"/>
      <c r="AC9" s="153"/>
      <c r="AD9" s="153"/>
      <c r="AE9" s="153"/>
      <c r="AF9" s="153"/>
      <c r="AG9" s="153" t="s">
        <v>108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7"/>
      <c r="B10" s="178"/>
      <c r="C10" s="179" t="s">
        <v>109</v>
      </c>
      <c r="D10" s="180"/>
      <c r="E10" s="181">
        <v>2.4</v>
      </c>
      <c r="F10" s="274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3"/>
      <c r="Z10" s="153"/>
      <c r="AA10" s="153"/>
      <c r="AB10" s="153"/>
      <c r="AC10" s="153"/>
      <c r="AD10" s="153"/>
      <c r="AE10" s="153"/>
      <c r="AF10" s="153"/>
      <c r="AG10" s="153" t="s">
        <v>110</v>
      </c>
      <c r="AH10" s="153">
        <v>0</v>
      </c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2">
        <v>2</v>
      </c>
      <c r="B11" s="173" t="s">
        <v>111</v>
      </c>
      <c r="C11" s="174" t="s">
        <v>112</v>
      </c>
      <c r="D11" s="175" t="s">
        <v>104</v>
      </c>
      <c r="E11" s="176">
        <v>2</v>
      </c>
      <c r="F11" s="163"/>
      <c r="G11" s="19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1.413E-2</v>
      </c>
      <c r="Q11" s="157">
        <f>ROUND(E11*P11,2)</f>
        <v>0.03</v>
      </c>
      <c r="R11" s="158"/>
      <c r="S11" s="158" t="s">
        <v>105</v>
      </c>
      <c r="T11" s="158" t="s">
        <v>106</v>
      </c>
      <c r="U11" s="158">
        <v>2.95</v>
      </c>
      <c r="V11" s="158">
        <f>ROUND(E11*U11,2)</f>
        <v>5.9</v>
      </c>
      <c r="W11" s="158"/>
      <c r="X11" s="158" t="s">
        <v>107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108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7"/>
      <c r="B12" s="178"/>
      <c r="C12" s="179" t="s">
        <v>113</v>
      </c>
      <c r="D12" s="180"/>
      <c r="E12" s="181">
        <v>2</v>
      </c>
      <c r="F12" s="274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3"/>
      <c r="Z12" s="153"/>
      <c r="AA12" s="153"/>
      <c r="AB12" s="153"/>
      <c r="AC12" s="153"/>
      <c r="AD12" s="153"/>
      <c r="AE12" s="153"/>
      <c r="AF12" s="153"/>
      <c r="AG12" s="153" t="s">
        <v>110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2">
        <v>3</v>
      </c>
      <c r="B13" s="173" t="s">
        <v>114</v>
      </c>
      <c r="C13" s="174" t="s">
        <v>115</v>
      </c>
      <c r="D13" s="175" t="s">
        <v>116</v>
      </c>
      <c r="E13" s="176">
        <v>4</v>
      </c>
      <c r="F13" s="163"/>
      <c r="G13" s="19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1.33E-3</v>
      </c>
      <c r="O13" s="157">
        <f>ROUND(E13*N13,2)</f>
        <v>0.01</v>
      </c>
      <c r="P13" s="157">
        <v>0.124</v>
      </c>
      <c r="Q13" s="157">
        <f>ROUND(E13*P13,2)</f>
        <v>0.5</v>
      </c>
      <c r="R13" s="158"/>
      <c r="S13" s="158" t="s">
        <v>105</v>
      </c>
      <c r="T13" s="158" t="s">
        <v>106</v>
      </c>
      <c r="U13" s="158">
        <v>1.835</v>
      </c>
      <c r="V13" s="158">
        <f>ROUND(E13*U13,2)</f>
        <v>7.34</v>
      </c>
      <c r="W13" s="158"/>
      <c r="X13" s="158" t="s">
        <v>107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108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7"/>
      <c r="B14" s="178"/>
      <c r="C14" s="179" t="s">
        <v>117</v>
      </c>
      <c r="D14" s="180"/>
      <c r="E14" s="181">
        <v>4</v>
      </c>
      <c r="F14" s="274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3"/>
      <c r="Z14" s="153"/>
      <c r="AA14" s="153"/>
      <c r="AB14" s="153"/>
      <c r="AC14" s="153"/>
      <c r="AD14" s="153"/>
      <c r="AE14" s="153"/>
      <c r="AF14" s="153"/>
      <c r="AG14" s="153" t="s">
        <v>110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2">
        <v>4</v>
      </c>
      <c r="B15" s="173" t="s">
        <v>118</v>
      </c>
      <c r="C15" s="174" t="s">
        <v>119</v>
      </c>
      <c r="D15" s="175" t="s">
        <v>104</v>
      </c>
      <c r="E15" s="176">
        <v>2</v>
      </c>
      <c r="F15" s="163"/>
      <c r="G15" s="194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4.8999999999999998E-4</v>
      </c>
      <c r="O15" s="157">
        <f>ROUND(E15*N15,2)</f>
        <v>0</v>
      </c>
      <c r="P15" s="157">
        <v>2.7E-2</v>
      </c>
      <c r="Q15" s="157">
        <f>ROUND(E15*P15,2)</f>
        <v>0.05</v>
      </c>
      <c r="R15" s="158"/>
      <c r="S15" s="158" t="s">
        <v>105</v>
      </c>
      <c r="T15" s="158" t="s">
        <v>106</v>
      </c>
      <c r="U15" s="158">
        <v>0.42199999999999999</v>
      </c>
      <c r="V15" s="158">
        <f>ROUND(E15*U15,2)</f>
        <v>0.84</v>
      </c>
      <c r="W15" s="158"/>
      <c r="X15" s="158" t="s">
        <v>107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7"/>
      <c r="B16" s="178"/>
      <c r="C16" s="179" t="s">
        <v>120</v>
      </c>
      <c r="D16" s="180"/>
      <c r="E16" s="181">
        <v>2</v>
      </c>
      <c r="F16" s="274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3"/>
      <c r="Z16" s="153"/>
      <c r="AA16" s="153"/>
      <c r="AB16" s="153"/>
      <c r="AC16" s="153"/>
      <c r="AD16" s="153"/>
      <c r="AE16" s="153"/>
      <c r="AF16" s="153"/>
      <c r="AG16" s="153" t="s">
        <v>110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82">
        <v>5</v>
      </c>
      <c r="B17" s="183" t="s">
        <v>121</v>
      </c>
      <c r="C17" s="184" t="s">
        <v>122</v>
      </c>
      <c r="D17" s="185" t="s">
        <v>116</v>
      </c>
      <c r="E17" s="186">
        <v>1</v>
      </c>
      <c r="F17" s="164"/>
      <c r="G17" s="195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8"/>
      <c r="S17" s="158" t="s">
        <v>123</v>
      </c>
      <c r="T17" s="158" t="s">
        <v>124</v>
      </c>
      <c r="U17" s="158">
        <v>0</v>
      </c>
      <c r="V17" s="158">
        <f>ROUND(E17*U17,2)</f>
        <v>0</v>
      </c>
      <c r="W17" s="158"/>
      <c r="X17" s="158" t="s">
        <v>107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108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82">
        <v>6</v>
      </c>
      <c r="B18" s="183" t="s">
        <v>125</v>
      </c>
      <c r="C18" s="184" t="s">
        <v>126</v>
      </c>
      <c r="D18" s="185" t="s">
        <v>127</v>
      </c>
      <c r="E18" s="186">
        <v>0.45206000000000002</v>
      </c>
      <c r="F18" s="164"/>
      <c r="G18" s="195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8"/>
      <c r="S18" s="158" t="s">
        <v>123</v>
      </c>
      <c r="T18" s="158" t="s">
        <v>124</v>
      </c>
      <c r="U18" s="158">
        <v>0</v>
      </c>
      <c r="V18" s="158">
        <f>ROUND(E18*U18,2)</f>
        <v>0</v>
      </c>
      <c r="W18" s="158"/>
      <c r="X18" s="158" t="s">
        <v>128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129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67" t="s">
        <v>100</v>
      </c>
      <c r="B19" s="168" t="s">
        <v>63</v>
      </c>
      <c r="C19" s="169" t="s">
        <v>64</v>
      </c>
      <c r="D19" s="170"/>
      <c r="E19" s="171"/>
      <c r="F19" s="275"/>
      <c r="G19" s="193">
        <f>SUMIF(AG20:AG21,"&lt;&gt;NOR",G20:G21)</f>
        <v>0</v>
      </c>
      <c r="H19" s="161"/>
      <c r="I19" s="161">
        <f>SUM(I20:I21)</f>
        <v>0</v>
      </c>
      <c r="J19" s="161"/>
      <c r="K19" s="161">
        <f>SUM(K20:K21)</f>
        <v>0</v>
      </c>
      <c r="L19" s="161"/>
      <c r="M19" s="161">
        <f>SUM(M20:M21)</f>
        <v>0</v>
      </c>
      <c r="N19" s="160"/>
      <c r="O19" s="160">
        <f>SUM(O20:O21)</f>
        <v>0.27</v>
      </c>
      <c r="P19" s="160"/>
      <c r="Q19" s="160">
        <f>SUM(Q20:Q21)</f>
        <v>0</v>
      </c>
      <c r="R19" s="161"/>
      <c r="S19" s="161"/>
      <c r="T19" s="161"/>
      <c r="U19" s="161"/>
      <c r="V19" s="161">
        <f>SUM(V20:V21)</f>
        <v>1.22</v>
      </c>
      <c r="W19" s="161"/>
      <c r="X19" s="161"/>
      <c r="AG19" t="s">
        <v>101</v>
      </c>
    </row>
    <row r="20" spans="1:60" outlineLevel="1" x14ac:dyDescent="0.2">
      <c r="A20" s="172">
        <v>7</v>
      </c>
      <c r="B20" s="173" t="s">
        <v>130</v>
      </c>
      <c r="C20" s="174" t="s">
        <v>131</v>
      </c>
      <c r="D20" s="175" t="s">
        <v>132</v>
      </c>
      <c r="E20" s="176">
        <v>1</v>
      </c>
      <c r="F20" s="163"/>
      <c r="G20" s="194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0.27105000000000001</v>
      </c>
      <c r="O20" s="157">
        <f>ROUND(E20*N20,2)</f>
        <v>0.27</v>
      </c>
      <c r="P20" s="157">
        <v>0</v>
      </c>
      <c r="Q20" s="157">
        <f>ROUND(E20*P20,2)</f>
        <v>0</v>
      </c>
      <c r="R20" s="158"/>
      <c r="S20" s="158" t="s">
        <v>105</v>
      </c>
      <c r="T20" s="158" t="s">
        <v>106</v>
      </c>
      <c r="U20" s="158">
        <v>1.22</v>
      </c>
      <c r="V20" s="158">
        <f>ROUND(E20*U20,2)</f>
        <v>1.22</v>
      </c>
      <c r="W20" s="158"/>
      <c r="X20" s="158" t="s">
        <v>107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108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7"/>
      <c r="B21" s="178"/>
      <c r="C21" s="179" t="s">
        <v>133</v>
      </c>
      <c r="D21" s="180"/>
      <c r="E21" s="181">
        <v>1</v>
      </c>
      <c r="F21" s="274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3"/>
      <c r="Z21" s="153"/>
      <c r="AA21" s="153"/>
      <c r="AB21" s="153"/>
      <c r="AC21" s="153"/>
      <c r="AD21" s="153"/>
      <c r="AE21" s="153"/>
      <c r="AF21" s="153"/>
      <c r="AG21" s="153" t="s">
        <v>110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67" t="s">
        <v>100</v>
      </c>
      <c r="B22" s="168" t="s">
        <v>65</v>
      </c>
      <c r="C22" s="169" t="s">
        <v>66</v>
      </c>
      <c r="D22" s="170"/>
      <c r="E22" s="171"/>
      <c r="F22" s="275"/>
      <c r="G22" s="193">
        <f>SUMIF(AG23:AG23,"&lt;&gt;NOR",G23:G23)</f>
        <v>0</v>
      </c>
      <c r="H22" s="161"/>
      <c r="I22" s="161">
        <f>SUM(I23:I23)</f>
        <v>0</v>
      </c>
      <c r="J22" s="161"/>
      <c r="K22" s="161">
        <f>SUM(K23:K23)</f>
        <v>0</v>
      </c>
      <c r="L22" s="161"/>
      <c r="M22" s="161">
        <f>SUM(M23:M23)</f>
        <v>0</v>
      </c>
      <c r="N22" s="160"/>
      <c r="O22" s="160">
        <f>SUM(O23:O23)</f>
        <v>0</v>
      </c>
      <c r="P22" s="160"/>
      <c r="Q22" s="160">
        <f>SUM(Q23:Q23)</f>
        <v>0</v>
      </c>
      <c r="R22" s="161"/>
      <c r="S22" s="161"/>
      <c r="T22" s="161"/>
      <c r="U22" s="161"/>
      <c r="V22" s="161">
        <f>SUM(V23:V23)</f>
        <v>0.87</v>
      </c>
      <c r="W22" s="161"/>
      <c r="X22" s="161"/>
      <c r="AG22" t="s">
        <v>101</v>
      </c>
    </row>
    <row r="23" spans="1:60" ht="22.5" outlineLevel="1" x14ac:dyDescent="0.2">
      <c r="A23" s="182">
        <v>8</v>
      </c>
      <c r="B23" s="183" t="s">
        <v>134</v>
      </c>
      <c r="C23" s="184" t="s">
        <v>135</v>
      </c>
      <c r="D23" s="185" t="s">
        <v>127</v>
      </c>
      <c r="E23" s="186">
        <v>0.27734999999999999</v>
      </c>
      <c r="F23" s="164"/>
      <c r="G23" s="195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8"/>
      <c r="S23" s="158" t="s">
        <v>105</v>
      </c>
      <c r="T23" s="158" t="s">
        <v>106</v>
      </c>
      <c r="U23" s="158">
        <v>3.15</v>
      </c>
      <c r="V23" s="158">
        <f>ROUND(E23*U23,2)</f>
        <v>0.87</v>
      </c>
      <c r="W23" s="158"/>
      <c r="X23" s="158" t="s">
        <v>136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137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67" t="s">
        <v>100</v>
      </c>
      <c r="B24" s="168" t="s">
        <v>67</v>
      </c>
      <c r="C24" s="169" t="s">
        <v>68</v>
      </c>
      <c r="D24" s="170"/>
      <c r="E24" s="171"/>
      <c r="F24" s="275"/>
      <c r="G24" s="193">
        <f>SUMIF(AG25:AG39,"&lt;&gt;NOR",G25:G39)</f>
        <v>0</v>
      </c>
      <c r="H24" s="161"/>
      <c r="I24" s="161">
        <f>SUM(I25:I39)</f>
        <v>0</v>
      </c>
      <c r="J24" s="161"/>
      <c r="K24" s="161">
        <f>SUM(K25:K39)</f>
        <v>0</v>
      </c>
      <c r="L24" s="161"/>
      <c r="M24" s="161">
        <f>SUM(M25:M39)</f>
        <v>0</v>
      </c>
      <c r="N24" s="160"/>
      <c r="O24" s="160">
        <f>SUM(O25:O39)</f>
        <v>0.16999999999999998</v>
      </c>
      <c r="P24" s="160"/>
      <c r="Q24" s="160">
        <f>SUM(Q25:Q39)</f>
        <v>0</v>
      </c>
      <c r="R24" s="161"/>
      <c r="S24" s="161"/>
      <c r="T24" s="161"/>
      <c r="U24" s="161"/>
      <c r="V24" s="161">
        <f>SUM(V25:V39)</f>
        <v>24.64</v>
      </c>
      <c r="W24" s="161"/>
      <c r="X24" s="161"/>
      <c r="AG24" t="s">
        <v>101</v>
      </c>
    </row>
    <row r="25" spans="1:60" ht="22.5" outlineLevel="1" x14ac:dyDescent="0.2">
      <c r="A25" s="172">
        <v>9</v>
      </c>
      <c r="B25" s="173" t="s">
        <v>138</v>
      </c>
      <c r="C25" s="174" t="s">
        <v>139</v>
      </c>
      <c r="D25" s="175" t="s">
        <v>116</v>
      </c>
      <c r="E25" s="176">
        <v>4</v>
      </c>
      <c r="F25" s="163"/>
      <c r="G25" s="194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1.46E-2</v>
      </c>
      <c r="O25" s="157">
        <f>ROUND(E25*N25,2)</f>
        <v>0.06</v>
      </c>
      <c r="P25" s="157">
        <v>0</v>
      </c>
      <c r="Q25" s="157">
        <f>ROUND(E25*P25,2)</f>
        <v>0</v>
      </c>
      <c r="R25" s="158"/>
      <c r="S25" s="158" t="s">
        <v>105</v>
      </c>
      <c r="T25" s="158" t="s">
        <v>106</v>
      </c>
      <c r="U25" s="158">
        <v>0.39500000000000002</v>
      </c>
      <c r="V25" s="158">
        <f>ROUND(E25*U25,2)</f>
        <v>1.58</v>
      </c>
      <c r="W25" s="158"/>
      <c r="X25" s="158" t="s">
        <v>107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7"/>
      <c r="B26" s="178"/>
      <c r="C26" s="179" t="s">
        <v>140</v>
      </c>
      <c r="D26" s="180"/>
      <c r="E26" s="181">
        <v>4</v>
      </c>
      <c r="F26" s="274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2">
        <v>10</v>
      </c>
      <c r="B27" s="173" t="s">
        <v>141</v>
      </c>
      <c r="C27" s="174" t="s">
        <v>142</v>
      </c>
      <c r="D27" s="175" t="s">
        <v>104</v>
      </c>
      <c r="E27" s="176">
        <v>2</v>
      </c>
      <c r="F27" s="163"/>
      <c r="G27" s="194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7">
        <v>7.3999999999999999E-4</v>
      </c>
      <c r="O27" s="157">
        <f>ROUND(E27*N27,2)</f>
        <v>0</v>
      </c>
      <c r="P27" s="157">
        <v>0</v>
      </c>
      <c r="Q27" s="157">
        <f>ROUND(E27*P27,2)</f>
        <v>0</v>
      </c>
      <c r="R27" s="158"/>
      <c r="S27" s="158" t="s">
        <v>105</v>
      </c>
      <c r="T27" s="158" t="s">
        <v>106</v>
      </c>
      <c r="U27" s="158">
        <v>1.41</v>
      </c>
      <c r="V27" s="158">
        <f>ROUND(E27*U27,2)</f>
        <v>2.82</v>
      </c>
      <c r="W27" s="158"/>
      <c r="X27" s="158" t="s">
        <v>107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77"/>
      <c r="B28" s="178"/>
      <c r="C28" s="179" t="s">
        <v>143</v>
      </c>
      <c r="D28" s="180"/>
      <c r="E28" s="181">
        <v>2</v>
      </c>
      <c r="F28" s="274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3"/>
      <c r="Z28" s="153"/>
      <c r="AA28" s="153"/>
      <c r="AB28" s="153"/>
      <c r="AC28" s="153"/>
      <c r="AD28" s="153"/>
      <c r="AE28" s="153"/>
      <c r="AF28" s="153"/>
      <c r="AG28" s="153" t="s">
        <v>110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2">
        <v>11</v>
      </c>
      <c r="B29" s="173" t="s">
        <v>144</v>
      </c>
      <c r="C29" s="174" t="s">
        <v>145</v>
      </c>
      <c r="D29" s="175" t="s">
        <v>146</v>
      </c>
      <c r="E29" s="176">
        <v>91.6</v>
      </c>
      <c r="F29" s="163"/>
      <c r="G29" s="194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6.0000000000000002E-5</v>
      </c>
      <c r="O29" s="157">
        <f>ROUND(E29*N29,2)</f>
        <v>0.01</v>
      </c>
      <c r="P29" s="157">
        <v>0</v>
      </c>
      <c r="Q29" s="157">
        <f>ROUND(E29*P29,2)</f>
        <v>0</v>
      </c>
      <c r="R29" s="158"/>
      <c r="S29" s="158" t="s">
        <v>105</v>
      </c>
      <c r="T29" s="158" t="s">
        <v>106</v>
      </c>
      <c r="U29" s="158">
        <v>0.221</v>
      </c>
      <c r="V29" s="158">
        <f>ROUND(E29*U29,2)</f>
        <v>20.239999999999998</v>
      </c>
      <c r="W29" s="158"/>
      <c r="X29" s="158" t="s">
        <v>107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7"/>
      <c r="B30" s="178"/>
      <c r="C30" s="179" t="s">
        <v>147</v>
      </c>
      <c r="D30" s="180"/>
      <c r="E30" s="181">
        <v>91.6</v>
      </c>
      <c r="F30" s="274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2">
        <v>12</v>
      </c>
      <c r="B31" s="173" t="s">
        <v>148</v>
      </c>
      <c r="C31" s="174" t="s">
        <v>149</v>
      </c>
      <c r="D31" s="175" t="s">
        <v>150</v>
      </c>
      <c r="E31" s="176">
        <v>105.34</v>
      </c>
      <c r="F31" s="163"/>
      <c r="G31" s="194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0</v>
      </c>
      <c r="O31" s="157">
        <f>ROUND(E31*N31,2)</f>
        <v>0</v>
      </c>
      <c r="P31" s="157">
        <v>0</v>
      </c>
      <c r="Q31" s="157">
        <f>ROUND(E31*P31,2)</f>
        <v>0</v>
      </c>
      <c r="R31" s="158"/>
      <c r="S31" s="158" t="s">
        <v>123</v>
      </c>
      <c r="T31" s="158" t="s">
        <v>124</v>
      </c>
      <c r="U31" s="158">
        <v>0</v>
      </c>
      <c r="V31" s="158">
        <f>ROUND(E31*U31,2)</f>
        <v>0</v>
      </c>
      <c r="W31" s="158"/>
      <c r="X31" s="158" t="s">
        <v>107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108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7"/>
      <c r="B32" s="178"/>
      <c r="C32" s="179" t="s">
        <v>151</v>
      </c>
      <c r="D32" s="180"/>
      <c r="E32" s="181">
        <v>91.6</v>
      </c>
      <c r="F32" s="274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3"/>
      <c r="Z32" s="153"/>
      <c r="AA32" s="153"/>
      <c r="AB32" s="153"/>
      <c r="AC32" s="153"/>
      <c r="AD32" s="153"/>
      <c r="AE32" s="153"/>
      <c r="AF32" s="153"/>
      <c r="AG32" s="153" t="s">
        <v>110</v>
      </c>
      <c r="AH32" s="153">
        <v>5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7"/>
      <c r="B33" s="178"/>
      <c r="C33" s="179" t="s">
        <v>152</v>
      </c>
      <c r="D33" s="180"/>
      <c r="E33" s="181">
        <v>13.74</v>
      </c>
      <c r="F33" s="274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3"/>
      <c r="Z33" s="153"/>
      <c r="AA33" s="153"/>
      <c r="AB33" s="153"/>
      <c r="AC33" s="153"/>
      <c r="AD33" s="153"/>
      <c r="AE33" s="153"/>
      <c r="AF33" s="153"/>
      <c r="AG33" s="153" t="s">
        <v>110</v>
      </c>
      <c r="AH33" s="153">
        <v>5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2">
        <v>13</v>
      </c>
      <c r="B34" s="173" t="s">
        <v>153</v>
      </c>
      <c r="C34" s="174" t="s">
        <v>154</v>
      </c>
      <c r="D34" s="175" t="s">
        <v>146</v>
      </c>
      <c r="E34" s="176">
        <v>91.6</v>
      </c>
      <c r="F34" s="163"/>
      <c r="G34" s="194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1E-3</v>
      </c>
      <c r="O34" s="157">
        <f>ROUND(E34*N34,2)</f>
        <v>0.09</v>
      </c>
      <c r="P34" s="157">
        <v>0</v>
      </c>
      <c r="Q34" s="157">
        <f>ROUND(E34*P34,2)</f>
        <v>0</v>
      </c>
      <c r="R34" s="158" t="s">
        <v>155</v>
      </c>
      <c r="S34" s="158" t="s">
        <v>105</v>
      </c>
      <c r="T34" s="158" t="s">
        <v>106</v>
      </c>
      <c r="U34" s="158">
        <v>0</v>
      </c>
      <c r="V34" s="158">
        <f>ROUND(E34*U34,2)</f>
        <v>0</v>
      </c>
      <c r="W34" s="158"/>
      <c r="X34" s="158" t="s">
        <v>156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157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7"/>
      <c r="B35" s="178"/>
      <c r="C35" s="179" t="s">
        <v>158</v>
      </c>
      <c r="D35" s="180"/>
      <c r="E35" s="181">
        <v>91.6</v>
      </c>
      <c r="F35" s="274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3"/>
      <c r="Z35" s="153"/>
      <c r="AA35" s="153"/>
      <c r="AB35" s="153"/>
      <c r="AC35" s="153"/>
      <c r="AD35" s="153"/>
      <c r="AE35" s="153"/>
      <c r="AF35" s="153"/>
      <c r="AG35" s="153" t="s">
        <v>110</v>
      </c>
      <c r="AH35" s="153">
        <v>5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2">
        <v>14</v>
      </c>
      <c r="B36" s="173" t="s">
        <v>159</v>
      </c>
      <c r="C36" s="174" t="s">
        <v>160</v>
      </c>
      <c r="D36" s="175" t="s">
        <v>146</v>
      </c>
      <c r="E36" s="176">
        <v>13.74</v>
      </c>
      <c r="F36" s="163"/>
      <c r="G36" s="194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1E-3</v>
      </c>
      <c r="O36" s="157">
        <f>ROUND(E36*N36,2)</f>
        <v>0.01</v>
      </c>
      <c r="P36" s="157">
        <v>0</v>
      </c>
      <c r="Q36" s="157">
        <f>ROUND(E36*P36,2)</f>
        <v>0</v>
      </c>
      <c r="R36" s="158" t="s">
        <v>155</v>
      </c>
      <c r="S36" s="158" t="s">
        <v>105</v>
      </c>
      <c r="T36" s="158" t="s">
        <v>106</v>
      </c>
      <c r="U36" s="158">
        <v>0</v>
      </c>
      <c r="V36" s="158">
        <f>ROUND(E36*U36,2)</f>
        <v>0</v>
      </c>
      <c r="W36" s="158"/>
      <c r="X36" s="158" t="s">
        <v>156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157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7"/>
      <c r="B37" s="178"/>
      <c r="C37" s="179" t="s">
        <v>161</v>
      </c>
      <c r="D37" s="180"/>
      <c r="E37" s="181"/>
      <c r="F37" s="274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3"/>
      <c r="Z37" s="153"/>
      <c r="AA37" s="153"/>
      <c r="AB37" s="153"/>
      <c r="AC37" s="153"/>
      <c r="AD37" s="153"/>
      <c r="AE37" s="153"/>
      <c r="AF37" s="153"/>
      <c r="AG37" s="153" t="s">
        <v>110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7"/>
      <c r="B38" s="178"/>
      <c r="C38" s="179" t="s">
        <v>162</v>
      </c>
      <c r="D38" s="180"/>
      <c r="E38" s="181">
        <v>13.74</v>
      </c>
      <c r="F38" s="274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3"/>
      <c r="Z38" s="153"/>
      <c r="AA38" s="153"/>
      <c r="AB38" s="153"/>
      <c r="AC38" s="153"/>
      <c r="AD38" s="153"/>
      <c r="AE38" s="153"/>
      <c r="AF38" s="153"/>
      <c r="AG38" s="153" t="s">
        <v>110</v>
      </c>
      <c r="AH38" s="153">
        <v>5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7">
        <v>15</v>
      </c>
      <c r="B39" s="178" t="s">
        <v>163</v>
      </c>
      <c r="C39" s="187" t="s">
        <v>164</v>
      </c>
      <c r="D39" s="188" t="s">
        <v>0</v>
      </c>
      <c r="E39" s="276"/>
      <c r="F39" s="159"/>
      <c r="G39" s="158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8"/>
      <c r="S39" s="158" t="s">
        <v>105</v>
      </c>
      <c r="T39" s="158" t="s">
        <v>106</v>
      </c>
      <c r="U39" s="158">
        <v>0</v>
      </c>
      <c r="V39" s="158">
        <f>ROUND(E39*U39,2)</f>
        <v>0</v>
      </c>
      <c r="W39" s="158"/>
      <c r="X39" s="158" t="s">
        <v>136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137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67" t="s">
        <v>100</v>
      </c>
      <c r="B40" s="168" t="s">
        <v>69</v>
      </c>
      <c r="C40" s="169" t="s">
        <v>70</v>
      </c>
      <c r="D40" s="170"/>
      <c r="E40" s="171"/>
      <c r="F40" s="275"/>
      <c r="G40" s="193">
        <f>SUMIF(AG41:AG42,"&lt;&gt;NOR",G41:G42)</f>
        <v>0</v>
      </c>
      <c r="H40" s="161"/>
      <c r="I40" s="161">
        <f>SUM(I41:I42)</f>
        <v>0</v>
      </c>
      <c r="J40" s="161"/>
      <c r="K40" s="161">
        <f>SUM(K41:K42)</f>
        <v>0</v>
      </c>
      <c r="L40" s="161"/>
      <c r="M40" s="161">
        <f>SUM(M41:M42)</f>
        <v>0</v>
      </c>
      <c r="N40" s="160"/>
      <c r="O40" s="160">
        <f>SUM(O41:O42)</f>
        <v>0.02</v>
      </c>
      <c r="P40" s="160"/>
      <c r="Q40" s="160">
        <f>SUM(Q41:Q42)</f>
        <v>0</v>
      </c>
      <c r="R40" s="161"/>
      <c r="S40" s="161"/>
      <c r="T40" s="161"/>
      <c r="U40" s="161"/>
      <c r="V40" s="161">
        <f>SUM(V41:V42)</f>
        <v>21.54</v>
      </c>
      <c r="W40" s="161"/>
      <c r="X40" s="161"/>
      <c r="AG40" t="s">
        <v>101</v>
      </c>
    </row>
    <row r="41" spans="1:60" ht="22.5" outlineLevel="1" x14ac:dyDescent="0.2">
      <c r="A41" s="172">
        <v>16</v>
      </c>
      <c r="B41" s="173" t="s">
        <v>165</v>
      </c>
      <c r="C41" s="174" t="s">
        <v>166</v>
      </c>
      <c r="D41" s="175" t="s">
        <v>132</v>
      </c>
      <c r="E41" s="176">
        <v>49.311999999999998</v>
      </c>
      <c r="F41" s="163"/>
      <c r="G41" s="194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3.2000000000000003E-4</v>
      </c>
      <c r="O41" s="157">
        <f>ROUND(E41*N41,2)</f>
        <v>0.02</v>
      </c>
      <c r="P41" s="157">
        <v>0</v>
      </c>
      <c r="Q41" s="157">
        <f>ROUND(E41*P41,2)</f>
        <v>0</v>
      </c>
      <c r="R41" s="158"/>
      <c r="S41" s="158" t="s">
        <v>105</v>
      </c>
      <c r="T41" s="158" t="s">
        <v>106</v>
      </c>
      <c r="U41" s="158">
        <v>0.43675000000000003</v>
      </c>
      <c r="V41" s="158">
        <f>ROUND(E41*U41,2)</f>
        <v>21.54</v>
      </c>
      <c r="W41" s="158"/>
      <c r="X41" s="158" t="s">
        <v>167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168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7"/>
      <c r="B42" s="178"/>
      <c r="C42" s="179" t="s">
        <v>169</v>
      </c>
      <c r="D42" s="180"/>
      <c r="E42" s="181">
        <v>49.311999999999998</v>
      </c>
      <c r="F42" s="274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3"/>
      <c r="Z42" s="153"/>
      <c r="AA42" s="153"/>
      <c r="AB42" s="153"/>
      <c r="AC42" s="153"/>
      <c r="AD42" s="153"/>
      <c r="AE42" s="153"/>
      <c r="AF42" s="153"/>
      <c r="AG42" s="153" t="s">
        <v>110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67" t="s">
        <v>100</v>
      </c>
      <c r="B43" s="168" t="s">
        <v>71</v>
      </c>
      <c r="C43" s="169" t="s">
        <v>72</v>
      </c>
      <c r="D43" s="170"/>
      <c r="E43" s="171"/>
      <c r="F43" s="275"/>
      <c r="G43" s="193">
        <f>SUMIF(AG44:AG44,"&lt;&gt;NOR",G44:G44)</f>
        <v>0</v>
      </c>
      <c r="H43" s="161"/>
      <c r="I43" s="161">
        <f>SUM(I44:I44)</f>
        <v>0</v>
      </c>
      <c r="J43" s="161"/>
      <c r="K43" s="161">
        <f>SUM(K44:K44)</f>
        <v>0</v>
      </c>
      <c r="L43" s="161"/>
      <c r="M43" s="161">
        <f>SUM(M44:M44)</f>
        <v>0</v>
      </c>
      <c r="N43" s="160"/>
      <c r="O43" s="160">
        <f>SUM(O44:O44)</f>
        <v>0</v>
      </c>
      <c r="P43" s="160"/>
      <c r="Q43" s="160">
        <f>SUM(Q44:Q44)</f>
        <v>0</v>
      </c>
      <c r="R43" s="161"/>
      <c r="S43" s="161"/>
      <c r="T43" s="161"/>
      <c r="U43" s="161"/>
      <c r="V43" s="161">
        <f>SUM(V44:V44)</f>
        <v>0</v>
      </c>
      <c r="W43" s="161"/>
      <c r="X43" s="161"/>
      <c r="AG43" t="s">
        <v>101</v>
      </c>
    </row>
    <row r="44" spans="1:60" ht="22.5" outlineLevel="1" x14ac:dyDescent="0.2">
      <c r="A44" s="182">
        <v>17</v>
      </c>
      <c r="B44" s="183" t="s">
        <v>170</v>
      </c>
      <c r="C44" s="184" t="s">
        <v>171</v>
      </c>
      <c r="D44" s="185" t="s">
        <v>116</v>
      </c>
      <c r="E44" s="186">
        <v>2</v>
      </c>
      <c r="F44" s="164"/>
      <c r="G44" s="195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123</v>
      </c>
      <c r="T44" s="158" t="s">
        <v>124</v>
      </c>
      <c r="U44" s="158">
        <v>0</v>
      </c>
      <c r="V44" s="158">
        <f>ROUND(E44*U44,2)</f>
        <v>0</v>
      </c>
      <c r="W44" s="158"/>
      <c r="X44" s="158" t="s">
        <v>107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108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67" t="s">
        <v>100</v>
      </c>
      <c r="B45" s="168" t="s">
        <v>73</v>
      </c>
      <c r="C45" s="169" t="s">
        <v>29</v>
      </c>
      <c r="D45" s="170"/>
      <c r="E45" s="171"/>
      <c r="F45" s="275"/>
      <c r="G45" s="193">
        <f>SUMIF(AG46:AG48,"&lt;&gt;NOR",G46:G48)</f>
        <v>0</v>
      </c>
      <c r="H45" s="161"/>
      <c r="I45" s="161">
        <f>SUM(I46:I48)</f>
        <v>0</v>
      </c>
      <c r="J45" s="161"/>
      <c r="K45" s="161">
        <f>SUM(K46:K48)</f>
        <v>0</v>
      </c>
      <c r="L45" s="161"/>
      <c r="M45" s="161">
        <f>SUM(M46:M48)</f>
        <v>0</v>
      </c>
      <c r="N45" s="160"/>
      <c r="O45" s="160">
        <f>SUM(O46:O48)</f>
        <v>0</v>
      </c>
      <c r="P45" s="160"/>
      <c r="Q45" s="160">
        <f>SUM(Q46:Q48)</f>
        <v>0</v>
      </c>
      <c r="R45" s="161"/>
      <c r="S45" s="161"/>
      <c r="T45" s="161"/>
      <c r="U45" s="161"/>
      <c r="V45" s="161">
        <f>SUM(V46:V48)</f>
        <v>0</v>
      </c>
      <c r="W45" s="161"/>
      <c r="X45" s="161"/>
      <c r="AG45" t="s">
        <v>101</v>
      </c>
    </row>
    <row r="46" spans="1:60" outlineLevel="1" x14ac:dyDescent="0.2">
      <c r="A46" s="182">
        <v>18</v>
      </c>
      <c r="B46" s="183" t="s">
        <v>172</v>
      </c>
      <c r="C46" s="184" t="s">
        <v>173</v>
      </c>
      <c r="D46" s="185" t="s">
        <v>174</v>
      </c>
      <c r="E46" s="186">
        <v>1</v>
      </c>
      <c r="F46" s="164"/>
      <c r="G46" s="195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8"/>
      <c r="S46" s="158" t="s">
        <v>123</v>
      </c>
      <c r="T46" s="158" t="s">
        <v>124</v>
      </c>
      <c r="U46" s="158">
        <v>0</v>
      </c>
      <c r="V46" s="158">
        <f>ROUND(E46*U46,2)</f>
        <v>0</v>
      </c>
      <c r="W46" s="158"/>
      <c r="X46" s="158" t="s">
        <v>107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108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82">
        <v>19</v>
      </c>
      <c r="B47" s="183" t="s">
        <v>175</v>
      </c>
      <c r="C47" s="184" t="s">
        <v>176</v>
      </c>
      <c r="D47" s="185" t="s">
        <v>174</v>
      </c>
      <c r="E47" s="186">
        <v>1</v>
      </c>
      <c r="F47" s="164"/>
      <c r="G47" s="195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123</v>
      </c>
      <c r="T47" s="158" t="s">
        <v>124</v>
      </c>
      <c r="U47" s="158">
        <v>0</v>
      </c>
      <c r="V47" s="158">
        <f>ROUND(E47*U47,2)</f>
        <v>0</v>
      </c>
      <c r="W47" s="158"/>
      <c r="X47" s="158" t="s">
        <v>107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108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72">
        <v>20</v>
      </c>
      <c r="B48" s="173" t="s">
        <v>177</v>
      </c>
      <c r="C48" s="174" t="s">
        <v>178</v>
      </c>
      <c r="D48" s="175" t="s">
        <v>179</v>
      </c>
      <c r="E48" s="176">
        <v>1</v>
      </c>
      <c r="F48" s="163"/>
      <c r="G48" s="194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8"/>
      <c r="S48" s="158" t="s">
        <v>123</v>
      </c>
      <c r="T48" s="158" t="s">
        <v>124</v>
      </c>
      <c r="U48" s="158">
        <v>0</v>
      </c>
      <c r="V48" s="158">
        <f>ROUND(E48*U48,2)</f>
        <v>0</v>
      </c>
      <c r="W48" s="158"/>
      <c r="X48" s="158" t="s">
        <v>180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181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33" x14ac:dyDescent="0.2">
      <c r="A49" s="3"/>
      <c r="B49" s="4"/>
      <c r="C49" s="165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v>15</v>
      </c>
      <c r="AF49">
        <v>21</v>
      </c>
      <c r="AG49" t="s">
        <v>87</v>
      </c>
    </row>
    <row r="50" spans="1:33" x14ac:dyDescent="0.2">
      <c r="A50" s="189"/>
      <c r="B50" s="190" t="s">
        <v>31</v>
      </c>
      <c r="C50" s="191"/>
      <c r="D50" s="192"/>
      <c r="E50" s="156"/>
      <c r="F50" s="156"/>
      <c r="G50" s="196">
        <f>G8+G19+G22+G24+G40+G43+G45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f>SUMIF(L7:L48,AE49,G7:G48)</f>
        <v>0</v>
      </c>
      <c r="AF50">
        <f>SUMIF(L7:L48,AF49,G7:G48)</f>
        <v>0</v>
      </c>
      <c r="AG50" t="s">
        <v>182</v>
      </c>
    </row>
    <row r="51" spans="1:33" x14ac:dyDescent="0.2">
      <c r="A51" s="3"/>
      <c r="B51" s="4"/>
      <c r="C51" s="165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3"/>
      <c r="B52" s="4"/>
      <c r="C52" s="165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72" t="s">
        <v>183</v>
      </c>
      <c r="B53" s="272"/>
      <c r="C53" s="27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">
      <c r="A54" s="253"/>
      <c r="B54" s="254"/>
      <c r="C54" s="255"/>
      <c r="D54" s="254"/>
      <c r="E54" s="254"/>
      <c r="F54" s="254"/>
      <c r="G54" s="256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G54" t="s">
        <v>184</v>
      </c>
    </row>
    <row r="55" spans="1:33" x14ac:dyDescent="0.2">
      <c r="A55" s="257"/>
      <c r="B55" s="258"/>
      <c r="C55" s="259"/>
      <c r="D55" s="258"/>
      <c r="E55" s="258"/>
      <c r="F55" s="258"/>
      <c r="G55" s="260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A56" s="257"/>
      <c r="B56" s="258"/>
      <c r="C56" s="259"/>
      <c r="D56" s="258"/>
      <c r="E56" s="258"/>
      <c r="F56" s="258"/>
      <c r="G56" s="26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">
      <c r="A57" s="257"/>
      <c r="B57" s="258"/>
      <c r="C57" s="259"/>
      <c r="D57" s="258"/>
      <c r="E57" s="258"/>
      <c r="F57" s="258"/>
      <c r="G57" s="260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">
      <c r="A58" s="261"/>
      <c r="B58" s="262"/>
      <c r="C58" s="263"/>
      <c r="D58" s="262"/>
      <c r="E58" s="262"/>
      <c r="F58" s="262"/>
      <c r="G58" s="26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33" x14ac:dyDescent="0.2">
      <c r="A59" s="3"/>
      <c r="B59" s="4"/>
      <c r="C59" s="165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33" x14ac:dyDescent="0.2">
      <c r="C60" s="166"/>
      <c r="D60" s="10"/>
      <c r="AG60" t="s">
        <v>185</v>
      </c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nyKv0p1rkNc/xNexkS1xVz2un4c4phX8qYfnEy3BPbnjQg1icm4vYIdNEK8SFaUEkV+z610FPf9782AO1p6Zw==" saltValue="8hGbM3eCwzgS8eWEvX/UbQ==" spinCount="100000" sheet="1" objects="1" scenarios="1"/>
  <mergeCells count="6">
    <mergeCell ref="A54:G58"/>
    <mergeCell ref="A1:G1"/>
    <mergeCell ref="C2:G2"/>
    <mergeCell ref="C3:G3"/>
    <mergeCell ref="C4:G4"/>
    <mergeCell ref="A53:C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01-01 Pol'!Názvy_tisku</vt:lpstr>
      <vt:lpstr>oadresa</vt:lpstr>
      <vt:lpstr>Stavba!Objednatel</vt:lpstr>
      <vt:lpstr>Stavba!Objekt</vt:lpstr>
      <vt:lpstr>'01 01-01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Janečková</dc:creator>
  <cp:lastModifiedBy>Anna Janečková</cp:lastModifiedBy>
  <cp:lastPrinted>2019-03-19T12:27:02Z</cp:lastPrinted>
  <dcterms:created xsi:type="dcterms:W3CDTF">2009-04-08T07:15:50Z</dcterms:created>
  <dcterms:modified xsi:type="dcterms:W3CDTF">2024-10-03T09:44:13Z</dcterms:modified>
</cp:coreProperties>
</file>