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INVESTICE\VEŘEJNÉ ZAKÁZKY ........................... realizace\VŘ 2024\Bohuslavice zákostelí - Oprava MK zákostelí Bohuslavice 2. a 3. etapa - ORG. 500012\VŘ realizace\"/>
    </mc:Choice>
  </mc:AlternateContent>
  <bookViews>
    <workbookView xWindow="-24150" yWindow="1875" windowWidth="24270" windowHeight="13755" activeTab="1"/>
  </bookViews>
  <sheets>
    <sheet name="Rekapitulace stavby" sheetId="1" r:id="rId1"/>
    <sheet name="Kyjov - ul. Zákostelí" sheetId="2" r:id="rId2"/>
  </sheets>
  <definedNames>
    <definedName name="_xlnm._FilterDatabase" localSheetId="1" hidden="1">'Kyjov - ul. Zákostelí'!$C$118:$K$143</definedName>
    <definedName name="_xlnm.Print_Titles" localSheetId="1">'Kyjov - ul. Zákostelí'!$118:$118</definedName>
    <definedName name="_xlnm.Print_Titles" localSheetId="0">'Rekapitulace stavby'!$92:$92</definedName>
    <definedName name="_xlnm.Print_Area" localSheetId="1">'Kyjov - ul. Zákostelí'!$C$4:$J$76,'Kyjov - ul. Zákostelí'!$C$82:$J$102,'Kyjov - ul. Zákostelí'!$C$108:$J$145</definedName>
    <definedName name="_xlnm.Print_Area" localSheetId="0">'Rekapitulace stavby'!$D$4:$AO$76,'Rekapitulace stavby'!$C$82:$AQ$96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2" l="1"/>
  <c r="T140" i="2" s="1"/>
  <c r="BK140" i="2"/>
  <c r="BI140" i="2"/>
  <c r="BH140" i="2"/>
  <c r="BG140" i="2"/>
  <c r="BF140" i="2"/>
  <c r="R140" i="2"/>
  <c r="J140" i="2"/>
  <c r="BE140" i="2" s="1"/>
  <c r="BK136" i="2"/>
  <c r="BI136" i="2"/>
  <c r="BH136" i="2"/>
  <c r="BG136" i="2"/>
  <c r="BF136" i="2"/>
  <c r="T136" i="2"/>
  <c r="R136" i="2"/>
  <c r="P136" i="2"/>
  <c r="J136" i="2"/>
  <c r="BE136" i="2" s="1"/>
  <c r="BK144" i="2"/>
  <c r="BI144" i="2"/>
  <c r="BH144" i="2"/>
  <c r="BG144" i="2"/>
  <c r="BF144" i="2"/>
  <c r="T144" i="2"/>
  <c r="R144" i="2"/>
  <c r="P144" i="2"/>
  <c r="J144" i="2"/>
  <c r="BE144" i="2" s="1"/>
  <c r="BK138" i="2"/>
  <c r="BK137" i="2" s="1"/>
  <c r="BI138" i="2"/>
  <c r="BH138" i="2"/>
  <c r="BG138" i="2"/>
  <c r="BF138" i="2"/>
  <c r="T138" i="2"/>
  <c r="T137" i="2" s="1"/>
  <c r="R138" i="2"/>
  <c r="R137" i="2" s="1"/>
  <c r="P138" i="2"/>
  <c r="P137" i="2" s="1"/>
  <c r="J138" i="2"/>
  <c r="BE138" i="2" s="1"/>
  <c r="J35" i="2"/>
  <c r="J34" i="2"/>
  <c r="AY95" i="1" s="1"/>
  <c r="J33" i="2"/>
  <c r="AX95" i="1" s="1"/>
  <c r="BI143" i="2"/>
  <c r="BH143" i="2"/>
  <c r="BG143" i="2"/>
  <c r="BF143" i="2"/>
  <c r="T143" i="2"/>
  <c r="T142" i="2" s="1"/>
  <c r="R143" i="2"/>
  <c r="R142" i="2" s="1"/>
  <c r="P143" i="2"/>
  <c r="P142" i="2" s="1"/>
  <c r="BI134" i="2"/>
  <c r="BH134" i="2"/>
  <c r="BG134" i="2"/>
  <c r="BF134" i="2"/>
  <c r="T134" i="2"/>
  <c r="T133" i="2" s="1"/>
  <c r="R134" i="2"/>
  <c r="R133" i="2" s="1"/>
  <c r="P134" i="2"/>
  <c r="P133" i="2" s="1"/>
  <c r="BI132" i="2"/>
  <c r="BH132" i="2"/>
  <c r="BG132" i="2"/>
  <c r="BF132" i="2"/>
  <c r="T132" i="2"/>
  <c r="T131" i="2" s="1"/>
  <c r="R132" i="2"/>
  <c r="R131" i="2" s="1"/>
  <c r="P132" i="2"/>
  <c r="P131" i="2" s="1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F113" i="2"/>
  <c r="E111" i="2"/>
  <c r="F87" i="2"/>
  <c r="E85" i="2"/>
  <c r="J22" i="2"/>
  <c r="E22" i="2"/>
  <c r="J116" i="2" s="1"/>
  <c r="J21" i="2"/>
  <c r="J19" i="2"/>
  <c r="E19" i="2"/>
  <c r="J115" i="2" s="1"/>
  <c r="J18" i="2"/>
  <c r="J16" i="2"/>
  <c r="E16" i="2"/>
  <c r="F116" i="2" s="1"/>
  <c r="J15" i="2"/>
  <c r="J13" i="2"/>
  <c r="E13" i="2"/>
  <c r="F115" i="2" s="1"/>
  <c r="J12" i="2"/>
  <c r="J113" i="2"/>
  <c r="L90" i="1"/>
  <c r="AM90" i="1"/>
  <c r="AM89" i="1"/>
  <c r="L89" i="1"/>
  <c r="AM87" i="1"/>
  <c r="L87" i="1"/>
  <c r="L85" i="1"/>
  <c r="L84" i="1"/>
  <c r="BK134" i="2"/>
  <c r="BK130" i="2"/>
  <c r="BK128" i="2"/>
  <c r="BK123" i="2"/>
  <c r="J134" i="2"/>
  <c r="J133" i="2" s="1"/>
  <c r="J130" i="2"/>
  <c r="J127" i="2"/>
  <c r="J126" i="2" s="1"/>
  <c r="J124" i="2"/>
  <c r="BK143" i="2"/>
  <c r="BK132" i="2"/>
  <c r="J128" i="2"/>
  <c r="J125" i="2"/>
  <c r="BK122" i="2"/>
  <c r="J143" i="2"/>
  <c r="J132" i="2"/>
  <c r="J131" i="2" s="1"/>
  <c r="BK129" i="2"/>
  <c r="BK127" i="2"/>
  <c r="BK124" i="2"/>
  <c r="BK125" i="2"/>
  <c r="J122" i="2"/>
  <c r="J129" i="2"/>
  <c r="J123" i="2"/>
  <c r="AS94" i="1"/>
  <c r="J121" i="2" l="1"/>
  <c r="J137" i="2"/>
  <c r="J142" i="2"/>
  <c r="J101" i="2" s="1"/>
  <c r="P140" i="2"/>
  <c r="F33" i="2"/>
  <c r="BB95" i="1" s="1"/>
  <c r="BB94" i="1" s="1"/>
  <c r="W31" i="1" s="1"/>
  <c r="F35" i="2"/>
  <c r="BD95" i="1" s="1"/>
  <c r="BD94" i="1" s="1"/>
  <c r="W33" i="1" s="1"/>
  <c r="F32" i="2"/>
  <c r="BA95" i="1" s="1"/>
  <c r="BA94" i="1" s="1"/>
  <c r="W30" i="1" s="1"/>
  <c r="F34" i="2"/>
  <c r="BC95" i="1" s="1"/>
  <c r="BC94" i="1" s="1"/>
  <c r="W32" i="1" s="1"/>
  <c r="J32" i="2"/>
  <c r="AW95" i="1" s="1"/>
  <c r="BK121" i="2"/>
  <c r="J96" i="2" s="1"/>
  <c r="T121" i="2"/>
  <c r="R126" i="2"/>
  <c r="P121" i="2"/>
  <c r="BK126" i="2"/>
  <c r="J97" i="2" s="1"/>
  <c r="T126" i="2"/>
  <c r="R121" i="2"/>
  <c r="P126" i="2"/>
  <c r="BK133" i="2"/>
  <c r="J99" i="2" s="1"/>
  <c r="BK131" i="2"/>
  <c r="J98" i="2" s="1"/>
  <c r="BK142" i="2"/>
  <c r="F89" i="2"/>
  <c r="J89" i="2"/>
  <c r="F90" i="2"/>
  <c r="J90" i="2"/>
  <c r="BE122" i="2"/>
  <c r="BE123" i="2"/>
  <c r="BE124" i="2"/>
  <c r="BE125" i="2"/>
  <c r="BE127" i="2"/>
  <c r="BE128" i="2"/>
  <c r="BE129" i="2"/>
  <c r="BE130" i="2"/>
  <c r="BE132" i="2"/>
  <c r="BE134" i="2"/>
  <c r="BE143" i="2"/>
  <c r="J120" i="2" l="1"/>
  <c r="J119" i="2" s="1"/>
  <c r="J100" i="2"/>
  <c r="R120" i="2"/>
  <c r="R119" i="2" s="1"/>
  <c r="T120" i="2"/>
  <c r="T119" i="2" s="1"/>
  <c r="P120" i="2"/>
  <c r="P119" i="2" s="1"/>
  <c r="AU95" i="1" s="1"/>
  <c r="AU94" i="1" s="1"/>
  <c r="BK120" i="2"/>
  <c r="AW94" i="1"/>
  <c r="AK30" i="1" s="1"/>
  <c r="F31" i="2"/>
  <c r="AZ95" i="1" s="1"/>
  <c r="AZ94" i="1" s="1"/>
  <c r="W29" i="1" s="1"/>
  <c r="AX94" i="1"/>
  <c r="AY94" i="1"/>
  <c r="J31" i="2"/>
  <c r="AV95" i="1" s="1"/>
  <c r="AT95" i="1" s="1"/>
  <c r="J95" i="2" l="1"/>
  <c r="BK119" i="2"/>
  <c r="J94" i="2" s="1"/>
  <c r="AV94" i="1"/>
  <c r="AK29" i="1" s="1"/>
  <c r="J28" i="2" l="1"/>
  <c r="AG95" i="1" s="1"/>
  <c r="AG94" i="1" s="1"/>
  <c r="AT94" i="1"/>
  <c r="AK26" i="1" l="1"/>
  <c r="AK35" i="1" s="1"/>
  <c r="AN94" i="1"/>
  <c r="J37" i="2"/>
  <c r="AN95" i="1"/>
</calcChain>
</file>

<file path=xl/sharedStrings.xml><?xml version="1.0" encoding="utf-8"?>
<sst xmlns="http://schemas.openxmlformats.org/spreadsheetml/2006/main" count="515" uniqueCount="171">
  <si>
    <t>Export Komplet</t>
  </si>
  <si>
    <t/>
  </si>
  <si>
    <t>2.0</t>
  </si>
  <si>
    <t>False</t>
  </si>
  <si>
    <t>{9dbdaeb5-5208-4bc2-947a-60c726762dbb}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</si>
  <si>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</si>
  <si>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</si>
  <si>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</si>
  <si>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</si>
  <si>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</si>
  <si>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</si>
  <si>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</si>
  <si>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</si>
  <si>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01</t>
  </si>
  <si>
    <t>Stavba:</t>
  </si>
  <si>
    <t>Kyjov - ul. Zákostelí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</si>
  <si>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</si>
  <si>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</si>
  <si>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</si>
  <si>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</si>
  <si>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</si>
  <si>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</si>
  <si>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</si>
  <si>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</si>
  <si>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</si>
  <si>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</si>
  <si>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</si>
  <si>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</si>
  <si>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</si>
  <si>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</si>
  <si>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</si>
  <si>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</si>
  <si>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</si>
  <si>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</si>
  <si>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</si>
  <si>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</si>
  <si>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</si>
  <si>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</si>
  <si>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</si>
  <si>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</si>
  <si>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</si>
  <si>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</si>
  <si>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</si>
  <si>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</si>
  <si>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</si>
  <si>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</si>
  <si>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</si>
  <si>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</si>
  <si>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</si>
  <si>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</si>
  <si>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</si>
  <si>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</si>
  <si>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</si>
  <si>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</si>
  <si>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</si>
  <si>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</si>
  <si>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</si>
  <si>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</si>
  <si>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</si>
  <si>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</si>
  <si>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</si>
  <si>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</si>
  <si>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</si>
  <si>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</si>
  <si>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</si>
  <si>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</si>
  <si>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</si>
  <si>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</si>
  <si>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</si>
  <si>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</si>
  <si>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</si>
  <si>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</si>
  <si>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</si>
  <si>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</si>
  <si>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</si>
  <si>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</si>
  <si>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</si>
  <si>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</si>
  <si>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</si>
  <si>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</si>
  <si>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</si>
  <si>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</si>
  <si>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</si>
  <si>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</si>
  <si>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</si>
  <si>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</si>
  <si>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</si>
  <si>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</si>
  <si>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</si>
  <si>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</si>
  <si>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</si>
  <si>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</si>
  <si>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</si>
  <si>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</si>
  <si>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</si>
  <si>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</si>
  <si>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</si>
  <si>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</si>
  <si>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</si>
  <si>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</si>
  <si>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</si>
  <si>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</si>
  <si>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</si>
  <si>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</si>
  <si>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</si>
  <si>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</si>
  <si>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</si>
  <si>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113154324</t>
  </si>
  <si>
    <t>Frézování živičného krytu tl do 100 mm včetně odvozu a uložení na skládku</t>
  </si>
  <si>
    <t>kpl</t>
  </si>
  <si>
    <t>4</t>
  </si>
  <si>
    <t>1858345567</t>
  </si>
  <si>
    <t>122251102</t>
  </si>
  <si>
    <t>Odkopávky a prokopávky nezapažené v hornině třídy těžitelnosti I skupiny 3 objem do 50 m3 strojně</t>
  </si>
  <si>
    <t>m3</t>
  </si>
  <si>
    <t>-188613034</t>
  </si>
  <si>
    <t>3</t>
  </si>
  <si>
    <t>162751117</t>
  </si>
  <si>
    <t>Vodorovné přemístění přes 9 000 do 10000 m výkopku/sypaniny z horniny třídy těžitelnosti I skupiny 1 až 3</t>
  </si>
  <si>
    <t>-1919681385</t>
  </si>
  <si>
    <t>162751119</t>
  </si>
  <si>
    <t>Příplatek k vodorovnému přemístění výkopku/sypaniny z horniny třídy těžitelnosti I skupiny 1 až 3 ZKD 1000 m přes 10000 m</t>
  </si>
  <si>
    <t>-1931826156</t>
  </si>
  <si>
    <t>5</t>
  </si>
  <si>
    <t>Komunikace pozemní</t>
  </si>
  <si>
    <t>6</t>
  </si>
  <si>
    <t>567132115</t>
  </si>
  <si>
    <t>Podklad ze směsi stmelené cementem SC C 8/10 (KSC I) tl 200 mm</t>
  </si>
  <si>
    <t>m2</t>
  </si>
  <si>
    <t>1133796535</t>
  </si>
  <si>
    <t>9</t>
  </si>
  <si>
    <t>573211109</t>
  </si>
  <si>
    <t>Postřik živičný spojovací z asfaltu v množství 0,50 kg/m2</t>
  </si>
  <si>
    <t>-738337221</t>
  </si>
  <si>
    <t>7</t>
  </si>
  <si>
    <t>152513545</t>
  </si>
  <si>
    <t>8</t>
  </si>
  <si>
    <t>577134111</t>
  </si>
  <si>
    <t>Asfaltový beton vrstva obrusná ACO 11+ (ABS) tř. I tl 40 mm š do 3 m z nemodifikovaného asfaltu</t>
  </si>
  <si>
    <t>2057019894</t>
  </si>
  <si>
    <t>Trubní vedení</t>
  </si>
  <si>
    <t>11</t>
  </si>
  <si>
    <t>899133111</t>
  </si>
  <si>
    <t>kus</t>
  </si>
  <si>
    <t>1527509014</t>
  </si>
  <si>
    <t>Ostatní konstrukce a práce, bourání</t>
  </si>
  <si>
    <t>10</t>
  </si>
  <si>
    <t>919721221</t>
  </si>
  <si>
    <t>Geomříž pro vyztužení asfaltového povrchu ze skelných vláken</t>
  </si>
  <si>
    <t>-1978316944</t>
  </si>
  <si>
    <t>VV</t>
  </si>
  <si>
    <t>1400*1,05</t>
  </si>
  <si>
    <t>997</t>
  </si>
  <si>
    <t>Přesun sutě</t>
  </si>
  <si>
    <t>997221655</t>
  </si>
  <si>
    <t>Poplatek za uložení na skládce (skládkovné) zeminy a kamení kód odpadu 17 05 04</t>
  </si>
  <si>
    <t>t</t>
  </si>
  <si>
    <t>-555735773</t>
  </si>
  <si>
    <t>28*1,9</t>
  </si>
  <si>
    <t>Výšková úprava mříží a poklopů</t>
  </si>
  <si>
    <t>Asfaltový beton vrstva obrusná ACO 11+ do tl. 50 mm - vyrovnávací vrstva</t>
  </si>
  <si>
    <t xml:space="preserve">577143111     </t>
  </si>
  <si>
    <t>VON</t>
  </si>
  <si>
    <t>Vedlejší náklady</t>
  </si>
  <si>
    <t>Dopravní značení během výstavby</t>
  </si>
  <si>
    <t>Napojení stávajících vjezdů doplněním štěrkodrti</t>
  </si>
  <si>
    <t>Zařízení staveniště</t>
  </si>
  <si>
    <t xml:space="preserve">998225111     </t>
  </si>
  <si>
    <t xml:space="preserve">Přesun hmot pro pozemní komunikace s krytem z kamene, monolitickým betonovým nebo živičným          </t>
  </si>
  <si>
    <t>VON - Vedlejší náklady</t>
  </si>
  <si>
    <t>Bohuslavice - oprava MK zákostelí 2. a 3.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</si>
</sst>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1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K6" sqref="K6:AO6"/>
    </sheetView>
  </sheetViews>
  <sheetFormatPr defaultRowHeight="11.25" x14ac:dyDescent="0.2"/>
  <cols>
    <col min="1" max="1" width="8.5" style="1" customWidth="1"/>
    <col min="2" max="2" width="1.6640625" style="1" customWidth="1"/>
    <col min="3" max="3" width="4.33203125" style="1" customWidth="1"/>
    <col min="4" max="33" width="2.6640625" style="1" customWidth="1"/>
    <col min="34" max="34" width="3.5" style="1" customWidth="1"/>
    <col min="35" max="35" width="38.83203125" style="1" customWidth="1"/>
    <col min="36" max="37" width="2.5" style="1" customWidth="1"/>
    <col min="38" max="38" width="8.5" style="1" customWidth="1"/>
    <col min="39" max="39" width="3.5" style="1" customWidth="1"/>
    <col min="40" max="40" width="13.6640625" style="1" customWidth="1"/>
    <col min="41" max="41" width="7.6640625" style="1" customWidth="1"/>
    <col min="42" max="42" width="4.33203125" style="1" customWidth="1"/>
    <col min="43" max="43" width="16" style="1" hidden="1" customWidth="1"/>
    <col min="44" max="44" width="14" style="1" customWidth="1"/>
    <col min="45" max="47" width="26.5" style="1" hidden="1" customWidth="1"/>
    <col min="48" max="49" width="22.33203125" style="1" hidden="1" customWidth="1"/>
    <col min="50" max="51" width="25.5" style="1" hidden="1" customWidth="1"/>
    <col min="52" max="52" width="22.33203125" style="1" hidden="1" customWidth="1"/>
    <col min="53" max="53" width="19.6640625" style="1" hidden="1" customWidth="1"/>
    <col min="54" max="54" width="25.5" style="1" hidden="1" customWidth="1"/>
    <col min="55" max="55" width="22.33203125" style="1" hidden="1" customWidth="1"/>
    <col min="56" max="56" width="19.6640625" style="1" hidden="1" customWidth="1"/>
    <col min="57" max="57" width="68.33203125" style="1" customWidth="1"/>
    <col min="71" max="91" width="9.1640625" style="1" hidden="1"/>
  </cols>
  <sheetData>
    <row r="1" spans="1:74" x14ac:dyDescent="0.2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 x14ac:dyDescent="0.2">
      <c r="AR2" s="17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5" t="s">
        <v>6</v>
      </c>
      <c r="BT2" s="15" t="s">
        <v>7</v>
      </c>
    </row>
    <row r="3" spans="1:74" s="1" customFormat="1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 x14ac:dyDescent="0.2">
      <c r="B4" s="18"/>
      <c r="D4" s="19" t="s">
        <v>9</v>
      </c>
      <c r="AR4" s="18"/>
      <c r="AS4" s="20" t="s">
        <v>10</v>
      </c>
      <c r="BS4" s="15" t="s">
        <v>11</v>
      </c>
    </row>
    <row r="5" spans="1:74" s="1" customFormat="1" ht="12" customHeight="1" x14ac:dyDescent="0.2">
      <c r="B5" s="18"/>
      <c r="D5" s="21" t="s">
        <v>12</v>
      </c>
      <c r="K5" s="160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8"/>
      <c r="BS5" s="15" t="s">
        <v>6</v>
      </c>
    </row>
    <row r="6" spans="1:74" s="1" customFormat="1" ht="36.950000000000003" customHeight="1" x14ac:dyDescent="0.2">
      <c r="B6" s="18"/>
      <c r="D6" s="23" t="s">
        <v>14</v>
      </c>
      <c r="K6" s="162" t="s">
        <v>170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8"/>
      <c r="BS6" s="15" t="s">
        <v>6</v>
      </c>
    </row>
    <row r="7" spans="1:74" s="1" customFormat="1" ht="12" customHeight="1" x14ac:dyDescent="0.2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s="1" customFormat="1" ht="12" customHeight="1" x14ac:dyDescent="0.2">
      <c r="B8" s="18"/>
      <c r="D8" s="24" t="s">
        <v>18</v>
      </c>
      <c r="K8" s="22" t="s">
        <v>19</v>
      </c>
      <c r="AK8" s="24" t="s">
        <v>20</v>
      </c>
      <c r="AN8" s="22"/>
      <c r="AR8" s="18"/>
      <c r="BS8" s="15" t="s">
        <v>6</v>
      </c>
    </row>
    <row r="9" spans="1:74" s="1" customFormat="1" ht="14.45" customHeight="1" x14ac:dyDescent="0.2">
      <c r="B9" s="18"/>
      <c r="AR9" s="18"/>
      <c r="BS9" s="15" t="s">
        <v>6</v>
      </c>
    </row>
    <row r="10" spans="1:74" s="1" customFormat="1" ht="12" customHeight="1" x14ac:dyDescent="0.2">
      <c r="B10" s="18"/>
      <c r="D10" s="24" t="s">
        <v>21</v>
      </c>
      <c r="AK10" s="24" t="s">
        <v>22</v>
      </c>
      <c r="AN10" s="22" t="s">
        <v>1</v>
      </c>
      <c r="AR10" s="18"/>
      <c r="BS10" s="15" t="s">
        <v>6</v>
      </c>
    </row>
    <row r="11" spans="1:74" s="1" customFormat="1" ht="18.600000000000001" customHeight="1" x14ac:dyDescent="0.2">
      <c r="B11" s="18"/>
      <c r="E11" s="22" t="s">
        <v>19</v>
      </c>
      <c r="AK11" s="24" t="s">
        <v>23</v>
      </c>
      <c r="AN11" s="22" t="s">
        <v>1</v>
      </c>
      <c r="AR11" s="18"/>
      <c r="BS11" s="15" t="s">
        <v>6</v>
      </c>
    </row>
    <row r="12" spans="1:74" s="1" customFormat="1" ht="6.95" customHeight="1" x14ac:dyDescent="0.2">
      <c r="B12" s="18"/>
      <c r="AR12" s="18"/>
      <c r="BS12" s="15" t="s">
        <v>6</v>
      </c>
    </row>
    <row r="13" spans="1:74" s="1" customFormat="1" ht="12" customHeight="1" x14ac:dyDescent="0.2">
      <c r="B13" s="18"/>
      <c r="D13" s="24" t="s">
        <v>24</v>
      </c>
      <c r="AK13" s="24" t="s">
        <v>22</v>
      </c>
      <c r="AN13" s="22" t="s">
        <v>1</v>
      </c>
      <c r="AR13" s="18"/>
      <c r="BS13" s="15" t="s">
        <v>6</v>
      </c>
    </row>
    <row r="14" spans="1:74" ht="12.75" x14ac:dyDescent="0.2">
      <c r="B14" s="18"/>
      <c r="E14" s="22" t="s">
        <v>19</v>
      </c>
      <c r="AK14" s="24" t="s">
        <v>23</v>
      </c>
      <c r="AN14" s="22" t="s">
        <v>1</v>
      </c>
      <c r="AR14" s="18"/>
      <c r="BS14" s="15" t="s">
        <v>6</v>
      </c>
    </row>
    <row r="15" spans="1:74" s="1" customFormat="1" ht="6.95" customHeight="1" x14ac:dyDescent="0.2">
      <c r="B15" s="18"/>
      <c r="AR15" s="18"/>
      <c r="BS15" s="15" t="s">
        <v>3</v>
      </c>
    </row>
    <row r="16" spans="1:74" s="1" customFormat="1" ht="12" customHeight="1" x14ac:dyDescent="0.2">
      <c r="B16" s="18"/>
      <c r="D16" s="24" t="s">
        <v>25</v>
      </c>
      <c r="AK16" s="24" t="s">
        <v>22</v>
      </c>
      <c r="AN16" s="22" t="s">
        <v>1</v>
      </c>
      <c r="AR16" s="18"/>
      <c r="BS16" s="15" t="s">
        <v>3</v>
      </c>
    </row>
    <row r="17" spans="1:71" s="1" customFormat="1" ht="18.600000000000001" customHeight="1" x14ac:dyDescent="0.2">
      <c r="B17" s="18"/>
      <c r="E17" s="22" t="s">
        <v>19</v>
      </c>
      <c r="AK17" s="24" t="s">
        <v>23</v>
      </c>
      <c r="AN17" s="22" t="s">
        <v>1</v>
      </c>
      <c r="AR17" s="18"/>
      <c r="BS17" s="15" t="s">
        <v>26</v>
      </c>
    </row>
    <row r="18" spans="1:71" s="1" customFormat="1" ht="6.95" customHeight="1" x14ac:dyDescent="0.2">
      <c r="B18" s="18"/>
      <c r="AR18" s="18"/>
      <c r="BS18" s="15" t="s">
        <v>6</v>
      </c>
    </row>
    <row r="19" spans="1:71" s="1" customFormat="1" ht="12" customHeight="1" x14ac:dyDescent="0.2">
      <c r="B19" s="18"/>
      <c r="D19" s="24" t="s">
        <v>27</v>
      </c>
      <c r="AK19" s="24" t="s">
        <v>22</v>
      </c>
      <c r="AN19" s="22" t="s">
        <v>1</v>
      </c>
      <c r="AR19" s="18"/>
      <c r="BS19" s="15" t="s">
        <v>6</v>
      </c>
    </row>
    <row r="20" spans="1:71" s="1" customFormat="1" ht="18.600000000000001" customHeight="1" x14ac:dyDescent="0.2">
      <c r="B20" s="18"/>
      <c r="E20" s="22" t="s">
        <v>19</v>
      </c>
      <c r="AK20" s="24" t="s">
        <v>23</v>
      </c>
      <c r="AN20" s="22" t="s">
        <v>1</v>
      </c>
      <c r="AR20" s="18"/>
      <c r="BS20" s="15" t="s">
        <v>26</v>
      </c>
    </row>
    <row r="21" spans="1:71" s="1" customFormat="1" ht="6.95" customHeight="1" x14ac:dyDescent="0.2">
      <c r="B21" s="18"/>
      <c r="AR21" s="18"/>
    </row>
    <row r="22" spans="1:71" s="1" customFormat="1" ht="12" customHeight="1" x14ac:dyDescent="0.2">
      <c r="B22" s="18"/>
      <c r="D22" s="24" t="s">
        <v>28</v>
      </c>
      <c r="AR22" s="18"/>
    </row>
    <row r="23" spans="1:71" s="1" customFormat="1" ht="15" customHeight="1" x14ac:dyDescent="0.2">
      <c r="B23" s="18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8"/>
    </row>
    <row r="24" spans="1:71" s="1" customFormat="1" ht="6.95" customHeight="1" x14ac:dyDescent="0.2">
      <c r="B24" s="18"/>
      <c r="AR24" s="18"/>
    </row>
    <row r="25" spans="1:71" s="1" customFormat="1" ht="6.95" customHeight="1" x14ac:dyDescent="0.2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1:71" s="2" customFormat="1" ht="25.9" customHeight="1" x14ac:dyDescent="0.2">
      <c r="A26" s="27"/>
      <c r="B26" s="28"/>
      <c r="C26" s="27"/>
      <c r="D26" s="29" t="s">
        <v>29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4">
        <f>ROUND(AG94,2)</f>
        <v>0</v>
      </c>
      <c r="AL26" s="165"/>
      <c r="AM26" s="165"/>
      <c r="AN26" s="165"/>
      <c r="AO26" s="165"/>
      <c r="AP26" s="27"/>
      <c r="AQ26" s="27"/>
      <c r="AR26" s="28"/>
      <c r="BE26" s="27"/>
    </row>
    <row r="27" spans="1:71" s="2" customFormat="1" ht="6.95" customHeight="1" x14ac:dyDescent="0.2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8"/>
      <c r="BE27" s="27"/>
    </row>
    <row r="28" spans="1:71" s="2" customFormat="1" ht="12.75" x14ac:dyDescent="0.2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166" t="s">
        <v>30</v>
      </c>
      <c r="M28" s="166"/>
      <c r="N28" s="166"/>
      <c r="O28" s="166"/>
      <c r="P28" s="166"/>
      <c r="Q28" s="27"/>
      <c r="R28" s="27"/>
      <c r="S28" s="27"/>
      <c r="T28" s="27"/>
      <c r="U28" s="27"/>
      <c r="V28" s="27"/>
      <c r="W28" s="166" t="s">
        <v>31</v>
      </c>
      <c r="X28" s="166"/>
      <c r="Y28" s="166"/>
      <c r="Z28" s="166"/>
      <c r="AA28" s="166"/>
      <c r="AB28" s="166"/>
      <c r="AC28" s="166"/>
      <c r="AD28" s="166"/>
      <c r="AE28" s="166"/>
      <c r="AF28" s="27"/>
      <c r="AG28" s="27"/>
      <c r="AH28" s="27"/>
      <c r="AI28" s="27"/>
      <c r="AJ28" s="27"/>
      <c r="AK28" s="166" t="s">
        <v>32</v>
      </c>
      <c r="AL28" s="166"/>
      <c r="AM28" s="166"/>
      <c r="AN28" s="166"/>
      <c r="AO28" s="166"/>
      <c r="AP28" s="27"/>
      <c r="AQ28" s="27"/>
      <c r="AR28" s="28"/>
      <c r="BE28" s="27"/>
    </row>
    <row r="29" spans="1:71" s="3" customFormat="1" ht="14.45" customHeight="1" x14ac:dyDescent="0.2">
      <c r="B29" s="32"/>
      <c r="D29" s="24" t="s">
        <v>33</v>
      </c>
      <c r="F29" s="24" t="s">
        <v>34</v>
      </c>
      <c r="L29" s="169">
        <v>0.21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2"/>
    </row>
    <row r="30" spans="1:71" s="3" customFormat="1" ht="14.45" customHeight="1" x14ac:dyDescent="0.2">
      <c r="B30" s="32"/>
      <c r="F30" s="24" t="s">
        <v>35</v>
      </c>
      <c r="L30" s="169">
        <v>0.12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2"/>
    </row>
    <row r="31" spans="1:71" s="3" customFormat="1" ht="14.45" hidden="1" customHeight="1" x14ac:dyDescent="0.2">
      <c r="B31" s="32"/>
      <c r="F31" s="24" t="s">
        <v>36</v>
      </c>
      <c r="L31" s="169">
        <v>0.21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2"/>
    </row>
    <row r="32" spans="1:71" s="3" customFormat="1" ht="14.45" hidden="1" customHeight="1" x14ac:dyDescent="0.2">
      <c r="B32" s="32"/>
      <c r="F32" s="24" t="s">
        <v>37</v>
      </c>
      <c r="L32" s="169">
        <v>0.12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2"/>
    </row>
    <row r="33" spans="1:57" s="3" customFormat="1" ht="14.45" hidden="1" customHeight="1" x14ac:dyDescent="0.2">
      <c r="B33" s="32"/>
      <c r="F33" s="24" t="s">
        <v>38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2"/>
    </row>
    <row r="34" spans="1:57" s="2" customFormat="1" ht="6.95" customHeight="1" x14ac:dyDescent="0.2">
      <c r="A34" s="27"/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8"/>
      <c r="BE34" s="27"/>
    </row>
    <row r="35" spans="1:57" s="2" customFormat="1" ht="25.9" customHeight="1" x14ac:dyDescent="0.2">
      <c r="A35" s="27"/>
      <c r="B35" s="28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90" t="s">
        <v>41</v>
      </c>
      <c r="Y35" s="191"/>
      <c r="Z35" s="191"/>
      <c r="AA35" s="191"/>
      <c r="AB35" s="191"/>
      <c r="AC35" s="35"/>
      <c r="AD35" s="35"/>
      <c r="AE35" s="35"/>
      <c r="AF35" s="35"/>
      <c r="AG35" s="35"/>
      <c r="AH35" s="35"/>
      <c r="AI35" s="35"/>
      <c r="AJ35" s="35"/>
      <c r="AK35" s="192">
        <f>SUM(AK26:AK33)</f>
        <v>0</v>
      </c>
      <c r="AL35" s="191"/>
      <c r="AM35" s="191"/>
      <c r="AN35" s="191"/>
      <c r="AO35" s="193"/>
      <c r="AP35" s="33"/>
      <c r="AQ35" s="33"/>
      <c r="AR35" s="28"/>
      <c r="BE35" s="27"/>
    </row>
    <row r="36" spans="1:57" s="2" customFormat="1" ht="6.95" customHeight="1" x14ac:dyDescent="0.2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8"/>
      <c r="BE36" s="27"/>
    </row>
    <row r="37" spans="1:57" s="2" customFormat="1" ht="14.45" customHeight="1" x14ac:dyDescent="0.2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8"/>
      <c r="BE37" s="27"/>
    </row>
    <row r="38" spans="1:57" s="1" customFormat="1" ht="14.45" customHeight="1" x14ac:dyDescent="0.2">
      <c r="B38" s="18"/>
      <c r="AR38" s="18"/>
    </row>
    <row r="39" spans="1:57" s="1" customFormat="1" ht="14.45" customHeight="1" x14ac:dyDescent="0.2">
      <c r="B39" s="18"/>
      <c r="AR39" s="18"/>
    </row>
    <row r="40" spans="1:57" s="1" customFormat="1" ht="14.45" customHeight="1" x14ac:dyDescent="0.2">
      <c r="B40" s="18"/>
      <c r="AR40" s="18"/>
    </row>
    <row r="41" spans="1:57" s="1" customFormat="1" ht="14.45" customHeight="1" x14ac:dyDescent="0.2">
      <c r="B41" s="18"/>
      <c r="AR41" s="18"/>
    </row>
    <row r="42" spans="1:57" s="1" customFormat="1" ht="14.45" customHeight="1" x14ac:dyDescent="0.2">
      <c r="B42" s="18"/>
      <c r="AR42" s="18"/>
    </row>
    <row r="43" spans="1:57" s="1" customFormat="1" ht="14.45" customHeight="1" x14ac:dyDescent="0.2">
      <c r="B43" s="18"/>
      <c r="AR43" s="18"/>
    </row>
    <row r="44" spans="1:57" s="1" customFormat="1" ht="14.45" customHeight="1" x14ac:dyDescent="0.2">
      <c r="B44" s="18"/>
      <c r="AR44" s="18"/>
    </row>
    <row r="45" spans="1:57" s="1" customFormat="1" ht="14.45" customHeight="1" x14ac:dyDescent="0.2">
      <c r="B45" s="18"/>
      <c r="AR45" s="18"/>
    </row>
    <row r="46" spans="1:57" s="1" customFormat="1" ht="14.45" customHeight="1" x14ac:dyDescent="0.2">
      <c r="B46" s="18"/>
      <c r="AR46" s="18"/>
    </row>
    <row r="47" spans="1:57" s="1" customFormat="1" ht="14.45" customHeight="1" x14ac:dyDescent="0.2">
      <c r="B47" s="18"/>
      <c r="AR47" s="18"/>
    </row>
    <row r="48" spans="1:57" s="1" customFormat="1" ht="14.45" customHeight="1" x14ac:dyDescent="0.2">
      <c r="B48" s="18"/>
      <c r="AR48" s="18"/>
    </row>
    <row r="49" spans="1:57" s="2" customFormat="1" ht="14.45" customHeight="1" x14ac:dyDescent="0.2">
      <c r="B49" s="37"/>
      <c r="D49" s="38" t="s">
        <v>42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43</v>
      </c>
      <c r="AI49" s="39"/>
      <c r="AJ49" s="39"/>
      <c r="AK49" s="39"/>
      <c r="AL49" s="39"/>
      <c r="AM49" s="39"/>
      <c r="AN49" s="39"/>
      <c r="AO49" s="39"/>
      <c r="AR49" s="37"/>
    </row>
    <row r="50" spans="1:57" x14ac:dyDescent="0.2">
      <c r="B50" s="18"/>
      <c r="AR50" s="18"/>
    </row>
    <row r="51" spans="1:57" x14ac:dyDescent="0.2">
      <c r="B51" s="18"/>
      <c r="AR51" s="18"/>
    </row>
    <row r="52" spans="1:57" x14ac:dyDescent="0.2">
      <c r="B52" s="18"/>
      <c r="AR52" s="18"/>
    </row>
    <row r="53" spans="1:57" x14ac:dyDescent="0.2">
      <c r="B53" s="18"/>
      <c r="AR53" s="18"/>
    </row>
    <row r="54" spans="1:57" x14ac:dyDescent="0.2">
      <c r="B54" s="18"/>
      <c r="AR54" s="18"/>
    </row>
    <row r="55" spans="1:57" x14ac:dyDescent="0.2">
      <c r="B55" s="18"/>
      <c r="AR55" s="18"/>
    </row>
    <row r="56" spans="1:57" x14ac:dyDescent="0.2">
      <c r="B56" s="18"/>
      <c r="AR56" s="18"/>
    </row>
    <row r="57" spans="1:57" x14ac:dyDescent="0.2">
      <c r="B57" s="18"/>
      <c r="AR57" s="18"/>
    </row>
    <row r="58" spans="1:57" x14ac:dyDescent="0.2">
      <c r="B58" s="18"/>
      <c r="AR58" s="18"/>
    </row>
    <row r="59" spans="1:57" x14ac:dyDescent="0.2">
      <c r="B59" s="18"/>
      <c r="AR59" s="18"/>
    </row>
    <row r="60" spans="1:57" s="2" customFormat="1" ht="12.75" x14ac:dyDescent="0.2">
      <c r="A60" s="27"/>
      <c r="B60" s="28"/>
      <c r="C60" s="27"/>
      <c r="D60" s="40" t="s">
        <v>44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45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44</v>
      </c>
      <c r="AI60" s="30"/>
      <c r="AJ60" s="30"/>
      <c r="AK60" s="30"/>
      <c r="AL60" s="30"/>
      <c r="AM60" s="40" t="s">
        <v>45</v>
      </c>
      <c r="AN60" s="30"/>
      <c r="AO60" s="30"/>
      <c r="AP60" s="27"/>
      <c r="AQ60" s="27"/>
      <c r="AR60" s="28"/>
      <c r="BE60" s="27"/>
    </row>
    <row r="61" spans="1:57" x14ac:dyDescent="0.2">
      <c r="B61" s="18"/>
      <c r="AR61" s="18"/>
    </row>
    <row r="62" spans="1:57" x14ac:dyDescent="0.2">
      <c r="B62" s="18"/>
      <c r="AR62" s="18"/>
    </row>
    <row r="63" spans="1:57" x14ac:dyDescent="0.2">
      <c r="B63" s="18"/>
      <c r="AR63" s="18"/>
    </row>
    <row r="64" spans="1:57" s="2" customFormat="1" ht="12.75" x14ac:dyDescent="0.2">
      <c r="A64" s="27"/>
      <c r="B64" s="28"/>
      <c r="C64" s="27"/>
      <c r="D64" s="38" t="s">
        <v>46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47</v>
      </c>
      <c r="AI64" s="41"/>
      <c r="AJ64" s="41"/>
      <c r="AK64" s="41"/>
      <c r="AL64" s="41"/>
      <c r="AM64" s="41"/>
      <c r="AN64" s="41"/>
      <c r="AO64" s="41"/>
      <c r="AP64" s="27"/>
      <c r="AQ64" s="27"/>
      <c r="AR64" s="28"/>
      <c r="BE64" s="27"/>
    </row>
    <row r="65" spans="1:57" x14ac:dyDescent="0.2">
      <c r="B65" s="18"/>
      <c r="AR65" s="18"/>
    </row>
    <row r="66" spans="1:57" x14ac:dyDescent="0.2">
      <c r="B66" s="18"/>
      <c r="AR66" s="18"/>
    </row>
    <row r="67" spans="1:57" x14ac:dyDescent="0.2">
      <c r="B67" s="18"/>
      <c r="AR67" s="18"/>
    </row>
    <row r="68" spans="1:57" x14ac:dyDescent="0.2">
      <c r="B68" s="18"/>
      <c r="AR68" s="18"/>
    </row>
    <row r="69" spans="1:57" x14ac:dyDescent="0.2">
      <c r="B69" s="18"/>
      <c r="AR69" s="18"/>
    </row>
    <row r="70" spans="1:57" x14ac:dyDescent="0.2">
      <c r="B70" s="18"/>
      <c r="AR70" s="18"/>
    </row>
    <row r="71" spans="1:57" x14ac:dyDescent="0.2">
      <c r="B71" s="18"/>
      <c r="AR71" s="18"/>
    </row>
    <row r="72" spans="1:57" x14ac:dyDescent="0.2">
      <c r="B72" s="18"/>
      <c r="AR72" s="18"/>
    </row>
    <row r="73" spans="1:57" x14ac:dyDescent="0.2">
      <c r="B73" s="18"/>
      <c r="AR73" s="18"/>
    </row>
    <row r="74" spans="1:57" x14ac:dyDescent="0.2">
      <c r="B74" s="18"/>
      <c r="AR74" s="18"/>
    </row>
    <row r="75" spans="1:57" s="2" customFormat="1" ht="12.75" x14ac:dyDescent="0.2">
      <c r="A75" s="27"/>
      <c r="B75" s="28"/>
      <c r="C75" s="27"/>
      <c r="D75" s="40" t="s">
        <v>44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45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44</v>
      </c>
      <c r="AI75" s="30"/>
      <c r="AJ75" s="30"/>
      <c r="AK75" s="30"/>
      <c r="AL75" s="30"/>
      <c r="AM75" s="40" t="s">
        <v>45</v>
      </c>
      <c r="AN75" s="30"/>
      <c r="AO75" s="30"/>
      <c r="AP75" s="27"/>
      <c r="AQ75" s="27"/>
      <c r="AR75" s="28"/>
      <c r="BE75" s="27"/>
    </row>
    <row r="76" spans="1:57" s="2" customFormat="1" x14ac:dyDescent="0.2">
      <c r="A76" s="27"/>
      <c r="B76" s="2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8"/>
      <c r="BE76" s="27"/>
    </row>
    <row r="77" spans="1:57" s="2" customFormat="1" ht="6.95" customHeight="1" x14ac:dyDescent="0.2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8"/>
      <c r="BE77" s="27"/>
    </row>
    <row r="81" spans="1:90" s="2" customFormat="1" ht="6.95" customHeight="1" x14ac:dyDescent="0.2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8"/>
      <c r="BE81" s="27"/>
    </row>
    <row r="82" spans="1:90" s="2" customFormat="1" ht="24.95" customHeight="1" x14ac:dyDescent="0.2">
      <c r="A82" s="27"/>
      <c r="B82" s="28"/>
      <c r="C82" s="19" t="s">
        <v>48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8"/>
      <c r="BE82" s="27"/>
    </row>
    <row r="83" spans="1:90" s="2" customFormat="1" ht="6.95" customHeight="1" x14ac:dyDescent="0.2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8"/>
      <c r="BE83" s="27"/>
    </row>
    <row r="84" spans="1:90" s="4" customFormat="1" ht="12" customHeight="1" x14ac:dyDescent="0.2">
      <c r="B84" s="46"/>
      <c r="C84" s="24" t="s">
        <v>12</v>
      </c>
      <c r="L84" s="4">
        <f>K5</f>
        <v>0</v>
      </c>
      <c r="AR84" s="46"/>
    </row>
    <row r="85" spans="1:90" s="5" customFormat="1" ht="36.950000000000003" customHeight="1" x14ac:dyDescent="0.2">
      <c r="B85" s="47"/>
      <c r="C85" s="48" t="s">
        <v>14</v>
      </c>
      <c r="L85" s="181" t="str">
        <f>K6</f>
        <v>Bohuslavice - oprava MK zákostelí 2. a 3. etapa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7"/>
    </row>
    <row r="86" spans="1:90" s="2" customFormat="1" ht="6.95" customHeight="1" x14ac:dyDescent="0.2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8"/>
      <c r="BE86" s="27"/>
    </row>
    <row r="87" spans="1:90" s="2" customFormat="1" ht="12" customHeight="1" x14ac:dyDescent="0.2">
      <c r="A87" s="27"/>
      <c r="B87" s="28"/>
      <c r="C87" s="24" t="s">
        <v>18</v>
      </c>
      <c r="D87" s="27"/>
      <c r="E87" s="27"/>
      <c r="F87" s="27"/>
      <c r="G87" s="27"/>
      <c r="H87" s="27"/>
      <c r="I87" s="27"/>
      <c r="J87" s="27"/>
      <c r="K87" s="27"/>
      <c r="L87" s="49" t="str">
        <f>IF(K8="","",K8)</f>
        <v xml:space="preserve"> 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4" t="s">
        <v>20</v>
      </c>
      <c r="AJ87" s="27"/>
      <c r="AK87" s="27"/>
      <c r="AL87" s="27"/>
      <c r="AM87" s="183" t="str">
        <f>IF(AN8= "","",AN8)</f>
        <v/>
      </c>
      <c r="AN87" s="183"/>
      <c r="AO87" s="27"/>
      <c r="AP87" s="27"/>
      <c r="AQ87" s="27"/>
      <c r="AR87" s="28"/>
      <c r="BE87" s="27"/>
    </row>
    <row r="88" spans="1:90" s="2" customFormat="1" ht="6.95" customHeight="1" x14ac:dyDescent="0.2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8"/>
      <c r="BE88" s="27"/>
    </row>
    <row r="89" spans="1:90" s="2" customFormat="1" ht="14.85" customHeight="1" x14ac:dyDescent="0.2">
      <c r="A89" s="27"/>
      <c r="B89" s="28"/>
      <c r="C89" s="24" t="s">
        <v>21</v>
      </c>
      <c r="D89" s="27"/>
      <c r="E89" s="27"/>
      <c r="F89" s="27"/>
      <c r="G89" s="27"/>
      <c r="H89" s="27"/>
      <c r="I89" s="27"/>
      <c r="J89" s="27"/>
      <c r="K89" s="27"/>
      <c r="L89" s="4" t="str">
        <f>IF(E11= "","",E11)</f>
        <v xml:space="preserve"> 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4" t="s">
        <v>25</v>
      </c>
      <c r="AJ89" s="27"/>
      <c r="AK89" s="27"/>
      <c r="AL89" s="27"/>
      <c r="AM89" s="184" t="str">
        <f>IF(E17="","",E17)</f>
        <v xml:space="preserve"> </v>
      </c>
      <c r="AN89" s="185"/>
      <c r="AO89" s="185"/>
      <c r="AP89" s="185"/>
      <c r="AQ89" s="27"/>
      <c r="AR89" s="28"/>
      <c r="AS89" s="186" t="s">
        <v>49</v>
      </c>
      <c r="AT89" s="187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7"/>
    </row>
    <row r="90" spans="1:90" s="2" customFormat="1" ht="14.85" customHeight="1" x14ac:dyDescent="0.2">
      <c r="A90" s="27"/>
      <c r="B90" s="28"/>
      <c r="C90" s="24" t="s">
        <v>24</v>
      </c>
      <c r="D90" s="27"/>
      <c r="E90" s="27"/>
      <c r="F90" s="27"/>
      <c r="G90" s="27"/>
      <c r="H90" s="27"/>
      <c r="I90" s="27"/>
      <c r="J90" s="27"/>
      <c r="K90" s="27"/>
      <c r="L90" s="4" t="str">
        <f>IF(E14="","",E14)</f>
        <v xml:space="preserve"> 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4" t="s">
        <v>27</v>
      </c>
      <c r="AJ90" s="27"/>
      <c r="AK90" s="27"/>
      <c r="AL90" s="27"/>
      <c r="AM90" s="184" t="str">
        <f>IF(E20="","",E20)</f>
        <v xml:space="preserve"> </v>
      </c>
      <c r="AN90" s="185"/>
      <c r="AO90" s="185"/>
      <c r="AP90" s="185"/>
      <c r="AQ90" s="27"/>
      <c r="AR90" s="28"/>
      <c r="AS90" s="188"/>
      <c r="AT90" s="189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7"/>
    </row>
    <row r="91" spans="1:90" s="2" customFormat="1" ht="10.9" customHeight="1" x14ac:dyDescent="0.2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8"/>
      <c r="AS91" s="188"/>
      <c r="AT91" s="189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7"/>
    </row>
    <row r="92" spans="1:90" s="2" customFormat="1" ht="29.25" customHeight="1" x14ac:dyDescent="0.2">
      <c r="A92" s="27"/>
      <c r="B92" s="28"/>
      <c r="C92" s="176" t="s">
        <v>50</v>
      </c>
      <c r="D92" s="177"/>
      <c r="E92" s="177"/>
      <c r="F92" s="177"/>
      <c r="G92" s="177"/>
      <c r="H92" s="55"/>
      <c r="I92" s="178" t="s">
        <v>51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52</v>
      </c>
      <c r="AH92" s="177"/>
      <c r="AI92" s="177"/>
      <c r="AJ92" s="177"/>
      <c r="AK92" s="177"/>
      <c r="AL92" s="177"/>
      <c r="AM92" s="177"/>
      <c r="AN92" s="178" t="s">
        <v>53</v>
      </c>
      <c r="AO92" s="177"/>
      <c r="AP92" s="180"/>
      <c r="AQ92" s="56" t="s">
        <v>54</v>
      </c>
      <c r="AR92" s="28"/>
      <c r="AS92" s="57" t="s">
        <v>55</v>
      </c>
      <c r="AT92" s="58" t="s">
        <v>56</v>
      </c>
      <c r="AU92" s="58" t="s">
        <v>57</v>
      </c>
      <c r="AV92" s="58" t="s">
        <v>58</v>
      </c>
      <c r="AW92" s="58" t="s">
        <v>59</v>
      </c>
      <c r="AX92" s="58" t="s">
        <v>60</v>
      </c>
      <c r="AY92" s="58" t="s">
        <v>61</v>
      </c>
      <c r="AZ92" s="58" t="s">
        <v>62</v>
      </c>
      <c r="BA92" s="58" t="s">
        <v>63</v>
      </c>
      <c r="BB92" s="58" t="s">
        <v>64</v>
      </c>
      <c r="BC92" s="58" t="s">
        <v>65</v>
      </c>
      <c r="BD92" s="59" t="s">
        <v>66</v>
      </c>
      <c r="BE92" s="27"/>
    </row>
    <row r="93" spans="1:90" s="2" customFormat="1" ht="10.9" customHeight="1" x14ac:dyDescent="0.2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8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7"/>
    </row>
    <row r="94" spans="1:90" s="6" customFormat="1" ht="32.450000000000003" customHeight="1" x14ac:dyDescent="0.2">
      <c r="B94" s="63"/>
      <c r="C94" s="64" t="s">
        <v>67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1598.43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68</v>
      </c>
      <c r="BT94" s="72" t="s">
        <v>69</v>
      </c>
      <c r="BV94" s="72" t="s">
        <v>70</v>
      </c>
      <c r="BW94" s="72" t="s">
        <v>4</v>
      </c>
      <c r="BX94" s="72" t="s">
        <v>71</v>
      </c>
      <c r="CL94" s="72" t="s">
        <v>1</v>
      </c>
    </row>
    <row r="95" spans="1:90" s="7" customFormat="1" ht="15" customHeight="1" x14ac:dyDescent="0.2">
      <c r="A95" s="73" t="s">
        <v>72</v>
      </c>
      <c r="B95" s="74"/>
      <c r="C95" s="75"/>
      <c r="D95" s="172" t="s">
        <v>13</v>
      </c>
      <c r="E95" s="172"/>
      <c r="F95" s="172"/>
      <c r="G95" s="172"/>
      <c r="H95" s="172"/>
      <c r="I95" s="76"/>
      <c r="J95" s="172" t="s">
        <v>15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'Kyjov - ul. Zákostelí'!J28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77" t="s">
        <v>73</v>
      </c>
      <c r="AR95" s="74"/>
      <c r="AS95" s="78">
        <v>0</v>
      </c>
      <c r="AT95" s="79">
        <f>ROUND(SUM(AV95:AW95),2)</f>
        <v>0</v>
      </c>
      <c r="AU95" s="80">
        <f>'Kyjov - ul. Zákostelí'!P119</f>
        <v>1598.43</v>
      </c>
      <c r="AV95" s="79">
        <f>'Kyjov - ul. Zákostelí'!J31</f>
        <v>0</v>
      </c>
      <c r="AW95" s="79">
        <f>'Kyjov - ul. Zákostelí'!J32</f>
        <v>0</v>
      </c>
      <c r="AX95" s="79">
        <f>'Kyjov - ul. Zákostelí'!J33</f>
        <v>0</v>
      </c>
      <c r="AY95" s="79">
        <f>'Kyjov - ul. Zákostelí'!J34</f>
        <v>0</v>
      </c>
      <c r="AZ95" s="79">
        <f>'Kyjov - ul. Zákostelí'!F31</f>
        <v>0</v>
      </c>
      <c r="BA95" s="79">
        <f>'Kyjov - ul. Zákostelí'!F32</f>
        <v>0</v>
      </c>
      <c r="BB95" s="79">
        <f>'Kyjov - ul. Zákostelí'!F33</f>
        <v>0</v>
      </c>
      <c r="BC95" s="79">
        <f>'Kyjov - ul. Zákostelí'!F34</f>
        <v>0</v>
      </c>
      <c r="BD95" s="81">
        <f>'Kyjov - ul. Zákostelí'!F35</f>
        <v>0</v>
      </c>
      <c r="BT95" s="82" t="s">
        <v>74</v>
      </c>
      <c r="BU95" s="82" t="s">
        <v>75</v>
      </c>
      <c r="BV95" s="82" t="s">
        <v>70</v>
      </c>
      <c r="BW95" s="82" t="s">
        <v>4</v>
      </c>
      <c r="BX95" s="82" t="s">
        <v>71</v>
      </c>
      <c r="CL95" s="82" t="s">
        <v>1</v>
      </c>
    </row>
    <row r="96" spans="1:90" s="2" customFormat="1" ht="30" customHeight="1" x14ac:dyDescent="0.2">
      <c r="A96" s="27"/>
      <c r="B96" s="28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8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s="2" customFormat="1" ht="6.95" customHeight="1" x14ac:dyDescent="0.2">
      <c r="A97" s="27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8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Kyjov - ul. Zákostelí'!C2" display="/"/>
  </hyperlinks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5"/>
  <sheetViews>
    <sheetView showGridLines="0" tabSelected="1" zoomScaleNormal="100" workbookViewId="0">
      <selection activeCell="E7" sqref="E7:H7"/>
    </sheetView>
  </sheetViews>
  <sheetFormatPr defaultRowHeight="11.25" x14ac:dyDescent="0.2"/>
  <cols>
    <col min="1" max="1" width="8.5" style="1" customWidth="1"/>
    <col min="2" max="2" width="1.1640625" style="1" customWidth="1"/>
    <col min="3" max="3" width="4.33203125" style="1" customWidth="1"/>
    <col min="4" max="4" width="4.5" style="1" customWidth="1"/>
    <col min="5" max="5" width="17.5" style="1" customWidth="1"/>
    <col min="6" max="6" width="52.1640625" style="1" customWidth="1"/>
    <col min="7" max="7" width="7.6640625" style="1" customWidth="1"/>
    <col min="8" max="8" width="14.33203125" style="1" customWidth="1"/>
    <col min="9" max="9" width="16.1640625" style="1" customWidth="1"/>
    <col min="10" max="10" width="22.83203125" style="1" customWidth="1"/>
    <col min="11" max="11" width="22.83203125" style="1" hidden="1" customWidth="1"/>
    <col min="12" max="12" width="9.5" style="1" customWidth="1"/>
    <col min="13" max="13" width="11.1640625" style="1" hidden="1" customWidth="1"/>
    <col min="14" max="14" width="9.1640625" style="1" hidden="1"/>
    <col min="15" max="20" width="14.5" style="1" hidden="1" customWidth="1"/>
    <col min="21" max="21" width="16.6640625" style="1" hidden="1" customWidth="1"/>
    <col min="22" max="22" width="12.6640625" style="1" customWidth="1"/>
    <col min="23" max="23" width="16.6640625" style="1" customWidth="1"/>
    <col min="24" max="24" width="12.6640625" style="1" customWidth="1"/>
    <col min="25" max="25" width="15.5" style="1" customWidth="1"/>
    <col min="26" max="26" width="11.33203125" style="1" customWidth="1"/>
    <col min="27" max="27" width="15.5" style="1" customWidth="1"/>
    <col min="28" max="28" width="16.6640625" style="1" customWidth="1"/>
    <col min="29" max="29" width="11.33203125" style="1" customWidth="1"/>
    <col min="30" max="30" width="15.5" style="1" customWidth="1"/>
    <col min="31" max="31" width="16.6640625" style="1" customWidth="1"/>
    <col min="44" max="65" width="9.1640625" style="1" hidden="1"/>
  </cols>
  <sheetData>
    <row r="1" spans="1:46" x14ac:dyDescent="0.2">
      <c r="A1" s="83"/>
    </row>
    <row r="2" spans="1:46" s="1" customFormat="1" ht="36.950000000000003" customHeight="1" x14ac:dyDescent="0.2">
      <c r="L2" s="17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5" t="s">
        <v>4</v>
      </c>
    </row>
    <row r="3" spans="1:46" s="1" customFormat="1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76</v>
      </c>
    </row>
    <row r="4" spans="1:46" s="1" customFormat="1" ht="24.95" customHeight="1" x14ac:dyDescent="0.2">
      <c r="B4" s="18"/>
      <c r="D4" s="19" t="s">
        <v>77</v>
      </c>
      <c r="L4" s="18"/>
      <c r="M4" s="84" t="s">
        <v>10</v>
      </c>
      <c r="AT4" s="15" t="s">
        <v>3</v>
      </c>
    </row>
    <row r="5" spans="1:46" s="1" customFormat="1" ht="6.95" customHeight="1" x14ac:dyDescent="0.2">
      <c r="B5" s="18"/>
      <c r="L5" s="18"/>
    </row>
    <row r="6" spans="1:46" s="2" customFormat="1" ht="12" customHeight="1" x14ac:dyDescent="0.2">
      <c r="A6" s="27"/>
      <c r="B6" s="28"/>
      <c r="C6" s="27"/>
      <c r="D6" s="24" t="s">
        <v>14</v>
      </c>
      <c r="E6" s="27"/>
      <c r="F6" s="27"/>
      <c r="G6" s="27"/>
      <c r="H6" s="27"/>
      <c r="I6" s="27"/>
      <c r="J6" s="27"/>
      <c r="K6" s="27"/>
      <c r="L6" s="3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46" s="2" customFormat="1" ht="15" customHeight="1" x14ac:dyDescent="0.2">
      <c r="A7" s="27"/>
      <c r="B7" s="28"/>
      <c r="C7" s="27"/>
      <c r="D7" s="27"/>
      <c r="E7" s="181" t="s">
        <v>170</v>
      </c>
      <c r="F7" s="194"/>
      <c r="G7" s="194"/>
      <c r="H7" s="194"/>
      <c r="I7" s="27"/>
      <c r="J7" s="27"/>
      <c r="K7" s="27"/>
      <c r="L7" s="3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46" s="2" customFormat="1" x14ac:dyDescent="0.2">
      <c r="A8" s="27"/>
      <c r="B8" s="28"/>
      <c r="C8" s="27"/>
      <c r="D8" s="27"/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2" customHeight="1" x14ac:dyDescent="0.2">
      <c r="A9" s="27"/>
      <c r="B9" s="28"/>
      <c r="C9" s="27"/>
      <c r="D9" s="24" t="s">
        <v>16</v>
      </c>
      <c r="E9" s="27"/>
      <c r="F9" s="22" t="s">
        <v>1</v>
      </c>
      <c r="G9" s="27"/>
      <c r="H9" s="27"/>
      <c r="I9" s="24" t="s">
        <v>17</v>
      </c>
      <c r="J9" s="22" t="s">
        <v>1</v>
      </c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 ht="12" customHeight="1" x14ac:dyDescent="0.2">
      <c r="A10" s="27"/>
      <c r="B10" s="28"/>
      <c r="C10" s="27"/>
      <c r="D10" s="24" t="s">
        <v>18</v>
      </c>
      <c r="E10" s="27"/>
      <c r="F10" s="22" t="s">
        <v>19</v>
      </c>
      <c r="G10" s="27"/>
      <c r="H10" s="27"/>
      <c r="I10" s="24" t="s">
        <v>20</v>
      </c>
      <c r="J10" s="50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0.9" customHeight="1" x14ac:dyDescent="0.2">
      <c r="A11" s="27"/>
      <c r="B11" s="28"/>
      <c r="C11" s="27"/>
      <c r="D11" s="27"/>
      <c r="E11" s="27"/>
      <c r="F11" s="27"/>
      <c r="G11" s="27"/>
      <c r="H11" s="27"/>
      <c r="I11" s="27"/>
      <c r="J11" s="27"/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 x14ac:dyDescent="0.2">
      <c r="A12" s="27"/>
      <c r="B12" s="28"/>
      <c r="C12" s="27"/>
      <c r="D12" s="24" t="s">
        <v>21</v>
      </c>
      <c r="E12" s="27"/>
      <c r="F12" s="27"/>
      <c r="G12" s="27"/>
      <c r="H12" s="27"/>
      <c r="I12" s="24" t="s">
        <v>22</v>
      </c>
      <c r="J12" s="22" t="str">
        <f>IF('Rekapitulace stavby'!AN10="","",'Rekapitulace stavby'!AN10)</f>
        <v/>
      </c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8" customHeight="1" x14ac:dyDescent="0.2">
      <c r="A13" s="27"/>
      <c r="B13" s="28"/>
      <c r="C13" s="27"/>
      <c r="D13" s="27"/>
      <c r="E13" s="22" t="str">
        <f>IF('Rekapitulace stavby'!E11="","",'Rekapitulace stavby'!E11)</f>
        <v xml:space="preserve"> </v>
      </c>
      <c r="F13" s="27"/>
      <c r="G13" s="27"/>
      <c r="H13" s="27"/>
      <c r="I13" s="24" t="s">
        <v>23</v>
      </c>
      <c r="J13" s="22" t="str">
        <f>IF('Rekapitulace stavby'!AN11="","",'Rekapitulace stavby'!AN11)</f>
        <v/>
      </c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6.95" customHeight="1" x14ac:dyDescent="0.2">
      <c r="A14" s="27"/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2" customHeight="1" x14ac:dyDescent="0.2">
      <c r="A15" s="27"/>
      <c r="B15" s="28"/>
      <c r="C15" s="27"/>
      <c r="D15" s="24" t="s">
        <v>24</v>
      </c>
      <c r="E15" s="27"/>
      <c r="F15" s="27"/>
      <c r="G15" s="27"/>
      <c r="H15" s="27"/>
      <c r="I15" s="24" t="s">
        <v>22</v>
      </c>
      <c r="J15" s="22" t="str">
        <f>'Rekapitulace stavby'!AN13</f>
        <v/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18" customHeight="1" x14ac:dyDescent="0.2">
      <c r="A16" s="27"/>
      <c r="B16" s="28"/>
      <c r="C16" s="27"/>
      <c r="D16" s="27"/>
      <c r="E16" s="160" t="str">
        <f>'Rekapitulace stavby'!E14</f>
        <v xml:space="preserve"> </v>
      </c>
      <c r="F16" s="160"/>
      <c r="G16" s="160"/>
      <c r="H16" s="160"/>
      <c r="I16" s="24" t="s">
        <v>23</v>
      </c>
      <c r="J16" s="22" t="str">
        <f>'Rekapitulace stavby'!AN14</f>
        <v/>
      </c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6.95" customHeight="1" x14ac:dyDescent="0.2">
      <c r="A17" s="27"/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2" customHeight="1" x14ac:dyDescent="0.2">
      <c r="A18" s="27"/>
      <c r="B18" s="28"/>
      <c r="C18" s="27"/>
      <c r="D18" s="24" t="s">
        <v>25</v>
      </c>
      <c r="E18" s="27"/>
      <c r="F18" s="27"/>
      <c r="G18" s="27"/>
      <c r="H18" s="27"/>
      <c r="I18" s="24" t="s">
        <v>22</v>
      </c>
      <c r="J18" s="22" t="str">
        <f>IF('Rekapitulace stavby'!AN16="","",'Rekapitulace stavby'!AN16)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18" customHeight="1" x14ac:dyDescent="0.2">
      <c r="A19" s="27"/>
      <c r="B19" s="28"/>
      <c r="C19" s="27"/>
      <c r="D19" s="27"/>
      <c r="E19" s="22" t="str">
        <f>IF('Rekapitulace stavby'!E17="","",'Rekapitulace stavby'!E17)</f>
        <v xml:space="preserve"> </v>
      </c>
      <c r="F19" s="27"/>
      <c r="G19" s="27"/>
      <c r="H19" s="27"/>
      <c r="I19" s="24" t="s">
        <v>23</v>
      </c>
      <c r="J19" s="22" t="str">
        <f>IF('Rekapitulace stavby'!AN17="","",'Rekapitulace stavby'!AN17)</f>
        <v/>
      </c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6.95" customHeight="1" x14ac:dyDescent="0.2">
      <c r="A20" s="27"/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2" customHeight="1" x14ac:dyDescent="0.2">
      <c r="A21" s="27"/>
      <c r="B21" s="28"/>
      <c r="C21" s="27"/>
      <c r="D21" s="24" t="s">
        <v>27</v>
      </c>
      <c r="E21" s="27"/>
      <c r="F21" s="27"/>
      <c r="G21" s="27"/>
      <c r="H21" s="27"/>
      <c r="I21" s="24" t="s">
        <v>22</v>
      </c>
      <c r="J21" s="22" t="str">
        <f>IF('Rekapitulace stavby'!AN19="","",'Rekapitulace stavby'!AN19)</f>
        <v/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18" customHeight="1" x14ac:dyDescent="0.2">
      <c r="A22" s="27"/>
      <c r="B22" s="28"/>
      <c r="C22" s="27"/>
      <c r="D22" s="27"/>
      <c r="E22" s="22" t="str">
        <f>IF('Rekapitulace stavby'!E20="","",'Rekapitulace stavby'!E20)</f>
        <v xml:space="preserve"> </v>
      </c>
      <c r="F22" s="27"/>
      <c r="G22" s="27"/>
      <c r="H22" s="27"/>
      <c r="I22" s="24" t="s">
        <v>23</v>
      </c>
      <c r="J22" s="22" t="str">
        <f>IF('Rekapitulace stavby'!AN20="","",'Rekapitulace stavby'!AN20)</f>
        <v/>
      </c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6.95" customHeight="1" x14ac:dyDescent="0.2">
      <c r="A23" s="27"/>
      <c r="B23" s="28"/>
      <c r="C23" s="27"/>
      <c r="D23" s="27"/>
      <c r="E23" s="27"/>
      <c r="F23" s="27"/>
      <c r="G23" s="27"/>
      <c r="H23" s="27"/>
      <c r="I23" s="27"/>
      <c r="J23" s="27"/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2" customHeight="1" x14ac:dyDescent="0.2">
      <c r="A24" s="27"/>
      <c r="B24" s="28"/>
      <c r="C24" s="27"/>
      <c r="D24" s="24" t="s">
        <v>28</v>
      </c>
      <c r="E24" s="27"/>
      <c r="F24" s="27"/>
      <c r="G24" s="27"/>
      <c r="H24" s="27"/>
      <c r="I24" s="27"/>
      <c r="J24" s="27"/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8" customFormat="1" ht="15" customHeight="1" x14ac:dyDescent="0.2">
      <c r="A25" s="85"/>
      <c r="B25" s="86"/>
      <c r="C25" s="85"/>
      <c r="D25" s="85"/>
      <c r="E25" s="163" t="s">
        <v>1</v>
      </c>
      <c r="F25" s="163"/>
      <c r="G25" s="163"/>
      <c r="H25" s="163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1" s="2" customFormat="1" ht="6.95" customHeight="1" x14ac:dyDescent="0.2">
      <c r="A26" s="27"/>
      <c r="B26" s="28"/>
      <c r="C26" s="27"/>
      <c r="D26" s="27"/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2" customFormat="1" ht="6.95" customHeight="1" x14ac:dyDescent="0.2">
      <c r="A27" s="27"/>
      <c r="B27" s="28"/>
      <c r="C27" s="27"/>
      <c r="D27" s="61"/>
      <c r="E27" s="61"/>
      <c r="F27" s="61"/>
      <c r="G27" s="61"/>
      <c r="H27" s="61"/>
      <c r="I27" s="61"/>
      <c r="J27" s="61"/>
      <c r="K27" s="61"/>
      <c r="L27" s="3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s="2" customFormat="1" ht="25.35" customHeight="1" x14ac:dyDescent="0.2">
      <c r="A28" s="27"/>
      <c r="B28" s="28"/>
      <c r="C28" s="27"/>
      <c r="D28" s="88" t="s">
        <v>29</v>
      </c>
      <c r="E28" s="27"/>
      <c r="F28" s="27"/>
      <c r="G28" s="27"/>
      <c r="H28" s="27"/>
      <c r="I28" s="27"/>
      <c r="J28" s="66">
        <f>ROUND(J119, 2)</f>
        <v>0</v>
      </c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5" customHeight="1" x14ac:dyDescent="0.2">
      <c r="A29" s="27"/>
      <c r="B29" s="28"/>
      <c r="C29" s="27"/>
      <c r="D29" s="61"/>
      <c r="E29" s="61"/>
      <c r="F29" s="61"/>
      <c r="G29" s="61"/>
      <c r="H29" s="61"/>
      <c r="I29" s="61"/>
      <c r="J29" s="61"/>
      <c r="K29" s="61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14.45" customHeight="1" x14ac:dyDescent="0.2">
      <c r="A30" s="27"/>
      <c r="B30" s="28"/>
      <c r="C30" s="27"/>
      <c r="D30" s="27"/>
      <c r="E30" s="27"/>
      <c r="F30" s="31" t="s">
        <v>31</v>
      </c>
      <c r="G30" s="27"/>
      <c r="H30" s="27"/>
      <c r="I30" s="31" t="s">
        <v>30</v>
      </c>
      <c r="J30" s="31" t="s">
        <v>32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14.45" customHeight="1" x14ac:dyDescent="0.2">
      <c r="A31" s="27"/>
      <c r="B31" s="28"/>
      <c r="C31" s="27"/>
      <c r="D31" s="89" t="s">
        <v>33</v>
      </c>
      <c r="E31" s="24" t="s">
        <v>34</v>
      </c>
      <c r="F31" s="90">
        <f>ROUND((SUM(BE119:BE143)),  2)</f>
        <v>0</v>
      </c>
      <c r="G31" s="27"/>
      <c r="H31" s="27"/>
      <c r="I31" s="91">
        <v>0.21</v>
      </c>
      <c r="J31" s="90">
        <f>ROUND(((SUM(BE119:BE143))*I31),  2)</f>
        <v>0</v>
      </c>
      <c r="K31" s="27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 x14ac:dyDescent="0.2">
      <c r="A32" s="27"/>
      <c r="B32" s="28"/>
      <c r="C32" s="27"/>
      <c r="D32" s="27"/>
      <c r="E32" s="24" t="s">
        <v>35</v>
      </c>
      <c r="F32" s="90">
        <f>ROUND((SUM(BF119:BF143)),  2)</f>
        <v>0</v>
      </c>
      <c r="G32" s="27"/>
      <c r="H32" s="27"/>
      <c r="I32" s="91">
        <v>0.12</v>
      </c>
      <c r="J32" s="90">
        <f>ROUND(((SUM(BF119:BF143))*I32),  2)</f>
        <v>0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hidden="1" customHeight="1" x14ac:dyDescent="0.2">
      <c r="A33" s="27"/>
      <c r="B33" s="28"/>
      <c r="C33" s="27"/>
      <c r="D33" s="27"/>
      <c r="E33" s="24" t="s">
        <v>36</v>
      </c>
      <c r="F33" s="90">
        <f>ROUND((SUM(BG119:BG143)),  2)</f>
        <v>0</v>
      </c>
      <c r="G33" s="27"/>
      <c r="H33" s="27"/>
      <c r="I33" s="91">
        <v>0.21</v>
      </c>
      <c r="J33" s="90">
        <f>0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hidden="1" customHeight="1" x14ac:dyDescent="0.2">
      <c r="A34" s="27"/>
      <c r="B34" s="28"/>
      <c r="C34" s="27"/>
      <c r="D34" s="27"/>
      <c r="E34" s="24" t="s">
        <v>37</v>
      </c>
      <c r="F34" s="90">
        <f>ROUND((SUM(BH119:BH143)),  2)</f>
        <v>0</v>
      </c>
      <c r="G34" s="27"/>
      <c r="H34" s="27"/>
      <c r="I34" s="91">
        <v>0.12</v>
      </c>
      <c r="J34" s="90">
        <f>0</f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 x14ac:dyDescent="0.2">
      <c r="A35" s="27"/>
      <c r="B35" s="28"/>
      <c r="C35" s="27"/>
      <c r="D35" s="27"/>
      <c r="E35" s="24" t="s">
        <v>38</v>
      </c>
      <c r="F35" s="90">
        <f>ROUND((SUM(BI119:BI143)),  2)</f>
        <v>0</v>
      </c>
      <c r="G35" s="27"/>
      <c r="H35" s="27"/>
      <c r="I35" s="91">
        <v>0</v>
      </c>
      <c r="J35" s="90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6.95" customHeight="1" x14ac:dyDescent="0.2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25.35" customHeight="1" x14ac:dyDescent="0.2">
      <c r="A37" s="27"/>
      <c r="B37" s="28"/>
      <c r="C37" s="92"/>
      <c r="D37" s="93" t="s">
        <v>39</v>
      </c>
      <c r="E37" s="55"/>
      <c r="F37" s="55"/>
      <c r="G37" s="94" t="s">
        <v>40</v>
      </c>
      <c r="H37" s="95" t="s">
        <v>41</v>
      </c>
      <c r="I37" s="55"/>
      <c r="J37" s="96">
        <f>SUM(J28:J35)</f>
        <v>0</v>
      </c>
      <c r="K37" s="9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14.45" customHeight="1" x14ac:dyDescent="0.2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1" customFormat="1" ht="14.45" customHeight="1" x14ac:dyDescent="0.2">
      <c r="B39" s="18"/>
      <c r="L39" s="18"/>
    </row>
    <row r="40" spans="1:31" s="1" customFormat="1" ht="14.45" customHeight="1" x14ac:dyDescent="0.2">
      <c r="B40" s="18"/>
      <c r="L40" s="18"/>
    </row>
    <row r="41" spans="1:31" s="1" customFormat="1" ht="14.45" customHeight="1" x14ac:dyDescent="0.2">
      <c r="B41" s="18"/>
      <c r="L41" s="18"/>
    </row>
    <row r="42" spans="1:31" s="1" customFormat="1" ht="14.45" customHeight="1" x14ac:dyDescent="0.2">
      <c r="B42" s="18"/>
      <c r="L42" s="18"/>
    </row>
    <row r="43" spans="1:31" s="1" customFormat="1" ht="14.45" customHeight="1" x14ac:dyDescent="0.2">
      <c r="B43" s="18"/>
      <c r="L43" s="18"/>
    </row>
    <row r="44" spans="1:31" s="1" customFormat="1" ht="14.45" customHeight="1" x14ac:dyDescent="0.2">
      <c r="B44" s="18"/>
      <c r="L44" s="18"/>
    </row>
    <row r="45" spans="1:31" s="1" customFormat="1" ht="14.45" customHeight="1" x14ac:dyDescent="0.2">
      <c r="B45" s="18"/>
      <c r="L45" s="18"/>
    </row>
    <row r="46" spans="1:31" s="1" customFormat="1" ht="14.45" customHeight="1" x14ac:dyDescent="0.2">
      <c r="B46" s="18"/>
      <c r="L46" s="18"/>
    </row>
    <row r="47" spans="1:31" s="1" customFormat="1" ht="14.45" customHeight="1" x14ac:dyDescent="0.2">
      <c r="B47" s="18"/>
      <c r="L47" s="18"/>
    </row>
    <row r="48" spans="1:31" s="1" customFormat="1" ht="14.45" customHeight="1" x14ac:dyDescent="0.2">
      <c r="B48" s="18"/>
      <c r="L48" s="18"/>
    </row>
    <row r="49" spans="1:31" s="1" customFormat="1" ht="14.45" customHeight="1" x14ac:dyDescent="0.2">
      <c r="B49" s="18"/>
      <c r="L49" s="18"/>
    </row>
    <row r="50" spans="1:31" s="2" customFormat="1" ht="14.45" customHeight="1" x14ac:dyDescent="0.2">
      <c r="B50" s="37"/>
      <c r="D50" s="38" t="s">
        <v>42</v>
      </c>
      <c r="E50" s="39"/>
      <c r="F50" s="39"/>
      <c r="G50" s="38" t="s">
        <v>43</v>
      </c>
      <c r="H50" s="39"/>
      <c r="I50" s="39"/>
      <c r="J50" s="39"/>
      <c r="K50" s="39"/>
      <c r="L50" s="37"/>
    </row>
    <row r="51" spans="1:31" x14ac:dyDescent="0.2">
      <c r="B51" s="18"/>
      <c r="L51" s="18"/>
    </row>
    <row r="52" spans="1:31" x14ac:dyDescent="0.2">
      <c r="B52" s="18"/>
      <c r="L52" s="18"/>
    </row>
    <row r="53" spans="1:31" x14ac:dyDescent="0.2">
      <c r="B53" s="18"/>
      <c r="L53" s="18"/>
    </row>
    <row r="54" spans="1:31" x14ac:dyDescent="0.2">
      <c r="B54" s="18"/>
      <c r="L54" s="18"/>
    </row>
    <row r="55" spans="1:31" x14ac:dyDescent="0.2">
      <c r="B55" s="18"/>
      <c r="L55" s="18"/>
    </row>
    <row r="56" spans="1:31" x14ac:dyDescent="0.2">
      <c r="B56" s="18"/>
      <c r="L56" s="18"/>
    </row>
    <row r="57" spans="1:31" x14ac:dyDescent="0.2">
      <c r="B57" s="18"/>
      <c r="L57" s="18"/>
    </row>
    <row r="58" spans="1:31" x14ac:dyDescent="0.2">
      <c r="B58" s="18"/>
      <c r="L58" s="18"/>
    </row>
    <row r="59" spans="1:31" x14ac:dyDescent="0.2">
      <c r="B59" s="18"/>
      <c r="L59" s="18"/>
    </row>
    <row r="60" spans="1:31" x14ac:dyDescent="0.2">
      <c r="B60" s="18"/>
      <c r="L60" s="18"/>
    </row>
    <row r="61" spans="1:31" s="2" customFormat="1" ht="12.75" x14ac:dyDescent="0.2">
      <c r="A61" s="27"/>
      <c r="B61" s="28"/>
      <c r="C61" s="27"/>
      <c r="D61" s="40" t="s">
        <v>44</v>
      </c>
      <c r="E61" s="30"/>
      <c r="F61" s="98" t="s">
        <v>45</v>
      </c>
      <c r="G61" s="40" t="s">
        <v>44</v>
      </c>
      <c r="H61" s="30"/>
      <c r="I61" s="30"/>
      <c r="J61" s="99" t="s">
        <v>45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 x14ac:dyDescent="0.2">
      <c r="B62" s="18"/>
      <c r="L62" s="18"/>
    </row>
    <row r="63" spans="1:31" x14ac:dyDescent="0.2">
      <c r="B63" s="18"/>
      <c r="L63" s="18"/>
    </row>
    <row r="64" spans="1:31" x14ac:dyDescent="0.2">
      <c r="B64" s="18"/>
      <c r="L64" s="18"/>
    </row>
    <row r="65" spans="1:31" s="2" customFormat="1" ht="12.75" x14ac:dyDescent="0.2">
      <c r="A65" s="27"/>
      <c r="B65" s="28"/>
      <c r="C65" s="27"/>
      <c r="D65" s="38" t="s">
        <v>46</v>
      </c>
      <c r="E65" s="41"/>
      <c r="F65" s="41"/>
      <c r="G65" s="38" t="s">
        <v>47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 x14ac:dyDescent="0.2">
      <c r="B66" s="18"/>
      <c r="L66" s="18"/>
    </row>
    <row r="67" spans="1:31" x14ac:dyDescent="0.2">
      <c r="B67" s="18"/>
      <c r="L67" s="18"/>
    </row>
    <row r="68" spans="1:31" x14ac:dyDescent="0.2">
      <c r="B68" s="18"/>
      <c r="L68" s="18"/>
    </row>
    <row r="69" spans="1:31" x14ac:dyDescent="0.2">
      <c r="B69" s="18"/>
      <c r="L69" s="18"/>
    </row>
    <row r="70" spans="1:31" x14ac:dyDescent="0.2">
      <c r="B70" s="18"/>
      <c r="L70" s="18"/>
    </row>
    <row r="71" spans="1:31" x14ac:dyDescent="0.2">
      <c r="B71" s="18"/>
      <c r="L71" s="18"/>
    </row>
    <row r="72" spans="1:31" x14ac:dyDescent="0.2">
      <c r="B72" s="18"/>
      <c r="L72" s="18"/>
    </row>
    <row r="73" spans="1:31" x14ac:dyDescent="0.2">
      <c r="B73" s="18"/>
      <c r="L73" s="18"/>
    </row>
    <row r="74" spans="1:31" x14ac:dyDescent="0.2">
      <c r="B74" s="18"/>
      <c r="L74" s="18"/>
    </row>
    <row r="75" spans="1:31" x14ac:dyDescent="0.2">
      <c r="B75" s="18"/>
      <c r="L75" s="18"/>
    </row>
    <row r="76" spans="1:31" s="2" customFormat="1" ht="12.75" x14ac:dyDescent="0.2">
      <c r="A76" s="27"/>
      <c r="B76" s="28"/>
      <c r="C76" s="27"/>
      <c r="D76" s="40" t="s">
        <v>44</v>
      </c>
      <c r="E76" s="30"/>
      <c r="F76" s="98" t="s">
        <v>45</v>
      </c>
      <c r="G76" s="40" t="s">
        <v>44</v>
      </c>
      <c r="H76" s="30"/>
      <c r="I76" s="30"/>
      <c r="J76" s="99" t="s">
        <v>45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 x14ac:dyDescent="0.2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5" customHeight="1" x14ac:dyDescent="0.2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5" customHeight="1" x14ac:dyDescent="0.2">
      <c r="A82" s="27"/>
      <c r="B82" s="28"/>
      <c r="C82" s="19" t="s">
        <v>78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5" customHeight="1" x14ac:dyDescent="0.2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 x14ac:dyDescent="0.2">
      <c r="A84" s="27"/>
      <c r="B84" s="28"/>
      <c r="C84" s="24" t="s">
        <v>14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15" customHeight="1" x14ac:dyDescent="0.2">
      <c r="A85" s="27"/>
      <c r="B85" s="28"/>
      <c r="C85" s="27"/>
      <c r="D85" s="27"/>
      <c r="E85" s="181" t="str">
        <f>E7</f>
        <v>Bohuslavice - oprava MK zákostelí 2. a 3. etapa</v>
      </c>
      <c r="F85" s="194"/>
      <c r="G85" s="194"/>
      <c r="H85" s="194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6.95" customHeight="1" x14ac:dyDescent="0.2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2" customHeight="1" x14ac:dyDescent="0.2">
      <c r="A87" s="27"/>
      <c r="B87" s="28"/>
      <c r="C87" s="24" t="s">
        <v>18</v>
      </c>
      <c r="D87" s="27"/>
      <c r="E87" s="27"/>
      <c r="F87" s="22" t="str">
        <f>F10</f>
        <v xml:space="preserve"> </v>
      </c>
      <c r="G87" s="27"/>
      <c r="H87" s="27"/>
      <c r="I87" s="24" t="s">
        <v>20</v>
      </c>
      <c r="J87" s="50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5" customHeight="1" x14ac:dyDescent="0.2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4.85" customHeight="1" x14ac:dyDescent="0.2">
      <c r="A89" s="27"/>
      <c r="B89" s="28"/>
      <c r="C89" s="24" t="s">
        <v>21</v>
      </c>
      <c r="D89" s="27"/>
      <c r="E89" s="27"/>
      <c r="F89" s="22" t="str">
        <f>E13</f>
        <v xml:space="preserve"> </v>
      </c>
      <c r="G89" s="27"/>
      <c r="H89" s="27"/>
      <c r="I89" s="24" t="s">
        <v>25</v>
      </c>
      <c r="J89" s="25" t="str">
        <f>E19</f>
        <v xml:space="preserve"> </v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14.85" customHeight="1" x14ac:dyDescent="0.2">
      <c r="A90" s="27"/>
      <c r="B90" s="28"/>
      <c r="C90" s="24" t="s">
        <v>24</v>
      </c>
      <c r="D90" s="27"/>
      <c r="E90" s="27"/>
      <c r="F90" s="22" t="str">
        <f>IF(E16="","",E16)</f>
        <v xml:space="preserve"> </v>
      </c>
      <c r="G90" s="27"/>
      <c r="H90" s="27"/>
      <c r="I90" s="24" t="s">
        <v>27</v>
      </c>
      <c r="J90" s="25" t="str">
        <f>E22</f>
        <v xml:space="preserve"> </v>
      </c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0.35" customHeight="1" x14ac:dyDescent="0.2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29.25" customHeight="1" x14ac:dyDescent="0.2">
      <c r="A92" s="27"/>
      <c r="B92" s="28"/>
      <c r="C92" s="100" t="s">
        <v>79</v>
      </c>
      <c r="D92" s="92"/>
      <c r="E92" s="92"/>
      <c r="F92" s="92"/>
      <c r="G92" s="92"/>
      <c r="H92" s="92"/>
      <c r="I92" s="92"/>
      <c r="J92" s="101" t="s">
        <v>80</v>
      </c>
      <c r="K92" s="92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 x14ac:dyDescent="0.2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2.9" customHeight="1" x14ac:dyDescent="0.2">
      <c r="A94" s="27"/>
      <c r="B94" s="28"/>
      <c r="C94" s="102" t="s">
        <v>81</v>
      </c>
      <c r="D94" s="27"/>
      <c r="E94" s="27"/>
      <c r="F94" s="27"/>
      <c r="G94" s="27"/>
      <c r="H94" s="27"/>
      <c r="I94" s="27"/>
      <c r="J94" s="66">
        <f>J119</f>
        <v>0</v>
      </c>
      <c r="K94" s="27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U94" s="15" t="s">
        <v>82</v>
      </c>
    </row>
    <row r="95" spans="1:47" s="9" customFormat="1" ht="24.95" customHeight="1" x14ac:dyDescent="0.2">
      <c r="B95" s="103"/>
      <c r="D95" s="104" t="s">
        <v>83</v>
      </c>
      <c r="E95" s="105"/>
      <c r="F95" s="105"/>
      <c r="G95" s="105"/>
      <c r="H95" s="105"/>
      <c r="I95" s="105"/>
      <c r="J95" s="106">
        <f>J120</f>
        <v>0</v>
      </c>
      <c r="L95" s="103"/>
    </row>
    <row r="96" spans="1:47" s="10" customFormat="1" ht="19.899999999999999" customHeight="1" x14ac:dyDescent="0.2">
      <c r="B96" s="107"/>
      <c r="D96" s="108" t="s">
        <v>84</v>
      </c>
      <c r="E96" s="109"/>
      <c r="F96" s="109"/>
      <c r="G96" s="109"/>
      <c r="H96" s="109"/>
      <c r="I96" s="109"/>
      <c r="J96" s="110">
        <f>J121</f>
        <v>0</v>
      </c>
      <c r="L96" s="107"/>
    </row>
    <row r="97" spans="1:31" s="10" customFormat="1" ht="19.899999999999999" customHeight="1" x14ac:dyDescent="0.2">
      <c r="B97" s="107"/>
      <c r="D97" s="108" t="s">
        <v>85</v>
      </c>
      <c r="E97" s="109"/>
      <c r="F97" s="109"/>
      <c r="G97" s="109"/>
      <c r="H97" s="109"/>
      <c r="I97" s="109"/>
      <c r="J97" s="110">
        <f>J126</f>
        <v>0</v>
      </c>
      <c r="L97" s="107"/>
    </row>
    <row r="98" spans="1:31" s="10" customFormat="1" ht="19.899999999999999" customHeight="1" x14ac:dyDescent="0.2">
      <c r="B98" s="107"/>
      <c r="D98" s="108" t="s">
        <v>86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1:31" s="10" customFormat="1" ht="19.899999999999999" customHeight="1" x14ac:dyDescent="0.2">
      <c r="B99" s="107"/>
      <c r="D99" s="108" t="s">
        <v>87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1:31" s="10" customFormat="1" ht="19.899999999999999" customHeight="1" x14ac:dyDescent="0.2">
      <c r="B100" s="107"/>
      <c r="D100" s="108" t="s">
        <v>88</v>
      </c>
      <c r="E100" s="109"/>
      <c r="F100" s="109"/>
      <c r="G100" s="109"/>
      <c r="H100" s="109"/>
      <c r="I100" s="109"/>
      <c r="J100" s="110">
        <f>SUM(J137)</f>
        <v>0</v>
      </c>
      <c r="L100" s="107"/>
    </row>
    <row r="101" spans="1:31" s="10" customFormat="1" ht="19.899999999999999" customHeight="1" x14ac:dyDescent="0.2">
      <c r="B101" s="107"/>
      <c r="D101" s="108" t="s">
        <v>169</v>
      </c>
      <c r="E101" s="109"/>
      <c r="F101" s="109"/>
      <c r="G101" s="109"/>
      <c r="H101" s="109"/>
      <c r="I101" s="109"/>
      <c r="J101" s="110">
        <f>SUM(J142)</f>
        <v>0</v>
      </c>
      <c r="L101" s="107"/>
    </row>
    <row r="102" spans="1:31" s="2" customFormat="1" ht="21.75" customHeight="1" x14ac:dyDescent="0.2">
      <c r="A102" s="27"/>
      <c r="B102" s="28"/>
      <c r="C102" s="27"/>
      <c r="D102" s="27"/>
      <c r="E102" s="27"/>
      <c r="F102" s="27"/>
      <c r="G102" s="27"/>
      <c r="H102" s="27"/>
      <c r="I102" s="27"/>
      <c r="J102" s="27"/>
      <c r="K102" s="27"/>
      <c r="L102" s="3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</row>
    <row r="103" spans="1:31" s="2" customFormat="1" ht="6.95" customHeight="1" x14ac:dyDescent="0.2">
      <c r="A103" s="27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</row>
    <row r="107" spans="1:31" s="2" customFormat="1" ht="6.95" customHeight="1" x14ac:dyDescent="0.2">
      <c r="A107" s="27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 spans="1:31" s="2" customFormat="1" ht="24.95" customHeight="1" x14ac:dyDescent="0.2">
      <c r="A108" s="27"/>
      <c r="B108" s="28"/>
      <c r="C108" s="19" t="s">
        <v>89</v>
      </c>
      <c r="D108" s="27"/>
      <c r="E108" s="27"/>
      <c r="F108" s="27"/>
      <c r="G108" s="27"/>
      <c r="H108" s="27"/>
      <c r="I108" s="27"/>
      <c r="J108" s="27"/>
      <c r="K108" s="27"/>
      <c r="L108" s="3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6.95" customHeight="1" x14ac:dyDescent="0.2">
      <c r="A109" s="27"/>
      <c r="B109" s="28"/>
      <c r="C109" s="27"/>
      <c r="D109" s="27"/>
      <c r="E109" s="27"/>
      <c r="F109" s="27"/>
      <c r="G109" s="27"/>
      <c r="H109" s="27"/>
      <c r="I109" s="27"/>
      <c r="J109" s="27"/>
      <c r="K109" s="27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12" customHeight="1" x14ac:dyDescent="0.2">
      <c r="A110" s="27"/>
      <c r="B110" s="28"/>
      <c r="C110" s="24" t="s">
        <v>14</v>
      </c>
      <c r="D110" s="27"/>
      <c r="E110" s="27"/>
      <c r="F110" s="27"/>
      <c r="G110" s="27"/>
      <c r="H110" s="27"/>
      <c r="I110" s="27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15" customHeight="1" x14ac:dyDescent="0.2">
      <c r="A111" s="27"/>
      <c r="B111" s="28"/>
      <c r="C111" s="27"/>
      <c r="D111" s="27"/>
      <c r="E111" s="181" t="str">
        <f>E7</f>
        <v>Bohuslavice - oprava MK zákostelí 2. a 3. etapa</v>
      </c>
      <c r="F111" s="194"/>
      <c r="G111" s="194"/>
      <c r="H111" s="194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6.95" customHeight="1" x14ac:dyDescent="0.2">
      <c r="A112" s="27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2" customHeight="1" x14ac:dyDescent="0.2">
      <c r="A113" s="27"/>
      <c r="B113" s="28"/>
      <c r="C113" s="24" t="s">
        <v>18</v>
      </c>
      <c r="D113" s="27"/>
      <c r="E113" s="27"/>
      <c r="F113" s="22" t="str">
        <f>F10</f>
        <v xml:space="preserve"> </v>
      </c>
      <c r="G113" s="27"/>
      <c r="H113" s="27"/>
      <c r="I113" s="24" t="s">
        <v>20</v>
      </c>
      <c r="J113" s="50" t="str">
        <f>IF(J10="","",J10)</f>
        <v/>
      </c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6.95" customHeight="1" x14ac:dyDescent="0.2">
      <c r="A114" s="27"/>
      <c r="B114" s="28"/>
      <c r="C114" s="27"/>
      <c r="D114" s="27"/>
      <c r="E114" s="27"/>
      <c r="F114" s="27"/>
      <c r="G114" s="27"/>
      <c r="H114" s="27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4.85" customHeight="1" x14ac:dyDescent="0.2">
      <c r="A115" s="27"/>
      <c r="B115" s="28"/>
      <c r="C115" s="24" t="s">
        <v>21</v>
      </c>
      <c r="D115" s="27"/>
      <c r="E115" s="27"/>
      <c r="F115" s="22" t="str">
        <f>E13</f>
        <v xml:space="preserve"> </v>
      </c>
      <c r="G115" s="27"/>
      <c r="H115" s="27"/>
      <c r="I115" s="24" t="s">
        <v>25</v>
      </c>
      <c r="J115" s="25" t="str">
        <f>E19</f>
        <v xml:space="preserve"> </v>
      </c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4.85" customHeight="1" x14ac:dyDescent="0.2">
      <c r="A116" s="27"/>
      <c r="B116" s="28"/>
      <c r="C116" s="24" t="s">
        <v>24</v>
      </c>
      <c r="D116" s="27"/>
      <c r="E116" s="27"/>
      <c r="F116" s="22" t="str">
        <f>IF(E16="","",E16)</f>
        <v xml:space="preserve"> </v>
      </c>
      <c r="G116" s="27"/>
      <c r="H116" s="27"/>
      <c r="I116" s="24" t="s">
        <v>27</v>
      </c>
      <c r="J116" s="25" t="str">
        <f>E22</f>
        <v xml:space="preserve"> </v>
      </c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0.35" customHeight="1" x14ac:dyDescent="0.2">
      <c r="A117" s="27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11" customFormat="1" ht="29.25" customHeight="1" x14ac:dyDescent="0.2">
      <c r="A118" s="111"/>
      <c r="B118" s="112"/>
      <c r="C118" s="113" t="s">
        <v>90</v>
      </c>
      <c r="D118" s="114" t="s">
        <v>54</v>
      </c>
      <c r="E118" s="114" t="s">
        <v>50</v>
      </c>
      <c r="F118" s="114" t="s">
        <v>51</v>
      </c>
      <c r="G118" s="114" t="s">
        <v>91</v>
      </c>
      <c r="H118" s="114" t="s">
        <v>92</v>
      </c>
      <c r="I118" s="114" t="s">
        <v>93</v>
      </c>
      <c r="J118" s="115" t="s">
        <v>80</v>
      </c>
      <c r="K118" s="116" t="s">
        <v>94</v>
      </c>
      <c r="L118" s="117"/>
      <c r="M118" s="57" t="s">
        <v>1</v>
      </c>
      <c r="N118" s="58" t="s">
        <v>33</v>
      </c>
      <c r="O118" s="58" t="s">
        <v>95</v>
      </c>
      <c r="P118" s="58" t="s">
        <v>96</v>
      </c>
      <c r="Q118" s="58" t="s">
        <v>97</v>
      </c>
      <c r="R118" s="58" t="s">
        <v>98</v>
      </c>
      <c r="S118" s="58" t="s">
        <v>99</v>
      </c>
      <c r="T118" s="59" t="s">
        <v>100</v>
      </c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</row>
    <row r="119" spans="1:65" s="2" customFormat="1" ht="22.9" customHeight="1" x14ac:dyDescent="0.25">
      <c r="A119" s="27"/>
      <c r="B119" s="28"/>
      <c r="C119" s="64" t="s">
        <v>101</v>
      </c>
      <c r="D119" s="27"/>
      <c r="E119" s="27"/>
      <c r="F119" s="27"/>
      <c r="G119" s="27"/>
      <c r="H119" s="27"/>
      <c r="I119" s="27"/>
      <c r="J119" s="118">
        <f>J120</f>
        <v>0</v>
      </c>
      <c r="K119" s="27"/>
      <c r="L119" s="28"/>
      <c r="M119" s="60"/>
      <c r="N119" s="51"/>
      <c r="O119" s="61"/>
      <c r="P119" s="119">
        <f>P120</f>
        <v>1598.43</v>
      </c>
      <c r="Q119" s="61"/>
      <c r="R119" s="119">
        <f>R120</f>
        <v>36.050490000000003</v>
      </c>
      <c r="S119" s="61"/>
      <c r="T119" s="120">
        <f>T120</f>
        <v>15.23</v>
      </c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T119" s="15" t="s">
        <v>68</v>
      </c>
      <c r="AU119" s="15" t="s">
        <v>82</v>
      </c>
      <c r="BK119" s="121">
        <f>BK120</f>
        <v>0</v>
      </c>
    </row>
    <row r="120" spans="1:65" s="12" customFormat="1" ht="25.9" customHeight="1" x14ac:dyDescent="0.2">
      <c r="B120" s="122"/>
      <c r="D120" s="123" t="s">
        <v>68</v>
      </c>
      <c r="E120" s="124" t="s">
        <v>102</v>
      </c>
      <c r="F120" s="124" t="s">
        <v>103</v>
      </c>
      <c r="J120" s="125">
        <f>SUM(J121,J126,J131,J133,J137,J142)</f>
        <v>0</v>
      </c>
      <c r="L120" s="122"/>
      <c r="M120" s="126"/>
      <c r="N120" s="127"/>
      <c r="O120" s="127"/>
      <c r="P120" s="128">
        <f>P121+P126+P131+P133+P142</f>
        <v>1598.43</v>
      </c>
      <c r="Q120" s="127"/>
      <c r="R120" s="128">
        <f>R121+R126+R131+R133+R142</f>
        <v>36.050490000000003</v>
      </c>
      <c r="S120" s="127"/>
      <c r="T120" s="129">
        <f>T121+T126+T131+T133+T142</f>
        <v>15.23</v>
      </c>
      <c r="AR120" s="123" t="s">
        <v>74</v>
      </c>
      <c r="AT120" s="130" t="s">
        <v>68</v>
      </c>
      <c r="AU120" s="130" t="s">
        <v>69</v>
      </c>
      <c r="AY120" s="123" t="s">
        <v>104</v>
      </c>
      <c r="BK120" s="131">
        <f>BK121+BK126+BK131+BK133+BK142</f>
        <v>0</v>
      </c>
    </row>
    <row r="121" spans="1:65" s="12" customFormat="1" ht="22.9" customHeight="1" x14ac:dyDescent="0.2">
      <c r="B121" s="122"/>
      <c r="D121" s="123" t="s">
        <v>68</v>
      </c>
      <c r="E121" s="132" t="s">
        <v>74</v>
      </c>
      <c r="F121" s="132" t="s">
        <v>105</v>
      </c>
      <c r="J121" s="133">
        <f>SUM(J122:J125)</f>
        <v>0</v>
      </c>
      <c r="L121" s="122"/>
      <c r="M121" s="126"/>
      <c r="N121" s="127"/>
      <c r="O121" s="127"/>
      <c r="P121" s="128">
        <f>SUM(P122:P125)</f>
        <v>11.049999999999997</v>
      </c>
      <c r="Q121" s="127"/>
      <c r="R121" s="128">
        <f>SUM(R122:R125)</f>
        <v>9.0000000000000006E-5</v>
      </c>
      <c r="S121" s="127"/>
      <c r="T121" s="129">
        <f>SUM(T122:T125)</f>
        <v>0.23</v>
      </c>
      <c r="AR121" s="123" t="s">
        <v>74</v>
      </c>
      <c r="AT121" s="130" t="s">
        <v>68</v>
      </c>
      <c r="AU121" s="130" t="s">
        <v>74</v>
      </c>
      <c r="AY121" s="123" t="s">
        <v>104</v>
      </c>
      <c r="BK121" s="131">
        <f>SUM(BK122:BK125)</f>
        <v>0</v>
      </c>
    </row>
    <row r="122" spans="1:65" s="2" customFormat="1" ht="23.65" customHeight="1" x14ac:dyDescent="0.2">
      <c r="A122" s="27"/>
      <c r="B122" s="134"/>
      <c r="C122" s="135" t="s">
        <v>74</v>
      </c>
      <c r="D122" s="135" t="s">
        <v>106</v>
      </c>
      <c r="E122" s="136" t="s">
        <v>107</v>
      </c>
      <c r="F122" s="137" t="s">
        <v>108</v>
      </c>
      <c r="G122" s="138" t="s">
        <v>109</v>
      </c>
      <c r="H122" s="139">
        <v>1</v>
      </c>
      <c r="I122" s="140"/>
      <c r="J122" s="140">
        <f>ROUND(I122*H122,2)</f>
        <v>0</v>
      </c>
      <c r="K122" s="141"/>
      <c r="L122" s="28"/>
      <c r="M122" s="142" t="s">
        <v>1</v>
      </c>
      <c r="N122" s="143" t="s">
        <v>34</v>
      </c>
      <c r="O122" s="144">
        <v>1.7999999999999999E-2</v>
      </c>
      <c r="P122" s="144">
        <f>O122*H122</f>
        <v>1.7999999999999999E-2</v>
      </c>
      <c r="Q122" s="144">
        <v>9.0000000000000006E-5</v>
      </c>
      <c r="R122" s="144">
        <f>Q122*H122</f>
        <v>9.0000000000000006E-5</v>
      </c>
      <c r="S122" s="144">
        <v>0.23</v>
      </c>
      <c r="T122" s="145">
        <f>S122*H122</f>
        <v>0.23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R122" s="146" t="s">
        <v>110</v>
      </c>
      <c r="AT122" s="146" t="s">
        <v>106</v>
      </c>
      <c r="AU122" s="146" t="s">
        <v>76</v>
      </c>
      <c r="AY122" s="15" t="s">
        <v>104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5" t="s">
        <v>74</v>
      </c>
      <c r="BK122" s="147">
        <f>ROUND(I122*H122,2)</f>
        <v>0</v>
      </c>
      <c r="BL122" s="15" t="s">
        <v>110</v>
      </c>
      <c r="BM122" s="146" t="s">
        <v>111</v>
      </c>
    </row>
    <row r="123" spans="1:65" s="2" customFormat="1" ht="31.9" customHeight="1" x14ac:dyDescent="0.2">
      <c r="A123" s="27"/>
      <c r="B123" s="134"/>
      <c r="C123" s="135" t="s">
        <v>76</v>
      </c>
      <c r="D123" s="135" t="s">
        <v>106</v>
      </c>
      <c r="E123" s="136" t="s">
        <v>112</v>
      </c>
      <c r="F123" s="137" t="s">
        <v>113</v>
      </c>
      <c r="G123" s="138" t="s">
        <v>114</v>
      </c>
      <c r="H123" s="139">
        <v>28</v>
      </c>
      <c r="I123" s="140"/>
      <c r="J123" s="140">
        <f>ROUND(I123*H123,2)</f>
        <v>0</v>
      </c>
      <c r="K123" s="141"/>
      <c r="L123" s="28"/>
      <c r="M123" s="142" t="s">
        <v>1</v>
      </c>
      <c r="N123" s="143" t="s">
        <v>34</v>
      </c>
      <c r="O123" s="144">
        <v>0.28199999999999997</v>
      </c>
      <c r="P123" s="144">
        <f>O123*H123</f>
        <v>7.895999999999999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R123" s="146" t="s">
        <v>110</v>
      </c>
      <c r="AT123" s="146" t="s">
        <v>106</v>
      </c>
      <c r="AU123" s="146" t="s">
        <v>76</v>
      </c>
      <c r="AY123" s="15" t="s">
        <v>104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5" t="s">
        <v>74</v>
      </c>
      <c r="BK123" s="147">
        <f>ROUND(I123*H123,2)</f>
        <v>0</v>
      </c>
      <c r="BL123" s="15" t="s">
        <v>110</v>
      </c>
      <c r="BM123" s="146" t="s">
        <v>115</v>
      </c>
    </row>
    <row r="124" spans="1:65" s="2" customFormat="1" ht="36.6" customHeight="1" x14ac:dyDescent="0.2">
      <c r="A124" s="27"/>
      <c r="B124" s="134"/>
      <c r="C124" s="135" t="s">
        <v>116</v>
      </c>
      <c r="D124" s="135" t="s">
        <v>106</v>
      </c>
      <c r="E124" s="136" t="s">
        <v>117</v>
      </c>
      <c r="F124" s="137" t="s">
        <v>118</v>
      </c>
      <c r="G124" s="138" t="s">
        <v>114</v>
      </c>
      <c r="H124" s="139">
        <v>28</v>
      </c>
      <c r="I124" s="140"/>
      <c r="J124" s="140">
        <f>ROUND(I124*H124,2)</f>
        <v>0</v>
      </c>
      <c r="K124" s="141"/>
      <c r="L124" s="28"/>
      <c r="M124" s="142" t="s">
        <v>1</v>
      </c>
      <c r="N124" s="143" t="s">
        <v>34</v>
      </c>
      <c r="O124" s="144">
        <v>8.6999999999999994E-2</v>
      </c>
      <c r="P124" s="144">
        <f>O124*H124</f>
        <v>2.4359999999999999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R124" s="146" t="s">
        <v>110</v>
      </c>
      <c r="AT124" s="146" t="s">
        <v>106</v>
      </c>
      <c r="AU124" s="146" t="s">
        <v>76</v>
      </c>
      <c r="AY124" s="15" t="s">
        <v>104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5" t="s">
        <v>74</v>
      </c>
      <c r="BK124" s="147">
        <f>ROUND(I124*H124,2)</f>
        <v>0</v>
      </c>
      <c r="BL124" s="15" t="s">
        <v>110</v>
      </c>
      <c r="BM124" s="146" t="s">
        <v>119</v>
      </c>
    </row>
    <row r="125" spans="1:65" s="2" customFormat="1" ht="36.6" customHeight="1" x14ac:dyDescent="0.2">
      <c r="A125" s="27"/>
      <c r="B125" s="134"/>
      <c r="C125" s="135" t="s">
        <v>110</v>
      </c>
      <c r="D125" s="135" t="s">
        <v>106</v>
      </c>
      <c r="E125" s="136" t="s">
        <v>120</v>
      </c>
      <c r="F125" s="137" t="s">
        <v>121</v>
      </c>
      <c r="G125" s="138" t="s">
        <v>114</v>
      </c>
      <c r="H125" s="139">
        <v>140</v>
      </c>
      <c r="I125" s="140"/>
      <c r="J125" s="140">
        <f>ROUND(I125*H125,2)</f>
        <v>0</v>
      </c>
      <c r="K125" s="141"/>
      <c r="L125" s="28"/>
      <c r="M125" s="142" t="s">
        <v>1</v>
      </c>
      <c r="N125" s="143" t="s">
        <v>34</v>
      </c>
      <c r="O125" s="144">
        <v>5.0000000000000001E-3</v>
      </c>
      <c r="P125" s="144">
        <f>O125*H125</f>
        <v>0.70000000000000007</v>
      </c>
      <c r="Q125" s="144">
        <v>0</v>
      </c>
      <c r="R125" s="144">
        <f>Q125*H125</f>
        <v>0</v>
      </c>
      <c r="S125" s="144">
        <v>0</v>
      </c>
      <c r="T125" s="145">
        <f>S125*H125</f>
        <v>0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R125" s="146" t="s">
        <v>110</v>
      </c>
      <c r="AT125" s="146" t="s">
        <v>106</v>
      </c>
      <c r="AU125" s="146" t="s">
        <v>76</v>
      </c>
      <c r="AY125" s="15" t="s">
        <v>104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5" t="s">
        <v>74</v>
      </c>
      <c r="BK125" s="147">
        <f>ROUND(I125*H125,2)</f>
        <v>0</v>
      </c>
      <c r="BL125" s="15" t="s">
        <v>110</v>
      </c>
      <c r="BM125" s="146" t="s">
        <v>122</v>
      </c>
    </row>
    <row r="126" spans="1:65" s="12" customFormat="1" ht="22.9" customHeight="1" x14ac:dyDescent="0.2">
      <c r="B126" s="122"/>
      <c r="D126" s="123" t="s">
        <v>68</v>
      </c>
      <c r="E126" s="132" t="s">
        <v>123</v>
      </c>
      <c r="F126" s="132" t="s">
        <v>124</v>
      </c>
      <c r="J126" s="133">
        <f>SUM(J127:J130)</f>
        <v>0</v>
      </c>
      <c r="L126" s="122"/>
      <c r="M126" s="126"/>
      <c r="N126" s="127"/>
      <c r="O126" s="127"/>
      <c r="P126" s="128">
        <f>SUM(P127:P130)</f>
        <v>187.46</v>
      </c>
      <c r="Q126" s="127"/>
      <c r="R126" s="128">
        <f>SUM(R127:R130)</f>
        <v>0</v>
      </c>
      <c r="S126" s="127"/>
      <c r="T126" s="129">
        <f>SUM(T127:T130)</f>
        <v>0</v>
      </c>
      <c r="AR126" s="123" t="s">
        <v>74</v>
      </c>
      <c r="AT126" s="130" t="s">
        <v>68</v>
      </c>
      <c r="AU126" s="130" t="s">
        <v>74</v>
      </c>
      <c r="AY126" s="123" t="s">
        <v>104</v>
      </c>
      <c r="BK126" s="131">
        <f>SUM(BK127:BK130)</f>
        <v>0</v>
      </c>
    </row>
    <row r="127" spans="1:65" s="2" customFormat="1" ht="23.65" customHeight="1" x14ac:dyDescent="0.2">
      <c r="A127" s="27"/>
      <c r="B127" s="134"/>
      <c r="C127" s="135" t="s">
        <v>125</v>
      </c>
      <c r="D127" s="135" t="s">
        <v>106</v>
      </c>
      <c r="E127" s="136" t="s">
        <v>126</v>
      </c>
      <c r="F127" s="137" t="s">
        <v>127</v>
      </c>
      <c r="G127" s="138" t="s">
        <v>128</v>
      </c>
      <c r="H127" s="139">
        <v>140</v>
      </c>
      <c r="I127" s="140"/>
      <c r="J127" s="140">
        <f>ROUND(I127*H127,2)</f>
        <v>0</v>
      </c>
      <c r="K127" s="141"/>
      <c r="L127" s="28"/>
      <c r="M127" s="142" t="s">
        <v>1</v>
      </c>
      <c r="N127" s="143" t="s">
        <v>34</v>
      </c>
      <c r="O127" s="144">
        <v>2.9000000000000001E-2</v>
      </c>
      <c r="P127" s="144">
        <f>O127*H127</f>
        <v>4.0600000000000005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46" t="s">
        <v>110</v>
      </c>
      <c r="AT127" s="146" t="s">
        <v>106</v>
      </c>
      <c r="AU127" s="146" t="s">
        <v>76</v>
      </c>
      <c r="AY127" s="15" t="s">
        <v>104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5" t="s">
        <v>74</v>
      </c>
      <c r="BK127" s="147">
        <f>ROUND(I127*H127,2)</f>
        <v>0</v>
      </c>
      <c r="BL127" s="15" t="s">
        <v>110</v>
      </c>
      <c r="BM127" s="146" t="s">
        <v>129</v>
      </c>
    </row>
    <row r="128" spans="1:65" s="2" customFormat="1" ht="21.4" customHeight="1" x14ac:dyDescent="0.2">
      <c r="A128" s="27"/>
      <c r="B128" s="134"/>
      <c r="C128" s="135" t="s">
        <v>130</v>
      </c>
      <c r="D128" s="135" t="s">
        <v>106</v>
      </c>
      <c r="E128" s="136" t="s">
        <v>131</v>
      </c>
      <c r="F128" s="137" t="s">
        <v>132</v>
      </c>
      <c r="G128" s="138" t="s">
        <v>128</v>
      </c>
      <c r="H128" s="139">
        <v>1400</v>
      </c>
      <c r="I128" s="140"/>
      <c r="J128" s="140">
        <f>ROUND(I128*H128,2)</f>
        <v>0</v>
      </c>
      <c r="K128" s="141"/>
      <c r="L128" s="28"/>
      <c r="M128" s="142" t="s">
        <v>1</v>
      </c>
      <c r="N128" s="143" t="s">
        <v>34</v>
      </c>
      <c r="O128" s="144">
        <v>2E-3</v>
      </c>
      <c r="P128" s="144">
        <f>O128*H128</f>
        <v>2.8000000000000003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46" t="s">
        <v>110</v>
      </c>
      <c r="AT128" s="146" t="s">
        <v>106</v>
      </c>
      <c r="AU128" s="146" t="s">
        <v>76</v>
      </c>
      <c r="AY128" s="15" t="s">
        <v>104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5" t="s">
        <v>74</v>
      </c>
      <c r="BK128" s="147">
        <f>ROUND(I128*H128,2)</f>
        <v>0</v>
      </c>
      <c r="BL128" s="15" t="s">
        <v>110</v>
      </c>
      <c r="BM128" s="146" t="s">
        <v>133</v>
      </c>
    </row>
    <row r="129" spans="1:65" s="2" customFormat="1" ht="23.65" customHeight="1" x14ac:dyDescent="0.2">
      <c r="A129" s="27"/>
      <c r="B129" s="134"/>
      <c r="C129" s="135" t="s">
        <v>134</v>
      </c>
      <c r="D129" s="135" t="s">
        <v>106</v>
      </c>
      <c r="E129" s="136" t="s">
        <v>161</v>
      </c>
      <c r="F129" s="137" t="s">
        <v>160</v>
      </c>
      <c r="G129" s="138" t="s">
        <v>128</v>
      </c>
      <c r="H129" s="139">
        <v>1400</v>
      </c>
      <c r="I129" s="140"/>
      <c r="J129" s="140">
        <f>ROUND(I129*H129,2)</f>
        <v>0</v>
      </c>
      <c r="K129" s="141"/>
      <c r="L129" s="28"/>
      <c r="M129" s="142" t="s">
        <v>1</v>
      </c>
      <c r="N129" s="143" t="s">
        <v>34</v>
      </c>
      <c r="O129" s="144">
        <v>6.3E-2</v>
      </c>
      <c r="P129" s="144">
        <f>O129*H129</f>
        <v>88.2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46" t="s">
        <v>110</v>
      </c>
      <c r="AT129" s="146" t="s">
        <v>106</v>
      </c>
      <c r="AU129" s="146" t="s">
        <v>76</v>
      </c>
      <c r="AY129" s="15" t="s">
        <v>104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5" t="s">
        <v>74</v>
      </c>
      <c r="BK129" s="147">
        <f>ROUND(I129*H129,2)</f>
        <v>0</v>
      </c>
      <c r="BL129" s="15" t="s">
        <v>110</v>
      </c>
      <c r="BM129" s="146" t="s">
        <v>135</v>
      </c>
    </row>
    <row r="130" spans="1:65" s="2" customFormat="1" ht="31.9" customHeight="1" x14ac:dyDescent="0.2">
      <c r="A130" s="27"/>
      <c r="B130" s="134"/>
      <c r="C130" s="135" t="s">
        <v>136</v>
      </c>
      <c r="D130" s="135" t="s">
        <v>106</v>
      </c>
      <c r="E130" s="136" t="s">
        <v>137</v>
      </c>
      <c r="F130" s="137" t="s">
        <v>138</v>
      </c>
      <c r="G130" s="138" t="s">
        <v>128</v>
      </c>
      <c r="H130" s="139">
        <v>1400</v>
      </c>
      <c r="I130" s="140"/>
      <c r="J130" s="140">
        <f>ROUND(I130*H130,2)</f>
        <v>0</v>
      </c>
      <c r="K130" s="141"/>
      <c r="L130" s="28"/>
      <c r="M130" s="142" t="s">
        <v>1</v>
      </c>
      <c r="N130" s="143" t="s">
        <v>34</v>
      </c>
      <c r="O130" s="144">
        <v>6.6000000000000003E-2</v>
      </c>
      <c r="P130" s="144">
        <f>O130*H130</f>
        <v>92.4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46" t="s">
        <v>110</v>
      </c>
      <c r="AT130" s="146" t="s">
        <v>106</v>
      </c>
      <c r="AU130" s="146" t="s">
        <v>76</v>
      </c>
      <c r="AY130" s="15" t="s">
        <v>104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5" t="s">
        <v>74</v>
      </c>
      <c r="BK130" s="147">
        <f>ROUND(I130*H130,2)</f>
        <v>0</v>
      </c>
      <c r="BL130" s="15" t="s">
        <v>110</v>
      </c>
      <c r="BM130" s="146" t="s">
        <v>139</v>
      </c>
    </row>
    <row r="131" spans="1:65" s="12" customFormat="1" ht="22.9" customHeight="1" x14ac:dyDescent="0.2">
      <c r="B131" s="122"/>
      <c r="D131" s="123" t="s">
        <v>68</v>
      </c>
      <c r="E131" s="132" t="s">
        <v>136</v>
      </c>
      <c r="F131" s="132" t="s">
        <v>140</v>
      </c>
      <c r="J131" s="133">
        <f>SUM(J132)</f>
        <v>0</v>
      </c>
      <c r="L131" s="122"/>
      <c r="M131" s="126"/>
      <c r="N131" s="127"/>
      <c r="O131" s="127"/>
      <c r="P131" s="128">
        <f>SUM(P132:P132)</f>
        <v>332.7</v>
      </c>
      <c r="Q131" s="127"/>
      <c r="R131" s="128">
        <f>SUM(R132:R132)</f>
        <v>15.6762</v>
      </c>
      <c r="S131" s="127"/>
      <c r="T131" s="129">
        <f>SUM(T132:T132)</f>
        <v>15</v>
      </c>
      <c r="AR131" s="123" t="s">
        <v>74</v>
      </c>
      <c r="AT131" s="130" t="s">
        <v>68</v>
      </c>
      <c r="AU131" s="130" t="s">
        <v>74</v>
      </c>
      <c r="AY131" s="123" t="s">
        <v>104</v>
      </c>
      <c r="BK131" s="131">
        <f>SUM(BK132:BK132)</f>
        <v>0</v>
      </c>
    </row>
    <row r="132" spans="1:65" s="2" customFormat="1" ht="36.6" customHeight="1" x14ac:dyDescent="0.2">
      <c r="A132" s="27"/>
      <c r="B132" s="134"/>
      <c r="C132" s="135" t="s">
        <v>141</v>
      </c>
      <c r="D132" s="135" t="s">
        <v>106</v>
      </c>
      <c r="E132" s="136" t="s">
        <v>142</v>
      </c>
      <c r="F132" s="137" t="s">
        <v>159</v>
      </c>
      <c r="G132" s="138" t="s">
        <v>143</v>
      </c>
      <c r="H132" s="139">
        <v>30</v>
      </c>
      <c r="I132" s="140"/>
      <c r="J132" s="140">
        <f>ROUND(I132*H132,2)</f>
        <v>0</v>
      </c>
      <c r="K132" s="141"/>
      <c r="L132" s="28"/>
      <c r="M132" s="142" t="s">
        <v>1</v>
      </c>
      <c r="N132" s="143" t="s">
        <v>34</v>
      </c>
      <c r="O132" s="144">
        <v>11.09</v>
      </c>
      <c r="P132" s="144">
        <f>O132*H132</f>
        <v>332.7</v>
      </c>
      <c r="Q132" s="144">
        <v>0.52254</v>
      </c>
      <c r="R132" s="144">
        <f>Q132*H132</f>
        <v>15.6762</v>
      </c>
      <c r="S132" s="144">
        <v>0.5</v>
      </c>
      <c r="T132" s="145">
        <f>S132*H132</f>
        <v>15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46" t="s">
        <v>110</v>
      </c>
      <c r="AT132" s="146" t="s">
        <v>106</v>
      </c>
      <c r="AU132" s="146" t="s">
        <v>76</v>
      </c>
      <c r="AY132" s="15" t="s">
        <v>104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5" t="s">
        <v>74</v>
      </c>
      <c r="BK132" s="147">
        <f>ROUND(I132*H132,2)</f>
        <v>0</v>
      </c>
      <c r="BL132" s="15" t="s">
        <v>110</v>
      </c>
      <c r="BM132" s="146" t="s">
        <v>144</v>
      </c>
    </row>
    <row r="133" spans="1:65" s="12" customFormat="1" ht="22.9" customHeight="1" x14ac:dyDescent="0.2">
      <c r="B133" s="122"/>
      <c r="D133" s="123" t="s">
        <v>68</v>
      </c>
      <c r="E133" s="132" t="s">
        <v>130</v>
      </c>
      <c r="F133" s="132" t="s">
        <v>145</v>
      </c>
      <c r="J133" s="133">
        <f>SUM(J134:J136)</f>
        <v>0</v>
      </c>
      <c r="L133" s="122"/>
      <c r="M133" s="126"/>
      <c r="N133" s="127"/>
      <c r="O133" s="127"/>
      <c r="P133" s="128">
        <f>SUM(P134:P135)</f>
        <v>1067.22</v>
      </c>
      <c r="Q133" s="127"/>
      <c r="R133" s="128">
        <f>SUM(R134:R135)</f>
        <v>20.374200000000002</v>
      </c>
      <c r="S133" s="127"/>
      <c r="T133" s="129">
        <f>SUM(T134:T135)</f>
        <v>0</v>
      </c>
      <c r="AR133" s="123" t="s">
        <v>74</v>
      </c>
      <c r="AT133" s="130" t="s">
        <v>68</v>
      </c>
      <c r="AU133" s="130" t="s">
        <v>74</v>
      </c>
      <c r="AY133" s="123" t="s">
        <v>104</v>
      </c>
      <c r="BK133" s="131">
        <f>SUM(BK134:BK135)</f>
        <v>0</v>
      </c>
    </row>
    <row r="134" spans="1:65" s="2" customFormat="1" ht="23.65" customHeight="1" x14ac:dyDescent="0.2">
      <c r="A134" s="27"/>
      <c r="B134" s="134"/>
      <c r="C134" s="135" t="s">
        <v>146</v>
      </c>
      <c r="D134" s="135" t="s">
        <v>106</v>
      </c>
      <c r="E134" s="136" t="s">
        <v>147</v>
      </c>
      <c r="F134" s="137" t="s">
        <v>148</v>
      </c>
      <c r="G134" s="138" t="s">
        <v>128</v>
      </c>
      <c r="H134" s="139">
        <v>1470</v>
      </c>
      <c r="I134" s="140"/>
      <c r="J134" s="140">
        <f>ROUND(I134*H134,2)</f>
        <v>0</v>
      </c>
      <c r="K134" s="141"/>
      <c r="L134" s="28"/>
      <c r="M134" s="142" t="s">
        <v>1</v>
      </c>
      <c r="N134" s="143" t="s">
        <v>34</v>
      </c>
      <c r="O134" s="144">
        <v>0.72599999999999998</v>
      </c>
      <c r="P134" s="144">
        <f>O134*H134</f>
        <v>1067.22</v>
      </c>
      <c r="Q134" s="144">
        <v>1.3860000000000001E-2</v>
      </c>
      <c r="R134" s="144">
        <f>Q134*H134</f>
        <v>20.374200000000002</v>
      </c>
      <c r="S134" s="144">
        <v>0</v>
      </c>
      <c r="T134" s="145">
        <f>S134*H134</f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46" t="s">
        <v>110</v>
      </c>
      <c r="AT134" s="146" t="s">
        <v>106</v>
      </c>
      <c r="AU134" s="146" t="s">
        <v>76</v>
      </c>
      <c r="AY134" s="15" t="s">
        <v>104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5" t="s">
        <v>74</v>
      </c>
      <c r="BK134" s="147">
        <f>ROUND(I134*H134,2)</f>
        <v>0</v>
      </c>
      <c r="BL134" s="15" t="s">
        <v>110</v>
      </c>
      <c r="BM134" s="146" t="s">
        <v>149</v>
      </c>
    </row>
    <row r="135" spans="1:65" s="13" customFormat="1" x14ac:dyDescent="0.2">
      <c r="B135" s="149"/>
      <c r="D135" s="148" t="s">
        <v>150</v>
      </c>
      <c r="E135" s="150" t="s">
        <v>1</v>
      </c>
      <c r="F135" s="151" t="s">
        <v>151</v>
      </c>
      <c r="H135" s="152">
        <v>1470</v>
      </c>
      <c r="L135" s="149"/>
      <c r="M135" s="153"/>
      <c r="N135" s="154"/>
      <c r="O135" s="154"/>
      <c r="P135" s="154"/>
      <c r="Q135" s="154"/>
      <c r="R135" s="154"/>
      <c r="S135" s="154"/>
      <c r="T135" s="155"/>
      <c r="AT135" s="150" t="s">
        <v>150</v>
      </c>
      <c r="AU135" s="150" t="s">
        <v>76</v>
      </c>
      <c r="AV135" s="13" t="s">
        <v>76</v>
      </c>
      <c r="AW135" s="13" t="s">
        <v>26</v>
      </c>
      <c r="AX135" s="13" t="s">
        <v>74</v>
      </c>
      <c r="AY135" s="150" t="s">
        <v>104</v>
      </c>
    </row>
    <row r="136" spans="1:65" s="2" customFormat="1" ht="23.65" customHeight="1" x14ac:dyDescent="0.2">
      <c r="A136" s="159"/>
      <c r="B136" s="134"/>
      <c r="C136" s="135" t="s">
        <v>123</v>
      </c>
      <c r="D136" s="135" t="s">
        <v>106</v>
      </c>
      <c r="E136" s="136" t="s">
        <v>13</v>
      </c>
      <c r="F136" s="137" t="s">
        <v>165</v>
      </c>
      <c r="G136" s="138" t="s">
        <v>109</v>
      </c>
      <c r="H136" s="139">
        <v>1</v>
      </c>
      <c r="I136" s="140"/>
      <c r="J136" s="140">
        <f>ROUND(I136*H136,2)</f>
        <v>0</v>
      </c>
      <c r="K136" s="141"/>
      <c r="L136" s="28"/>
      <c r="M136" s="142" t="s">
        <v>1</v>
      </c>
      <c r="N136" s="143" t="s">
        <v>34</v>
      </c>
      <c r="O136" s="144">
        <v>0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R136" s="146" t="s">
        <v>110</v>
      </c>
      <c r="AT136" s="146" t="s">
        <v>106</v>
      </c>
      <c r="AU136" s="146" t="s">
        <v>76</v>
      </c>
      <c r="AY136" s="15" t="s">
        <v>104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5" t="s">
        <v>74</v>
      </c>
      <c r="BK136" s="147">
        <f>ROUND(I136*H136,2)</f>
        <v>0</v>
      </c>
      <c r="BL136" s="15" t="s">
        <v>110</v>
      </c>
      <c r="BM136" s="146" t="s">
        <v>157</v>
      </c>
    </row>
    <row r="137" spans="1:65" s="12" customFormat="1" ht="22.9" customHeight="1" x14ac:dyDescent="0.2">
      <c r="B137" s="122"/>
      <c r="D137" s="123" t="s">
        <v>68</v>
      </c>
      <c r="E137" s="132" t="s">
        <v>152</v>
      </c>
      <c r="F137" s="132" t="s">
        <v>153</v>
      </c>
      <c r="J137" s="133">
        <f>SUM(J138:J140)</f>
        <v>0</v>
      </c>
      <c r="L137" s="122"/>
      <c r="M137" s="126"/>
      <c r="N137" s="127"/>
      <c r="O137" s="127"/>
      <c r="P137" s="128">
        <f>SUM(P138:P139)</f>
        <v>0</v>
      </c>
      <c r="Q137" s="127"/>
      <c r="R137" s="128">
        <f>SUM(R138:R139)</f>
        <v>0</v>
      </c>
      <c r="S137" s="127"/>
      <c r="T137" s="129">
        <f>SUM(T138:T139)</f>
        <v>0</v>
      </c>
      <c r="AR137" s="123" t="s">
        <v>74</v>
      </c>
      <c r="AT137" s="130" t="s">
        <v>68</v>
      </c>
      <c r="AU137" s="130" t="s">
        <v>74</v>
      </c>
      <c r="AY137" s="123" t="s">
        <v>104</v>
      </c>
      <c r="BK137" s="131">
        <f>SUM(BK138:BK139)</f>
        <v>0</v>
      </c>
    </row>
    <row r="138" spans="1:65" s="2" customFormat="1" ht="23.65" customHeight="1" x14ac:dyDescent="0.2">
      <c r="A138" s="159"/>
      <c r="B138" s="134"/>
      <c r="C138" s="135" t="s">
        <v>123</v>
      </c>
      <c r="D138" s="135" t="s">
        <v>106</v>
      </c>
      <c r="E138" s="136" t="s">
        <v>154</v>
      </c>
      <c r="F138" s="137" t="s">
        <v>155</v>
      </c>
      <c r="G138" s="138" t="s">
        <v>156</v>
      </c>
      <c r="H138" s="139">
        <v>53.2</v>
      </c>
      <c r="I138" s="140"/>
      <c r="J138" s="140">
        <f>ROUND(I138*H138,2)</f>
        <v>0</v>
      </c>
      <c r="K138" s="141"/>
      <c r="L138" s="28"/>
      <c r="M138" s="142" t="s">
        <v>1</v>
      </c>
      <c r="N138" s="143" t="s">
        <v>34</v>
      </c>
      <c r="O138" s="144">
        <v>0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R138" s="146" t="s">
        <v>110</v>
      </c>
      <c r="AT138" s="146" t="s">
        <v>106</v>
      </c>
      <c r="AU138" s="146" t="s">
        <v>76</v>
      </c>
      <c r="AY138" s="15" t="s">
        <v>104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5" t="s">
        <v>74</v>
      </c>
      <c r="BK138" s="147">
        <f>ROUND(I138*H138,2)</f>
        <v>0</v>
      </c>
      <c r="BL138" s="15" t="s">
        <v>110</v>
      </c>
      <c r="BM138" s="146" t="s">
        <v>157</v>
      </c>
    </row>
    <row r="139" spans="1:65" s="13" customFormat="1" x14ac:dyDescent="0.2">
      <c r="B139" s="149"/>
      <c r="D139" s="148" t="s">
        <v>150</v>
      </c>
      <c r="E139" s="150" t="s">
        <v>1</v>
      </c>
      <c r="F139" s="151" t="s">
        <v>158</v>
      </c>
      <c r="H139" s="152">
        <v>53.2</v>
      </c>
      <c r="L139" s="149"/>
      <c r="M139" s="156"/>
      <c r="N139" s="157"/>
      <c r="O139" s="157"/>
      <c r="P139" s="157"/>
      <c r="Q139" s="157"/>
      <c r="R139" s="157"/>
      <c r="S139" s="157"/>
      <c r="T139" s="158"/>
      <c r="AT139" s="150" t="s">
        <v>150</v>
      </c>
      <c r="AU139" s="150" t="s">
        <v>76</v>
      </c>
      <c r="AV139" s="13" t="s">
        <v>76</v>
      </c>
      <c r="AW139" s="13" t="s">
        <v>26</v>
      </c>
      <c r="AX139" s="13" t="s">
        <v>74</v>
      </c>
      <c r="AY139" s="150" t="s">
        <v>104</v>
      </c>
    </row>
    <row r="140" spans="1:65" s="2" customFormat="1" ht="23.65" customHeight="1" x14ac:dyDescent="0.2">
      <c r="A140" s="159"/>
      <c r="B140" s="134"/>
      <c r="C140" s="135" t="s">
        <v>123</v>
      </c>
      <c r="D140" s="135" t="s">
        <v>106</v>
      </c>
      <c r="E140" s="136" t="s">
        <v>167</v>
      </c>
      <c r="F140" s="137" t="s">
        <v>168</v>
      </c>
      <c r="G140" s="138" t="s">
        <v>156</v>
      </c>
      <c r="H140" s="139">
        <f>1400*0.09*2.3+140*0.2*2.2</f>
        <v>351.4</v>
      </c>
      <c r="I140" s="140"/>
      <c r="J140" s="140">
        <f>ROUND(I140*H140,2)</f>
        <v>0</v>
      </c>
      <c r="K140" s="141"/>
      <c r="L140" s="28"/>
      <c r="M140" s="142" t="s">
        <v>1</v>
      </c>
      <c r="N140" s="143" t="s">
        <v>34</v>
      </c>
      <c r="O140" s="144">
        <v>0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R140" s="146" t="s">
        <v>110</v>
      </c>
      <c r="AT140" s="146" t="s">
        <v>106</v>
      </c>
      <c r="AU140" s="146" t="s">
        <v>76</v>
      </c>
      <c r="AY140" s="15" t="s">
        <v>104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5" t="s">
        <v>74</v>
      </c>
      <c r="BK140" s="147">
        <f>ROUND(I140*H140,2)</f>
        <v>0</v>
      </c>
      <c r="BL140" s="15" t="s">
        <v>110</v>
      </c>
      <c r="BM140" s="146" t="s">
        <v>157</v>
      </c>
    </row>
    <row r="141" spans="1:65" s="13" customFormat="1" x14ac:dyDescent="0.2">
      <c r="B141" s="149"/>
      <c r="D141" s="148"/>
      <c r="E141" s="150"/>
      <c r="F141" s="151"/>
      <c r="H141" s="152"/>
      <c r="L141" s="149"/>
      <c r="M141" s="153"/>
      <c r="N141" s="154"/>
      <c r="O141" s="154"/>
      <c r="P141" s="154"/>
      <c r="Q141" s="154"/>
      <c r="R141" s="154"/>
      <c r="S141" s="154"/>
      <c r="T141" s="155"/>
      <c r="AT141" s="150"/>
      <c r="AU141" s="150"/>
      <c r="AY141" s="150"/>
    </row>
    <row r="142" spans="1:65" s="12" customFormat="1" ht="22.9" customHeight="1" x14ac:dyDescent="0.2">
      <c r="B142" s="122"/>
      <c r="D142" s="123" t="s">
        <v>68</v>
      </c>
      <c r="E142" s="132" t="s">
        <v>162</v>
      </c>
      <c r="F142" s="132" t="s">
        <v>163</v>
      </c>
      <c r="J142" s="133">
        <f>SUM(J143:J144)</f>
        <v>0</v>
      </c>
      <c r="L142" s="122"/>
      <c r="M142" s="126"/>
      <c r="N142" s="127"/>
      <c r="O142" s="127"/>
      <c r="P142" s="128">
        <f>SUM(P143:P143)</f>
        <v>0</v>
      </c>
      <c r="Q142" s="127"/>
      <c r="R142" s="128">
        <f>SUM(R143:R143)</f>
        <v>0</v>
      </c>
      <c r="S142" s="127"/>
      <c r="T142" s="129">
        <f>SUM(T143:T143)</f>
        <v>0</v>
      </c>
      <c r="AR142" s="123" t="s">
        <v>74</v>
      </c>
      <c r="AT142" s="130" t="s">
        <v>68</v>
      </c>
      <c r="AU142" s="130" t="s">
        <v>74</v>
      </c>
      <c r="AY142" s="123" t="s">
        <v>104</v>
      </c>
      <c r="BK142" s="131">
        <f>SUM(BK143:BK143)</f>
        <v>0</v>
      </c>
    </row>
    <row r="143" spans="1:65" s="2" customFormat="1" ht="23.65" customHeight="1" x14ac:dyDescent="0.2">
      <c r="A143" s="27"/>
      <c r="B143" s="134"/>
      <c r="C143" s="135" t="s">
        <v>123</v>
      </c>
      <c r="D143" s="135" t="s">
        <v>106</v>
      </c>
      <c r="E143" s="136" t="s">
        <v>13</v>
      </c>
      <c r="F143" s="137" t="s">
        <v>164</v>
      </c>
      <c r="G143" s="138" t="s">
        <v>109</v>
      </c>
      <c r="H143" s="139">
        <v>1</v>
      </c>
      <c r="I143" s="140"/>
      <c r="J143" s="140">
        <f>ROUND(I143*H143,2)</f>
        <v>0</v>
      </c>
      <c r="K143" s="141"/>
      <c r="L143" s="28"/>
      <c r="M143" s="142" t="s">
        <v>1</v>
      </c>
      <c r="N143" s="143" t="s">
        <v>34</v>
      </c>
      <c r="O143" s="144">
        <v>0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46" t="s">
        <v>110</v>
      </c>
      <c r="AT143" s="146" t="s">
        <v>106</v>
      </c>
      <c r="AU143" s="146" t="s">
        <v>76</v>
      </c>
      <c r="AY143" s="15" t="s">
        <v>104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5" t="s">
        <v>74</v>
      </c>
      <c r="BK143" s="147">
        <f>ROUND(I143*H143,2)</f>
        <v>0</v>
      </c>
      <c r="BL143" s="15" t="s">
        <v>110</v>
      </c>
      <c r="BM143" s="146" t="s">
        <v>157</v>
      </c>
    </row>
    <row r="144" spans="1:65" s="2" customFormat="1" ht="23.65" customHeight="1" x14ac:dyDescent="0.2">
      <c r="A144" s="159"/>
      <c r="B144" s="134"/>
      <c r="C144" s="135" t="s">
        <v>123</v>
      </c>
      <c r="D144" s="135" t="s">
        <v>106</v>
      </c>
      <c r="E144" s="136" t="s">
        <v>13</v>
      </c>
      <c r="F144" s="137" t="s">
        <v>166</v>
      </c>
      <c r="G144" s="138" t="s">
        <v>109</v>
      </c>
      <c r="H144" s="139">
        <v>1</v>
      </c>
      <c r="I144" s="140"/>
      <c r="J144" s="140">
        <f>ROUND(I144*H144,2)</f>
        <v>0</v>
      </c>
      <c r="K144" s="141"/>
      <c r="L144" s="28"/>
      <c r="M144" s="142" t="s">
        <v>1</v>
      </c>
      <c r="N144" s="143" t="s">
        <v>34</v>
      </c>
      <c r="O144" s="144">
        <v>0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R144" s="146" t="s">
        <v>110</v>
      </c>
      <c r="AT144" s="146" t="s">
        <v>106</v>
      </c>
      <c r="AU144" s="146" t="s">
        <v>76</v>
      </c>
      <c r="AY144" s="15" t="s">
        <v>104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5" t="s">
        <v>74</v>
      </c>
      <c r="BK144" s="147">
        <f>ROUND(I144*H144,2)</f>
        <v>0</v>
      </c>
      <c r="BL144" s="15" t="s">
        <v>110</v>
      </c>
      <c r="BM144" s="146" t="s">
        <v>157</v>
      </c>
    </row>
    <row r="145" spans="1:31" s="2" customFormat="1" ht="6.95" customHeight="1" x14ac:dyDescent="0.2">
      <c r="A145" s="27"/>
      <c r="B145" s="42"/>
      <c r="C145" s="43"/>
      <c r="D145" s="43"/>
      <c r="E145" s="43"/>
      <c r="F145" s="43"/>
      <c r="G145" s="43"/>
      <c r="H145" s="43"/>
      <c r="I145" s="43"/>
      <c r="J145" s="43"/>
      <c r="K145" s="43"/>
      <c r="L145" s="28"/>
      <c r="M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</row>
  </sheetData>
  <autoFilter ref="C118:K143"/>
  <mergeCells count="6">
    <mergeCell ref="E111:H11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Kyjov - ul. Zákostelí</vt:lpstr>
      <vt:lpstr>'Kyjov - ul. Zákostelí'!Názvy_tisku</vt:lpstr>
      <vt:lpstr>'Rekapitulace stavby'!Názvy_tisku</vt:lpstr>
      <vt:lpstr>'Kyjov - ul. Zákostelí'!Oblast_tisku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Miluše Záleská</dc:creator>
  <cp:lastModifiedBy>Miluše Záleská</cp:lastModifiedBy>
  <cp:lastPrinted>2024-05-13T12:29:17Z</cp:lastPrinted>
  <dcterms:created xsi:type="dcterms:W3CDTF">2024-05-09T09:57:58Z</dcterms:created>
  <dcterms:modified xsi:type="dcterms:W3CDTF">2024-09-18T12:07:25Z</dcterms:modified>
</cp:coreProperties>
</file>