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4\Areal_autobusy_Hranecnik_Rekonstrukce_elektro_LU\Smlouva_pro_AK_03_09_2024\"/>
    </mc:Choice>
  </mc:AlternateContent>
  <bookViews>
    <workbookView xWindow="0" yWindow="0" windowWidth="28800" windowHeight="12300"/>
  </bookViews>
  <sheets>
    <sheet name="Rekapitulace stavby" sheetId="1" r:id="rId1"/>
    <sheet name="04 - Rekonstrukce elektro..." sheetId="2" r:id="rId2"/>
  </sheets>
  <definedNames>
    <definedName name="_xlnm._FilterDatabase" localSheetId="1" hidden="1">'04 - Rekonstrukce elektro...'!$C$128:$K$283</definedName>
    <definedName name="_xlnm.Print_Titles" localSheetId="1">'04 - Rekonstrukce elektro...'!$128:$128</definedName>
    <definedName name="_xlnm.Print_Titles" localSheetId="0">'Rekapitulace stavby'!$92:$92</definedName>
    <definedName name="_xlnm.Print_Area" localSheetId="1">'04 - Rekonstrukce elektro...'!$C$4:$J$76,'04 - Rekonstrukce elektro...'!$C$82:$J$110,'04 - Rekonstrukce elektro...'!$C$116:$J$283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83" i="2"/>
  <c r="BH283" i="2"/>
  <c r="BG283" i="2"/>
  <c r="BF283" i="2"/>
  <c r="T283" i="2"/>
  <c r="T282" i="2"/>
  <c r="R283" i="2"/>
  <c r="R282" i="2" s="1"/>
  <c r="P283" i="2"/>
  <c r="P282" i="2"/>
  <c r="BI281" i="2"/>
  <c r="BH281" i="2"/>
  <c r="BG281" i="2"/>
  <c r="BF281" i="2"/>
  <c r="T281" i="2"/>
  <c r="T280" i="2" s="1"/>
  <c r="T279" i="2" s="1"/>
  <c r="R281" i="2"/>
  <c r="R280" i="2"/>
  <c r="R279" i="2" s="1"/>
  <c r="P281" i="2"/>
  <c r="P280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T260" i="2"/>
  <c r="R261" i="2"/>
  <c r="R260" i="2"/>
  <c r="P261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F125" i="2"/>
  <c r="F123" i="2"/>
  <c r="E121" i="2"/>
  <c r="F91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26" i="2" s="1"/>
  <c r="J17" i="2"/>
  <c r="J12" i="2"/>
  <c r="J123" i="2"/>
  <c r="E7" i="2"/>
  <c r="E85" i="2"/>
  <c r="L90" i="1"/>
  <c r="AM90" i="1"/>
  <c r="AM89" i="1"/>
  <c r="L89" i="1"/>
  <c r="AM87" i="1"/>
  <c r="L87" i="1"/>
  <c r="L85" i="1"/>
  <c r="L84" i="1"/>
  <c r="J254" i="2"/>
  <c r="J230" i="2"/>
  <c r="J180" i="2"/>
  <c r="BK141" i="2"/>
  <c r="J240" i="2"/>
  <c r="J272" i="2"/>
  <c r="J218" i="2"/>
  <c r="J155" i="2"/>
  <c r="J207" i="2"/>
  <c r="J172" i="2"/>
  <c r="BK193" i="2"/>
  <c r="J138" i="2"/>
  <c r="J163" i="2"/>
  <c r="BK194" i="2"/>
  <c r="BK149" i="2"/>
  <c r="BK212" i="2"/>
  <c r="BK205" i="2"/>
  <c r="BK273" i="2"/>
  <c r="J184" i="2"/>
  <c r="J266" i="2"/>
  <c r="BK250" i="2"/>
  <c r="BK221" i="2"/>
  <c r="BK258" i="2"/>
  <c r="J245" i="2"/>
  <c r="BK173" i="2"/>
  <c r="J152" i="2"/>
  <c r="BK157" i="2"/>
  <c r="J209" i="2"/>
  <c r="J178" i="2"/>
  <c r="BK152" i="2"/>
  <c r="J231" i="2"/>
  <c r="J212" i="2"/>
  <c r="J161" i="2"/>
  <c r="BK266" i="2"/>
  <c r="J162" i="2"/>
  <c r="BK224" i="2"/>
  <c r="BK192" i="2"/>
  <c r="BK210" i="2"/>
  <c r="J242" i="2"/>
  <c r="J142" i="2"/>
  <c r="J147" i="2"/>
  <c r="J187" i="2"/>
  <c r="BK237" i="2"/>
  <c r="BK206" i="2"/>
  <c r="J159" i="2"/>
  <c r="J208" i="2"/>
  <c r="BK202" i="2"/>
  <c r="J177" i="2"/>
  <c r="J239" i="2"/>
  <c r="J191" i="2"/>
  <c r="BK270" i="2"/>
  <c r="BK181" i="2"/>
  <c r="J135" i="2"/>
  <c r="J189" i="2"/>
  <c r="BK269" i="2"/>
  <c r="J275" i="2"/>
  <c r="J203" i="2"/>
  <c r="J158" i="2"/>
  <c r="J133" i="2"/>
  <c r="J219" i="2"/>
  <c r="BK144" i="2"/>
  <c r="BK233" i="2"/>
  <c r="J234" i="2"/>
  <c r="J248" i="2"/>
  <c r="J271" i="2"/>
  <c r="J259" i="2"/>
  <c r="BK272" i="2"/>
  <c r="BK239" i="2"/>
  <c r="BK214" i="2"/>
  <c r="J175" i="2"/>
  <c r="BK211" i="2"/>
  <c r="BK216" i="2"/>
  <c r="J141" i="2"/>
  <c r="BK158" i="2"/>
  <c r="J268" i="2"/>
  <c r="BK207" i="2"/>
  <c r="BK178" i="2"/>
  <c r="BK222" i="2"/>
  <c r="J236" i="2"/>
  <c r="BK246" i="2"/>
  <c r="J205" i="2"/>
  <c r="BK148" i="2"/>
  <c r="J247" i="2"/>
  <c r="BK259" i="2"/>
  <c r="J276" i="2"/>
  <c r="J188" i="2"/>
  <c r="J195" i="2"/>
  <c r="J199" i="2"/>
  <c r="BK225" i="2"/>
  <c r="J197" i="2"/>
  <c r="BK164" i="2"/>
  <c r="BK245" i="2"/>
  <c r="BK182" i="2"/>
  <c r="J232" i="2"/>
  <c r="BK132" i="2"/>
  <c r="J227" i="2"/>
  <c r="BK254" i="2"/>
  <c r="BK171" i="2"/>
  <c r="J173" i="2"/>
  <c r="J198" i="2"/>
  <c r="J148" i="2"/>
  <c r="BK204" i="2"/>
  <c r="BK187" i="2"/>
  <c r="BK153" i="2"/>
  <c r="J201" i="2"/>
  <c r="J179" i="2"/>
  <c r="J171" i="2"/>
  <c r="BK136" i="2"/>
  <c r="J215" i="2"/>
  <c r="BK198" i="2"/>
  <c r="J174" i="2"/>
  <c r="BK208" i="2"/>
  <c r="J137" i="2"/>
  <c r="J153" i="2"/>
  <c r="J243" i="2"/>
  <c r="BK166" i="2"/>
  <c r="BK184" i="2"/>
  <c r="BK223" i="2"/>
  <c r="BK195" i="2"/>
  <c r="J145" i="2"/>
  <c r="BK209" i="2"/>
  <c r="BK253" i="2"/>
  <c r="J185" i="2"/>
  <c r="J277" i="2"/>
  <c r="BK159" i="2"/>
  <c r="BK232" i="2"/>
  <c r="J256" i="2"/>
  <c r="J281" i="2"/>
  <c r="BK271" i="2"/>
  <c r="BK238" i="2"/>
  <c r="BK228" i="2"/>
  <c r="J144" i="2"/>
  <c r="J170" i="2"/>
  <c r="BK135" i="2"/>
  <c r="J196" i="2"/>
  <c r="BK190" i="2"/>
  <c r="BK219" i="2"/>
  <c r="J169" i="2"/>
  <c r="BK247" i="2"/>
  <c r="J151" i="2"/>
  <c r="J238" i="2"/>
  <c r="J143" i="2"/>
  <c r="BK226" i="2"/>
  <c r="BK243" i="2"/>
  <c r="J269" i="2"/>
  <c r="J270" i="2"/>
  <c r="J164" i="2"/>
  <c r="J221" i="2"/>
  <c r="BK156" i="2"/>
  <c r="BK241" i="2"/>
  <c r="J165" i="2"/>
  <c r="BK236" i="2"/>
  <c r="J194" i="2"/>
  <c r="J229" i="2"/>
  <c r="J250" i="2"/>
  <c r="BK183" i="2"/>
  <c r="J146" i="2"/>
  <c r="BK191" i="2"/>
  <c r="J253" i="2"/>
  <c r="BK180" i="2"/>
  <c r="J167" i="2"/>
  <c r="BK215" i="2"/>
  <c r="J186" i="2"/>
  <c r="BK170" i="2"/>
  <c r="J223" i="2"/>
  <c r="BK244" i="2"/>
  <c r="J217" i="2"/>
  <c r="J255" i="2"/>
  <c r="J274" i="2"/>
  <c r="J200" i="2"/>
  <c r="J157" i="2"/>
  <c r="J283" i="2"/>
  <c r="BK177" i="2"/>
  <c r="J265" i="2"/>
  <c r="BK274" i="2"/>
  <c r="BK142" i="2"/>
  <c r="BK151" i="2"/>
  <c r="BK201" i="2"/>
  <c r="J246" i="2"/>
  <c r="BK150" i="2"/>
  <c r="BK220" i="2"/>
  <c r="J249" i="2"/>
  <c r="J204" i="2"/>
  <c r="J193" i="2"/>
  <c r="BK229" i="2"/>
  <c r="BK160" i="2"/>
  <c r="BK227" i="2"/>
  <c r="BK138" i="2"/>
  <c r="J176" i="2"/>
  <c r="J214" i="2"/>
  <c r="BK242" i="2"/>
  <c r="BK283" i="2"/>
  <c r="J206" i="2"/>
  <c r="BK163" i="2"/>
  <c r="BK276" i="2"/>
  <c r="J154" i="2"/>
  <c r="J220" i="2"/>
  <c r="J261" i="2"/>
  <c r="BK189" i="2"/>
  <c r="J211" i="2"/>
  <c r="BK146" i="2"/>
  <c r="J183" i="2"/>
  <c r="BK167" i="2"/>
  <c r="J278" i="2"/>
  <c r="J190" i="2"/>
  <c r="J228" i="2"/>
  <c r="J150" i="2"/>
  <c r="BK175" i="2"/>
  <c r="J132" i="2"/>
  <c r="BK251" i="2"/>
  <c r="J166" i="2"/>
  <c r="BK218" i="2"/>
  <c r="J168" i="2"/>
  <c r="J149" i="2"/>
  <c r="BK161" i="2"/>
  <c r="BK235" i="2"/>
  <c r="BK248" i="2"/>
  <c r="BK268" i="2"/>
  <c r="J244" i="2"/>
  <c r="J237" i="2"/>
  <c r="BK277" i="2"/>
  <c r="BK256" i="2"/>
  <c r="BK174" i="2"/>
  <c r="J160" i="2"/>
  <c r="BK172" i="2"/>
  <c r="BK265" i="2"/>
  <c r="BK137" i="2"/>
  <c r="BK200" i="2"/>
  <c r="J235" i="2"/>
  <c r="BK168" i="2"/>
  <c r="AS94" i="1"/>
  <c r="BK155" i="2"/>
  <c r="BK231" i="2"/>
  <c r="BK145" i="2"/>
  <c r="J213" i="2"/>
  <c r="J181" i="2"/>
  <c r="BK162" i="2"/>
  <c r="J224" i="2"/>
  <c r="BK255" i="2"/>
  <c r="J233" i="2"/>
  <c r="J273" i="2"/>
  <c r="J251" i="2"/>
  <c r="BK197" i="2"/>
  <c r="J156" i="2"/>
  <c r="BK143" i="2"/>
  <c r="BK203" i="2"/>
  <c r="J136" i="2"/>
  <c r="BK230" i="2"/>
  <c r="J225" i="2"/>
  <c r="J258" i="2"/>
  <c r="BK281" i="2"/>
  <c r="BK275" i="2"/>
  <c r="J264" i="2"/>
  <c r="BK176" i="2"/>
  <c r="J182" i="2"/>
  <c r="J134" i="2"/>
  <c r="J210" i="2"/>
  <c r="BK179" i="2"/>
  <c r="BK154" i="2"/>
  <c r="BK185" i="2"/>
  <c r="BK147" i="2"/>
  <c r="BK169" i="2"/>
  <c r="BK217" i="2"/>
  <c r="BK196" i="2"/>
  <c r="BK134" i="2"/>
  <c r="BK213" i="2"/>
  <c r="J241" i="2"/>
  <c r="J216" i="2"/>
  <c r="BK199" i="2"/>
  <c r="BK249" i="2"/>
  <c r="BK278" i="2"/>
  <c r="BK186" i="2"/>
  <c r="BK240" i="2"/>
  <c r="BK165" i="2"/>
  <c r="J226" i="2"/>
  <c r="BK264" i="2"/>
  <c r="BK234" i="2"/>
  <c r="BK261" i="2"/>
  <c r="J222" i="2"/>
  <c r="BK188" i="2"/>
  <c r="J202" i="2"/>
  <c r="BK133" i="2"/>
  <c r="J192" i="2"/>
  <c r="R131" i="2" l="1"/>
  <c r="R130" i="2"/>
  <c r="P140" i="2"/>
  <c r="T257" i="2"/>
  <c r="BK263" i="2"/>
  <c r="BK262" i="2"/>
  <c r="J262" i="2"/>
  <c r="J104" i="2" s="1"/>
  <c r="T131" i="2"/>
  <c r="T130" i="2"/>
  <c r="R252" i="2"/>
  <c r="P263" i="2"/>
  <c r="P262" i="2"/>
  <c r="R140" i="2"/>
  <c r="R139" i="2"/>
  <c r="R257" i="2"/>
  <c r="R263" i="2"/>
  <c r="R262" i="2"/>
  <c r="BK140" i="2"/>
  <c r="BK139" i="2" s="1"/>
  <c r="J139" i="2" s="1"/>
  <c r="J99" i="2" s="1"/>
  <c r="P257" i="2"/>
  <c r="P139" i="2" s="1"/>
  <c r="T263" i="2"/>
  <c r="T262" i="2"/>
  <c r="P131" i="2"/>
  <c r="P130" i="2"/>
  <c r="BK252" i="2"/>
  <c r="J252" i="2"/>
  <c r="J101" i="2"/>
  <c r="R267" i="2"/>
  <c r="BK257" i="2"/>
  <c r="J257" i="2"/>
  <c r="J102" i="2"/>
  <c r="BK267" i="2"/>
  <c r="J267" i="2" s="1"/>
  <c r="J106" i="2" s="1"/>
  <c r="BK131" i="2"/>
  <c r="J131" i="2"/>
  <c r="J98" i="2" s="1"/>
  <c r="P252" i="2"/>
  <c r="P267" i="2"/>
  <c r="T140" i="2"/>
  <c r="T139" i="2" s="1"/>
  <c r="T252" i="2"/>
  <c r="T267" i="2"/>
  <c r="BK260" i="2"/>
  <c r="J260" i="2" s="1"/>
  <c r="J103" i="2" s="1"/>
  <c r="BK280" i="2"/>
  <c r="J280" i="2"/>
  <c r="J108" i="2" s="1"/>
  <c r="BK282" i="2"/>
  <c r="J282" i="2"/>
  <c r="J109" i="2"/>
  <c r="BE165" i="2"/>
  <c r="BE166" i="2"/>
  <c r="BE175" i="2"/>
  <c r="BE181" i="2"/>
  <c r="BE186" i="2"/>
  <c r="BE207" i="2"/>
  <c r="BE133" i="2"/>
  <c r="BE161" i="2"/>
  <c r="BE168" i="2"/>
  <c r="BE178" i="2"/>
  <c r="BE183" i="2"/>
  <c r="BE184" i="2"/>
  <c r="BE134" i="2"/>
  <c r="BE149" i="2"/>
  <c r="BE164" i="2"/>
  <c r="BE167" i="2"/>
  <c r="BE179" i="2"/>
  <c r="BE188" i="2"/>
  <c r="BE191" i="2"/>
  <c r="BE194" i="2"/>
  <c r="BE195" i="2"/>
  <c r="BE196" i="2"/>
  <c r="BE200" i="2"/>
  <c r="BE214" i="2"/>
  <c r="BE251" i="2"/>
  <c r="BE255" i="2"/>
  <c r="BE278" i="2"/>
  <c r="E119" i="2"/>
  <c r="J126" i="2"/>
  <c r="BE141" i="2"/>
  <c r="BE156" i="2"/>
  <c r="BE157" i="2"/>
  <c r="BE187" i="2"/>
  <c r="BE209" i="2"/>
  <c r="BE230" i="2"/>
  <c r="J125" i="2"/>
  <c r="BE148" i="2"/>
  <c r="BE172" i="2"/>
  <c r="BE185" i="2"/>
  <c r="BE221" i="2"/>
  <c r="BE222" i="2"/>
  <c r="BE227" i="2"/>
  <c r="BE240" i="2"/>
  <c r="BE259" i="2"/>
  <c r="BE265" i="2"/>
  <c r="BE273" i="2"/>
  <c r="BE274" i="2"/>
  <c r="BE275" i="2"/>
  <c r="BE276" i="2"/>
  <c r="BE277" i="2"/>
  <c r="BE266" i="2"/>
  <c r="BE272" i="2"/>
  <c r="BE249" i="2"/>
  <c r="BE281" i="2"/>
  <c r="BE225" i="2"/>
  <c r="BE236" i="2"/>
  <c r="BE244" i="2"/>
  <c r="F92" i="2"/>
  <c r="BE132" i="2"/>
  <c r="BE135" i="2"/>
  <c r="BE138" i="2"/>
  <c r="BE146" i="2"/>
  <c r="BE147" i="2"/>
  <c r="BE150" i="2"/>
  <c r="BE158" i="2"/>
  <c r="BE160" i="2"/>
  <c r="BE162" i="2"/>
  <c r="BE163" i="2"/>
  <c r="BE170" i="2"/>
  <c r="BE174" i="2"/>
  <c r="BE198" i="2"/>
  <c r="BE226" i="2"/>
  <c r="BE241" i="2"/>
  <c r="BE136" i="2"/>
  <c r="BE145" i="2"/>
  <c r="BE154" i="2"/>
  <c r="BE180" i="2"/>
  <c r="BE182" i="2"/>
  <c r="BE190" i="2"/>
  <c r="BE215" i="2"/>
  <c r="BE216" i="2"/>
  <c r="BE217" i="2"/>
  <c r="BE223" i="2"/>
  <c r="BE242" i="2"/>
  <c r="BE256" i="2"/>
  <c r="BE269" i="2"/>
  <c r="BE253" i="2"/>
  <c r="BE271" i="2"/>
  <c r="BE283" i="2"/>
  <c r="BE229" i="2"/>
  <c r="BE243" i="2"/>
  <c r="BE254" i="2"/>
  <c r="BE203" i="2"/>
  <c r="BE206" i="2"/>
  <c r="BE218" i="2"/>
  <c r="BE237" i="2"/>
  <c r="BE248" i="2"/>
  <c r="BE250" i="2"/>
  <c r="BE258" i="2"/>
  <c r="BE268" i="2"/>
  <c r="BE270" i="2"/>
  <c r="BE210" i="2"/>
  <c r="BE228" i="2"/>
  <c r="BE137" i="2"/>
  <c r="BE142" i="2"/>
  <c r="BE153" i="2"/>
  <c r="BE159" i="2"/>
  <c r="BE173" i="2"/>
  <c r="BE176" i="2"/>
  <c r="BE177" i="2"/>
  <c r="BE189" i="2"/>
  <c r="BE192" i="2"/>
  <c r="BE193" i="2"/>
  <c r="BE238" i="2"/>
  <c r="BE144" i="2"/>
  <c r="BE199" i="2"/>
  <c r="BE201" i="2"/>
  <c r="BE212" i="2"/>
  <c r="BE219" i="2"/>
  <c r="BE220" i="2"/>
  <c r="BE245" i="2"/>
  <c r="BE246" i="2"/>
  <c r="BE247" i="2"/>
  <c r="BE261" i="2"/>
  <c r="BE232" i="2"/>
  <c r="J89" i="2"/>
  <c r="BE235" i="2"/>
  <c r="BE143" i="2"/>
  <c r="BE151" i="2"/>
  <c r="BE152" i="2"/>
  <c r="BE155" i="2"/>
  <c r="BE169" i="2"/>
  <c r="BE197" i="2"/>
  <c r="BE202" i="2"/>
  <c r="BE204" i="2"/>
  <c r="BE208" i="2"/>
  <c r="BE211" i="2"/>
  <c r="BE224" i="2"/>
  <c r="BE239" i="2"/>
  <c r="BE264" i="2"/>
  <c r="BE171" i="2"/>
  <c r="BE205" i="2"/>
  <c r="BE213" i="2"/>
  <c r="BE231" i="2"/>
  <c r="BE233" i="2"/>
  <c r="BE234" i="2"/>
  <c r="F37" i="2"/>
  <c r="BD95" i="1"/>
  <c r="BD94" i="1" s="1"/>
  <c r="W33" i="1" s="1"/>
  <c r="F35" i="2"/>
  <c r="BB95" i="1"/>
  <c r="BB94" i="1" s="1"/>
  <c r="AX94" i="1" s="1"/>
  <c r="J34" i="2"/>
  <c r="AW95" i="1"/>
  <c r="F34" i="2"/>
  <c r="BA95" i="1" s="1"/>
  <c r="BA94" i="1" s="1"/>
  <c r="AW94" i="1" s="1"/>
  <c r="AK30" i="1" s="1"/>
  <c r="F36" i="2"/>
  <c r="BC95" i="1"/>
  <c r="BC94" i="1"/>
  <c r="W32" i="1" s="1"/>
  <c r="P129" i="2" l="1"/>
  <c r="AU95" i="1"/>
  <c r="T129" i="2"/>
  <c r="R129" i="2"/>
  <c r="BK130" i="2"/>
  <c r="J130" i="2"/>
  <c r="J97" i="2"/>
  <c r="J263" i="2"/>
  <c r="J105" i="2" s="1"/>
  <c r="BK279" i="2"/>
  <c r="J279" i="2"/>
  <c r="J107" i="2"/>
  <c r="J140" i="2"/>
  <c r="J100" i="2"/>
  <c r="AU94" i="1"/>
  <c r="J33" i="2"/>
  <c r="AV95" i="1" s="1"/>
  <c r="AT95" i="1" s="1"/>
  <c r="W31" i="1"/>
  <c r="AY94" i="1"/>
  <c r="F33" i="2"/>
  <c r="AZ95" i="1" s="1"/>
  <c r="AZ94" i="1" s="1"/>
  <c r="W29" i="1" s="1"/>
  <c r="W30" i="1"/>
  <c r="BK129" i="2" l="1"/>
  <c r="J129" i="2"/>
  <c r="J96" i="2"/>
  <c r="AV94" i="1"/>
  <c r="AK29" i="1" s="1"/>
  <c r="J30" i="2" l="1"/>
  <c r="AG95" i="1"/>
  <c r="AG94" i="1"/>
  <c r="AN94" i="1" s="1"/>
  <c r="AT94" i="1"/>
  <c r="AK26" i="1" l="1"/>
  <c r="J39" i="2"/>
  <c r="AN95" i="1"/>
  <c r="AK35" i="1"/>
</calcChain>
</file>

<file path=xl/sharedStrings.xml><?xml version="1.0" encoding="utf-8"?>
<sst xmlns="http://schemas.openxmlformats.org/spreadsheetml/2006/main" count="2318" uniqueCount="716">
  <si>
    <t>Export Komplet</t>
  </si>
  <si>
    <t/>
  </si>
  <si>
    <t>2.0</t>
  </si>
  <si>
    <t>ZAMOK</t>
  </si>
  <si>
    <t>False</t>
  </si>
  <si>
    <t>{8a360164-942d-4c0b-a090-480b8fff2beb}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</si>
  <si>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</si>
  <si>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</si>
  <si>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</si>
  <si>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</si>
  <si>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</si>
  <si>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</si>
  <si>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</si>
  <si>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</si>
  <si>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23_10_13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</si>
  <si>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</si>
  <si>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</si>
  <si>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Areál autobusy Hranečník - Rekonstrukce elektroinstalace a osvětlení</t>
  </si>
  <si>
    <t>KSO:</t>
  </si>
  <si>
    <t>CC-CZ:</t>
  </si>
  <si>
    <t>Místo:</t>
  </si>
  <si>
    <t>HRANEČNÍK</t>
  </si>
  <si>
    <t>Datum:</t>
  </si>
  <si>
    <t>13. 10. 2023</t>
  </si>
  <si>
    <t>Zadavatel:</t>
  </si>
  <si>
    <t>IČ:</t>
  </si>
  <si>
    <t>61974757</t>
  </si>
  <si>
    <t>Dopravní podnik Ostrava a.s.</t>
  </si>
  <si>
    <t>DIČ:</t>
  </si>
  <si>
    <t>CZ61974757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</si>
  <si>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</si>
  <si>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</si>
  <si>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</si>
  <si>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</si>
  <si>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</si>
  <si>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</si>
  <si>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</si>
  <si>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</si>
  <si>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</si>
  <si>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</si>
  <si>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</si>
  <si>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</si>
  <si>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</si>
  <si>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</si>
  <si>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</si>
  <si>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</si>
  <si>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</si>
  <si>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</si>
  <si>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</si>
  <si>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</si>
  <si>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</si>
  <si>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</si>
  <si>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</si>
  <si>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</si>
  <si>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</si>
  <si>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</si>
  <si>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</si>
  <si>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</si>
  <si>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</si>
  <si>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</si>
  <si>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</si>
  <si>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</si>
  <si>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</si>
  <si>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</si>
  <si>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</si>
  <si>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</si>
  <si>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</si>
  <si>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</si>
  <si>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</si>
  <si>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</si>
  <si>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</si>
  <si>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</si>
  <si>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</si>
  <si>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</si>
  <si>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</si>
  <si>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</si>
  <si>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</si>
  <si>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</si>
  <si>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</si>
  <si>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</si>
  <si>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</si>
  <si>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</si>
  <si>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04</t>
  </si>
  <si>
    <t>Rekonstrukce elektroinstalace v Hale lehké údržby</t>
  </si>
  <si>
    <t>STA</t>
  </si>
  <si>
    <t>1</t>
  </si>
  <si>
    <t>{feefc0df-6a9e-4af0-8219-060ca7707d9e}</t>
  </si>
  <si>
    <t>2</t>
  </si>
  <si>
    <t>KRYCÍ LIST SOUPISU PRACÍ</t>
  </si>
  <si>
    <t>Objekt:</t>
  </si>
  <si>
    <t>04 - Rekonstrukce elektroinstalace v Hale lehké údržby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</si>
  <si>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</si>
  <si>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</si>
  <si>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</si>
  <si>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</si>
  <si>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</si>
  <si>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</si>
  <si>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</si>
  <si>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</si>
  <si>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</si>
  <si>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</si>
  <si>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</si>
  <si>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784 - Dokončovací práce - malby a tapety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</si>
  <si>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</si>
  <si>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</si>
  <si>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</si>
  <si>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</si>
  <si>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</si>
  <si>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</si>
  <si>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</si>
  <si>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</si>
  <si>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</si>
  <si>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</si>
  <si>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</si>
  <si>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</si>
  <si>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</si>
  <si>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</si>
  <si>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</si>
  <si>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</si>
  <si>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</si>
  <si>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</si>
  <si>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</si>
  <si>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</si>
  <si>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</si>
  <si>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</si>
  <si>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</si>
  <si>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</si>
  <si>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62</t>
  </si>
  <si>
    <t>K</t>
  </si>
  <si>
    <t>977332121</t>
  </si>
  <si>
    <t>Frézování drážek ve stěnách z cihel včetně omítky do 30x30 mm (m č. 01a, 04, 05, 11, 18)</t>
  </si>
  <si>
    <t>m</t>
  </si>
  <si>
    <t>4</t>
  </si>
  <si>
    <t>744232188</t>
  </si>
  <si>
    <t>61</t>
  </si>
  <si>
    <t>977343212</t>
  </si>
  <si>
    <t>Frézování drážek v podlahách z betonu do 50x50 mm (m č. 01, 02, 09)</t>
  </si>
  <si>
    <t>-1597852212</t>
  </si>
  <si>
    <t>63</t>
  </si>
  <si>
    <t>KON00001</t>
  </si>
  <si>
    <t>Oprava stěn po drážkování (250m), zapravení, omítka, vyrovnání, včetně materiálu (m č. 01a, 04, 05, 11, 18)</t>
  </si>
  <si>
    <t>596752085</t>
  </si>
  <si>
    <t>64</t>
  </si>
  <si>
    <t>KON00002</t>
  </si>
  <si>
    <t>Oprava betonové podlahy po frézování do původního stavu, doplnění betonu, epoxitové vrstvy, včetně materiálu (m č. 01, 02, 09)</t>
  </si>
  <si>
    <t>-1848944285</t>
  </si>
  <si>
    <t>66</t>
  </si>
  <si>
    <t>KON00005</t>
  </si>
  <si>
    <t>Oprava stěn po bouracích prací rozváděčů (omítka, zapravení, malba včetně materiálu) pro rozváděč RP1, RP2, RP3, RP4, RP6, RP7, RP9</t>
  </si>
  <si>
    <t>kus</t>
  </si>
  <si>
    <t>1868170042</t>
  </si>
  <si>
    <t>67</t>
  </si>
  <si>
    <t>KON00006</t>
  </si>
  <si>
    <t>Oprava venkovního přístřešku pro rozváděč RH (klempířské práce, oprava dveří, oprava vnitřního prostoru přístřešku včetně materiálu)</t>
  </si>
  <si>
    <t>-1181467426</t>
  </si>
  <si>
    <t>116</t>
  </si>
  <si>
    <t>KON00007</t>
  </si>
  <si>
    <t>Ostatní bourací a opravné práce - hlavne prostupy a jejich zapravení včetně stavebního materiáu</t>
  </si>
  <si>
    <t>kpl</t>
  </si>
  <si>
    <t>-529019453</t>
  </si>
  <si>
    <t>PSV</t>
  </si>
  <si>
    <t>Práce a dodávky PSV</t>
  </si>
  <si>
    <t>741</t>
  </si>
  <si>
    <t>Elektroinstalace - silnoproud</t>
  </si>
  <si>
    <t>50</t>
  </si>
  <si>
    <t>741110002</t>
  </si>
  <si>
    <t>Montáž trubka plastová tuhá D přes 23 do 35 mm uložená pevně</t>
  </si>
  <si>
    <t>16</t>
  </si>
  <si>
    <t>-1610100227</t>
  </si>
  <si>
    <t>51</t>
  </si>
  <si>
    <t>M</t>
  </si>
  <si>
    <t>34571094</t>
  </si>
  <si>
    <t>trubka elektroinstalační tuhá z PVC D 28,6/32 mm, délka 3m (+ 5% rezerva prostřih atd.)</t>
  </si>
  <si>
    <t>32</t>
  </si>
  <si>
    <t>1808516232</t>
  </si>
  <si>
    <t>52</t>
  </si>
  <si>
    <t>RMAT0016</t>
  </si>
  <si>
    <t>Uchycení trubky, včetně podružného materiálu (+ 5% rezerva prostřih atd.)</t>
  </si>
  <si>
    <t>-67476876</t>
  </si>
  <si>
    <t>48</t>
  </si>
  <si>
    <t>741110061</t>
  </si>
  <si>
    <t xml:space="preserve">Montáž trubka plastová ohebná D přes 11 do 23 mm uložená pod omítku </t>
  </si>
  <si>
    <t>1339374421</t>
  </si>
  <si>
    <t>49</t>
  </si>
  <si>
    <t>34571154</t>
  </si>
  <si>
    <t>trubka elektroinstalační ohebná z PH, D 22,9/28,5mm (+ 5% rezerva prostřih atd.)</t>
  </si>
  <si>
    <t>-844200264</t>
  </si>
  <si>
    <t>53</t>
  </si>
  <si>
    <t>741110202</t>
  </si>
  <si>
    <t>Montáž trubka pancéřová kovová tuhá bezzávitová D přes 16 do 29 mm uložená pevně a pod omítku</t>
  </si>
  <si>
    <t>291053914</t>
  </si>
  <si>
    <t>54</t>
  </si>
  <si>
    <t>34571132</t>
  </si>
  <si>
    <t>trubka elektroinstalační ocelová žárově zinkovaná bezzávitová D 25,7/28,3mm (+ 5% rezerva prostřih atd.)</t>
  </si>
  <si>
    <t>2111780910</t>
  </si>
  <si>
    <t>55</t>
  </si>
  <si>
    <t>RMAT0017</t>
  </si>
  <si>
    <t>Příchytky včetne uchycení pro ocelovou trubku</t>
  </si>
  <si>
    <t>1761987027</t>
  </si>
  <si>
    <t>56</t>
  </si>
  <si>
    <t>RMAT0018</t>
  </si>
  <si>
    <t>trubka elektroinstalační, ocelová ohebna do podlahy (+ 5% rezerva prostřih atd.)</t>
  </si>
  <si>
    <t>-454787494</t>
  </si>
  <si>
    <t>57</t>
  </si>
  <si>
    <t>741110511</t>
  </si>
  <si>
    <t>Montáž lišta a kanálek vkládací šířky do 60 mm s víčkem</t>
  </si>
  <si>
    <t>1500745506</t>
  </si>
  <si>
    <t>58</t>
  </si>
  <si>
    <t>RMAT0019</t>
  </si>
  <si>
    <t>lišta elektroinstalační, barva bílá, pro 1 kabel (cca 20x20), včetně víčka, uchcení, koncovek atd. (+ 10% rezerva prostřih atd.)</t>
  </si>
  <si>
    <t>-1041356676</t>
  </si>
  <si>
    <t>59</t>
  </si>
  <si>
    <t>RMAT0020</t>
  </si>
  <si>
    <t>lišta elektroinstalační, barva bílá, pro 2 kabely (cca 25x20), včetně víčka, uchcení, koncovek atd. (+ 10% rezerva prostřih atd.)</t>
  </si>
  <si>
    <t>-1711795671</t>
  </si>
  <si>
    <t>60</t>
  </si>
  <si>
    <t>RMAT0021</t>
  </si>
  <si>
    <t>lišta elektroinstalační, barva bílá, pro 5-10 kabelů (cca 45x25), včetně víčka, uchcení, koncovek atd. (+ 10% rezerva prostřih atd.)</t>
  </si>
  <si>
    <t>1389214633</t>
  </si>
  <si>
    <t>40</t>
  </si>
  <si>
    <t>741112001</t>
  </si>
  <si>
    <t>Montáž krabice zapuštěná plastová kruhová</t>
  </si>
  <si>
    <t>-1223975962</t>
  </si>
  <si>
    <t>41</t>
  </si>
  <si>
    <t>34571451</t>
  </si>
  <si>
    <t>krabice pod omítku PVC přístrojová kruhová D 70mm hluboká</t>
  </si>
  <si>
    <t>-898231980</t>
  </si>
  <si>
    <t>42</t>
  </si>
  <si>
    <t>741112022</t>
  </si>
  <si>
    <t>Montáž krabice nástěnná plastová čtyřhranná do 160x160 mm</t>
  </si>
  <si>
    <t>-1931619854</t>
  </si>
  <si>
    <t>43</t>
  </si>
  <si>
    <t>34571483</t>
  </si>
  <si>
    <t>krabice v uzavřeném provedení PVC s krytím IP 54 čtvercová 120x120mm</t>
  </si>
  <si>
    <t>1129310352</t>
  </si>
  <si>
    <t>44</t>
  </si>
  <si>
    <t>741112042</t>
  </si>
  <si>
    <t>Montáž krabice nástěnná kovová čtyřhranná 120x120 mm</t>
  </si>
  <si>
    <t>49802677</t>
  </si>
  <si>
    <t>45</t>
  </si>
  <si>
    <t>34571497</t>
  </si>
  <si>
    <t>krabice v uzavřeném provedení Al s krytím IP 54 čtvercová 120x120mm čtyři vývodky M25</t>
  </si>
  <si>
    <t>717515132</t>
  </si>
  <si>
    <t>68</t>
  </si>
  <si>
    <t>741122023</t>
  </si>
  <si>
    <t>Montáž kabel Cu bez ukončení uložený pod omítku plný kulatý do 5x6 mm2 (např. CYKY) (položky č. 80-84)</t>
  </si>
  <si>
    <t>-1437030881</t>
  </si>
  <si>
    <t>79</t>
  </si>
  <si>
    <t>741122226</t>
  </si>
  <si>
    <t>Montáž kabel Cu plný kulatý žíla do 5x95mm2 uložený volně, v liště a trupce (např. CYKY) (položky č. 80-84)</t>
  </si>
  <si>
    <t>-668873523</t>
  </si>
  <si>
    <t>80</t>
  </si>
  <si>
    <t>2000000352</t>
  </si>
  <si>
    <t>CYKY-J  5x10 RE (15% rezerva prostřih atd.)</t>
  </si>
  <si>
    <t>-2144453852</t>
  </si>
  <si>
    <t>81</t>
  </si>
  <si>
    <t>1257434002</t>
  </si>
  <si>
    <t>KABEL CYKY-J 5x25, BUBEN (15% rezerva prostřih atd.)</t>
  </si>
  <si>
    <t>-947470489</t>
  </si>
  <si>
    <t>82</t>
  </si>
  <si>
    <t>1257435002</t>
  </si>
  <si>
    <t>KABEL CYKY-J 5x35, BUBEN (15% rezerva prostřih atd.)</t>
  </si>
  <si>
    <t>1583983031</t>
  </si>
  <si>
    <t>83</t>
  </si>
  <si>
    <t>1257444001</t>
  </si>
  <si>
    <t>KABEL CYKY-J 5x50, BUBEN (15% rezerva prostřih atd.)</t>
  </si>
  <si>
    <t>1570654000</t>
  </si>
  <si>
    <t>84</t>
  </si>
  <si>
    <t>2000000357</t>
  </si>
  <si>
    <t>CYKY-J  7x1,5 RE (15% rezerva prostřih atd.)</t>
  </si>
  <si>
    <t>-2099927498</t>
  </si>
  <si>
    <t>69</t>
  </si>
  <si>
    <t>741122132</t>
  </si>
  <si>
    <t>Montáž kabel Cu plný kulatý žíla do 5x6 mm2 zatažený v trubkách (např. CYKY)  (položky č. 71 až 78)</t>
  </si>
  <si>
    <t>-2059847401</t>
  </si>
  <si>
    <t>70</t>
  </si>
  <si>
    <t>741122232</t>
  </si>
  <si>
    <t>Montáž kabel Cu plný kulatý žíla do 5x6 mm2 uložený volně (např. CYKY) (položky č. 71 až 78)</t>
  </si>
  <si>
    <t>-863427445</t>
  </si>
  <si>
    <t>71</t>
  </si>
  <si>
    <t>2000001246</t>
  </si>
  <si>
    <t>JYTY-O 2x1 (15% rezerva prostřih atd.)</t>
  </si>
  <si>
    <t>-988289188</t>
  </si>
  <si>
    <t>72</t>
  </si>
  <si>
    <t>2000001248</t>
  </si>
  <si>
    <t>JYTY-O 4x1 (15% rezerva prostřih atd.)</t>
  </si>
  <si>
    <t>1887767048</t>
  </si>
  <si>
    <t>73</t>
  </si>
  <si>
    <t>2000000366</t>
  </si>
  <si>
    <t>CYKY-O  2x1,5 RE (15% rezerva prostřih atd.)</t>
  </si>
  <si>
    <t>153761577</t>
  </si>
  <si>
    <t>74</t>
  </si>
  <si>
    <t>2000000339</t>
  </si>
  <si>
    <t>CYKY-J  3x1,5 RE (15% rezerva prostřih atd.)</t>
  </si>
  <si>
    <t>-1896236790</t>
  </si>
  <si>
    <t>75</t>
  </si>
  <si>
    <t>2000000342</t>
  </si>
  <si>
    <t>CYKY-J  3x2,5 RE (15% rezerva prostřih atd.)</t>
  </si>
  <si>
    <t>1487597500</t>
  </si>
  <si>
    <t>76</t>
  </si>
  <si>
    <t>2000000354</t>
  </si>
  <si>
    <t>CYKY-J  5x2,5 RE (15% rezerva prostřih atd.)</t>
  </si>
  <si>
    <t>-2129182744</t>
  </si>
  <si>
    <t>77</t>
  </si>
  <si>
    <t>2000000355</t>
  </si>
  <si>
    <t>CYKY-J  5x4 RE (15% rezerva prostřih atd.)</t>
  </si>
  <si>
    <t>-605009640</t>
  </si>
  <si>
    <t>78</t>
  </si>
  <si>
    <t>2000000356</t>
  </si>
  <si>
    <t>CYKY-J  5x6 RE (15% rezerva prostřih atd.)</t>
  </si>
  <si>
    <t>-1179243353</t>
  </si>
  <si>
    <t>91</t>
  </si>
  <si>
    <t>741124683</t>
  </si>
  <si>
    <t>Montáž kabel Cu - přechodová spojka pro rozváděč RP6</t>
  </si>
  <si>
    <t>-1557415556</t>
  </si>
  <si>
    <t>92</t>
  </si>
  <si>
    <t>RMAT0025</t>
  </si>
  <si>
    <t>Kabelová spojka pro napojení stávajících kabelu na novou kabeláž 5x1,5 - 5x4 mm2,včetně lisovancýh spojovačů pro pevné i slaněné vodiče</t>
  </si>
  <si>
    <t>435816963</t>
  </si>
  <si>
    <t>122</t>
  </si>
  <si>
    <t>741210006</t>
  </si>
  <si>
    <t>Montáž rozvodnice oceloplechová do 300 kg (rozváděč RH)</t>
  </si>
  <si>
    <t>-196238725</t>
  </si>
  <si>
    <t>123</t>
  </si>
  <si>
    <t>RMAT0026</t>
  </si>
  <si>
    <t>Rozváděč RH dle výkresové dokumentace včetně řídícího systému</t>
  </si>
  <si>
    <t>216703714</t>
  </si>
  <si>
    <t>124</t>
  </si>
  <si>
    <t>741210102</t>
  </si>
  <si>
    <t>Montáž rozváděčů litinových, hliníkových nebo plastových sestava do 100 kg (RP1 až RP9)</t>
  </si>
  <si>
    <t>19728468</t>
  </si>
  <si>
    <t>125</t>
  </si>
  <si>
    <t>RMAT0027</t>
  </si>
  <si>
    <t>Rozváděč RP1 dle výkresové dokumentace</t>
  </si>
  <si>
    <t>1099738753</t>
  </si>
  <si>
    <t>126</t>
  </si>
  <si>
    <t>RMAT0028</t>
  </si>
  <si>
    <t>Rozváděč RP2 dle výkresové dokumentace včetně řídícího systému</t>
  </si>
  <si>
    <t>725890148</t>
  </si>
  <si>
    <t>127</t>
  </si>
  <si>
    <t>RMAT0029</t>
  </si>
  <si>
    <t>Rozváděč RP3 dle výkresové dokumentace včetně řídícího systému</t>
  </si>
  <si>
    <t>1758784736</t>
  </si>
  <si>
    <t>128</t>
  </si>
  <si>
    <t>RMAT0030</t>
  </si>
  <si>
    <t>Rozváděč RP4 dle výkresové dokumentace včetně řídícího systému</t>
  </si>
  <si>
    <t>1032851466</t>
  </si>
  <si>
    <t>129</t>
  </si>
  <si>
    <t>RMAT0031</t>
  </si>
  <si>
    <t>Rozváděč RP6 dle výkresové dokumentace</t>
  </si>
  <si>
    <t>-132018262</t>
  </si>
  <si>
    <t>130</t>
  </si>
  <si>
    <t>RMAT0032</t>
  </si>
  <si>
    <t>Rozváděč RP7 dle výkresové dokumentace</t>
  </si>
  <si>
    <t>-1886998403</t>
  </si>
  <si>
    <t>131</t>
  </si>
  <si>
    <t>RMAT0033</t>
  </si>
  <si>
    <t>Rozváděč RP9 dle výkresové dokumentace</t>
  </si>
  <si>
    <t>363668718</t>
  </si>
  <si>
    <t>136</t>
  </si>
  <si>
    <t>RMAT0004.1</t>
  </si>
  <si>
    <t>Řídící systém dle specifikace v TZ a vykres. dok.</t>
  </si>
  <si>
    <t>1510154127</t>
  </si>
  <si>
    <t>22</t>
  </si>
  <si>
    <t>741310111</t>
  </si>
  <si>
    <t>Montáž ovladač (polo)zapuštěný bezšroubové připojení 0/1-tlačítkový vypínací se zapojením vodičů</t>
  </si>
  <si>
    <t>249975211</t>
  </si>
  <si>
    <t>23</t>
  </si>
  <si>
    <t>RMAT0004</t>
  </si>
  <si>
    <t>Vypínač č.1 včetně strojku, instalační krabice</t>
  </si>
  <si>
    <t>1425402539</t>
  </si>
  <si>
    <t>33</t>
  </si>
  <si>
    <t>741310403</t>
  </si>
  <si>
    <t>Montáž spínač tří/čtyřpólový nástěnný do 63 A prostředí normální se zapojením vodičů</t>
  </si>
  <si>
    <t>5092247</t>
  </si>
  <si>
    <t>34</t>
  </si>
  <si>
    <t>34535115</t>
  </si>
  <si>
    <t>spínač nástěnný trojpólový v krytu IP65 40A</t>
  </si>
  <si>
    <t>-444344527</t>
  </si>
  <si>
    <t>35</t>
  </si>
  <si>
    <t>RMAT0011</t>
  </si>
  <si>
    <t>spínač jednopolový nástěnný v krytu IP44 16A</t>
  </si>
  <si>
    <t>1279268842</t>
  </si>
  <si>
    <t>27</t>
  </si>
  <si>
    <t>741313002</t>
  </si>
  <si>
    <t>Montáž zásuvka (polo)zapuštěná bezšroubové připojení 2P+PE dvojí zapojení - průběžná se zapojením vodičů</t>
  </si>
  <si>
    <t>162930358</t>
  </si>
  <si>
    <t>28</t>
  </si>
  <si>
    <t>RMAT0008</t>
  </si>
  <si>
    <t>přístroj zásuvky s krytkou včetně instalační krabice, design tango nebo obdobné, barva bílá</t>
  </si>
  <si>
    <t>853043898</t>
  </si>
  <si>
    <t>29</t>
  </si>
  <si>
    <t>741313073</t>
  </si>
  <si>
    <t>Montáž zásuvka chráněná v krabici šroubové připojení 2P+PE dvojí zapojení prostředí základní, vlhké se zapojením vodičů</t>
  </si>
  <si>
    <t>1567245917</t>
  </si>
  <si>
    <t>30</t>
  </si>
  <si>
    <t>RMAT0009</t>
  </si>
  <si>
    <t>Zásuvka kompletní na stěnu včetně materiálu pro připevnění. Design praktik nebo obdobné, barva bílá, IP44</t>
  </si>
  <si>
    <t>1756385021</t>
  </si>
  <si>
    <t>36</t>
  </si>
  <si>
    <t>741313085</t>
  </si>
  <si>
    <t>Montáž zásuvek chráněných v krabici šroubové připojení 3P+N+PE prostředí venkovní, mokré se zapojením vodičů</t>
  </si>
  <si>
    <t>574106454</t>
  </si>
  <si>
    <t>37</t>
  </si>
  <si>
    <t>RMAT0012</t>
  </si>
  <si>
    <t>Zásuvka průmyslová, 5x32A/400V IP44, včetně materiálu pro upevnění</t>
  </si>
  <si>
    <t>1198681834</t>
  </si>
  <si>
    <t>38</t>
  </si>
  <si>
    <t>RMAT0013</t>
  </si>
  <si>
    <t>Zásuvka průmyslová, 5x63A/400V IP44, včetně materiálu pro upevnění</t>
  </si>
  <si>
    <t>-1358330130</t>
  </si>
  <si>
    <t>39</t>
  </si>
  <si>
    <t>RMAT0014</t>
  </si>
  <si>
    <t>Zásuvka průmyslová, 5x32A/400V IP55+, kovová, včetně materiálu pro upevnění</t>
  </si>
  <si>
    <t>2117594605</t>
  </si>
  <si>
    <t>31</t>
  </si>
  <si>
    <t>741313101</t>
  </si>
  <si>
    <t>Montáž zásuvek průmyslových spojovacích provedení IP 67 2P+PE 16 A se zapojením vodičů</t>
  </si>
  <si>
    <t>-790273532</t>
  </si>
  <si>
    <t>35811306</t>
  </si>
  <si>
    <t>zásuvka spojovací 16A - 3pól, řazení 2P+PE IP67, šroubové svorky přisazená, Kovová zásuvka, IP55 +</t>
  </si>
  <si>
    <t>-233856821</t>
  </si>
  <si>
    <t>132</t>
  </si>
  <si>
    <t>741330301</t>
  </si>
  <si>
    <t>Montáž ovladač tlačítkový bez aretace se zapojením vodičů</t>
  </si>
  <si>
    <t>-1983538078</t>
  </si>
  <si>
    <t>133</t>
  </si>
  <si>
    <t>RMAT0034</t>
  </si>
  <si>
    <t>Ovladač pro řízení - 4 tlačítka</t>
  </si>
  <si>
    <t>111020439</t>
  </si>
  <si>
    <t>134</t>
  </si>
  <si>
    <t>RMAT0035</t>
  </si>
  <si>
    <t>Ovladač pro řízení - 8 tlačítka</t>
  </si>
  <si>
    <t>-540107355</t>
  </si>
  <si>
    <t>135</t>
  </si>
  <si>
    <t>RMAT0036</t>
  </si>
  <si>
    <t>Ovladač pro řízení - 12 tlačítka</t>
  </si>
  <si>
    <t>1679899348</t>
  </si>
  <si>
    <t>741372115</t>
  </si>
  <si>
    <t>Montáž svítidlo LED nouzové se zapojením vodičů SV.N1, SV.N2 a SN.V3</t>
  </si>
  <si>
    <t>-1568558148</t>
  </si>
  <si>
    <t>17</t>
  </si>
  <si>
    <t>SV.N1</t>
  </si>
  <si>
    <t>Nouzové svítidlo nastěné, baterie 3 hodiny, IP65, 200 - 520 lm, 7 W včetně piktogramu, osvětlení unikové cesty. automatické testování, funkce stáleho svícení s možností vypnutí</t>
  </si>
  <si>
    <t>-999739087</t>
  </si>
  <si>
    <t>SV.N2</t>
  </si>
  <si>
    <t>Nouzové svítidlo nastěné venkovní provedení, baterie 3 hodiny,200 - 520 lm, 7 W IP65, osvětlení unikové cesty. automatické testování</t>
  </si>
  <si>
    <t>-1044741843</t>
  </si>
  <si>
    <t>18</t>
  </si>
  <si>
    <t>SV.N3</t>
  </si>
  <si>
    <t>Nouzové svítidlo nastěné - výměna stávajících, baterie 3 hodiny, IP65, 220-450 lm, 7 W, včetně piktogramu, osvětlení unikové cesty. automatické testování, funkce stáleho svícení s možností vypnutí</t>
  </si>
  <si>
    <t>-912162404</t>
  </si>
  <si>
    <t>741372152</t>
  </si>
  <si>
    <t>Montáž svítidlo LED průmyslové závěsné reflektor se zapojením vodičů</t>
  </si>
  <si>
    <t>378336600</t>
  </si>
  <si>
    <t>741372153</t>
  </si>
  <si>
    <t>Montáž svítidlo LED průmyslové přisazené nástěnné se zapojením vodičů</t>
  </si>
  <si>
    <t>1446526199</t>
  </si>
  <si>
    <t>3</t>
  </si>
  <si>
    <t>741372154</t>
  </si>
  <si>
    <t>Montáž svítidlo LED průmyslové přisazené stropní se zapojením vodičů</t>
  </si>
  <si>
    <t>-959575847</t>
  </si>
  <si>
    <t>4.SV1</t>
  </si>
  <si>
    <t>Svítidlo SV1 - dle parametru popsaných v technických požadavcích</t>
  </si>
  <si>
    <t>-884843389</t>
  </si>
  <si>
    <t>5</t>
  </si>
  <si>
    <t>4.SV2</t>
  </si>
  <si>
    <t>Svítidlo SV2 - dle parametru popsaných v technických požadavcích</t>
  </si>
  <si>
    <t>1863816018</t>
  </si>
  <si>
    <t>6</t>
  </si>
  <si>
    <t>4.SV3</t>
  </si>
  <si>
    <t>Svítidlo SV3 - dle parametru popsaných v technických požadavcích</t>
  </si>
  <si>
    <t>1004772896</t>
  </si>
  <si>
    <t>7</t>
  </si>
  <si>
    <t>4.SV4</t>
  </si>
  <si>
    <t>Svítidlo SV4 - dle parametru popsaných v technických požadavcích</t>
  </si>
  <si>
    <t>1884751709</t>
  </si>
  <si>
    <t>8</t>
  </si>
  <si>
    <t>4.SV5</t>
  </si>
  <si>
    <t>Svítidlo SV5 - dle parametru popsaných v technických požadavcích</t>
  </si>
  <si>
    <t>1418985812</t>
  </si>
  <si>
    <t>4.SV6</t>
  </si>
  <si>
    <t>Svítidlo SV6 - dle parametru popsaných v technických požadavcích</t>
  </si>
  <si>
    <t>-1772525888</t>
  </si>
  <si>
    <t>10</t>
  </si>
  <si>
    <t>4.SV7</t>
  </si>
  <si>
    <t>Svítidlo SV7 - dle parametru popsaných v technických požadavcích</t>
  </si>
  <si>
    <t>18886669</t>
  </si>
  <si>
    <t>12</t>
  </si>
  <si>
    <t>4.SV9</t>
  </si>
  <si>
    <t>Svítidlo SV9 - dle parametru popsaných v technických požadavcích</t>
  </si>
  <si>
    <t>1250722097</t>
  </si>
  <si>
    <t>13</t>
  </si>
  <si>
    <t>4.SV10</t>
  </si>
  <si>
    <t>Svítidlo SV10 - dle parametru popsaných v technických požadavcích</t>
  </si>
  <si>
    <t>109892175</t>
  </si>
  <si>
    <t>14</t>
  </si>
  <si>
    <t>4.SV11</t>
  </si>
  <si>
    <t>Svítidlo SV11 - dle parametru popsaných v technických požadavcích</t>
  </si>
  <si>
    <t>450883721</t>
  </si>
  <si>
    <t>4.SV12</t>
  </si>
  <si>
    <t>Svítidlo SV12 - dle parametru popsaných v technických požadavcích</t>
  </si>
  <si>
    <t>1772679849</t>
  </si>
  <si>
    <t>115</t>
  </si>
  <si>
    <t>741390911</t>
  </si>
  <si>
    <t>Oprava stávajících vypínačů pro osvětlení montážních jam (1ks), brusky (3ks), vypínačů pro zvedací stojany (3ks), kompresory (2ks) atd. Včetně materiálu.</t>
  </si>
  <si>
    <t>1858934987</t>
  </si>
  <si>
    <t>137</t>
  </si>
  <si>
    <t>741410062</t>
  </si>
  <si>
    <t>Montáž uzěmnění pospojování ochranné oboustranně</t>
  </si>
  <si>
    <t>1324371651</t>
  </si>
  <si>
    <t>138</t>
  </si>
  <si>
    <t>10.048.250</t>
  </si>
  <si>
    <t>Kabel H07V-K 70 zž (CYA)</t>
  </si>
  <si>
    <t>1543973380</t>
  </si>
  <si>
    <t>139</t>
  </si>
  <si>
    <t>10.049.942</t>
  </si>
  <si>
    <t>Kabel H07V-K 16 zž (CYA)</t>
  </si>
  <si>
    <t>-1499333386</t>
  </si>
  <si>
    <t>140</t>
  </si>
  <si>
    <t>10.049.159</t>
  </si>
  <si>
    <t>Kabel H07V-K 6 zž (CYA)</t>
  </si>
  <si>
    <t>741246389</t>
  </si>
  <si>
    <t>141</t>
  </si>
  <si>
    <t>11.041.013</t>
  </si>
  <si>
    <t>Kabel H07V-K 4 zž (CYA) 4520003</t>
  </si>
  <si>
    <t>324013388</t>
  </si>
  <si>
    <t>142</t>
  </si>
  <si>
    <t>RMAT0037</t>
  </si>
  <si>
    <t>Koncovky, oka, šrouby, podložky vějířové, matičky a ostatní pro uzemnění pro kabel ZŽ 4 až 70mm2</t>
  </si>
  <si>
    <t>-851300413</t>
  </si>
  <si>
    <t>143</t>
  </si>
  <si>
    <t>RMAT0038</t>
  </si>
  <si>
    <t xml:space="preserve">Materiál pro úpravu a doplěnní  HOP/MET - Ekvipotenciální svorkovnice </t>
  </si>
  <si>
    <t>689192750</t>
  </si>
  <si>
    <t>87</t>
  </si>
  <si>
    <t>741910411</t>
  </si>
  <si>
    <t>Montáž žlab kovový šířky do 50 mm bez víka</t>
  </si>
  <si>
    <t>-1104285289</t>
  </si>
  <si>
    <t>88</t>
  </si>
  <si>
    <t>RMAT0023</t>
  </si>
  <si>
    <t>DRÁTĚNY ŽLAB min. 40x30 S PŘEPÁŽKOU A MONTÁŽNÍM DESKOU, KOTVENIM STOJANMY A UCHYCENÍM</t>
  </si>
  <si>
    <t>191534284</t>
  </si>
  <si>
    <t>89</t>
  </si>
  <si>
    <t>741910414</t>
  </si>
  <si>
    <t>Montáž žlab kovový šířky do 250 mm s víkem</t>
  </si>
  <si>
    <t>2058143046</t>
  </si>
  <si>
    <t>90</t>
  </si>
  <si>
    <t>RMAT0024</t>
  </si>
  <si>
    <t>ŽLAB min. 150x60 S VÍKEM, MONTÁŽNÍM DESKOU, KOTVENIM, STOJNAMY A UCHYCENÍM</t>
  </si>
  <si>
    <t>-1298203047</t>
  </si>
  <si>
    <t>85</t>
  </si>
  <si>
    <t>741910415</t>
  </si>
  <si>
    <t xml:space="preserve">Montáž žlab kovový šířky do 500 mm bez víka s přepážkou, stojnamy, kotvením, uchycením, uzemněním </t>
  </si>
  <si>
    <t>-1682077654</t>
  </si>
  <si>
    <t>86</t>
  </si>
  <si>
    <t>RMAT0022</t>
  </si>
  <si>
    <t>ŽLAB min. 450x100 S PŘEPÁŽKOU A MONTÁŽNÍM DESKOU, KOTVENIM, STOJNAMY A UCHYCENÍM</t>
  </si>
  <si>
    <t>-875018567</t>
  </si>
  <si>
    <t>19</t>
  </si>
  <si>
    <t>741910512</t>
  </si>
  <si>
    <t>Montáž se zhotovením konstrukce pro upevnění svítidel do 10 kg</t>
  </si>
  <si>
    <t>1468418619</t>
  </si>
  <si>
    <t>20</t>
  </si>
  <si>
    <t>RMAT0003</t>
  </si>
  <si>
    <t>Nosná konstrukce pro svítidlo s možností natáčení, včetně uchycení pro svítidlo S1 a S12</t>
  </si>
  <si>
    <t>121981600</t>
  </si>
  <si>
    <t>114</t>
  </si>
  <si>
    <t>RMAT0045</t>
  </si>
  <si>
    <t>Tryskový vysoušeč rukou</t>
  </si>
  <si>
    <t>110831682</t>
  </si>
  <si>
    <t>117</t>
  </si>
  <si>
    <t>741920304</t>
  </si>
  <si>
    <t>Ucpávka prostupu kabelového svazku povlakem stěna tl 200 mm zaplnění prostupu z 20% plocha otvoru 0,4 m2 požární odolnost EI 60, včetně materiálu</t>
  </si>
  <si>
    <t>-354348778</t>
  </si>
  <si>
    <t>121</t>
  </si>
  <si>
    <t>741111801.U</t>
  </si>
  <si>
    <t xml:space="preserve">Demontáž (přibližně kabeláž CYKY 2x1,5 - 5x35  10000m, instalační krabice - 300ks, instalační lišty - 800 m, stávající kabelové trasy - 400m, konstrukce pro svítidla 150 ks, rozváděče 6 ks, zásuvky 1f/3f 150ks, vypínače a ovldača 100 ks a ostaní) </t>
  </si>
  <si>
    <t>-794519994</t>
  </si>
  <si>
    <t>118</t>
  </si>
  <si>
    <t>741374823</t>
  </si>
  <si>
    <t>Demontáž svítidel hlavních i nouzových</t>
  </si>
  <si>
    <t>-816558011</t>
  </si>
  <si>
    <t>119</t>
  </si>
  <si>
    <t>741374900</t>
  </si>
  <si>
    <t>Demontáž svítidla s int. zdrojem přisazeného nástěnného se zachováním funkčnosti - nouzová svítidla</t>
  </si>
  <si>
    <t>-162200999</t>
  </si>
  <si>
    <t>120</t>
  </si>
  <si>
    <t>741375813</t>
  </si>
  <si>
    <t>Demontáž svítidla průmysl výbojkového závěsného na oku hmotnosti přes 10 kg se zachováním funkčnosti</t>
  </si>
  <si>
    <t>2143571677</t>
  </si>
  <si>
    <t>144</t>
  </si>
  <si>
    <t>SV1.K6</t>
  </si>
  <si>
    <t>Úchyt pro lištový systém</t>
  </si>
  <si>
    <t>-1485778517</t>
  </si>
  <si>
    <t>145</t>
  </si>
  <si>
    <t>RMAT0060</t>
  </si>
  <si>
    <t>Skříň na nabíjení Li-Ion baterií, 5 police, š 1200 mm, přetlakový otvor,  Typová zkouška požární odolnosti 90 minut (typ 90) zvenku dovnitř podle DIN EN 14470-1, požární odolnost 90 minut zevnitř ven podle DIN EN 1363-1, včetně detektoru kouře, 40 zásuvek</t>
  </si>
  <si>
    <t>1612896477</t>
  </si>
  <si>
    <t>146</t>
  </si>
  <si>
    <t>RMAT0061</t>
  </si>
  <si>
    <t>Skříň na nabíjení Li-Ion baterií, 4 police, š 600 mm, přetlakový otvor,  Typová zkouška požární odolnosti 90 minut (typ 90) zvenku dovnitř podle DIN EN 14470-1, požární odolnost 90 minut zevnitř ven podle DIN EN 1363-1, včetně detektoru kouře, 20 zásuvek</t>
  </si>
  <si>
    <t>-830169137</t>
  </si>
  <si>
    <t>742</t>
  </si>
  <si>
    <t>Elektroinstalace - slaboproud</t>
  </si>
  <si>
    <t>93</t>
  </si>
  <si>
    <t>742124003</t>
  </si>
  <si>
    <t>Montáž kabelů datových FTP, UTP, STP pro vnitřní rozvody pevně</t>
  </si>
  <si>
    <t>-2137482251</t>
  </si>
  <si>
    <t>94</t>
  </si>
  <si>
    <t>742124005</t>
  </si>
  <si>
    <t>Montáž kabelů datových FTP, UTP, STP ukončení kabelu konektorem</t>
  </si>
  <si>
    <t>1886223566</t>
  </si>
  <si>
    <t>95</t>
  </si>
  <si>
    <t>37459035</t>
  </si>
  <si>
    <t>konektor průmyslový modulární RJ45 STP Cat6A pro vodiče do 1,6mm</t>
  </si>
  <si>
    <t>1587491270</t>
  </si>
  <si>
    <t>96</t>
  </si>
  <si>
    <t>NWG.0069369.URS</t>
  </si>
  <si>
    <t>Konektor RJ45 STP, Cat 6A - průmyslový modulární konektor Weidmüller IE-PS-RJ45-FH-BK pro vodiče do 1,6mm</t>
  </si>
  <si>
    <t>-1179366424</t>
  </si>
  <si>
    <t>751</t>
  </si>
  <si>
    <t>Vzduchotechnika</t>
  </si>
  <si>
    <t>25</t>
  </si>
  <si>
    <t>751111012</t>
  </si>
  <si>
    <t>Montáž ventilátoru axiálního nízkotlakého nástěnného základního D přes 100 do 200 mm</t>
  </si>
  <si>
    <t>-1721226630</t>
  </si>
  <si>
    <t>26</t>
  </si>
  <si>
    <t>RMAT0007</t>
  </si>
  <si>
    <t>ventilátor IP 44 koupelnový nástěnnýdo stávajícího otvoru do D 125mm, s automatickým doběhem</t>
  </si>
  <si>
    <t>-1766221101</t>
  </si>
  <si>
    <t>784</t>
  </si>
  <si>
    <t>Dokončovací práce - malby a tapety</t>
  </si>
  <si>
    <t>65</t>
  </si>
  <si>
    <t>KON00003</t>
  </si>
  <si>
    <t>Malba všech ploch v prostorách kde došlo k opravě omítky (hlavně místnosti 04, 05, 10, 11, 13, 18, WC) - Kompletní výmalba prostor, včetně barvy, zakrytí technologie, úklid</t>
  </si>
  <si>
    <t>1347199316</t>
  </si>
  <si>
    <t>Práce a dodávky M</t>
  </si>
  <si>
    <t>21-M</t>
  </si>
  <si>
    <t>Elektromontáže</t>
  </si>
  <si>
    <t>97</t>
  </si>
  <si>
    <t>210280003</t>
  </si>
  <si>
    <t>Zkoušky a prohlídky el rozvodů a zařízení celková prohlídka, výchozí revize</t>
  </si>
  <si>
    <t>-21671185</t>
  </si>
  <si>
    <t>98</t>
  </si>
  <si>
    <t>210280712</t>
  </si>
  <si>
    <t>Měření intenzity osvětlení na pracovišti včetně protokolu</t>
  </si>
  <si>
    <t>706440135</t>
  </si>
  <si>
    <t>99</t>
  </si>
  <si>
    <t>PM</t>
  </si>
  <si>
    <t>Přidružený materiál</t>
  </si>
  <si>
    <t>%</t>
  </si>
  <si>
    <t>588973761</t>
  </si>
  <si>
    <t>HZS</t>
  </si>
  <si>
    <t>Hodinové zúčtovací sazby</t>
  </si>
  <si>
    <t>100</t>
  </si>
  <si>
    <t>HZS1</t>
  </si>
  <si>
    <t>Vyhledávání připojovacího místa</t>
  </si>
  <si>
    <t>hod</t>
  </si>
  <si>
    <t>512</t>
  </si>
  <si>
    <t>458662946</t>
  </si>
  <si>
    <t>110</t>
  </si>
  <si>
    <t>HZS10</t>
  </si>
  <si>
    <t>Zkušební provoz</t>
  </si>
  <si>
    <t>201780254</t>
  </si>
  <si>
    <t>101</t>
  </si>
  <si>
    <t>HZS11</t>
  </si>
  <si>
    <t>Pojizdné lešení, žebříky, schůdky po celou dobu trvání prací.</t>
  </si>
  <si>
    <t>1739471912</t>
  </si>
  <si>
    <t>102</t>
  </si>
  <si>
    <t>HZS2</t>
  </si>
  <si>
    <t>Dílenská dokumentace</t>
  </si>
  <si>
    <t>622318800</t>
  </si>
  <si>
    <t>103</t>
  </si>
  <si>
    <t>HZS3</t>
  </si>
  <si>
    <t>Dokumentace skutečného provedení</t>
  </si>
  <si>
    <t>1862690807</t>
  </si>
  <si>
    <t>104</t>
  </si>
  <si>
    <t>HZS4</t>
  </si>
  <si>
    <t>Doprava materiálu</t>
  </si>
  <si>
    <t>km</t>
  </si>
  <si>
    <t>277063334</t>
  </si>
  <si>
    <t>105</t>
  </si>
  <si>
    <t>HZS5</t>
  </si>
  <si>
    <t>Zajištění pracoviště</t>
  </si>
  <si>
    <t>898342901</t>
  </si>
  <si>
    <t>106</t>
  </si>
  <si>
    <t>HZS6</t>
  </si>
  <si>
    <t>Skládkovné</t>
  </si>
  <si>
    <t>t</t>
  </si>
  <si>
    <t>-1012222772</t>
  </si>
  <si>
    <t>107</t>
  </si>
  <si>
    <t>HZS7</t>
  </si>
  <si>
    <t>Ekologická likvidace materiálu</t>
  </si>
  <si>
    <t>-583826619</t>
  </si>
  <si>
    <t>108</t>
  </si>
  <si>
    <t>HZS8</t>
  </si>
  <si>
    <t>Kloubové plošiny pro montážní a demontážní práce včetně dopravy. Po celou dobu trvání prácí.</t>
  </si>
  <si>
    <t>-711377159</t>
  </si>
  <si>
    <t>109</t>
  </si>
  <si>
    <t>HZS9</t>
  </si>
  <si>
    <t>Naprogramování a nastavení Řídícího systému osvětlení</t>
  </si>
  <si>
    <t>-1373226571</t>
  </si>
  <si>
    <t>VRN</t>
  </si>
  <si>
    <t>Vedlejší rozpočtové náklady</t>
  </si>
  <si>
    <t>VRN3</t>
  </si>
  <si>
    <t>Zařízení staveniště</t>
  </si>
  <si>
    <t>111</t>
  </si>
  <si>
    <t>030001000</t>
  </si>
  <si>
    <t>1024</t>
  </si>
  <si>
    <t>726812418</t>
  </si>
  <si>
    <t>VRN7</t>
  </si>
  <si>
    <t>Provozní vlivy</t>
  </si>
  <si>
    <t>112</t>
  </si>
  <si>
    <t>070001000</t>
  </si>
  <si>
    <t>1453553540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</si>
</sst>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19"/>
      <c r="AL5" s="19"/>
      <c r="AM5" s="19"/>
      <c r="AN5" s="19"/>
      <c r="AO5" s="19"/>
      <c r="AP5" s="19"/>
      <c r="AQ5" s="19"/>
      <c r="AR5" s="17"/>
      <c r="BE5" s="240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19"/>
      <c r="AL6" s="19"/>
      <c r="AM6" s="19"/>
      <c r="AN6" s="19"/>
      <c r="AO6" s="19"/>
      <c r="AP6" s="19"/>
      <c r="AQ6" s="19"/>
      <c r="AR6" s="17"/>
      <c r="BE6" s="241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1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1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1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41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41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1"/>
      <c r="BS12" s="14" t="s">
        <v>6</v>
      </c>
    </row>
    <row r="13" spans="1:74" s="1" customFormat="1" ht="12" customHeight="1">
      <c r="B13" s="18"/>
      <c r="C13" s="19"/>
      <c r="D13" s="26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31</v>
      </c>
      <c r="AO13" s="19"/>
      <c r="AP13" s="19"/>
      <c r="AQ13" s="19"/>
      <c r="AR13" s="17"/>
      <c r="BE13" s="241"/>
      <c r="BS13" s="14" t="s">
        <v>6</v>
      </c>
    </row>
    <row r="14" spans="1:74" ht="12.75">
      <c r="B14" s="18"/>
      <c r="C14" s="19"/>
      <c r="D14" s="19"/>
      <c r="E14" s="246" t="s">
        <v>31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6" t="s">
        <v>28</v>
      </c>
      <c r="AL14" s="19"/>
      <c r="AM14" s="19"/>
      <c r="AN14" s="28" t="s">
        <v>31</v>
      </c>
      <c r="AO14" s="19"/>
      <c r="AP14" s="19"/>
      <c r="AQ14" s="19"/>
      <c r="AR14" s="17"/>
      <c r="BE14" s="241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1"/>
      <c r="BS15" s="14" t="s">
        <v>4</v>
      </c>
    </row>
    <row r="16" spans="1:74" s="1" customFormat="1" ht="12" customHeight="1">
      <c r="B16" s="18"/>
      <c r="C16" s="19"/>
      <c r="D16" s="26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1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41"/>
      <c r="BS17" s="14" t="s">
        <v>34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1"/>
      <c r="BS18" s="14" t="s">
        <v>6</v>
      </c>
    </row>
    <row r="19" spans="1:71" s="1" customFormat="1" ht="12" customHeight="1">
      <c r="B19" s="18"/>
      <c r="C19" s="19"/>
      <c r="D19" s="26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1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41"/>
      <c r="BS20" s="14" t="s">
        <v>34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1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1"/>
    </row>
    <row r="23" spans="1:71" s="1" customFormat="1" ht="16.5" customHeight="1">
      <c r="B23" s="18"/>
      <c r="C23" s="19"/>
      <c r="D23" s="19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19"/>
      <c r="AP23" s="19"/>
      <c r="AQ23" s="19"/>
      <c r="AR23" s="17"/>
      <c r="BE23" s="241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1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1"/>
    </row>
    <row r="26" spans="1:71" s="2" customFormat="1" ht="25.9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9">
        <f>ROUND(AG94,2)</f>
        <v>0</v>
      </c>
      <c r="AL26" s="250"/>
      <c r="AM26" s="250"/>
      <c r="AN26" s="250"/>
      <c r="AO26" s="250"/>
      <c r="AP26" s="33"/>
      <c r="AQ26" s="33"/>
      <c r="AR26" s="36"/>
      <c r="BE26" s="24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1" t="s">
        <v>38</v>
      </c>
      <c r="M28" s="251"/>
      <c r="N28" s="251"/>
      <c r="O28" s="251"/>
      <c r="P28" s="251"/>
      <c r="Q28" s="33"/>
      <c r="R28" s="33"/>
      <c r="S28" s="33"/>
      <c r="T28" s="33"/>
      <c r="U28" s="33"/>
      <c r="V28" s="33"/>
      <c r="W28" s="251" t="s">
        <v>39</v>
      </c>
      <c r="X28" s="251"/>
      <c r="Y28" s="251"/>
      <c r="Z28" s="251"/>
      <c r="AA28" s="251"/>
      <c r="AB28" s="251"/>
      <c r="AC28" s="251"/>
      <c r="AD28" s="251"/>
      <c r="AE28" s="251"/>
      <c r="AF28" s="33"/>
      <c r="AG28" s="33"/>
      <c r="AH28" s="33"/>
      <c r="AI28" s="33"/>
      <c r="AJ28" s="33"/>
      <c r="AK28" s="251" t="s">
        <v>40</v>
      </c>
      <c r="AL28" s="251"/>
      <c r="AM28" s="251"/>
      <c r="AN28" s="251"/>
      <c r="AO28" s="251"/>
      <c r="AP28" s="33"/>
      <c r="AQ28" s="33"/>
      <c r="AR28" s="36"/>
      <c r="BE28" s="241"/>
    </row>
    <row r="29" spans="1:71" s="3" customFormat="1" ht="14.45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35">
        <v>0.21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3">
        <f>ROUND(AV94, 2)</f>
        <v>0</v>
      </c>
      <c r="AL29" s="234"/>
      <c r="AM29" s="234"/>
      <c r="AN29" s="234"/>
      <c r="AO29" s="234"/>
      <c r="AP29" s="38"/>
      <c r="AQ29" s="38"/>
      <c r="AR29" s="39"/>
      <c r="BE29" s="242"/>
    </row>
    <row r="30" spans="1:71" s="3" customFormat="1" ht="14.45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35">
        <v>0.15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3">
        <f>ROUND(AW94, 2)</f>
        <v>0</v>
      </c>
      <c r="AL30" s="234"/>
      <c r="AM30" s="234"/>
      <c r="AN30" s="234"/>
      <c r="AO30" s="234"/>
      <c r="AP30" s="38"/>
      <c r="AQ30" s="38"/>
      <c r="AR30" s="39"/>
      <c r="BE30" s="242"/>
    </row>
    <row r="31" spans="1:71" s="3" customFormat="1" ht="14.45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35">
        <v>0.21</v>
      </c>
      <c r="M31" s="234"/>
      <c r="N31" s="234"/>
      <c r="O31" s="234"/>
      <c r="P31" s="234"/>
      <c r="Q31" s="38"/>
      <c r="R31" s="38"/>
      <c r="S31" s="38"/>
      <c r="T31" s="38"/>
      <c r="U31" s="38"/>
      <c r="V31" s="38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F31" s="38"/>
      <c r="AG31" s="38"/>
      <c r="AH31" s="38"/>
      <c r="AI31" s="38"/>
      <c r="AJ31" s="38"/>
      <c r="AK31" s="233">
        <v>0</v>
      </c>
      <c r="AL31" s="234"/>
      <c r="AM31" s="234"/>
      <c r="AN31" s="234"/>
      <c r="AO31" s="234"/>
      <c r="AP31" s="38"/>
      <c r="AQ31" s="38"/>
      <c r="AR31" s="39"/>
      <c r="BE31" s="242"/>
    </row>
    <row r="32" spans="1:71" s="3" customFormat="1" ht="14.45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35">
        <v>0.15</v>
      </c>
      <c r="M32" s="234"/>
      <c r="N32" s="234"/>
      <c r="O32" s="234"/>
      <c r="P32" s="234"/>
      <c r="Q32" s="38"/>
      <c r="R32" s="38"/>
      <c r="S32" s="38"/>
      <c r="T32" s="38"/>
      <c r="U32" s="38"/>
      <c r="V32" s="38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F32" s="38"/>
      <c r="AG32" s="38"/>
      <c r="AH32" s="38"/>
      <c r="AI32" s="38"/>
      <c r="AJ32" s="38"/>
      <c r="AK32" s="233">
        <v>0</v>
      </c>
      <c r="AL32" s="234"/>
      <c r="AM32" s="234"/>
      <c r="AN32" s="234"/>
      <c r="AO32" s="234"/>
      <c r="AP32" s="38"/>
      <c r="AQ32" s="38"/>
      <c r="AR32" s="39"/>
      <c r="BE32" s="242"/>
    </row>
    <row r="33" spans="1:57" s="3" customFormat="1" ht="14.45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35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3">
        <v>0</v>
      </c>
      <c r="AL33" s="234"/>
      <c r="AM33" s="234"/>
      <c r="AN33" s="234"/>
      <c r="AO33" s="234"/>
      <c r="AP33" s="38"/>
      <c r="AQ33" s="38"/>
      <c r="AR33" s="39"/>
      <c r="BE33" s="24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1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36" t="s">
        <v>49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8">
        <f>SUM(AK26:AK33)</f>
        <v>0</v>
      </c>
      <c r="AL35" s="237"/>
      <c r="AM35" s="237"/>
      <c r="AN35" s="237"/>
      <c r="AO35" s="239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23_10_13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2" t="str">
        <f>K6</f>
        <v>PD – Areál autobusy Hranečník - Rekonstrukce elektroinstalace a osvětlení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HRANEČNÍK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4" t="str">
        <f>IF(AN8= "","",AN8)</f>
        <v>13. 10. 2023</v>
      </c>
      <c r="AN87" s="22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Dopravní podnik Ostrava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32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57</v>
      </c>
      <c r="AT89" s="228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30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35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6"/>
      <c r="AS90" s="229"/>
      <c r="AT90" s="230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12" t="s">
        <v>58</v>
      </c>
      <c r="D92" s="213"/>
      <c r="E92" s="213"/>
      <c r="F92" s="213"/>
      <c r="G92" s="213"/>
      <c r="H92" s="70"/>
      <c r="I92" s="214" t="s">
        <v>59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60</v>
      </c>
      <c r="AH92" s="213"/>
      <c r="AI92" s="213"/>
      <c r="AJ92" s="213"/>
      <c r="AK92" s="213"/>
      <c r="AL92" s="213"/>
      <c r="AM92" s="213"/>
      <c r="AN92" s="214" t="s">
        <v>61</v>
      </c>
      <c r="AO92" s="213"/>
      <c r="AP92" s="216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24.75" customHeight="1">
      <c r="A95" s="90" t="s">
        <v>81</v>
      </c>
      <c r="B95" s="91"/>
      <c r="C95" s="92"/>
      <c r="D95" s="219" t="s">
        <v>82</v>
      </c>
      <c r="E95" s="219"/>
      <c r="F95" s="219"/>
      <c r="G95" s="219"/>
      <c r="H95" s="219"/>
      <c r="I95" s="93"/>
      <c r="J95" s="219" t="s">
        <v>83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'04 - Rekonstrukce elektro...'!J30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94" t="s">
        <v>84</v>
      </c>
      <c r="AR95" s="95"/>
      <c r="AS95" s="96">
        <v>0</v>
      </c>
      <c r="AT95" s="97">
        <f>ROUND(SUM(AV95:AW95),2)</f>
        <v>0</v>
      </c>
      <c r="AU95" s="98">
        <f>'04 - Rekonstrukce elektro...'!P129</f>
        <v>0</v>
      </c>
      <c r="AV95" s="97">
        <f>'04 - Rekonstrukce elektro...'!J33</f>
        <v>0</v>
      </c>
      <c r="AW95" s="97">
        <f>'04 - Rekonstrukce elektro...'!J34</f>
        <v>0</v>
      </c>
      <c r="AX95" s="97">
        <f>'04 - Rekonstrukce elektro...'!J35</f>
        <v>0</v>
      </c>
      <c r="AY95" s="97">
        <f>'04 - Rekonstrukce elektro...'!J36</f>
        <v>0</v>
      </c>
      <c r="AZ95" s="97">
        <f>'04 - Rekonstrukce elektro...'!F33</f>
        <v>0</v>
      </c>
      <c r="BA95" s="97">
        <f>'04 - Rekonstrukce elektro...'!F34</f>
        <v>0</v>
      </c>
      <c r="BB95" s="97">
        <f>'04 - Rekonstrukce elektro...'!F35</f>
        <v>0</v>
      </c>
      <c r="BC95" s="97">
        <f>'04 - Rekonstrukce elektro...'!F36</f>
        <v>0</v>
      </c>
      <c r="BD95" s="99">
        <f>'04 - Rekonstrukce elektro...'!F37</f>
        <v>0</v>
      </c>
      <c r="BT95" s="100" t="s">
        <v>85</v>
      </c>
      <c r="BV95" s="100" t="s">
        <v>79</v>
      </c>
      <c r="BW95" s="100" t="s">
        <v>86</v>
      </c>
      <c r="BX95" s="100" t="s">
        <v>5</v>
      </c>
      <c r="CL95" s="100" t="s">
        <v>1</v>
      </c>
      <c r="CM95" s="100" t="s">
        <v>87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18986/Al4hB13g+ltL8vFGs0YFJ9p1zJ1oV6HTxndQG2ONpCysjFulIgorVa5ZGGEXqLV+KbkziLcFEd6t3kDg==" saltValue="8V//vEfSQDdK45k1qOEs5pO12q3JvpsQu92uUhErze3ijdP9foSzlj6CbZtKEjimeGwFpJTGlru0jK23dF6Ms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4 - Rekonstrukce elekt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7"/>
      <c r="AT3" s="14" t="s">
        <v>87</v>
      </c>
    </row>
    <row r="4" spans="1:46" s="1" customFormat="1" ht="24.95" customHeight="1">
      <c r="B4" s="17"/>
      <c r="D4" s="103" t="s">
        <v>88</v>
      </c>
      <c r="L4" s="17"/>
      <c r="M4" s="104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5" t="s">
        <v>16</v>
      </c>
      <c r="L6" s="17"/>
    </row>
    <row r="7" spans="1:46" s="1" customFormat="1" ht="26.25" customHeight="1">
      <c r="B7" s="17"/>
      <c r="E7" s="255" t="str">
        <f>'Rekapitulace stavby'!K6</f>
        <v>PD – Areál autobusy Hranečník - Rekonstrukce elektroinstalace a osvětlení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5" t="s">
        <v>89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90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5" t="s">
        <v>18</v>
      </c>
      <c r="E11" s="31"/>
      <c r="F11" s="106" t="s">
        <v>1</v>
      </c>
      <c r="G11" s="31"/>
      <c r="H11" s="31"/>
      <c r="I11" s="105" t="s">
        <v>19</v>
      </c>
      <c r="J11" s="106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5" t="s">
        <v>20</v>
      </c>
      <c r="E12" s="31"/>
      <c r="F12" s="106" t="s">
        <v>21</v>
      </c>
      <c r="G12" s="31"/>
      <c r="H12" s="31"/>
      <c r="I12" s="105" t="s">
        <v>22</v>
      </c>
      <c r="J12" s="107" t="str">
        <f>'Rekapitulace stavby'!AN8</f>
        <v>13. 10. 2023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5" t="s">
        <v>24</v>
      </c>
      <c r="E14" s="31"/>
      <c r="F14" s="31"/>
      <c r="G14" s="31"/>
      <c r="H14" s="31"/>
      <c r="I14" s="105" t="s">
        <v>25</v>
      </c>
      <c r="J14" s="106" t="s">
        <v>26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6" t="s">
        <v>27</v>
      </c>
      <c r="F15" s="31"/>
      <c r="G15" s="31"/>
      <c r="H15" s="31"/>
      <c r="I15" s="105" t="s">
        <v>28</v>
      </c>
      <c r="J15" s="106" t="s">
        <v>29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5" t="s">
        <v>30</v>
      </c>
      <c r="E17" s="31"/>
      <c r="F17" s="31"/>
      <c r="G17" s="31"/>
      <c r="H17" s="31"/>
      <c r="I17" s="105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5" t="s">
        <v>28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5" t="s">
        <v>32</v>
      </c>
      <c r="E20" s="31"/>
      <c r="F20" s="31"/>
      <c r="G20" s="31"/>
      <c r="H20" s="31"/>
      <c r="I20" s="105" t="s">
        <v>25</v>
      </c>
      <c r="J20" s="106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6" t="str">
        <f>IF('Rekapitulace stavby'!E17="","",'Rekapitulace stavby'!E17)</f>
        <v xml:space="preserve"> </v>
      </c>
      <c r="F21" s="31"/>
      <c r="G21" s="31"/>
      <c r="H21" s="31"/>
      <c r="I21" s="105" t="s">
        <v>28</v>
      </c>
      <c r="J21" s="106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5" t="s">
        <v>35</v>
      </c>
      <c r="E23" s="31"/>
      <c r="F23" s="31"/>
      <c r="G23" s="31"/>
      <c r="H23" s="31"/>
      <c r="I23" s="105" t="s">
        <v>25</v>
      </c>
      <c r="J23" s="106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6" t="str">
        <f>IF('Rekapitulace stavby'!E20="","",'Rekapitulace stavby'!E20)</f>
        <v xml:space="preserve"> </v>
      </c>
      <c r="F24" s="31"/>
      <c r="G24" s="31"/>
      <c r="H24" s="31"/>
      <c r="I24" s="105" t="s">
        <v>28</v>
      </c>
      <c r="J24" s="106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5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8"/>
      <c r="B27" s="109"/>
      <c r="C27" s="108"/>
      <c r="D27" s="108"/>
      <c r="E27" s="261" t="s">
        <v>1</v>
      </c>
      <c r="F27" s="261"/>
      <c r="G27" s="261"/>
      <c r="H27" s="26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1"/>
      <c r="E29" s="111"/>
      <c r="F29" s="111"/>
      <c r="G29" s="111"/>
      <c r="H29" s="111"/>
      <c r="I29" s="111"/>
      <c r="J29" s="111"/>
      <c r="K29" s="111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2" t="s">
        <v>37</v>
      </c>
      <c r="E30" s="31"/>
      <c r="F30" s="31"/>
      <c r="G30" s="31"/>
      <c r="H30" s="31"/>
      <c r="I30" s="31"/>
      <c r="J30" s="113">
        <f>ROUND(J129,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1"/>
      <c r="E31" s="111"/>
      <c r="F31" s="111"/>
      <c r="G31" s="111"/>
      <c r="H31" s="111"/>
      <c r="I31" s="111"/>
      <c r="J31" s="111"/>
      <c r="K31" s="11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4" t="s">
        <v>39</v>
      </c>
      <c r="G32" s="31"/>
      <c r="H32" s="31"/>
      <c r="I32" s="114" t="s">
        <v>38</v>
      </c>
      <c r="J32" s="114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5" t="s">
        <v>41</v>
      </c>
      <c r="E33" s="105" t="s">
        <v>42</v>
      </c>
      <c r="F33" s="116">
        <f>ROUND((SUM(BE129:BE283)),  2)</f>
        <v>0</v>
      </c>
      <c r="G33" s="31"/>
      <c r="H33" s="31"/>
      <c r="I33" s="117">
        <v>0.21</v>
      </c>
      <c r="J33" s="116">
        <f>ROUND(((SUM(BE129:BE283))*I33),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5" t="s">
        <v>43</v>
      </c>
      <c r="F34" s="116">
        <f>ROUND((SUM(BF129:BF283)),  2)</f>
        <v>0</v>
      </c>
      <c r="G34" s="31"/>
      <c r="H34" s="31"/>
      <c r="I34" s="117">
        <v>0.15</v>
      </c>
      <c r="J34" s="116">
        <f>ROUND(((SUM(BF129:BF283))*I34),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5" t="s">
        <v>44</v>
      </c>
      <c r="F35" s="116">
        <f>ROUND((SUM(BG129:BG283)),  2)</f>
        <v>0</v>
      </c>
      <c r="G35" s="31"/>
      <c r="H35" s="31"/>
      <c r="I35" s="117">
        <v>0.21</v>
      </c>
      <c r="J35" s="116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5" t="s">
        <v>45</v>
      </c>
      <c r="F36" s="116">
        <f>ROUND((SUM(BH129:BH283)),  2)</f>
        <v>0</v>
      </c>
      <c r="G36" s="31"/>
      <c r="H36" s="31"/>
      <c r="I36" s="117">
        <v>0.15</v>
      </c>
      <c r="J36" s="116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5" t="s">
        <v>46</v>
      </c>
      <c r="F37" s="116">
        <f>ROUND((SUM(BI129:BI283)),  2)</f>
        <v>0</v>
      </c>
      <c r="G37" s="31"/>
      <c r="H37" s="31"/>
      <c r="I37" s="117">
        <v>0</v>
      </c>
      <c r="J37" s="11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5" t="s">
        <v>50</v>
      </c>
      <c r="E50" s="126"/>
      <c r="F50" s="126"/>
      <c r="G50" s="125" t="s">
        <v>51</v>
      </c>
      <c r="H50" s="126"/>
      <c r="I50" s="126"/>
      <c r="J50" s="126"/>
      <c r="K50" s="126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27" t="s">
        <v>52</v>
      </c>
      <c r="E61" s="128"/>
      <c r="F61" s="129" t="s">
        <v>53</v>
      </c>
      <c r="G61" s="127" t="s">
        <v>52</v>
      </c>
      <c r="H61" s="128"/>
      <c r="I61" s="128"/>
      <c r="J61" s="130" t="s">
        <v>53</v>
      </c>
      <c r="K61" s="12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5" t="s">
        <v>54</v>
      </c>
      <c r="E65" s="131"/>
      <c r="F65" s="131"/>
      <c r="G65" s="125" t="s">
        <v>55</v>
      </c>
      <c r="H65" s="131"/>
      <c r="I65" s="131"/>
      <c r="J65" s="131"/>
      <c r="K65" s="13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27" t="s">
        <v>52</v>
      </c>
      <c r="E76" s="128"/>
      <c r="F76" s="129" t="s">
        <v>53</v>
      </c>
      <c r="G76" s="127" t="s">
        <v>52</v>
      </c>
      <c r="H76" s="128"/>
      <c r="I76" s="128"/>
      <c r="J76" s="130" t="s">
        <v>53</v>
      </c>
      <c r="K76" s="12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53" t="str">
        <f>E7</f>
        <v>PD – Areál autobusy Hranečník - Rekonstrukce elektroinstalace a osvětlení</v>
      </c>
      <c r="F85" s="254"/>
      <c r="G85" s="254"/>
      <c r="H85" s="254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04 - Rekonstrukce elektroinstalace v Hale lehké údržby</v>
      </c>
      <c r="F87" s="252"/>
      <c r="G87" s="252"/>
      <c r="H87" s="25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HRANEČNÍK</v>
      </c>
      <c r="G89" s="33"/>
      <c r="H89" s="33"/>
      <c r="I89" s="26" t="s">
        <v>22</v>
      </c>
      <c r="J89" s="63" t="str">
        <f>IF(J12="","",J12)</f>
        <v>13. 10. 2023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>Dopravní podnik Ostrava a.s.</v>
      </c>
      <c r="G91" s="33"/>
      <c r="H91" s="33"/>
      <c r="I91" s="26" t="s">
        <v>32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35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36" t="s">
        <v>92</v>
      </c>
      <c r="D94" s="137"/>
      <c r="E94" s="137"/>
      <c r="F94" s="137"/>
      <c r="G94" s="137"/>
      <c r="H94" s="137"/>
      <c r="I94" s="137"/>
      <c r="J94" s="138" t="s">
        <v>93</v>
      </c>
      <c r="K94" s="137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39" t="s">
        <v>94</v>
      </c>
      <c r="D96" s="33"/>
      <c r="E96" s="33"/>
      <c r="F96" s="33"/>
      <c r="G96" s="33"/>
      <c r="H96" s="33"/>
      <c r="I96" s="33"/>
      <c r="J96" s="81">
        <f>J129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1:31" s="9" customFormat="1" ht="24.95" customHeight="1">
      <c r="B97" s="140"/>
      <c r="C97" s="141"/>
      <c r="D97" s="142" t="s">
        <v>96</v>
      </c>
      <c r="E97" s="143"/>
      <c r="F97" s="143"/>
      <c r="G97" s="143"/>
      <c r="H97" s="143"/>
      <c r="I97" s="143"/>
      <c r="J97" s="144">
        <f>J130</f>
        <v>0</v>
      </c>
      <c r="K97" s="141"/>
      <c r="L97" s="145"/>
    </row>
    <row r="98" spans="1:31" s="10" customFormat="1" ht="19.899999999999999" customHeight="1">
      <c r="B98" s="146"/>
      <c r="C98" s="147"/>
      <c r="D98" s="148" t="s">
        <v>97</v>
      </c>
      <c r="E98" s="149"/>
      <c r="F98" s="149"/>
      <c r="G98" s="149"/>
      <c r="H98" s="149"/>
      <c r="I98" s="149"/>
      <c r="J98" s="150">
        <f>J131</f>
        <v>0</v>
      </c>
      <c r="K98" s="147"/>
      <c r="L98" s="151"/>
    </row>
    <row r="99" spans="1:31" s="9" customFormat="1" ht="24.95" customHeight="1">
      <c r="B99" s="140"/>
      <c r="C99" s="141"/>
      <c r="D99" s="142" t="s">
        <v>98</v>
      </c>
      <c r="E99" s="143"/>
      <c r="F99" s="143"/>
      <c r="G99" s="143"/>
      <c r="H99" s="143"/>
      <c r="I99" s="143"/>
      <c r="J99" s="144">
        <f>J139</f>
        <v>0</v>
      </c>
      <c r="K99" s="141"/>
      <c r="L99" s="145"/>
    </row>
    <row r="100" spans="1:31" s="10" customFormat="1" ht="19.899999999999999" customHeight="1">
      <c r="B100" s="146"/>
      <c r="C100" s="147"/>
      <c r="D100" s="148" t="s">
        <v>99</v>
      </c>
      <c r="E100" s="149"/>
      <c r="F100" s="149"/>
      <c r="G100" s="149"/>
      <c r="H100" s="149"/>
      <c r="I100" s="149"/>
      <c r="J100" s="150">
        <f>J140</f>
        <v>0</v>
      </c>
      <c r="K100" s="147"/>
      <c r="L100" s="151"/>
    </row>
    <row r="101" spans="1:31" s="10" customFormat="1" ht="19.899999999999999" customHeight="1">
      <c r="B101" s="146"/>
      <c r="C101" s="147"/>
      <c r="D101" s="148" t="s">
        <v>100</v>
      </c>
      <c r="E101" s="149"/>
      <c r="F101" s="149"/>
      <c r="G101" s="149"/>
      <c r="H101" s="149"/>
      <c r="I101" s="149"/>
      <c r="J101" s="150">
        <f>J252</f>
        <v>0</v>
      </c>
      <c r="K101" s="147"/>
      <c r="L101" s="151"/>
    </row>
    <row r="102" spans="1:31" s="10" customFormat="1" ht="19.899999999999999" customHeight="1">
      <c r="B102" s="146"/>
      <c r="C102" s="147"/>
      <c r="D102" s="148" t="s">
        <v>101</v>
      </c>
      <c r="E102" s="149"/>
      <c r="F102" s="149"/>
      <c r="G102" s="149"/>
      <c r="H102" s="149"/>
      <c r="I102" s="149"/>
      <c r="J102" s="150">
        <f>J257</f>
        <v>0</v>
      </c>
      <c r="K102" s="147"/>
      <c r="L102" s="151"/>
    </row>
    <row r="103" spans="1:31" s="10" customFormat="1" ht="19.899999999999999" customHeight="1">
      <c r="B103" s="146"/>
      <c r="C103" s="147"/>
      <c r="D103" s="148" t="s">
        <v>102</v>
      </c>
      <c r="E103" s="149"/>
      <c r="F103" s="149"/>
      <c r="G103" s="149"/>
      <c r="H103" s="149"/>
      <c r="I103" s="149"/>
      <c r="J103" s="150">
        <f>J260</f>
        <v>0</v>
      </c>
      <c r="K103" s="147"/>
      <c r="L103" s="151"/>
    </row>
    <row r="104" spans="1:31" s="9" customFormat="1" ht="24.95" customHeight="1">
      <c r="B104" s="140"/>
      <c r="C104" s="141"/>
      <c r="D104" s="142" t="s">
        <v>103</v>
      </c>
      <c r="E104" s="143"/>
      <c r="F104" s="143"/>
      <c r="G104" s="143"/>
      <c r="H104" s="143"/>
      <c r="I104" s="143"/>
      <c r="J104" s="144">
        <f>J262</f>
        <v>0</v>
      </c>
      <c r="K104" s="141"/>
      <c r="L104" s="145"/>
    </row>
    <row r="105" spans="1:31" s="10" customFormat="1" ht="19.899999999999999" customHeight="1">
      <c r="B105" s="146"/>
      <c r="C105" s="147"/>
      <c r="D105" s="148" t="s">
        <v>104</v>
      </c>
      <c r="E105" s="149"/>
      <c r="F105" s="149"/>
      <c r="G105" s="149"/>
      <c r="H105" s="149"/>
      <c r="I105" s="149"/>
      <c r="J105" s="150">
        <f>J263</f>
        <v>0</v>
      </c>
      <c r="K105" s="147"/>
      <c r="L105" s="151"/>
    </row>
    <row r="106" spans="1:31" s="9" customFormat="1" ht="24.95" customHeight="1">
      <c r="B106" s="140"/>
      <c r="C106" s="141"/>
      <c r="D106" s="142" t="s">
        <v>105</v>
      </c>
      <c r="E106" s="143"/>
      <c r="F106" s="143"/>
      <c r="G106" s="143"/>
      <c r="H106" s="143"/>
      <c r="I106" s="143"/>
      <c r="J106" s="144">
        <f>J267</f>
        <v>0</v>
      </c>
      <c r="K106" s="141"/>
      <c r="L106" s="145"/>
    </row>
    <row r="107" spans="1:31" s="9" customFormat="1" ht="24.95" customHeight="1">
      <c r="B107" s="140"/>
      <c r="C107" s="141"/>
      <c r="D107" s="142" t="s">
        <v>106</v>
      </c>
      <c r="E107" s="143"/>
      <c r="F107" s="143"/>
      <c r="G107" s="143"/>
      <c r="H107" s="143"/>
      <c r="I107" s="143"/>
      <c r="J107" s="144">
        <f>J279</f>
        <v>0</v>
      </c>
      <c r="K107" s="141"/>
      <c r="L107" s="145"/>
    </row>
    <row r="108" spans="1:31" s="10" customFormat="1" ht="19.899999999999999" customHeight="1">
      <c r="B108" s="146"/>
      <c r="C108" s="147"/>
      <c r="D108" s="148" t="s">
        <v>107</v>
      </c>
      <c r="E108" s="149"/>
      <c r="F108" s="149"/>
      <c r="G108" s="149"/>
      <c r="H108" s="149"/>
      <c r="I108" s="149"/>
      <c r="J108" s="150">
        <f>J280</f>
        <v>0</v>
      </c>
      <c r="K108" s="147"/>
      <c r="L108" s="151"/>
    </row>
    <row r="109" spans="1:31" s="10" customFormat="1" ht="19.899999999999999" customHeight="1">
      <c r="B109" s="146"/>
      <c r="C109" s="147"/>
      <c r="D109" s="148" t="s">
        <v>108</v>
      </c>
      <c r="E109" s="149"/>
      <c r="F109" s="149"/>
      <c r="G109" s="149"/>
      <c r="H109" s="149"/>
      <c r="I109" s="149"/>
      <c r="J109" s="150">
        <f>J282</f>
        <v>0</v>
      </c>
      <c r="K109" s="147"/>
      <c r="L109" s="151"/>
    </row>
    <row r="110" spans="1:31" s="2" customFormat="1" ht="21.7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109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6.25" customHeight="1">
      <c r="A119" s="31"/>
      <c r="B119" s="32"/>
      <c r="C119" s="33"/>
      <c r="D119" s="33"/>
      <c r="E119" s="253" t="str">
        <f>E7</f>
        <v>PD – Areál autobusy Hranečník - Rekonstrukce elektroinstalace a osvětlení</v>
      </c>
      <c r="F119" s="254"/>
      <c r="G119" s="254"/>
      <c r="H119" s="25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89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22" t="str">
        <f>E9</f>
        <v>04 - Rekonstrukce elektroinstalace v Hale lehké údržby</v>
      </c>
      <c r="F121" s="252"/>
      <c r="G121" s="252"/>
      <c r="H121" s="252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F12</f>
        <v>HRANEČNÍK</v>
      </c>
      <c r="G123" s="33"/>
      <c r="H123" s="33"/>
      <c r="I123" s="26" t="s">
        <v>22</v>
      </c>
      <c r="J123" s="63" t="str">
        <f>IF(J12="","",J12)</f>
        <v>13. 10. 2023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24</v>
      </c>
      <c r="D125" s="33"/>
      <c r="E125" s="33"/>
      <c r="F125" s="24" t="str">
        <f>E15</f>
        <v>Dopravní podnik Ostrava a.s.</v>
      </c>
      <c r="G125" s="33"/>
      <c r="H125" s="33"/>
      <c r="I125" s="26" t="s">
        <v>32</v>
      </c>
      <c r="J125" s="29" t="str">
        <f>E21</f>
        <v xml:space="preserve"> 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30</v>
      </c>
      <c r="D126" s="33"/>
      <c r="E126" s="33"/>
      <c r="F126" s="24" t="str">
        <f>IF(E18="","",E18)</f>
        <v>Vyplň údaj</v>
      </c>
      <c r="G126" s="33"/>
      <c r="H126" s="33"/>
      <c r="I126" s="26" t="s">
        <v>35</v>
      </c>
      <c r="J126" s="29" t="str">
        <f>E24</f>
        <v xml:space="preserve"> 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52"/>
      <c r="B128" s="153"/>
      <c r="C128" s="154" t="s">
        <v>110</v>
      </c>
      <c r="D128" s="155" t="s">
        <v>62</v>
      </c>
      <c r="E128" s="155" t="s">
        <v>58</v>
      </c>
      <c r="F128" s="155" t="s">
        <v>59</v>
      </c>
      <c r="G128" s="155" t="s">
        <v>111</v>
      </c>
      <c r="H128" s="155" t="s">
        <v>112</v>
      </c>
      <c r="I128" s="155" t="s">
        <v>113</v>
      </c>
      <c r="J128" s="156" t="s">
        <v>93</v>
      </c>
      <c r="K128" s="157" t="s">
        <v>114</v>
      </c>
      <c r="L128" s="158"/>
      <c r="M128" s="72" t="s">
        <v>1</v>
      </c>
      <c r="N128" s="73" t="s">
        <v>41</v>
      </c>
      <c r="O128" s="73" t="s">
        <v>115</v>
      </c>
      <c r="P128" s="73" t="s">
        <v>116</v>
      </c>
      <c r="Q128" s="73" t="s">
        <v>117</v>
      </c>
      <c r="R128" s="73" t="s">
        <v>118</v>
      </c>
      <c r="S128" s="73" t="s">
        <v>119</v>
      </c>
      <c r="T128" s="74" t="s">
        <v>120</v>
      </c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</row>
    <row r="129" spans="1:65" s="2" customFormat="1" ht="22.9" customHeight="1">
      <c r="A129" s="31"/>
      <c r="B129" s="32"/>
      <c r="C129" s="79" t="s">
        <v>121</v>
      </c>
      <c r="D129" s="33"/>
      <c r="E129" s="33"/>
      <c r="F129" s="33"/>
      <c r="G129" s="33"/>
      <c r="H129" s="33"/>
      <c r="I129" s="33"/>
      <c r="J129" s="159">
        <f>BK129</f>
        <v>0</v>
      </c>
      <c r="K129" s="33"/>
      <c r="L129" s="36"/>
      <c r="M129" s="75"/>
      <c r="N129" s="160"/>
      <c r="O129" s="76"/>
      <c r="P129" s="161">
        <f>P130+P139+P262+P267+P279</f>
        <v>0</v>
      </c>
      <c r="Q129" s="76"/>
      <c r="R129" s="161">
        <f>R130+R139+R262+R267+R279</f>
        <v>1.6566319999999999</v>
      </c>
      <c r="S129" s="76"/>
      <c r="T129" s="162">
        <f>T130+T139+T262+T267+T279</f>
        <v>0.75017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76</v>
      </c>
      <c r="AU129" s="14" t="s">
        <v>95</v>
      </c>
      <c r="BK129" s="163">
        <f>BK130+BK139+BK262+BK267+BK279</f>
        <v>0</v>
      </c>
    </row>
    <row r="130" spans="1:65" s="12" customFormat="1" ht="25.9" customHeight="1">
      <c r="B130" s="164"/>
      <c r="C130" s="165"/>
      <c r="D130" s="166" t="s">
        <v>76</v>
      </c>
      <c r="E130" s="167" t="s">
        <v>122</v>
      </c>
      <c r="F130" s="167" t="s">
        <v>123</v>
      </c>
      <c r="G130" s="165"/>
      <c r="H130" s="165"/>
      <c r="I130" s="168"/>
      <c r="J130" s="169">
        <f>BK130</f>
        <v>0</v>
      </c>
      <c r="K130" s="165"/>
      <c r="L130" s="170"/>
      <c r="M130" s="171"/>
      <c r="N130" s="172"/>
      <c r="O130" s="172"/>
      <c r="P130" s="173">
        <f>P131</f>
        <v>0</v>
      </c>
      <c r="Q130" s="172"/>
      <c r="R130" s="173">
        <f>R131</f>
        <v>5.0000000000000001E-3</v>
      </c>
      <c r="S130" s="172"/>
      <c r="T130" s="174">
        <f>T131</f>
        <v>0.75</v>
      </c>
      <c r="AR130" s="175" t="s">
        <v>85</v>
      </c>
      <c r="AT130" s="176" t="s">
        <v>76</v>
      </c>
      <c r="AU130" s="176" t="s">
        <v>77</v>
      </c>
      <c r="AY130" s="175" t="s">
        <v>124</v>
      </c>
      <c r="BK130" s="177">
        <f>BK131</f>
        <v>0</v>
      </c>
    </row>
    <row r="131" spans="1:65" s="12" customFormat="1" ht="22.9" customHeight="1">
      <c r="B131" s="164"/>
      <c r="C131" s="165"/>
      <c r="D131" s="166" t="s">
        <v>76</v>
      </c>
      <c r="E131" s="178" t="s">
        <v>125</v>
      </c>
      <c r="F131" s="178" t="s">
        <v>126</v>
      </c>
      <c r="G131" s="165"/>
      <c r="H131" s="165"/>
      <c r="I131" s="168"/>
      <c r="J131" s="179">
        <f>BK131</f>
        <v>0</v>
      </c>
      <c r="K131" s="165"/>
      <c r="L131" s="170"/>
      <c r="M131" s="171"/>
      <c r="N131" s="172"/>
      <c r="O131" s="172"/>
      <c r="P131" s="173">
        <f>SUM(P132:P138)</f>
        <v>0</v>
      </c>
      <c r="Q131" s="172"/>
      <c r="R131" s="173">
        <f>SUM(R132:R138)</f>
        <v>5.0000000000000001E-3</v>
      </c>
      <c r="S131" s="172"/>
      <c r="T131" s="174">
        <f>SUM(T132:T138)</f>
        <v>0.75</v>
      </c>
      <c r="AR131" s="175" t="s">
        <v>85</v>
      </c>
      <c r="AT131" s="176" t="s">
        <v>76</v>
      </c>
      <c r="AU131" s="176" t="s">
        <v>85</v>
      </c>
      <c r="AY131" s="175" t="s">
        <v>124</v>
      </c>
      <c r="BK131" s="177">
        <f>SUM(BK132:BK138)</f>
        <v>0</v>
      </c>
    </row>
    <row r="132" spans="1:65" s="2" customFormat="1" ht="33" customHeight="1">
      <c r="A132" s="31"/>
      <c r="B132" s="32"/>
      <c r="C132" s="180" t="s">
        <v>127</v>
      </c>
      <c r="D132" s="180" t="s">
        <v>128</v>
      </c>
      <c r="E132" s="181" t="s">
        <v>129</v>
      </c>
      <c r="F132" s="182" t="s">
        <v>130</v>
      </c>
      <c r="G132" s="183" t="s">
        <v>131</v>
      </c>
      <c r="H132" s="184">
        <v>250</v>
      </c>
      <c r="I132" s="185"/>
      <c r="J132" s="186">
        <f t="shared" ref="J132:J138" si="0">ROUND(I132*H132,2)</f>
        <v>0</v>
      </c>
      <c r="K132" s="187"/>
      <c r="L132" s="36"/>
      <c r="M132" s="188" t="s">
        <v>1</v>
      </c>
      <c r="N132" s="189" t="s">
        <v>42</v>
      </c>
      <c r="O132" s="68"/>
      <c r="P132" s="190">
        <f t="shared" ref="P132:P138" si="1">O132*H132</f>
        <v>0</v>
      </c>
      <c r="Q132" s="190">
        <v>1.0000000000000001E-5</v>
      </c>
      <c r="R132" s="190">
        <f t="shared" ref="R132:R138" si="2">Q132*H132</f>
        <v>2.5000000000000001E-3</v>
      </c>
      <c r="S132" s="190">
        <v>2E-3</v>
      </c>
      <c r="T132" s="191">
        <f t="shared" ref="T132:T138" si="3">S132*H132</f>
        <v>0.5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2" t="s">
        <v>132</v>
      </c>
      <c r="AT132" s="192" t="s">
        <v>128</v>
      </c>
      <c r="AU132" s="192" t="s">
        <v>87</v>
      </c>
      <c r="AY132" s="14" t="s">
        <v>124</v>
      </c>
      <c r="BE132" s="193">
        <f t="shared" ref="BE132:BE138" si="4">IF(N132="základní",J132,0)</f>
        <v>0</v>
      </c>
      <c r="BF132" s="193">
        <f t="shared" ref="BF132:BF138" si="5">IF(N132="snížená",J132,0)</f>
        <v>0</v>
      </c>
      <c r="BG132" s="193">
        <f t="shared" ref="BG132:BG138" si="6">IF(N132="zákl. přenesená",J132,0)</f>
        <v>0</v>
      </c>
      <c r="BH132" s="193">
        <f t="shared" ref="BH132:BH138" si="7">IF(N132="sníž. přenesená",J132,0)</f>
        <v>0</v>
      </c>
      <c r="BI132" s="193">
        <f t="shared" ref="BI132:BI138" si="8">IF(N132="nulová",J132,0)</f>
        <v>0</v>
      </c>
      <c r="BJ132" s="14" t="s">
        <v>85</v>
      </c>
      <c r="BK132" s="193">
        <f t="shared" ref="BK132:BK138" si="9">ROUND(I132*H132,2)</f>
        <v>0</v>
      </c>
      <c r="BL132" s="14" t="s">
        <v>132</v>
      </c>
      <c r="BM132" s="192" t="s">
        <v>133</v>
      </c>
    </row>
    <row r="133" spans="1:65" s="2" customFormat="1" ht="24.2" customHeight="1">
      <c r="A133" s="31"/>
      <c r="B133" s="32"/>
      <c r="C133" s="180" t="s">
        <v>134</v>
      </c>
      <c r="D133" s="180" t="s">
        <v>128</v>
      </c>
      <c r="E133" s="181" t="s">
        <v>135</v>
      </c>
      <c r="F133" s="182" t="s">
        <v>136</v>
      </c>
      <c r="G133" s="183" t="s">
        <v>131</v>
      </c>
      <c r="H133" s="184">
        <v>50</v>
      </c>
      <c r="I133" s="185"/>
      <c r="J133" s="186">
        <f t="shared" si="0"/>
        <v>0</v>
      </c>
      <c r="K133" s="187"/>
      <c r="L133" s="36"/>
      <c r="M133" s="188" t="s">
        <v>1</v>
      </c>
      <c r="N133" s="189" t="s">
        <v>42</v>
      </c>
      <c r="O133" s="68"/>
      <c r="P133" s="190">
        <f t="shared" si="1"/>
        <v>0</v>
      </c>
      <c r="Q133" s="190">
        <v>5.0000000000000002E-5</v>
      </c>
      <c r="R133" s="190">
        <f t="shared" si="2"/>
        <v>2.5000000000000001E-3</v>
      </c>
      <c r="S133" s="190">
        <v>5.0000000000000001E-3</v>
      </c>
      <c r="T133" s="191">
        <f t="shared" si="3"/>
        <v>0.25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2" t="s">
        <v>132</v>
      </c>
      <c r="AT133" s="192" t="s">
        <v>128</v>
      </c>
      <c r="AU133" s="192" t="s">
        <v>87</v>
      </c>
      <c r="AY133" s="14" t="s">
        <v>124</v>
      </c>
      <c r="BE133" s="193">
        <f t="shared" si="4"/>
        <v>0</v>
      </c>
      <c r="BF133" s="193">
        <f t="shared" si="5"/>
        <v>0</v>
      </c>
      <c r="BG133" s="193">
        <f t="shared" si="6"/>
        <v>0</v>
      </c>
      <c r="BH133" s="193">
        <f t="shared" si="7"/>
        <v>0</v>
      </c>
      <c r="BI133" s="193">
        <f t="shared" si="8"/>
        <v>0</v>
      </c>
      <c r="BJ133" s="14" t="s">
        <v>85</v>
      </c>
      <c r="BK133" s="193">
        <f t="shared" si="9"/>
        <v>0</v>
      </c>
      <c r="BL133" s="14" t="s">
        <v>132</v>
      </c>
      <c r="BM133" s="192" t="s">
        <v>137</v>
      </c>
    </row>
    <row r="134" spans="1:65" s="2" customFormat="1" ht="33" customHeight="1">
      <c r="A134" s="31"/>
      <c r="B134" s="32"/>
      <c r="C134" s="180" t="s">
        <v>138</v>
      </c>
      <c r="D134" s="180" t="s">
        <v>128</v>
      </c>
      <c r="E134" s="181" t="s">
        <v>139</v>
      </c>
      <c r="F134" s="182" t="s">
        <v>140</v>
      </c>
      <c r="G134" s="183" t="s">
        <v>131</v>
      </c>
      <c r="H134" s="184">
        <v>250</v>
      </c>
      <c r="I134" s="185"/>
      <c r="J134" s="186">
        <f t="shared" si="0"/>
        <v>0</v>
      </c>
      <c r="K134" s="187"/>
      <c r="L134" s="36"/>
      <c r="M134" s="188" t="s">
        <v>1</v>
      </c>
      <c r="N134" s="189" t="s">
        <v>42</v>
      </c>
      <c r="O134" s="68"/>
      <c r="P134" s="190">
        <f t="shared" si="1"/>
        <v>0</v>
      </c>
      <c r="Q134" s="190">
        <v>0</v>
      </c>
      <c r="R134" s="190">
        <f t="shared" si="2"/>
        <v>0</v>
      </c>
      <c r="S134" s="190">
        <v>0</v>
      </c>
      <c r="T134" s="19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2" t="s">
        <v>132</v>
      </c>
      <c r="AT134" s="192" t="s">
        <v>128</v>
      </c>
      <c r="AU134" s="192" t="s">
        <v>87</v>
      </c>
      <c r="AY134" s="14" t="s">
        <v>124</v>
      </c>
      <c r="BE134" s="193">
        <f t="shared" si="4"/>
        <v>0</v>
      </c>
      <c r="BF134" s="193">
        <f t="shared" si="5"/>
        <v>0</v>
      </c>
      <c r="BG134" s="193">
        <f t="shared" si="6"/>
        <v>0</v>
      </c>
      <c r="BH134" s="193">
        <f t="shared" si="7"/>
        <v>0</v>
      </c>
      <c r="BI134" s="193">
        <f t="shared" si="8"/>
        <v>0</v>
      </c>
      <c r="BJ134" s="14" t="s">
        <v>85</v>
      </c>
      <c r="BK134" s="193">
        <f t="shared" si="9"/>
        <v>0</v>
      </c>
      <c r="BL134" s="14" t="s">
        <v>132</v>
      </c>
      <c r="BM134" s="192" t="s">
        <v>141</v>
      </c>
    </row>
    <row r="135" spans="1:65" s="2" customFormat="1" ht="37.9" customHeight="1">
      <c r="A135" s="31"/>
      <c r="B135" s="32"/>
      <c r="C135" s="180" t="s">
        <v>142</v>
      </c>
      <c r="D135" s="180" t="s">
        <v>128</v>
      </c>
      <c r="E135" s="181" t="s">
        <v>143</v>
      </c>
      <c r="F135" s="182" t="s">
        <v>144</v>
      </c>
      <c r="G135" s="183" t="s">
        <v>131</v>
      </c>
      <c r="H135" s="184">
        <v>50</v>
      </c>
      <c r="I135" s="185"/>
      <c r="J135" s="186">
        <f t="shared" si="0"/>
        <v>0</v>
      </c>
      <c r="K135" s="187"/>
      <c r="L135" s="36"/>
      <c r="M135" s="188" t="s">
        <v>1</v>
      </c>
      <c r="N135" s="189" t="s">
        <v>42</v>
      </c>
      <c r="O135" s="68"/>
      <c r="P135" s="190">
        <f t="shared" si="1"/>
        <v>0</v>
      </c>
      <c r="Q135" s="190">
        <v>0</v>
      </c>
      <c r="R135" s="190">
        <f t="shared" si="2"/>
        <v>0</v>
      </c>
      <c r="S135" s="190">
        <v>0</v>
      </c>
      <c r="T135" s="19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2" t="s">
        <v>132</v>
      </c>
      <c r="AT135" s="192" t="s">
        <v>128</v>
      </c>
      <c r="AU135" s="192" t="s">
        <v>87</v>
      </c>
      <c r="AY135" s="14" t="s">
        <v>124</v>
      </c>
      <c r="BE135" s="193">
        <f t="shared" si="4"/>
        <v>0</v>
      </c>
      <c r="BF135" s="193">
        <f t="shared" si="5"/>
        <v>0</v>
      </c>
      <c r="BG135" s="193">
        <f t="shared" si="6"/>
        <v>0</v>
      </c>
      <c r="BH135" s="193">
        <f t="shared" si="7"/>
        <v>0</v>
      </c>
      <c r="BI135" s="193">
        <f t="shared" si="8"/>
        <v>0</v>
      </c>
      <c r="BJ135" s="14" t="s">
        <v>85</v>
      </c>
      <c r="BK135" s="193">
        <f t="shared" si="9"/>
        <v>0</v>
      </c>
      <c r="BL135" s="14" t="s">
        <v>132</v>
      </c>
      <c r="BM135" s="192" t="s">
        <v>145</v>
      </c>
    </row>
    <row r="136" spans="1:65" s="2" customFormat="1" ht="37.9" customHeight="1">
      <c r="A136" s="31"/>
      <c r="B136" s="32"/>
      <c r="C136" s="180" t="s">
        <v>146</v>
      </c>
      <c r="D136" s="180" t="s">
        <v>128</v>
      </c>
      <c r="E136" s="181" t="s">
        <v>147</v>
      </c>
      <c r="F136" s="182" t="s">
        <v>148</v>
      </c>
      <c r="G136" s="183" t="s">
        <v>149</v>
      </c>
      <c r="H136" s="184">
        <v>7</v>
      </c>
      <c r="I136" s="185"/>
      <c r="J136" s="186">
        <f t="shared" si="0"/>
        <v>0</v>
      </c>
      <c r="K136" s="187"/>
      <c r="L136" s="36"/>
      <c r="M136" s="188" t="s">
        <v>1</v>
      </c>
      <c r="N136" s="189" t="s">
        <v>42</v>
      </c>
      <c r="O136" s="68"/>
      <c r="P136" s="190">
        <f t="shared" si="1"/>
        <v>0</v>
      </c>
      <c r="Q136" s="190">
        <v>0</v>
      </c>
      <c r="R136" s="190">
        <f t="shared" si="2"/>
        <v>0</v>
      </c>
      <c r="S136" s="190">
        <v>0</v>
      </c>
      <c r="T136" s="19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2" t="s">
        <v>132</v>
      </c>
      <c r="AT136" s="192" t="s">
        <v>128</v>
      </c>
      <c r="AU136" s="192" t="s">
        <v>87</v>
      </c>
      <c r="AY136" s="14" t="s">
        <v>124</v>
      </c>
      <c r="BE136" s="193">
        <f t="shared" si="4"/>
        <v>0</v>
      </c>
      <c r="BF136" s="193">
        <f t="shared" si="5"/>
        <v>0</v>
      </c>
      <c r="BG136" s="193">
        <f t="shared" si="6"/>
        <v>0</v>
      </c>
      <c r="BH136" s="193">
        <f t="shared" si="7"/>
        <v>0</v>
      </c>
      <c r="BI136" s="193">
        <f t="shared" si="8"/>
        <v>0</v>
      </c>
      <c r="BJ136" s="14" t="s">
        <v>85</v>
      </c>
      <c r="BK136" s="193">
        <f t="shared" si="9"/>
        <v>0</v>
      </c>
      <c r="BL136" s="14" t="s">
        <v>132</v>
      </c>
      <c r="BM136" s="192" t="s">
        <v>150</v>
      </c>
    </row>
    <row r="137" spans="1:65" s="2" customFormat="1" ht="37.9" customHeight="1">
      <c r="A137" s="31"/>
      <c r="B137" s="32"/>
      <c r="C137" s="180" t="s">
        <v>151</v>
      </c>
      <c r="D137" s="180" t="s">
        <v>128</v>
      </c>
      <c r="E137" s="181" t="s">
        <v>152</v>
      </c>
      <c r="F137" s="182" t="s">
        <v>153</v>
      </c>
      <c r="G137" s="183" t="s">
        <v>149</v>
      </c>
      <c r="H137" s="184">
        <v>1</v>
      </c>
      <c r="I137" s="185"/>
      <c r="J137" s="186">
        <f t="shared" si="0"/>
        <v>0</v>
      </c>
      <c r="K137" s="187"/>
      <c r="L137" s="36"/>
      <c r="M137" s="188" t="s">
        <v>1</v>
      </c>
      <c r="N137" s="189" t="s">
        <v>42</v>
      </c>
      <c r="O137" s="68"/>
      <c r="P137" s="190">
        <f t="shared" si="1"/>
        <v>0</v>
      </c>
      <c r="Q137" s="190">
        <v>0</v>
      </c>
      <c r="R137" s="190">
        <f t="shared" si="2"/>
        <v>0</v>
      </c>
      <c r="S137" s="190">
        <v>0</v>
      </c>
      <c r="T137" s="19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2" t="s">
        <v>132</v>
      </c>
      <c r="AT137" s="192" t="s">
        <v>128</v>
      </c>
      <c r="AU137" s="192" t="s">
        <v>87</v>
      </c>
      <c r="AY137" s="14" t="s">
        <v>124</v>
      </c>
      <c r="BE137" s="193">
        <f t="shared" si="4"/>
        <v>0</v>
      </c>
      <c r="BF137" s="193">
        <f t="shared" si="5"/>
        <v>0</v>
      </c>
      <c r="BG137" s="193">
        <f t="shared" si="6"/>
        <v>0</v>
      </c>
      <c r="BH137" s="193">
        <f t="shared" si="7"/>
        <v>0</v>
      </c>
      <c r="BI137" s="193">
        <f t="shared" si="8"/>
        <v>0</v>
      </c>
      <c r="BJ137" s="14" t="s">
        <v>85</v>
      </c>
      <c r="BK137" s="193">
        <f t="shared" si="9"/>
        <v>0</v>
      </c>
      <c r="BL137" s="14" t="s">
        <v>132</v>
      </c>
      <c r="BM137" s="192" t="s">
        <v>154</v>
      </c>
    </row>
    <row r="138" spans="1:65" s="2" customFormat="1" ht="33" customHeight="1">
      <c r="A138" s="31"/>
      <c r="B138" s="32"/>
      <c r="C138" s="180" t="s">
        <v>155</v>
      </c>
      <c r="D138" s="180" t="s">
        <v>128</v>
      </c>
      <c r="E138" s="181" t="s">
        <v>156</v>
      </c>
      <c r="F138" s="182" t="s">
        <v>157</v>
      </c>
      <c r="G138" s="183" t="s">
        <v>158</v>
      </c>
      <c r="H138" s="184">
        <v>1</v>
      </c>
      <c r="I138" s="185"/>
      <c r="J138" s="186">
        <f t="shared" si="0"/>
        <v>0</v>
      </c>
      <c r="K138" s="187"/>
      <c r="L138" s="36"/>
      <c r="M138" s="188" t="s">
        <v>1</v>
      </c>
      <c r="N138" s="189" t="s">
        <v>42</v>
      </c>
      <c r="O138" s="68"/>
      <c r="P138" s="190">
        <f t="shared" si="1"/>
        <v>0</v>
      </c>
      <c r="Q138" s="190">
        <v>0</v>
      </c>
      <c r="R138" s="190">
        <f t="shared" si="2"/>
        <v>0</v>
      </c>
      <c r="S138" s="190">
        <v>0</v>
      </c>
      <c r="T138" s="191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2" t="s">
        <v>132</v>
      </c>
      <c r="AT138" s="192" t="s">
        <v>128</v>
      </c>
      <c r="AU138" s="192" t="s">
        <v>87</v>
      </c>
      <c r="AY138" s="14" t="s">
        <v>124</v>
      </c>
      <c r="BE138" s="193">
        <f t="shared" si="4"/>
        <v>0</v>
      </c>
      <c r="BF138" s="193">
        <f t="shared" si="5"/>
        <v>0</v>
      </c>
      <c r="BG138" s="193">
        <f t="shared" si="6"/>
        <v>0</v>
      </c>
      <c r="BH138" s="193">
        <f t="shared" si="7"/>
        <v>0</v>
      </c>
      <c r="BI138" s="193">
        <f t="shared" si="8"/>
        <v>0</v>
      </c>
      <c r="BJ138" s="14" t="s">
        <v>85</v>
      </c>
      <c r="BK138" s="193">
        <f t="shared" si="9"/>
        <v>0</v>
      </c>
      <c r="BL138" s="14" t="s">
        <v>132</v>
      </c>
      <c r="BM138" s="192" t="s">
        <v>159</v>
      </c>
    </row>
    <row r="139" spans="1:65" s="12" customFormat="1" ht="25.9" customHeight="1">
      <c r="B139" s="164"/>
      <c r="C139" s="165"/>
      <c r="D139" s="166" t="s">
        <v>76</v>
      </c>
      <c r="E139" s="167" t="s">
        <v>160</v>
      </c>
      <c r="F139" s="167" t="s">
        <v>161</v>
      </c>
      <c r="G139" s="165"/>
      <c r="H139" s="165"/>
      <c r="I139" s="168"/>
      <c r="J139" s="169">
        <f>BK139</f>
        <v>0</v>
      </c>
      <c r="K139" s="165"/>
      <c r="L139" s="170"/>
      <c r="M139" s="171"/>
      <c r="N139" s="172"/>
      <c r="O139" s="172"/>
      <c r="P139" s="173">
        <f>P140+P252+P257+P260</f>
        <v>0</v>
      </c>
      <c r="Q139" s="172"/>
      <c r="R139" s="173">
        <f>R140+R252+R257+R260</f>
        <v>1.651632</v>
      </c>
      <c r="S139" s="172"/>
      <c r="T139" s="174">
        <f>T140+T252+T257+T260</f>
        <v>1.7000000000000001E-4</v>
      </c>
      <c r="AR139" s="175" t="s">
        <v>87</v>
      </c>
      <c r="AT139" s="176" t="s">
        <v>76</v>
      </c>
      <c r="AU139" s="176" t="s">
        <v>77</v>
      </c>
      <c r="AY139" s="175" t="s">
        <v>124</v>
      </c>
      <c r="BK139" s="177">
        <f>BK140+BK252+BK257+BK260</f>
        <v>0</v>
      </c>
    </row>
    <row r="140" spans="1:65" s="12" customFormat="1" ht="22.9" customHeight="1">
      <c r="B140" s="164"/>
      <c r="C140" s="165"/>
      <c r="D140" s="166" t="s">
        <v>76</v>
      </c>
      <c r="E140" s="178" t="s">
        <v>162</v>
      </c>
      <c r="F140" s="178" t="s">
        <v>163</v>
      </c>
      <c r="G140" s="165"/>
      <c r="H140" s="165"/>
      <c r="I140" s="168"/>
      <c r="J140" s="179">
        <f>BK140</f>
        <v>0</v>
      </c>
      <c r="K140" s="165"/>
      <c r="L140" s="170"/>
      <c r="M140" s="171"/>
      <c r="N140" s="172"/>
      <c r="O140" s="172"/>
      <c r="P140" s="173">
        <f>SUM(P141:P251)</f>
        <v>0</v>
      </c>
      <c r="Q140" s="172"/>
      <c r="R140" s="173">
        <f>SUM(R141:R251)</f>
        <v>1.651532</v>
      </c>
      <c r="S140" s="172"/>
      <c r="T140" s="174">
        <f>SUM(T141:T251)</f>
        <v>1.7000000000000001E-4</v>
      </c>
      <c r="AR140" s="175" t="s">
        <v>87</v>
      </c>
      <c r="AT140" s="176" t="s">
        <v>76</v>
      </c>
      <c r="AU140" s="176" t="s">
        <v>85</v>
      </c>
      <c r="AY140" s="175" t="s">
        <v>124</v>
      </c>
      <c r="BK140" s="177">
        <f>SUM(BK141:BK251)</f>
        <v>0</v>
      </c>
    </row>
    <row r="141" spans="1:65" s="2" customFormat="1" ht="24.2" customHeight="1">
      <c r="A141" s="31"/>
      <c r="B141" s="32"/>
      <c r="C141" s="180" t="s">
        <v>164</v>
      </c>
      <c r="D141" s="180" t="s">
        <v>128</v>
      </c>
      <c r="E141" s="181" t="s">
        <v>165</v>
      </c>
      <c r="F141" s="182" t="s">
        <v>166</v>
      </c>
      <c r="G141" s="183" t="s">
        <v>131</v>
      </c>
      <c r="H141" s="184">
        <v>155</v>
      </c>
      <c r="I141" s="185"/>
      <c r="J141" s="186">
        <f t="shared" ref="J141:J172" si="10">ROUND(I141*H141,2)</f>
        <v>0</v>
      </c>
      <c r="K141" s="187"/>
      <c r="L141" s="36"/>
      <c r="M141" s="188" t="s">
        <v>1</v>
      </c>
      <c r="N141" s="189" t="s">
        <v>42</v>
      </c>
      <c r="O141" s="68"/>
      <c r="P141" s="190">
        <f t="shared" ref="P141:P172" si="11">O141*H141</f>
        <v>0</v>
      </c>
      <c r="Q141" s="190">
        <v>0</v>
      </c>
      <c r="R141" s="190">
        <f t="shared" ref="R141:R172" si="12">Q141*H141</f>
        <v>0</v>
      </c>
      <c r="S141" s="190">
        <v>0</v>
      </c>
      <c r="T141" s="191">
        <f t="shared" ref="T141:T172" si="1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2" t="s">
        <v>167</v>
      </c>
      <c r="AT141" s="192" t="s">
        <v>128</v>
      </c>
      <c r="AU141" s="192" t="s">
        <v>87</v>
      </c>
      <c r="AY141" s="14" t="s">
        <v>124</v>
      </c>
      <c r="BE141" s="193">
        <f t="shared" ref="BE141:BE172" si="14">IF(N141="základní",J141,0)</f>
        <v>0</v>
      </c>
      <c r="BF141" s="193">
        <f t="shared" ref="BF141:BF172" si="15">IF(N141="snížená",J141,0)</f>
        <v>0</v>
      </c>
      <c r="BG141" s="193">
        <f t="shared" ref="BG141:BG172" si="16">IF(N141="zákl. přenesená",J141,0)</f>
        <v>0</v>
      </c>
      <c r="BH141" s="193">
        <f t="shared" ref="BH141:BH172" si="17">IF(N141="sníž. přenesená",J141,0)</f>
        <v>0</v>
      </c>
      <c r="BI141" s="193">
        <f t="shared" ref="BI141:BI172" si="18">IF(N141="nulová",J141,0)</f>
        <v>0</v>
      </c>
      <c r="BJ141" s="14" t="s">
        <v>85</v>
      </c>
      <c r="BK141" s="193">
        <f t="shared" ref="BK141:BK172" si="19">ROUND(I141*H141,2)</f>
        <v>0</v>
      </c>
      <c r="BL141" s="14" t="s">
        <v>167</v>
      </c>
      <c r="BM141" s="192" t="s">
        <v>168</v>
      </c>
    </row>
    <row r="142" spans="1:65" s="2" customFormat="1" ht="24.2" customHeight="1">
      <c r="A142" s="31"/>
      <c r="B142" s="32"/>
      <c r="C142" s="194" t="s">
        <v>169</v>
      </c>
      <c r="D142" s="194" t="s">
        <v>170</v>
      </c>
      <c r="E142" s="195" t="s">
        <v>171</v>
      </c>
      <c r="F142" s="196" t="s">
        <v>172</v>
      </c>
      <c r="G142" s="197" t="s">
        <v>131</v>
      </c>
      <c r="H142" s="198">
        <v>162.75</v>
      </c>
      <c r="I142" s="199"/>
      <c r="J142" s="200">
        <f t="shared" si="10"/>
        <v>0</v>
      </c>
      <c r="K142" s="201"/>
      <c r="L142" s="202"/>
      <c r="M142" s="203" t="s">
        <v>1</v>
      </c>
      <c r="N142" s="204" t="s">
        <v>42</v>
      </c>
      <c r="O142" s="68"/>
      <c r="P142" s="190">
        <f t="shared" si="11"/>
        <v>0</v>
      </c>
      <c r="Q142" s="190">
        <v>1.8000000000000001E-4</v>
      </c>
      <c r="R142" s="190">
        <f t="shared" si="12"/>
        <v>2.9295000000000002E-2</v>
      </c>
      <c r="S142" s="190">
        <v>0</v>
      </c>
      <c r="T142" s="191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2" t="s">
        <v>173</v>
      </c>
      <c r="AT142" s="192" t="s">
        <v>170</v>
      </c>
      <c r="AU142" s="192" t="s">
        <v>87</v>
      </c>
      <c r="AY142" s="14" t="s">
        <v>124</v>
      </c>
      <c r="BE142" s="193">
        <f t="shared" si="14"/>
        <v>0</v>
      </c>
      <c r="BF142" s="193">
        <f t="shared" si="15"/>
        <v>0</v>
      </c>
      <c r="BG142" s="193">
        <f t="shared" si="16"/>
        <v>0</v>
      </c>
      <c r="BH142" s="193">
        <f t="shared" si="17"/>
        <v>0</v>
      </c>
      <c r="BI142" s="193">
        <f t="shared" si="18"/>
        <v>0</v>
      </c>
      <c r="BJ142" s="14" t="s">
        <v>85</v>
      </c>
      <c r="BK142" s="193">
        <f t="shared" si="19"/>
        <v>0</v>
      </c>
      <c r="BL142" s="14" t="s">
        <v>167</v>
      </c>
      <c r="BM142" s="192" t="s">
        <v>174</v>
      </c>
    </row>
    <row r="143" spans="1:65" s="2" customFormat="1" ht="24.2" customHeight="1">
      <c r="A143" s="31"/>
      <c r="B143" s="32"/>
      <c r="C143" s="194" t="s">
        <v>175</v>
      </c>
      <c r="D143" s="194" t="s">
        <v>170</v>
      </c>
      <c r="E143" s="195" t="s">
        <v>176</v>
      </c>
      <c r="F143" s="196" t="s">
        <v>177</v>
      </c>
      <c r="G143" s="197" t="s">
        <v>131</v>
      </c>
      <c r="H143" s="198">
        <v>162.75</v>
      </c>
      <c r="I143" s="199"/>
      <c r="J143" s="200">
        <f t="shared" si="10"/>
        <v>0</v>
      </c>
      <c r="K143" s="201"/>
      <c r="L143" s="202"/>
      <c r="M143" s="203" t="s">
        <v>1</v>
      </c>
      <c r="N143" s="204" t="s">
        <v>42</v>
      </c>
      <c r="O143" s="68"/>
      <c r="P143" s="190">
        <f t="shared" si="11"/>
        <v>0</v>
      </c>
      <c r="Q143" s="190">
        <v>0</v>
      </c>
      <c r="R143" s="190">
        <f t="shared" si="12"/>
        <v>0</v>
      </c>
      <c r="S143" s="190">
        <v>0</v>
      </c>
      <c r="T143" s="191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2" t="s">
        <v>173</v>
      </c>
      <c r="AT143" s="192" t="s">
        <v>170</v>
      </c>
      <c r="AU143" s="192" t="s">
        <v>87</v>
      </c>
      <c r="AY143" s="14" t="s">
        <v>124</v>
      </c>
      <c r="BE143" s="193">
        <f t="shared" si="14"/>
        <v>0</v>
      </c>
      <c r="BF143" s="193">
        <f t="shared" si="15"/>
        <v>0</v>
      </c>
      <c r="BG143" s="193">
        <f t="shared" si="16"/>
        <v>0</v>
      </c>
      <c r="BH143" s="193">
        <f t="shared" si="17"/>
        <v>0</v>
      </c>
      <c r="BI143" s="193">
        <f t="shared" si="18"/>
        <v>0</v>
      </c>
      <c r="BJ143" s="14" t="s">
        <v>85</v>
      </c>
      <c r="BK143" s="193">
        <f t="shared" si="19"/>
        <v>0</v>
      </c>
      <c r="BL143" s="14" t="s">
        <v>167</v>
      </c>
      <c r="BM143" s="192" t="s">
        <v>178</v>
      </c>
    </row>
    <row r="144" spans="1:65" s="2" customFormat="1" ht="24.2" customHeight="1">
      <c r="A144" s="31"/>
      <c r="B144" s="32"/>
      <c r="C144" s="180" t="s">
        <v>179</v>
      </c>
      <c r="D144" s="180" t="s">
        <v>128</v>
      </c>
      <c r="E144" s="181" t="s">
        <v>180</v>
      </c>
      <c r="F144" s="182" t="s">
        <v>181</v>
      </c>
      <c r="G144" s="183" t="s">
        <v>131</v>
      </c>
      <c r="H144" s="184">
        <v>85</v>
      </c>
      <c r="I144" s="185"/>
      <c r="J144" s="186">
        <f t="shared" si="10"/>
        <v>0</v>
      </c>
      <c r="K144" s="187"/>
      <c r="L144" s="36"/>
      <c r="M144" s="188" t="s">
        <v>1</v>
      </c>
      <c r="N144" s="189" t="s">
        <v>42</v>
      </c>
      <c r="O144" s="68"/>
      <c r="P144" s="190">
        <f t="shared" si="11"/>
        <v>0</v>
      </c>
      <c r="Q144" s="190">
        <v>0</v>
      </c>
      <c r="R144" s="190">
        <f t="shared" si="12"/>
        <v>0</v>
      </c>
      <c r="S144" s="190">
        <v>0</v>
      </c>
      <c r="T144" s="191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2" t="s">
        <v>167</v>
      </c>
      <c r="AT144" s="192" t="s">
        <v>128</v>
      </c>
      <c r="AU144" s="192" t="s">
        <v>87</v>
      </c>
      <c r="AY144" s="14" t="s">
        <v>124</v>
      </c>
      <c r="BE144" s="193">
        <f t="shared" si="14"/>
        <v>0</v>
      </c>
      <c r="BF144" s="193">
        <f t="shared" si="15"/>
        <v>0</v>
      </c>
      <c r="BG144" s="193">
        <f t="shared" si="16"/>
        <v>0</v>
      </c>
      <c r="BH144" s="193">
        <f t="shared" si="17"/>
        <v>0</v>
      </c>
      <c r="BI144" s="193">
        <f t="shared" si="18"/>
        <v>0</v>
      </c>
      <c r="BJ144" s="14" t="s">
        <v>85</v>
      </c>
      <c r="BK144" s="193">
        <f t="shared" si="19"/>
        <v>0</v>
      </c>
      <c r="BL144" s="14" t="s">
        <v>167</v>
      </c>
      <c r="BM144" s="192" t="s">
        <v>182</v>
      </c>
    </row>
    <row r="145" spans="1:65" s="2" customFormat="1" ht="24.2" customHeight="1">
      <c r="A145" s="31"/>
      <c r="B145" s="32"/>
      <c r="C145" s="194" t="s">
        <v>183</v>
      </c>
      <c r="D145" s="194" t="s">
        <v>170</v>
      </c>
      <c r="E145" s="195" t="s">
        <v>184</v>
      </c>
      <c r="F145" s="196" t="s">
        <v>185</v>
      </c>
      <c r="G145" s="197" t="s">
        <v>131</v>
      </c>
      <c r="H145" s="198">
        <v>89.25</v>
      </c>
      <c r="I145" s="199"/>
      <c r="J145" s="200">
        <f t="shared" si="10"/>
        <v>0</v>
      </c>
      <c r="K145" s="201"/>
      <c r="L145" s="202"/>
      <c r="M145" s="203" t="s">
        <v>1</v>
      </c>
      <c r="N145" s="204" t="s">
        <v>42</v>
      </c>
      <c r="O145" s="68"/>
      <c r="P145" s="190">
        <f t="shared" si="11"/>
        <v>0</v>
      </c>
      <c r="Q145" s="190">
        <v>1.6000000000000001E-4</v>
      </c>
      <c r="R145" s="190">
        <f t="shared" si="12"/>
        <v>1.4280000000000001E-2</v>
      </c>
      <c r="S145" s="190">
        <v>0</v>
      </c>
      <c r="T145" s="191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2" t="s">
        <v>173</v>
      </c>
      <c r="AT145" s="192" t="s">
        <v>170</v>
      </c>
      <c r="AU145" s="192" t="s">
        <v>87</v>
      </c>
      <c r="AY145" s="14" t="s">
        <v>124</v>
      </c>
      <c r="BE145" s="193">
        <f t="shared" si="14"/>
        <v>0</v>
      </c>
      <c r="BF145" s="193">
        <f t="shared" si="15"/>
        <v>0</v>
      </c>
      <c r="BG145" s="193">
        <f t="shared" si="16"/>
        <v>0</v>
      </c>
      <c r="BH145" s="193">
        <f t="shared" si="17"/>
        <v>0</v>
      </c>
      <c r="BI145" s="193">
        <f t="shared" si="18"/>
        <v>0</v>
      </c>
      <c r="BJ145" s="14" t="s">
        <v>85</v>
      </c>
      <c r="BK145" s="193">
        <f t="shared" si="19"/>
        <v>0</v>
      </c>
      <c r="BL145" s="14" t="s">
        <v>167</v>
      </c>
      <c r="BM145" s="192" t="s">
        <v>186</v>
      </c>
    </row>
    <row r="146" spans="1:65" s="2" customFormat="1" ht="33" customHeight="1">
      <c r="A146" s="31"/>
      <c r="B146" s="32"/>
      <c r="C146" s="180" t="s">
        <v>187</v>
      </c>
      <c r="D146" s="180" t="s">
        <v>128</v>
      </c>
      <c r="E146" s="181" t="s">
        <v>188</v>
      </c>
      <c r="F146" s="182" t="s">
        <v>189</v>
      </c>
      <c r="G146" s="183" t="s">
        <v>131</v>
      </c>
      <c r="H146" s="184">
        <v>110</v>
      </c>
      <c r="I146" s="185"/>
      <c r="J146" s="186">
        <f t="shared" si="10"/>
        <v>0</v>
      </c>
      <c r="K146" s="187"/>
      <c r="L146" s="36"/>
      <c r="M146" s="188" t="s">
        <v>1</v>
      </c>
      <c r="N146" s="189" t="s">
        <v>42</v>
      </c>
      <c r="O146" s="68"/>
      <c r="P146" s="190">
        <f t="shared" si="11"/>
        <v>0</v>
      </c>
      <c r="Q146" s="190">
        <v>0</v>
      </c>
      <c r="R146" s="190">
        <f t="shared" si="12"/>
        <v>0</v>
      </c>
      <c r="S146" s="190">
        <v>0</v>
      </c>
      <c r="T146" s="191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2" t="s">
        <v>167</v>
      </c>
      <c r="AT146" s="192" t="s">
        <v>128</v>
      </c>
      <c r="AU146" s="192" t="s">
        <v>87</v>
      </c>
      <c r="AY146" s="14" t="s">
        <v>124</v>
      </c>
      <c r="BE146" s="193">
        <f t="shared" si="14"/>
        <v>0</v>
      </c>
      <c r="BF146" s="193">
        <f t="shared" si="15"/>
        <v>0</v>
      </c>
      <c r="BG146" s="193">
        <f t="shared" si="16"/>
        <v>0</v>
      </c>
      <c r="BH146" s="193">
        <f t="shared" si="17"/>
        <v>0</v>
      </c>
      <c r="BI146" s="193">
        <f t="shared" si="18"/>
        <v>0</v>
      </c>
      <c r="BJ146" s="14" t="s">
        <v>85</v>
      </c>
      <c r="BK146" s="193">
        <f t="shared" si="19"/>
        <v>0</v>
      </c>
      <c r="BL146" s="14" t="s">
        <v>167</v>
      </c>
      <c r="BM146" s="192" t="s">
        <v>190</v>
      </c>
    </row>
    <row r="147" spans="1:65" s="2" customFormat="1" ht="33" customHeight="1">
      <c r="A147" s="31"/>
      <c r="B147" s="32"/>
      <c r="C147" s="194" t="s">
        <v>191</v>
      </c>
      <c r="D147" s="194" t="s">
        <v>170</v>
      </c>
      <c r="E147" s="195" t="s">
        <v>192</v>
      </c>
      <c r="F147" s="196" t="s">
        <v>193</v>
      </c>
      <c r="G147" s="197" t="s">
        <v>131</v>
      </c>
      <c r="H147" s="198">
        <v>66</v>
      </c>
      <c r="I147" s="199"/>
      <c r="J147" s="200">
        <f t="shared" si="10"/>
        <v>0</v>
      </c>
      <c r="K147" s="201"/>
      <c r="L147" s="202"/>
      <c r="M147" s="203" t="s">
        <v>1</v>
      </c>
      <c r="N147" s="204" t="s">
        <v>42</v>
      </c>
      <c r="O147" s="68"/>
      <c r="P147" s="190">
        <f t="shared" si="11"/>
        <v>0</v>
      </c>
      <c r="Q147" s="190">
        <v>1.0499999999999999E-3</v>
      </c>
      <c r="R147" s="190">
        <f t="shared" si="12"/>
        <v>6.93E-2</v>
      </c>
      <c r="S147" s="190">
        <v>0</v>
      </c>
      <c r="T147" s="191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2" t="s">
        <v>173</v>
      </c>
      <c r="AT147" s="192" t="s">
        <v>170</v>
      </c>
      <c r="AU147" s="192" t="s">
        <v>87</v>
      </c>
      <c r="AY147" s="14" t="s">
        <v>124</v>
      </c>
      <c r="BE147" s="193">
        <f t="shared" si="14"/>
        <v>0</v>
      </c>
      <c r="BF147" s="193">
        <f t="shared" si="15"/>
        <v>0</v>
      </c>
      <c r="BG147" s="193">
        <f t="shared" si="16"/>
        <v>0</v>
      </c>
      <c r="BH147" s="193">
        <f t="shared" si="17"/>
        <v>0</v>
      </c>
      <c r="BI147" s="193">
        <f t="shared" si="18"/>
        <v>0</v>
      </c>
      <c r="BJ147" s="14" t="s">
        <v>85</v>
      </c>
      <c r="BK147" s="193">
        <f t="shared" si="19"/>
        <v>0</v>
      </c>
      <c r="BL147" s="14" t="s">
        <v>167</v>
      </c>
      <c r="BM147" s="192" t="s">
        <v>194</v>
      </c>
    </row>
    <row r="148" spans="1:65" s="2" customFormat="1" ht="16.5" customHeight="1">
      <c r="A148" s="31"/>
      <c r="B148" s="32"/>
      <c r="C148" s="194" t="s">
        <v>195</v>
      </c>
      <c r="D148" s="194" t="s">
        <v>170</v>
      </c>
      <c r="E148" s="195" t="s">
        <v>196</v>
      </c>
      <c r="F148" s="196" t="s">
        <v>197</v>
      </c>
      <c r="G148" s="197" t="s">
        <v>149</v>
      </c>
      <c r="H148" s="198">
        <v>140</v>
      </c>
      <c r="I148" s="199"/>
      <c r="J148" s="200">
        <f t="shared" si="10"/>
        <v>0</v>
      </c>
      <c r="K148" s="201"/>
      <c r="L148" s="202"/>
      <c r="M148" s="203" t="s">
        <v>1</v>
      </c>
      <c r="N148" s="204" t="s">
        <v>42</v>
      </c>
      <c r="O148" s="68"/>
      <c r="P148" s="190">
        <f t="shared" si="11"/>
        <v>0</v>
      </c>
      <c r="Q148" s="190">
        <v>0</v>
      </c>
      <c r="R148" s="190">
        <f t="shared" si="12"/>
        <v>0</v>
      </c>
      <c r="S148" s="190">
        <v>0</v>
      </c>
      <c r="T148" s="191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2" t="s">
        <v>173</v>
      </c>
      <c r="AT148" s="192" t="s">
        <v>170</v>
      </c>
      <c r="AU148" s="192" t="s">
        <v>87</v>
      </c>
      <c r="AY148" s="14" t="s">
        <v>124</v>
      </c>
      <c r="BE148" s="193">
        <f t="shared" si="14"/>
        <v>0</v>
      </c>
      <c r="BF148" s="193">
        <f t="shared" si="15"/>
        <v>0</v>
      </c>
      <c r="BG148" s="193">
        <f t="shared" si="16"/>
        <v>0</v>
      </c>
      <c r="BH148" s="193">
        <f t="shared" si="17"/>
        <v>0</v>
      </c>
      <c r="BI148" s="193">
        <f t="shared" si="18"/>
        <v>0</v>
      </c>
      <c r="BJ148" s="14" t="s">
        <v>85</v>
      </c>
      <c r="BK148" s="193">
        <f t="shared" si="19"/>
        <v>0</v>
      </c>
      <c r="BL148" s="14" t="s">
        <v>167</v>
      </c>
      <c r="BM148" s="192" t="s">
        <v>198</v>
      </c>
    </row>
    <row r="149" spans="1:65" s="2" customFormat="1" ht="24.2" customHeight="1">
      <c r="A149" s="31"/>
      <c r="B149" s="32"/>
      <c r="C149" s="194" t="s">
        <v>199</v>
      </c>
      <c r="D149" s="194" t="s">
        <v>170</v>
      </c>
      <c r="E149" s="195" t="s">
        <v>200</v>
      </c>
      <c r="F149" s="196" t="s">
        <v>201</v>
      </c>
      <c r="G149" s="197" t="s">
        <v>131</v>
      </c>
      <c r="H149" s="198">
        <v>49.5</v>
      </c>
      <c r="I149" s="199"/>
      <c r="J149" s="200">
        <f t="shared" si="10"/>
        <v>0</v>
      </c>
      <c r="K149" s="201"/>
      <c r="L149" s="202"/>
      <c r="M149" s="203" t="s">
        <v>1</v>
      </c>
      <c r="N149" s="204" t="s">
        <v>42</v>
      </c>
      <c r="O149" s="68"/>
      <c r="P149" s="190">
        <f t="shared" si="11"/>
        <v>0</v>
      </c>
      <c r="Q149" s="190">
        <v>0</v>
      </c>
      <c r="R149" s="190">
        <f t="shared" si="12"/>
        <v>0</v>
      </c>
      <c r="S149" s="190">
        <v>0</v>
      </c>
      <c r="T149" s="191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2" t="s">
        <v>173</v>
      </c>
      <c r="AT149" s="192" t="s">
        <v>170</v>
      </c>
      <c r="AU149" s="192" t="s">
        <v>87</v>
      </c>
      <c r="AY149" s="14" t="s">
        <v>124</v>
      </c>
      <c r="BE149" s="193">
        <f t="shared" si="14"/>
        <v>0</v>
      </c>
      <c r="BF149" s="193">
        <f t="shared" si="15"/>
        <v>0</v>
      </c>
      <c r="BG149" s="193">
        <f t="shared" si="16"/>
        <v>0</v>
      </c>
      <c r="BH149" s="193">
        <f t="shared" si="17"/>
        <v>0</v>
      </c>
      <c r="BI149" s="193">
        <f t="shared" si="18"/>
        <v>0</v>
      </c>
      <c r="BJ149" s="14" t="s">
        <v>85</v>
      </c>
      <c r="BK149" s="193">
        <f t="shared" si="19"/>
        <v>0</v>
      </c>
      <c r="BL149" s="14" t="s">
        <v>167</v>
      </c>
      <c r="BM149" s="192" t="s">
        <v>202</v>
      </c>
    </row>
    <row r="150" spans="1:65" s="2" customFormat="1" ht="24.2" customHeight="1">
      <c r="A150" s="31"/>
      <c r="B150" s="32"/>
      <c r="C150" s="180" t="s">
        <v>203</v>
      </c>
      <c r="D150" s="180" t="s">
        <v>128</v>
      </c>
      <c r="E150" s="181" t="s">
        <v>204</v>
      </c>
      <c r="F150" s="182" t="s">
        <v>205</v>
      </c>
      <c r="G150" s="183" t="s">
        <v>131</v>
      </c>
      <c r="H150" s="184">
        <v>1100</v>
      </c>
      <c r="I150" s="185"/>
      <c r="J150" s="186">
        <f t="shared" si="10"/>
        <v>0</v>
      </c>
      <c r="K150" s="187"/>
      <c r="L150" s="36"/>
      <c r="M150" s="188" t="s">
        <v>1</v>
      </c>
      <c r="N150" s="189" t="s">
        <v>42</v>
      </c>
      <c r="O150" s="68"/>
      <c r="P150" s="190">
        <f t="shared" si="11"/>
        <v>0</v>
      </c>
      <c r="Q150" s="190">
        <v>0</v>
      </c>
      <c r="R150" s="190">
        <f t="shared" si="12"/>
        <v>0</v>
      </c>
      <c r="S150" s="190">
        <v>0</v>
      </c>
      <c r="T150" s="191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2" t="s">
        <v>167</v>
      </c>
      <c r="AT150" s="192" t="s">
        <v>128</v>
      </c>
      <c r="AU150" s="192" t="s">
        <v>87</v>
      </c>
      <c r="AY150" s="14" t="s">
        <v>124</v>
      </c>
      <c r="BE150" s="193">
        <f t="shared" si="14"/>
        <v>0</v>
      </c>
      <c r="BF150" s="193">
        <f t="shared" si="15"/>
        <v>0</v>
      </c>
      <c r="BG150" s="193">
        <f t="shared" si="16"/>
        <v>0</v>
      </c>
      <c r="BH150" s="193">
        <f t="shared" si="17"/>
        <v>0</v>
      </c>
      <c r="BI150" s="193">
        <f t="shared" si="18"/>
        <v>0</v>
      </c>
      <c r="BJ150" s="14" t="s">
        <v>85</v>
      </c>
      <c r="BK150" s="193">
        <f t="shared" si="19"/>
        <v>0</v>
      </c>
      <c r="BL150" s="14" t="s">
        <v>167</v>
      </c>
      <c r="BM150" s="192" t="s">
        <v>206</v>
      </c>
    </row>
    <row r="151" spans="1:65" s="2" customFormat="1" ht="37.9" customHeight="1">
      <c r="A151" s="31"/>
      <c r="B151" s="32"/>
      <c r="C151" s="194" t="s">
        <v>207</v>
      </c>
      <c r="D151" s="194" t="s">
        <v>170</v>
      </c>
      <c r="E151" s="195" t="s">
        <v>208</v>
      </c>
      <c r="F151" s="196" t="s">
        <v>209</v>
      </c>
      <c r="G151" s="197" t="s">
        <v>131</v>
      </c>
      <c r="H151" s="198">
        <v>200.71100000000001</v>
      </c>
      <c r="I151" s="199"/>
      <c r="J151" s="200">
        <f t="shared" si="10"/>
        <v>0</v>
      </c>
      <c r="K151" s="201"/>
      <c r="L151" s="202"/>
      <c r="M151" s="203" t="s">
        <v>1</v>
      </c>
      <c r="N151" s="204" t="s">
        <v>42</v>
      </c>
      <c r="O151" s="68"/>
      <c r="P151" s="190">
        <f t="shared" si="11"/>
        <v>0</v>
      </c>
      <c r="Q151" s="190">
        <v>0</v>
      </c>
      <c r="R151" s="190">
        <f t="shared" si="12"/>
        <v>0</v>
      </c>
      <c r="S151" s="190">
        <v>0</v>
      </c>
      <c r="T151" s="191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2" t="s">
        <v>173</v>
      </c>
      <c r="AT151" s="192" t="s">
        <v>170</v>
      </c>
      <c r="AU151" s="192" t="s">
        <v>87</v>
      </c>
      <c r="AY151" s="14" t="s">
        <v>124</v>
      </c>
      <c r="BE151" s="193">
        <f t="shared" si="14"/>
        <v>0</v>
      </c>
      <c r="BF151" s="193">
        <f t="shared" si="15"/>
        <v>0</v>
      </c>
      <c r="BG151" s="193">
        <f t="shared" si="16"/>
        <v>0</v>
      </c>
      <c r="BH151" s="193">
        <f t="shared" si="17"/>
        <v>0</v>
      </c>
      <c r="BI151" s="193">
        <f t="shared" si="18"/>
        <v>0</v>
      </c>
      <c r="BJ151" s="14" t="s">
        <v>85</v>
      </c>
      <c r="BK151" s="193">
        <f t="shared" si="19"/>
        <v>0</v>
      </c>
      <c r="BL151" s="14" t="s">
        <v>167</v>
      </c>
      <c r="BM151" s="192" t="s">
        <v>210</v>
      </c>
    </row>
    <row r="152" spans="1:65" s="2" customFormat="1" ht="37.9" customHeight="1">
      <c r="A152" s="31"/>
      <c r="B152" s="32"/>
      <c r="C152" s="194" t="s">
        <v>211</v>
      </c>
      <c r="D152" s="194" t="s">
        <v>170</v>
      </c>
      <c r="E152" s="195" t="s">
        <v>212</v>
      </c>
      <c r="F152" s="196" t="s">
        <v>213</v>
      </c>
      <c r="G152" s="197" t="s">
        <v>131</v>
      </c>
      <c r="H152" s="198">
        <v>963.41200000000003</v>
      </c>
      <c r="I152" s="199"/>
      <c r="J152" s="200">
        <f t="shared" si="10"/>
        <v>0</v>
      </c>
      <c r="K152" s="201"/>
      <c r="L152" s="202"/>
      <c r="M152" s="203" t="s">
        <v>1</v>
      </c>
      <c r="N152" s="204" t="s">
        <v>42</v>
      </c>
      <c r="O152" s="68"/>
      <c r="P152" s="190">
        <f t="shared" si="11"/>
        <v>0</v>
      </c>
      <c r="Q152" s="190">
        <v>0</v>
      </c>
      <c r="R152" s="190">
        <f t="shared" si="12"/>
        <v>0</v>
      </c>
      <c r="S152" s="190">
        <v>0</v>
      </c>
      <c r="T152" s="191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2" t="s">
        <v>173</v>
      </c>
      <c r="AT152" s="192" t="s">
        <v>170</v>
      </c>
      <c r="AU152" s="192" t="s">
        <v>87</v>
      </c>
      <c r="AY152" s="14" t="s">
        <v>124</v>
      </c>
      <c r="BE152" s="193">
        <f t="shared" si="14"/>
        <v>0</v>
      </c>
      <c r="BF152" s="193">
        <f t="shared" si="15"/>
        <v>0</v>
      </c>
      <c r="BG152" s="193">
        <f t="shared" si="16"/>
        <v>0</v>
      </c>
      <c r="BH152" s="193">
        <f t="shared" si="17"/>
        <v>0</v>
      </c>
      <c r="BI152" s="193">
        <f t="shared" si="18"/>
        <v>0</v>
      </c>
      <c r="BJ152" s="14" t="s">
        <v>85</v>
      </c>
      <c r="BK152" s="193">
        <f t="shared" si="19"/>
        <v>0</v>
      </c>
      <c r="BL152" s="14" t="s">
        <v>167</v>
      </c>
      <c r="BM152" s="192" t="s">
        <v>214</v>
      </c>
    </row>
    <row r="153" spans="1:65" s="2" customFormat="1" ht="37.9" customHeight="1">
      <c r="A153" s="31"/>
      <c r="B153" s="32"/>
      <c r="C153" s="194" t="s">
        <v>215</v>
      </c>
      <c r="D153" s="194" t="s">
        <v>170</v>
      </c>
      <c r="E153" s="195" t="s">
        <v>216</v>
      </c>
      <c r="F153" s="196" t="s">
        <v>217</v>
      </c>
      <c r="G153" s="197" t="s">
        <v>131</v>
      </c>
      <c r="H153" s="198">
        <v>45.877000000000002</v>
      </c>
      <c r="I153" s="199"/>
      <c r="J153" s="200">
        <f t="shared" si="10"/>
        <v>0</v>
      </c>
      <c r="K153" s="201"/>
      <c r="L153" s="202"/>
      <c r="M153" s="203" t="s">
        <v>1</v>
      </c>
      <c r="N153" s="204" t="s">
        <v>42</v>
      </c>
      <c r="O153" s="68"/>
      <c r="P153" s="190">
        <f t="shared" si="11"/>
        <v>0</v>
      </c>
      <c r="Q153" s="190">
        <v>0</v>
      </c>
      <c r="R153" s="190">
        <f t="shared" si="12"/>
        <v>0</v>
      </c>
      <c r="S153" s="190">
        <v>0</v>
      </c>
      <c r="T153" s="191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2" t="s">
        <v>173</v>
      </c>
      <c r="AT153" s="192" t="s">
        <v>170</v>
      </c>
      <c r="AU153" s="192" t="s">
        <v>87</v>
      </c>
      <c r="AY153" s="14" t="s">
        <v>124</v>
      </c>
      <c r="BE153" s="193">
        <f t="shared" si="14"/>
        <v>0</v>
      </c>
      <c r="BF153" s="193">
        <f t="shared" si="15"/>
        <v>0</v>
      </c>
      <c r="BG153" s="193">
        <f t="shared" si="16"/>
        <v>0</v>
      </c>
      <c r="BH153" s="193">
        <f t="shared" si="17"/>
        <v>0</v>
      </c>
      <c r="BI153" s="193">
        <f t="shared" si="18"/>
        <v>0</v>
      </c>
      <c r="BJ153" s="14" t="s">
        <v>85</v>
      </c>
      <c r="BK153" s="193">
        <f t="shared" si="19"/>
        <v>0</v>
      </c>
      <c r="BL153" s="14" t="s">
        <v>167</v>
      </c>
      <c r="BM153" s="192" t="s">
        <v>218</v>
      </c>
    </row>
    <row r="154" spans="1:65" s="2" customFormat="1" ht="16.5" customHeight="1">
      <c r="A154" s="31"/>
      <c r="B154" s="32"/>
      <c r="C154" s="180" t="s">
        <v>219</v>
      </c>
      <c r="D154" s="180" t="s">
        <v>128</v>
      </c>
      <c r="E154" s="181" t="s">
        <v>220</v>
      </c>
      <c r="F154" s="182" t="s">
        <v>221</v>
      </c>
      <c r="G154" s="183" t="s">
        <v>149</v>
      </c>
      <c r="H154" s="184">
        <v>40</v>
      </c>
      <c r="I154" s="185"/>
      <c r="J154" s="186">
        <f t="shared" si="10"/>
        <v>0</v>
      </c>
      <c r="K154" s="187"/>
      <c r="L154" s="36"/>
      <c r="M154" s="188" t="s">
        <v>1</v>
      </c>
      <c r="N154" s="189" t="s">
        <v>42</v>
      </c>
      <c r="O154" s="68"/>
      <c r="P154" s="190">
        <f t="shared" si="11"/>
        <v>0</v>
      </c>
      <c r="Q154" s="190">
        <v>0</v>
      </c>
      <c r="R154" s="190">
        <f t="shared" si="12"/>
        <v>0</v>
      </c>
      <c r="S154" s="190">
        <v>0</v>
      </c>
      <c r="T154" s="19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2" t="s">
        <v>167</v>
      </c>
      <c r="AT154" s="192" t="s">
        <v>128</v>
      </c>
      <c r="AU154" s="192" t="s">
        <v>87</v>
      </c>
      <c r="AY154" s="14" t="s">
        <v>124</v>
      </c>
      <c r="BE154" s="193">
        <f t="shared" si="14"/>
        <v>0</v>
      </c>
      <c r="BF154" s="193">
        <f t="shared" si="15"/>
        <v>0</v>
      </c>
      <c r="BG154" s="193">
        <f t="shared" si="16"/>
        <v>0</v>
      </c>
      <c r="BH154" s="193">
        <f t="shared" si="17"/>
        <v>0</v>
      </c>
      <c r="BI154" s="193">
        <f t="shared" si="18"/>
        <v>0</v>
      </c>
      <c r="BJ154" s="14" t="s">
        <v>85</v>
      </c>
      <c r="BK154" s="193">
        <f t="shared" si="19"/>
        <v>0</v>
      </c>
      <c r="BL154" s="14" t="s">
        <v>167</v>
      </c>
      <c r="BM154" s="192" t="s">
        <v>222</v>
      </c>
    </row>
    <row r="155" spans="1:65" s="2" customFormat="1" ht="24.2" customHeight="1">
      <c r="A155" s="31"/>
      <c r="B155" s="32"/>
      <c r="C155" s="194" t="s">
        <v>223</v>
      </c>
      <c r="D155" s="194" t="s">
        <v>170</v>
      </c>
      <c r="E155" s="195" t="s">
        <v>224</v>
      </c>
      <c r="F155" s="196" t="s">
        <v>225</v>
      </c>
      <c r="G155" s="197" t="s">
        <v>149</v>
      </c>
      <c r="H155" s="198">
        <v>40</v>
      </c>
      <c r="I155" s="199"/>
      <c r="J155" s="200">
        <f t="shared" si="10"/>
        <v>0</v>
      </c>
      <c r="K155" s="201"/>
      <c r="L155" s="202"/>
      <c r="M155" s="203" t="s">
        <v>1</v>
      </c>
      <c r="N155" s="204" t="s">
        <v>42</v>
      </c>
      <c r="O155" s="68"/>
      <c r="P155" s="190">
        <f t="shared" si="11"/>
        <v>0</v>
      </c>
      <c r="Q155" s="190">
        <v>5.0000000000000002E-5</v>
      </c>
      <c r="R155" s="190">
        <f t="shared" si="12"/>
        <v>2E-3</v>
      </c>
      <c r="S155" s="190">
        <v>0</v>
      </c>
      <c r="T155" s="19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2" t="s">
        <v>173</v>
      </c>
      <c r="AT155" s="192" t="s">
        <v>170</v>
      </c>
      <c r="AU155" s="192" t="s">
        <v>87</v>
      </c>
      <c r="AY155" s="14" t="s">
        <v>124</v>
      </c>
      <c r="BE155" s="193">
        <f t="shared" si="14"/>
        <v>0</v>
      </c>
      <c r="BF155" s="193">
        <f t="shared" si="15"/>
        <v>0</v>
      </c>
      <c r="BG155" s="193">
        <f t="shared" si="16"/>
        <v>0</v>
      </c>
      <c r="BH155" s="193">
        <f t="shared" si="17"/>
        <v>0</v>
      </c>
      <c r="BI155" s="193">
        <f t="shared" si="18"/>
        <v>0</v>
      </c>
      <c r="BJ155" s="14" t="s">
        <v>85</v>
      </c>
      <c r="BK155" s="193">
        <f t="shared" si="19"/>
        <v>0</v>
      </c>
      <c r="BL155" s="14" t="s">
        <v>167</v>
      </c>
      <c r="BM155" s="192" t="s">
        <v>226</v>
      </c>
    </row>
    <row r="156" spans="1:65" s="2" customFormat="1" ht="24.2" customHeight="1">
      <c r="A156" s="31"/>
      <c r="B156" s="32"/>
      <c r="C156" s="180" t="s">
        <v>227</v>
      </c>
      <c r="D156" s="180" t="s">
        <v>128</v>
      </c>
      <c r="E156" s="181" t="s">
        <v>228</v>
      </c>
      <c r="F156" s="182" t="s">
        <v>229</v>
      </c>
      <c r="G156" s="183" t="s">
        <v>149</v>
      </c>
      <c r="H156" s="184">
        <v>250</v>
      </c>
      <c r="I156" s="185"/>
      <c r="J156" s="186">
        <f t="shared" si="10"/>
        <v>0</v>
      </c>
      <c r="K156" s="187"/>
      <c r="L156" s="36"/>
      <c r="M156" s="188" t="s">
        <v>1</v>
      </c>
      <c r="N156" s="189" t="s">
        <v>42</v>
      </c>
      <c r="O156" s="68"/>
      <c r="P156" s="190">
        <f t="shared" si="11"/>
        <v>0</v>
      </c>
      <c r="Q156" s="190">
        <v>0</v>
      </c>
      <c r="R156" s="190">
        <f t="shared" si="12"/>
        <v>0</v>
      </c>
      <c r="S156" s="190">
        <v>0</v>
      </c>
      <c r="T156" s="19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2" t="s">
        <v>167</v>
      </c>
      <c r="AT156" s="192" t="s">
        <v>128</v>
      </c>
      <c r="AU156" s="192" t="s">
        <v>87</v>
      </c>
      <c r="AY156" s="14" t="s">
        <v>124</v>
      </c>
      <c r="BE156" s="193">
        <f t="shared" si="14"/>
        <v>0</v>
      </c>
      <c r="BF156" s="193">
        <f t="shared" si="15"/>
        <v>0</v>
      </c>
      <c r="BG156" s="193">
        <f t="shared" si="16"/>
        <v>0</v>
      </c>
      <c r="BH156" s="193">
        <f t="shared" si="17"/>
        <v>0</v>
      </c>
      <c r="BI156" s="193">
        <f t="shared" si="18"/>
        <v>0</v>
      </c>
      <c r="BJ156" s="14" t="s">
        <v>85</v>
      </c>
      <c r="BK156" s="193">
        <f t="shared" si="19"/>
        <v>0</v>
      </c>
      <c r="BL156" s="14" t="s">
        <v>167</v>
      </c>
      <c r="BM156" s="192" t="s">
        <v>230</v>
      </c>
    </row>
    <row r="157" spans="1:65" s="2" customFormat="1" ht="24.2" customHeight="1">
      <c r="A157" s="31"/>
      <c r="B157" s="32"/>
      <c r="C157" s="194" t="s">
        <v>231</v>
      </c>
      <c r="D157" s="194" t="s">
        <v>170</v>
      </c>
      <c r="E157" s="195" t="s">
        <v>232</v>
      </c>
      <c r="F157" s="196" t="s">
        <v>233</v>
      </c>
      <c r="G157" s="197" t="s">
        <v>149</v>
      </c>
      <c r="H157" s="198">
        <v>250</v>
      </c>
      <c r="I157" s="199"/>
      <c r="J157" s="200">
        <f t="shared" si="10"/>
        <v>0</v>
      </c>
      <c r="K157" s="201"/>
      <c r="L157" s="202"/>
      <c r="M157" s="203" t="s">
        <v>1</v>
      </c>
      <c r="N157" s="204" t="s">
        <v>42</v>
      </c>
      <c r="O157" s="68"/>
      <c r="P157" s="190">
        <f t="shared" si="11"/>
        <v>0</v>
      </c>
      <c r="Q157" s="190">
        <v>2.9999999999999997E-4</v>
      </c>
      <c r="R157" s="190">
        <f t="shared" si="12"/>
        <v>7.4999999999999997E-2</v>
      </c>
      <c r="S157" s="190">
        <v>0</v>
      </c>
      <c r="T157" s="19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2" t="s">
        <v>173</v>
      </c>
      <c r="AT157" s="192" t="s">
        <v>170</v>
      </c>
      <c r="AU157" s="192" t="s">
        <v>87</v>
      </c>
      <c r="AY157" s="14" t="s">
        <v>124</v>
      </c>
      <c r="BE157" s="193">
        <f t="shared" si="14"/>
        <v>0</v>
      </c>
      <c r="BF157" s="193">
        <f t="shared" si="15"/>
        <v>0</v>
      </c>
      <c r="BG157" s="193">
        <f t="shared" si="16"/>
        <v>0</v>
      </c>
      <c r="BH157" s="193">
        <f t="shared" si="17"/>
        <v>0</v>
      </c>
      <c r="BI157" s="193">
        <f t="shared" si="18"/>
        <v>0</v>
      </c>
      <c r="BJ157" s="14" t="s">
        <v>85</v>
      </c>
      <c r="BK157" s="193">
        <f t="shared" si="19"/>
        <v>0</v>
      </c>
      <c r="BL157" s="14" t="s">
        <v>167</v>
      </c>
      <c r="BM157" s="192" t="s">
        <v>234</v>
      </c>
    </row>
    <row r="158" spans="1:65" s="2" customFormat="1" ht="24.2" customHeight="1">
      <c r="A158" s="31"/>
      <c r="B158" s="32"/>
      <c r="C158" s="180" t="s">
        <v>235</v>
      </c>
      <c r="D158" s="180" t="s">
        <v>128</v>
      </c>
      <c r="E158" s="181" t="s">
        <v>236</v>
      </c>
      <c r="F158" s="182" t="s">
        <v>237</v>
      </c>
      <c r="G158" s="183" t="s">
        <v>149</v>
      </c>
      <c r="H158" s="184">
        <v>10</v>
      </c>
      <c r="I158" s="185"/>
      <c r="J158" s="186">
        <f t="shared" si="10"/>
        <v>0</v>
      </c>
      <c r="K158" s="187"/>
      <c r="L158" s="36"/>
      <c r="M158" s="188" t="s">
        <v>1</v>
      </c>
      <c r="N158" s="189" t="s">
        <v>42</v>
      </c>
      <c r="O158" s="68"/>
      <c r="P158" s="190">
        <f t="shared" si="11"/>
        <v>0</v>
      </c>
      <c r="Q158" s="190">
        <v>0</v>
      </c>
      <c r="R158" s="190">
        <f t="shared" si="12"/>
        <v>0</v>
      </c>
      <c r="S158" s="190">
        <v>0</v>
      </c>
      <c r="T158" s="19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2" t="s">
        <v>167</v>
      </c>
      <c r="AT158" s="192" t="s">
        <v>128</v>
      </c>
      <c r="AU158" s="192" t="s">
        <v>87</v>
      </c>
      <c r="AY158" s="14" t="s">
        <v>124</v>
      </c>
      <c r="BE158" s="193">
        <f t="shared" si="14"/>
        <v>0</v>
      </c>
      <c r="BF158" s="193">
        <f t="shared" si="15"/>
        <v>0</v>
      </c>
      <c r="BG158" s="193">
        <f t="shared" si="16"/>
        <v>0</v>
      </c>
      <c r="BH158" s="193">
        <f t="shared" si="17"/>
        <v>0</v>
      </c>
      <c r="BI158" s="193">
        <f t="shared" si="18"/>
        <v>0</v>
      </c>
      <c r="BJ158" s="14" t="s">
        <v>85</v>
      </c>
      <c r="BK158" s="193">
        <f t="shared" si="19"/>
        <v>0</v>
      </c>
      <c r="BL158" s="14" t="s">
        <v>167</v>
      </c>
      <c r="BM158" s="192" t="s">
        <v>238</v>
      </c>
    </row>
    <row r="159" spans="1:65" s="2" customFormat="1" ht="24.2" customHeight="1">
      <c r="A159" s="31"/>
      <c r="B159" s="32"/>
      <c r="C159" s="194" t="s">
        <v>239</v>
      </c>
      <c r="D159" s="194" t="s">
        <v>170</v>
      </c>
      <c r="E159" s="195" t="s">
        <v>240</v>
      </c>
      <c r="F159" s="196" t="s">
        <v>241</v>
      </c>
      <c r="G159" s="197" t="s">
        <v>149</v>
      </c>
      <c r="H159" s="198">
        <v>10</v>
      </c>
      <c r="I159" s="199"/>
      <c r="J159" s="200">
        <f t="shared" si="10"/>
        <v>0</v>
      </c>
      <c r="K159" s="201"/>
      <c r="L159" s="202"/>
      <c r="M159" s="203" t="s">
        <v>1</v>
      </c>
      <c r="N159" s="204" t="s">
        <v>42</v>
      </c>
      <c r="O159" s="68"/>
      <c r="P159" s="190">
        <f t="shared" si="11"/>
        <v>0</v>
      </c>
      <c r="Q159" s="190">
        <v>9.1E-4</v>
      </c>
      <c r="R159" s="190">
        <f t="shared" si="12"/>
        <v>9.1000000000000004E-3</v>
      </c>
      <c r="S159" s="190">
        <v>0</v>
      </c>
      <c r="T159" s="19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2" t="s">
        <v>173</v>
      </c>
      <c r="AT159" s="192" t="s">
        <v>170</v>
      </c>
      <c r="AU159" s="192" t="s">
        <v>87</v>
      </c>
      <c r="AY159" s="14" t="s">
        <v>124</v>
      </c>
      <c r="BE159" s="193">
        <f t="shared" si="14"/>
        <v>0</v>
      </c>
      <c r="BF159" s="193">
        <f t="shared" si="15"/>
        <v>0</v>
      </c>
      <c r="BG159" s="193">
        <f t="shared" si="16"/>
        <v>0</v>
      </c>
      <c r="BH159" s="193">
        <f t="shared" si="17"/>
        <v>0</v>
      </c>
      <c r="BI159" s="193">
        <f t="shared" si="18"/>
        <v>0</v>
      </c>
      <c r="BJ159" s="14" t="s">
        <v>85</v>
      </c>
      <c r="BK159" s="193">
        <f t="shared" si="19"/>
        <v>0</v>
      </c>
      <c r="BL159" s="14" t="s">
        <v>167</v>
      </c>
      <c r="BM159" s="192" t="s">
        <v>242</v>
      </c>
    </row>
    <row r="160" spans="1:65" s="2" customFormat="1" ht="33" customHeight="1">
      <c r="A160" s="31"/>
      <c r="B160" s="32"/>
      <c r="C160" s="180" t="s">
        <v>243</v>
      </c>
      <c r="D160" s="180" t="s">
        <v>128</v>
      </c>
      <c r="E160" s="181" t="s">
        <v>244</v>
      </c>
      <c r="F160" s="182" t="s">
        <v>245</v>
      </c>
      <c r="G160" s="183" t="s">
        <v>131</v>
      </c>
      <c r="H160" s="184">
        <v>300</v>
      </c>
      <c r="I160" s="185"/>
      <c r="J160" s="186">
        <f t="shared" si="10"/>
        <v>0</v>
      </c>
      <c r="K160" s="187"/>
      <c r="L160" s="36"/>
      <c r="M160" s="188" t="s">
        <v>1</v>
      </c>
      <c r="N160" s="189" t="s">
        <v>42</v>
      </c>
      <c r="O160" s="68"/>
      <c r="P160" s="190">
        <f t="shared" si="11"/>
        <v>0</v>
      </c>
      <c r="Q160" s="190">
        <v>0</v>
      </c>
      <c r="R160" s="190">
        <f t="shared" si="12"/>
        <v>0</v>
      </c>
      <c r="S160" s="190">
        <v>0</v>
      </c>
      <c r="T160" s="19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2" t="s">
        <v>167</v>
      </c>
      <c r="AT160" s="192" t="s">
        <v>128</v>
      </c>
      <c r="AU160" s="192" t="s">
        <v>87</v>
      </c>
      <c r="AY160" s="14" t="s">
        <v>124</v>
      </c>
      <c r="BE160" s="193">
        <f t="shared" si="14"/>
        <v>0</v>
      </c>
      <c r="BF160" s="193">
        <f t="shared" si="15"/>
        <v>0</v>
      </c>
      <c r="BG160" s="193">
        <f t="shared" si="16"/>
        <v>0</v>
      </c>
      <c r="BH160" s="193">
        <f t="shared" si="17"/>
        <v>0</v>
      </c>
      <c r="BI160" s="193">
        <f t="shared" si="18"/>
        <v>0</v>
      </c>
      <c r="BJ160" s="14" t="s">
        <v>85</v>
      </c>
      <c r="BK160" s="193">
        <f t="shared" si="19"/>
        <v>0</v>
      </c>
      <c r="BL160" s="14" t="s">
        <v>167</v>
      </c>
      <c r="BM160" s="192" t="s">
        <v>246</v>
      </c>
    </row>
    <row r="161" spans="1:65" s="2" customFormat="1" ht="33" customHeight="1">
      <c r="A161" s="31"/>
      <c r="B161" s="32"/>
      <c r="C161" s="180" t="s">
        <v>247</v>
      </c>
      <c r="D161" s="180" t="s">
        <v>128</v>
      </c>
      <c r="E161" s="181" t="s">
        <v>248</v>
      </c>
      <c r="F161" s="182" t="s">
        <v>249</v>
      </c>
      <c r="G161" s="183" t="s">
        <v>131</v>
      </c>
      <c r="H161" s="184">
        <v>650</v>
      </c>
      <c r="I161" s="185"/>
      <c r="J161" s="186">
        <f t="shared" si="10"/>
        <v>0</v>
      </c>
      <c r="K161" s="187"/>
      <c r="L161" s="36"/>
      <c r="M161" s="188" t="s">
        <v>1</v>
      </c>
      <c r="N161" s="189" t="s">
        <v>42</v>
      </c>
      <c r="O161" s="68"/>
      <c r="P161" s="190">
        <f t="shared" si="11"/>
        <v>0</v>
      </c>
      <c r="Q161" s="190">
        <v>0</v>
      </c>
      <c r="R161" s="190">
        <f t="shared" si="12"/>
        <v>0</v>
      </c>
      <c r="S161" s="190">
        <v>0</v>
      </c>
      <c r="T161" s="19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2" t="s">
        <v>167</v>
      </c>
      <c r="AT161" s="192" t="s">
        <v>128</v>
      </c>
      <c r="AU161" s="192" t="s">
        <v>87</v>
      </c>
      <c r="AY161" s="14" t="s">
        <v>124</v>
      </c>
      <c r="BE161" s="193">
        <f t="shared" si="14"/>
        <v>0</v>
      </c>
      <c r="BF161" s="193">
        <f t="shared" si="15"/>
        <v>0</v>
      </c>
      <c r="BG161" s="193">
        <f t="shared" si="16"/>
        <v>0</v>
      </c>
      <c r="BH161" s="193">
        <f t="shared" si="17"/>
        <v>0</v>
      </c>
      <c r="BI161" s="193">
        <f t="shared" si="18"/>
        <v>0</v>
      </c>
      <c r="BJ161" s="14" t="s">
        <v>85</v>
      </c>
      <c r="BK161" s="193">
        <f t="shared" si="19"/>
        <v>0</v>
      </c>
      <c r="BL161" s="14" t="s">
        <v>167</v>
      </c>
      <c r="BM161" s="192" t="s">
        <v>250</v>
      </c>
    </row>
    <row r="162" spans="1:65" s="2" customFormat="1" ht="16.5" customHeight="1">
      <c r="A162" s="31"/>
      <c r="B162" s="32"/>
      <c r="C162" s="194" t="s">
        <v>251</v>
      </c>
      <c r="D162" s="194" t="s">
        <v>170</v>
      </c>
      <c r="E162" s="195" t="s">
        <v>252</v>
      </c>
      <c r="F162" s="196" t="s">
        <v>253</v>
      </c>
      <c r="G162" s="197" t="s">
        <v>131</v>
      </c>
      <c r="H162" s="198">
        <v>227.7</v>
      </c>
      <c r="I162" s="199"/>
      <c r="J162" s="200">
        <f t="shared" si="10"/>
        <v>0</v>
      </c>
      <c r="K162" s="201"/>
      <c r="L162" s="202"/>
      <c r="M162" s="203" t="s">
        <v>1</v>
      </c>
      <c r="N162" s="204" t="s">
        <v>42</v>
      </c>
      <c r="O162" s="68"/>
      <c r="P162" s="190">
        <f t="shared" si="11"/>
        <v>0</v>
      </c>
      <c r="Q162" s="190">
        <v>0</v>
      </c>
      <c r="R162" s="190">
        <f t="shared" si="12"/>
        <v>0</v>
      </c>
      <c r="S162" s="190">
        <v>0</v>
      </c>
      <c r="T162" s="191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2" t="s">
        <v>173</v>
      </c>
      <c r="AT162" s="192" t="s">
        <v>170</v>
      </c>
      <c r="AU162" s="192" t="s">
        <v>87</v>
      </c>
      <c r="AY162" s="14" t="s">
        <v>124</v>
      </c>
      <c r="BE162" s="193">
        <f t="shared" si="14"/>
        <v>0</v>
      </c>
      <c r="BF162" s="193">
        <f t="shared" si="15"/>
        <v>0</v>
      </c>
      <c r="BG162" s="193">
        <f t="shared" si="16"/>
        <v>0</v>
      </c>
      <c r="BH162" s="193">
        <f t="shared" si="17"/>
        <v>0</v>
      </c>
      <c r="BI162" s="193">
        <f t="shared" si="18"/>
        <v>0</v>
      </c>
      <c r="BJ162" s="14" t="s">
        <v>85</v>
      </c>
      <c r="BK162" s="193">
        <f t="shared" si="19"/>
        <v>0</v>
      </c>
      <c r="BL162" s="14" t="s">
        <v>167</v>
      </c>
      <c r="BM162" s="192" t="s">
        <v>254</v>
      </c>
    </row>
    <row r="163" spans="1:65" s="2" customFormat="1" ht="24.2" customHeight="1">
      <c r="A163" s="31"/>
      <c r="B163" s="32"/>
      <c r="C163" s="194" t="s">
        <v>255</v>
      </c>
      <c r="D163" s="194" t="s">
        <v>170</v>
      </c>
      <c r="E163" s="195" t="s">
        <v>256</v>
      </c>
      <c r="F163" s="196" t="s">
        <v>257</v>
      </c>
      <c r="G163" s="197" t="s">
        <v>131</v>
      </c>
      <c r="H163" s="198">
        <v>158.69999999999999</v>
      </c>
      <c r="I163" s="199"/>
      <c r="J163" s="200">
        <f t="shared" si="10"/>
        <v>0</v>
      </c>
      <c r="K163" s="201"/>
      <c r="L163" s="202"/>
      <c r="M163" s="203" t="s">
        <v>1</v>
      </c>
      <c r="N163" s="204" t="s">
        <v>42</v>
      </c>
      <c r="O163" s="68"/>
      <c r="P163" s="190">
        <f t="shared" si="11"/>
        <v>0</v>
      </c>
      <c r="Q163" s="190">
        <v>1.7899999999999999E-3</v>
      </c>
      <c r="R163" s="190">
        <f t="shared" si="12"/>
        <v>0.28407299999999996</v>
      </c>
      <c r="S163" s="190">
        <v>0</v>
      </c>
      <c r="T163" s="191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2" t="s">
        <v>173</v>
      </c>
      <c r="AT163" s="192" t="s">
        <v>170</v>
      </c>
      <c r="AU163" s="192" t="s">
        <v>87</v>
      </c>
      <c r="AY163" s="14" t="s">
        <v>124</v>
      </c>
      <c r="BE163" s="193">
        <f t="shared" si="14"/>
        <v>0</v>
      </c>
      <c r="BF163" s="193">
        <f t="shared" si="15"/>
        <v>0</v>
      </c>
      <c r="BG163" s="193">
        <f t="shared" si="16"/>
        <v>0</v>
      </c>
      <c r="BH163" s="193">
        <f t="shared" si="17"/>
        <v>0</v>
      </c>
      <c r="BI163" s="193">
        <f t="shared" si="18"/>
        <v>0</v>
      </c>
      <c r="BJ163" s="14" t="s">
        <v>85</v>
      </c>
      <c r="BK163" s="193">
        <f t="shared" si="19"/>
        <v>0</v>
      </c>
      <c r="BL163" s="14" t="s">
        <v>167</v>
      </c>
      <c r="BM163" s="192" t="s">
        <v>258</v>
      </c>
    </row>
    <row r="164" spans="1:65" s="2" customFormat="1" ht="24.2" customHeight="1">
      <c r="A164" s="31"/>
      <c r="B164" s="32"/>
      <c r="C164" s="194" t="s">
        <v>259</v>
      </c>
      <c r="D164" s="194" t="s">
        <v>170</v>
      </c>
      <c r="E164" s="195" t="s">
        <v>260</v>
      </c>
      <c r="F164" s="196" t="s">
        <v>261</v>
      </c>
      <c r="G164" s="197" t="s">
        <v>131</v>
      </c>
      <c r="H164" s="198">
        <v>248.4</v>
      </c>
      <c r="I164" s="199"/>
      <c r="J164" s="200">
        <f t="shared" si="10"/>
        <v>0</v>
      </c>
      <c r="K164" s="201"/>
      <c r="L164" s="202"/>
      <c r="M164" s="203" t="s">
        <v>1</v>
      </c>
      <c r="N164" s="204" t="s">
        <v>42</v>
      </c>
      <c r="O164" s="68"/>
      <c r="P164" s="190">
        <f t="shared" si="11"/>
        <v>0</v>
      </c>
      <c r="Q164" s="190">
        <v>2.3900000000000002E-3</v>
      </c>
      <c r="R164" s="190">
        <f t="shared" si="12"/>
        <v>0.59367600000000009</v>
      </c>
      <c r="S164" s="190">
        <v>0</v>
      </c>
      <c r="T164" s="191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2" t="s">
        <v>173</v>
      </c>
      <c r="AT164" s="192" t="s">
        <v>170</v>
      </c>
      <c r="AU164" s="192" t="s">
        <v>87</v>
      </c>
      <c r="AY164" s="14" t="s">
        <v>124</v>
      </c>
      <c r="BE164" s="193">
        <f t="shared" si="14"/>
        <v>0</v>
      </c>
      <c r="BF164" s="193">
        <f t="shared" si="15"/>
        <v>0</v>
      </c>
      <c r="BG164" s="193">
        <f t="shared" si="16"/>
        <v>0</v>
      </c>
      <c r="BH164" s="193">
        <f t="shared" si="17"/>
        <v>0</v>
      </c>
      <c r="BI164" s="193">
        <f t="shared" si="18"/>
        <v>0</v>
      </c>
      <c r="BJ164" s="14" t="s">
        <v>85</v>
      </c>
      <c r="BK164" s="193">
        <f t="shared" si="19"/>
        <v>0</v>
      </c>
      <c r="BL164" s="14" t="s">
        <v>167</v>
      </c>
      <c r="BM164" s="192" t="s">
        <v>262</v>
      </c>
    </row>
    <row r="165" spans="1:65" s="2" customFormat="1" ht="24.2" customHeight="1">
      <c r="A165" s="31"/>
      <c r="B165" s="32"/>
      <c r="C165" s="194" t="s">
        <v>263</v>
      </c>
      <c r="D165" s="194" t="s">
        <v>170</v>
      </c>
      <c r="E165" s="195" t="s">
        <v>264</v>
      </c>
      <c r="F165" s="196" t="s">
        <v>265</v>
      </c>
      <c r="G165" s="197" t="s">
        <v>131</v>
      </c>
      <c r="H165" s="198">
        <v>193.2</v>
      </c>
      <c r="I165" s="199"/>
      <c r="J165" s="200">
        <f t="shared" si="10"/>
        <v>0</v>
      </c>
      <c r="K165" s="201"/>
      <c r="L165" s="202"/>
      <c r="M165" s="203" t="s">
        <v>1</v>
      </c>
      <c r="N165" s="204" t="s">
        <v>42</v>
      </c>
      <c r="O165" s="68"/>
      <c r="P165" s="190">
        <f t="shared" si="11"/>
        <v>0</v>
      </c>
      <c r="Q165" s="190">
        <v>2.7399999999999998E-3</v>
      </c>
      <c r="R165" s="190">
        <f t="shared" si="12"/>
        <v>0.52936799999999995</v>
      </c>
      <c r="S165" s="190">
        <v>0</v>
      </c>
      <c r="T165" s="191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2" t="s">
        <v>173</v>
      </c>
      <c r="AT165" s="192" t="s">
        <v>170</v>
      </c>
      <c r="AU165" s="192" t="s">
        <v>87</v>
      </c>
      <c r="AY165" s="14" t="s">
        <v>124</v>
      </c>
      <c r="BE165" s="193">
        <f t="shared" si="14"/>
        <v>0</v>
      </c>
      <c r="BF165" s="193">
        <f t="shared" si="15"/>
        <v>0</v>
      </c>
      <c r="BG165" s="193">
        <f t="shared" si="16"/>
        <v>0</v>
      </c>
      <c r="BH165" s="193">
        <f t="shared" si="17"/>
        <v>0</v>
      </c>
      <c r="BI165" s="193">
        <f t="shared" si="18"/>
        <v>0</v>
      </c>
      <c r="BJ165" s="14" t="s">
        <v>85</v>
      </c>
      <c r="BK165" s="193">
        <f t="shared" si="19"/>
        <v>0</v>
      </c>
      <c r="BL165" s="14" t="s">
        <v>167</v>
      </c>
      <c r="BM165" s="192" t="s">
        <v>266</v>
      </c>
    </row>
    <row r="166" spans="1:65" s="2" customFormat="1" ht="16.5" customHeight="1">
      <c r="A166" s="31"/>
      <c r="B166" s="32"/>
      <c r="C166" s="194" t="s">
        <v>267</v>
      </c>
      <c r="D166" s="194" t="s">
        <v>170</v>
      </c>
      <c r="E166" s="195" t="s">
        <v>268</v>
      </c>
      <c r="F166" s="196" t="s">
        <v>269</v>
      </c>
      <c r="G166" s="197" t="s">
        <v>131</v>
      </c>
      <c r="H166" s="198">
        <v>69</v>
      </c>
      <c r="I166" s="199"/>
      <c r="J166" s="200">
        <f t="shared" si="10"/>
        <v>0</v>
      </c>
      <c r="K166" s="201"/>
      <c r="L166" s="202"/>
      <c r="M166" s="203" t="s">
        <v>1</v>
      </c>
      <c r="N166" s="204" t="s">
        <v>42</v>
      </c>
      <c r="O166" s="68"/>
      <c r="P166" s="190">
        <f t="shared" si="11"/>
        <v>0</v>
      </c>
      <c r="Q166" s="190">
        <v>0</v>
      </c>
      <c r="R166" s="190">
        <f t="shared" si="12"/>
        <v>0</v>
      </c>
      <c r="S166" s="190">
        <v>0</v>
      </c>
      <c r="T166" s="19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2" t="s">
        <v>173</v>
      </c>
      <c r="AT166" s="192" t="s">
        <v>170</v>
      </c>
      <c r="AU166" s="192" t="s">
        <v>87</v>
      </c>
      <c r="AY166" s="14" t="s">
        <v>124</v>
      </c>
      <c r="BE166" s="193">
        <f t="shared" si="14"/>
        <v>0</v>
      </c>
      <c r="BF166" s="193">
        <f t="shared" si="15"/>
        <v>0</v>
      </c>
      <c r="BG166" s="193">
        <f t="shared" si="16"/>
        <v>0</v>
      </c>
      <c r="BH166" s="193">
        <f t="shared" si="17"/>
        <v>0</v>
      </c>
      <c r="BI166" s="193">
        <f t="shared" si="18"/>
        <v>0</v>
      </c>
      <c r="BJ166" s="14" t="s">
        <v>85</v>
      </c>
      <c r="BK166" s="193">
        <f t="shared" si="19"/>
        <v>0</v>
      </c>
      <c r="BL166" s="14" t="s">
        <v>167</v>
      </c>
      <c r="BM166" s="192" t="s">
        <v>270</v>
      </c>
    </row>
    <row r="167" spans="1:65" s="2" customFormat="1" ht="33" customHeight="1">
      <c r="A167" s="31"/>
      <c r="B167" s="32"/>
      <c r="C167" s="180" t="s">
        <v>271</v>
      </c>
      <c r="D167" s="180" t="s">
        <v>128</v>
      </c>
      <c r="E167" s="181" t="s">
        <v>272</v>
      </c>
      <c r="F167" s="182" t="s">
        <v>273</v>
      </c>
      <c r="G167" s="183" t="s">
        <v>131</v>
      </c>
      <c r="H167" s="184">
        <v>300</v>
      </c>
      <c r="I167" s="185"/>
      <c r="J167" s="186">
        <f t="shared" si="10"/>
        <v>0</v>
      </c>
      <c r="K167" s="187"/>
      <c r="L167" s="36"/>
      <c r="M167" s="188" t="s">
        <v>1</v>
      </c>
      <c r="N167" s="189" t="s">
        <v>42</v>
      </c>
      <c r="O167" s="68"/>
      <c r="P167" s="190">
        <f t="shared" si="11"/>
        <v>0</v>
      </c>
      <c r="Q167" s="190">
        <v>0</v>
      </c>
      <c r="R167" s="190">
        <f t="shared" si="12"/>
        <v>0</v>
      </c>
      <c r="S167" s="190">
        <v>0</v>
      </c>
      <c r="T167" s="191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2" t="s">
        <v>167</v>
      </c>
      <c r="AT167" s="192" t="s">
        <v>128</v>
      </c>
      <c r="AU167" s="192" t="s">
        <v>87</v>
      </c>
      <c r="AY167" s="14" t="s">
        <v>124</v>
      </c>
      <c r="BE167" s="193">
        <f t="shared" si="14"/>
        <v>0</v>
      </c>
      <c r="BF167" s="193">
        <f t="shared" si="15"/>
        <v>0</v>
      </c>
      <c r="BG167" s="193">
        <f t="shared" si="16"/>
        <v>0</v>
      </c>
      <c r="BH167" s="193">
        <f t="shared" si="17"/>
        <v>0</v>
      </c>
      <c r="BI167" s="193">
        <f t="shared" si="18"/>
        <v>0</v>
      </c>
      <c r="BJ167" s="14" t="s">
        <v>85</v>
      </c>
      <c r="BK167" s="193">
        <f t="shared" si="19"/>
        <v>0</v>
      </c>
      <c r="BL167" s="14" t="s">
        <v>167</v>
      </c>
      <c r="BM167" s="192" t="s">
        <v>274</v>
      </c>
    </row>
    <row r="168" spans="1:65" s="2" customFormat="1" ht="33" customHeight="1">
      <c r="A168" s="31"/>
      <c r="B168" s="32"/>
      <c r="C168" s="180" t="s">
        <v>275</v>
      </c>
      <c r="D168" s="180" t="s">
        <v>128</v>
      </c>
      <c r="E168" s="181" t="s">
        <v>276</v>
      </c>
      <c r="F168" s="182" t="s">
        <v>277</v>
      </c>
      <c r="G168" s="183" t="s">
        <v>131</v>
      </c>
      <c r="H168" s="184">
        <v>8555</v>
      </c>
      <c r="I168" s="185"/>
      <c r="J168" s="186">
        <f t="shared" si="10"/>
        <v>0</v>
      </c>
      <c r="K168" s="187"/>
      <c r="L168" s="36"/>
      <c r="M168" s="188" t="s">
        <v>1</v>
      </c>
      <c r="N168" s="189" t="s">
        <v>42</v>
      </c>
      <c r="O168" s="68"/>
      <c r="P168" s="190">
        <f t="shared" si="11"/>
        <v>0</v>
      </c>
      <c r="Q168" s="190">
        <v>0</v>
      </c>
      <c r="R168" s="190">
        <f t="shared" si="12"/>
        <v>0</v>
      </c>
      <c r="S168" s="190">
        <v>0</v>
      </c>
      <c r="T168" s="191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2" t="s">
        <v>167</v>
      </c>
      <c r="AT168" s="192" t="s">
        <v>128</v>
      </c>
      <c r="AU168" s="192" t="s">
        <v>87</v>
      </c>
      <c r="AY168" s="14" t="s">
        <v>124</v>
      </c>
      <c r="BE168" s="193">
        <f t="shared" si="14"/>
        <v>0</v>
      </c>
      <c r="BF168" s="193">
        <f t="shared" si="15"/>
        <v>0</v>
      </c>
      <c r="BG168" s="193">
        <f t="shared" si="16"/>
        <v>0</v>
      </c>
      <c r="BH168" s="193">
        <f t="shared" si="17"/>
        <v>0</v>
      </c>
      <c r="BI168" s="193">
        <f t="shared" si="18"/>
        <v>0</v>
      </c>
      <c r="BJ168" s="14" t="s">
        <v>85</v>
      </c>
      <c r="BK168" s="193">
        <f t="shared" si="19"/>
        <v>0</v>
      </c>
      <c r="BL168" s="14" t="s">
        <v>167</v>
      </c>
      <c r="BM168" s="192" t="s">
        <v>278</v>
      </c>
    </row>
    <row r="169" spans="1:65" s="2" customFormat="1" ht="16.5" customHeight="1">
      <c r="A169" s="31"/>
      <c r="B169" s="32"/>
      <c r="C169" s="194" t="s">
        <v>279</v>
      </c>
      <c r="D169" s="194" t="s">
        <v>170</v>
      </c>
      <c r="E169" s="195" t="s">
        <v>280</v>
      </c>
      <c r="F169" s="196" t="s">
        <v>281</v>
      </c>
      <c r="G169" s="197" t="s">
        <v>131</v>
      </c>
      <c r="H169" s="198">
        <v>1220.9449999999999</v>
      </c>
      <c r="I169" s="199"/>
      <c r="J169" s="200">
        <f t="shared" si="10"/>
        <v>0</v>
      </c>
      <c r="K169" s="201"/>
      <c r="L169" s="202"/>
      <c r="M169" s="203" t="s">
        <v>1</v>
      </c>
      <c r="N169" s="204" t="s">
        <v>42</v>
      </c>
      <c r="O169" s="68"/>
      <c r="P169" s="190">
        <f t="shared" si="11"/>
        <v>0</v>
      </c>
      <c r="Q169" s="190">
        <v>0</v>
      </c>
      <c r="R169" s="190">
        <f t="shared" si="12"/>
        <v>0</v>
      </c>
      <c r="S169" s="190">
        <v>0</v>
      </c>
      <c r="T169" s="191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2" t="s">
        <v>173</v>
      </c>
      <c r="AT169" s="192" t="s">
        <v>170</v>
      </c>
      <c r="AU169" s="192" t="s">
        <v>87</v>
      </c>
      <c r="AY169" s="14" t="s">
        <v>124</v>
      </c>
      <c r="BE169" s="193">
        <f t="shared" si="14"/>
        <v>0</v>
      </c>
      <c r="BF169" s="193">
        <f t="shared" si="15"/>
        <v>0</v>
      </c>
      <c r="BG169" s="193">
        <f t="shared" si="16"/>
        <v>0</v>
      </c>
      <c r="BH169" s="193">
        <f t="shared" si="17"/>
        <v>0</v>
      </c>
      <c r="BI169" s="193">
        <f t="shared" si="18"/>
        <v>0</v>
      </c>
      <c r="BJ169" s="14" t="s">
        <v>85</v>
      </c>
      <c r="BK169" s="193">
        <f t="shared" si="19"/>
        <v>0</v>
      </c>
      <c r="BL169" s="14" t="s">
        <v>167</v>
      </c>
      <c r="BM169" s="192" t="s">
        <v>282</v>
      </c>
    </row>
    <row r="170" spans="1:65" s="2" customFormat="1" ht="16.5" customHeight="1">
      <c r="A170" s="31"/>
      <c r="B170" s="32"/>
      <c r="C170" s="194" t="s">
        <v>283</v>
      </c>
      <c r="D170" s="194" t="s">
        <v>170</v>
      </c>
      <c r="E170" s="195" t="s">
        <v>284</v>
      </c>
      <c r="F170" s="196" t="s">
        <v>285</v>
      </c>
      <c r="G170" s="197" t="s">
        <v>131</v>
      </c>
      <c r="H170" s="198">
        <v>591.19500000000005</v>
      </c>
      <c r="I170" s="199"/>
      <c r="J170" s="200">
        <f t="shared" si="10"/>
        <v>0</v>
      </c>
      <c r="K170" s="201"/>
      <c r="L170" s="202"/>
      <c r="M170" s="203" t="s">
        <v>1</v>
      </c>
      <c r="N170" s="204" t="s">
        <v>42</v>
      </c>
      <c r="O170" s="68"/>
      <c r="P170" s="190">
        <f t="shared" si="11"/>
        <v>0</v>
      </c>
      <c r="Q170" s="190">
        <v>0</v>
      </c>
      <c r="R170" s="190">
        <f t="shared" si="12"/>
        <v>0</v>
      </c>
      <c r="S170" s="190">
        <v>0</v>
      </c>
      <c r="T170" s="191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2" t="s">
        <v>173</v>
      </c>
      <c r="AT170" s="192" t="s">
        <v>170</v>
      </c>
      <c r="AU170" s="192" t="s">
        <v>87</v>
      </c>
      <c r="AY170" s="14" t="s">
        <v>124</v>
      </c>
      <c r="BE170" s="193">
        <f t="shared" si="14"/>
        <v>0</v>
      </c>
      <c r="BF170" s="193">
        <f t="shared" si="15"/>
        <v>0</v>
      </c>
      <c r="BG170" s="193">
        <f t="shared" si="16"/>
        <v>0</v>
      </c>
      <c r="BH170" s="193">
        <f t="shared" si="17"/>
        <v>0</v>
      </c>
      <c r="BI170" s="193">
        <f t="shared" si="18"/>
        <v>0</v>
      </c>
      <c r="BJ170" s="14" t="s">
        <v>85</v>
      </c>
      <c r="BK170" s="193">
        <f t="shared" si="19"/>
        <v>0</v>
      </c>
      <c r="BL170" s="14" t="s">
        <v>167</v>
      </c>
      <c r="BM170" s="192" t="s">
        <v>286</v>
      </c>
    </row>
    <row r="171" spans="1:65" s="2" customFormat="1" ht="16.5" customHeight="1">
      <c r="A171" s="31"/>
      <c r="B171" s="32"/>
      <c r="C171" s="194" t="s">
        <v>287</v>
      </c>
      <c r="D171" s="194" t="s">
        <v>170</v>
      </c>
      <c r="E171" s="195" t="s">
        <v>288</v>
      </c>
      <c r="F171" s="196" t="s">
        <v>289</v>
      </c>
      <c r="G171" s="197" t="s">
        <v>131</v>
      </c>
      <c r="H171" s="198">
        <v>89.963999999999999</v>
      </c>
      <c r="I171" s="199"/>
      <c r="J171" s="200">
        <f t="shared" si="10"/>
        <v>0</v>
      </c>
      <c r="K171" s="201"/>
      <c r="L171" s="202"/>
      <c r="M171" s="203" t="s">
        <v>1</v>
      </c>
      <c r="N171" s="204" t="s">
        <v>42</v>
      </c>
      <c r="O171" s="68"/>
      <c r="P171" s="190">
        <f t="shared" si="11"/>
        <v>0</v>
      </c>
      <c r="Q171" s="190">
        <v>0</v>
      </c>
      <c r="R171" s="190">
        <f t="shared" si="12"/>
        <v>0</v>
      </c>
      <c r="S171" s="190">
        <v>0</v>
      </c>
      <c r="T171" s="191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2" t="s">
        <v>173</v>
      </c>
      <c r="AT171" s="192" t="s">
        <v>170</v>
      </c>
      <c r="AU171" s="192" t="s">
        <v>87</v>
      </c>
      <c r="AY171" s="14" t="s">
        <v>124</v>
      </c>
      <c r="BE171" s="193">
        <f t="shared" si="14"/>
        <v>0</v>
      </c>
      <c r="BF171" s="193">
        <f t="shared" si="15"/>
        <v>0</v>
      </c>
      <c r="BG171" s="193">
        <f t="shared" si="16"/>
        <v>0</v>
      </c>
      <c r="BH171" s="193">
        <f t="shared" si="17"/>
        <v>0</v>
      </c>
      <c r="BI171" s="193">
        <f t="shared" si="18"/>
        <v>0</v>
      </c>
      <c r="BJ171" s="14" t="s">
        <v>85</v>
      </c>
      <c r="BK171" s="193">
        <f t="shared" si="19"/>
        <v>0</v>
      </c>
      <c r="BL171" s="14" t="s">
        <v>167</v>
      </c>
      <c r="BM171" s="192" t="s">
        <v>290</v>
      </c>
    </row>
    <row r="172" spans="1:65" s="2" customFormat="1" ht="16.5" customHeight="1">
      <c r="A172" s="31"/>
      <c r="B172" s="32"/>
      <c r="C172" s="194" t="s">
        <v>291</v>
      </c>
      <c r="D172" s="194" t="s">
        <v>170</v>
      </c>
      <c r="E172" s="195" t="s">
        <v>292</v>
      </c>
      <c r="F172" s="196" t="s">
        <v>293</v>
      </c>
      <c r="G172" s="197" t="s">
        <v>131</v>
      </c>
      <c r="H172" s="198">
        <v>3257.9969999999998</v>
      </c>
      <c r="I172" s="199"/>
      <c r="J172" s="200">
        <f t="shared" si="10"/>
        <v>0</v>
      </c>
      <c r="K172" s="201"/>
      <c r="L172" s="202"/>
      <c r="M172" s="203" t="s">
        <v>1</v>
      </c>
      <c r="N172" s="204" t="s">
        <v>42</v>
      </c>
      <c r="O172" s="68"/>
      <c r="P172" s="190">
        <f t="shared" si="11"/>
        <v>0</v>
      </c>
      <c r="Q172" s="190">
        <v>0</v>
      </c>
      <c r="R172" s="190">
        <f t="shared" si="12"/>
        <v>0</v>
      </c>
      <c r="S172" s="190">
        <v>0</v>
      </c>
      <c r="T172" s="191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2" t="s">
        <v>173</v>
      </c>
      <c r="AT172" s="192" t="s">
        <v>170</v>
      </c>
      <c r="AU172" s="192" t="s">
        <v>87</v>
      </c>
      <c r="AY172" s="14" t="s">
        <v>124</v>
      </c>
      <c r="BE172" s="193">
        <f t="shared" si="14"/>
        <v>0</v>
      </c>
      <c r="BF172" s="193">
        <f t="shared" si="15"/>
        <v>0</v>
      </c>
      <c r="BG172" s="193">
        <f t="shared" si="16"/>
        <v>0</v>
      </c>
      <c r="BH172" s="193">
        <f t="shared" si="17"/>
        <v>0</v>
      </c>
      <c r="BI172" s="193">
        <f t="shared" si="18"/>
        <v>0</v>
      </c>
      <c r="BJ172" s="14" t="s">
        <v>85</v>
      </c>
      <c r="BK172" s="193">
        <f t="shared" si="19"/>
        <v>0</v>
      </c>
      <c r="BL172" s="14" t="s">
        <v>167</v>
      </c>
      <c r="BM172" s="192" t="s">
        <v>294</v>
      </c>
    </row>
    <row r="173" spans="1:65" s="2" customFormat="1" ht="16.5" customHeight="1">
      <c r="A173" s="31"/>
      <c r="B173" s="32"/>
      <c r="C173" s="194" t="s">
        <v>295</v>
      </c>
      <c r="D173" s="194" t="s">
        <v>170</v>
      </c>
      <c r="E173" s="195" t="s">
        <v>296</v>
      </c>
      <c r="F173" s="196" t="s">
        <v>297</v>
      </c>
      <c r="G173" s="197" t="s">
        <v>131</v>
      </c>
      <c r="H173" s="198">
        <v>2885.2869999999998</v>
      </c>
      <c r="I173" s="199"/>
      <c r="J173" s="200">
        <f t="shared" ref="J173:J204" si="20">ROUND(I173*H173,2)</f>
        <v>0</v>
      </c>
      <c r="K173" s="201"/>
      <c r="L173" s="202"/>
      <c r="M173" s="203" t="s">
        <v>1</v>
      </c>
      <c r="N173" s="204" t="s">
        <v>42</v>
      </c>
      <c r="O173" s="68"/>
      <c r="P173" s="190">
        <f t="shared" ref="P173:P204" si="21">O173*H173</f>
        <v>0</v>
      </c>
      <c r="Q173" s="190">
        <v>0</v>
      </c>
      <c r="R173" s="190">
        <f t="shared" ref="R173:R204" si="22">Q173*H173</f>
        <v>0</v>
      </c>
      <c r="S173" s="190">
        <v>0</v>
      </c>
      <c r="T173" s="191">
        <f t="shared" ref="T173:T204" si="23"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2" t="s">
        <v>173</v>
      </c>
      <c r="AT173" s="192" t="s">
        <v>170</v>
      </c>
      <c r="AU173" s="192" t="s">
        <v>87</v>
      </c>
      <c r="AY173" s="14" t="s">
        <v>124</v>
      </c>
      <c r="BE173" s="193">
        <f t="shared" ref="BE173:BE204" si="24">IF(N173="základní",J173,0)</f>
        <v>0</v>
      </c>
      <c r="BF173" s="193">
        <f t="shared" ref="BF173:BF204" si="25">IF(N173="snížená",J173,0)</f>
        <v>0</v>
      </c>
      <c r="BG173" s="193">
        <f t="shared" ref="BG173:BG204" si="26">IF(N173="zákl. přenesená",J173,0)</f>
        <v>0</v>
      </c>
      <c r="BH173" s="193">
        <f t="shared" ref="BH173:BH204" si="27">IF(N173="sníž. přenesená",J173,0)</f>
        <v>0</v>
      </c>
      <c r="BI173" s="193">
        <f t="shared" ref="BI173:BI204" si="28">IF(N173="nulová",J173,0)</f>
        <v>0</v>
      </c>
      <c r="BJ173" s="14" t="s">
        <v>85</v>
      </c>
      <c r="BK173" s="193">
        <f t="shared" ref="BK173:BK204" si="29">ROUND(I173*H173,2)</f>
        <v>0</v>
      </c>
      <c r="BL173" s="14" t="s">
        <v>167</v>
      </c>
      <c r="BM173" s="192" t="s">
        <v>298</v>
      </c>
    </row>
    <row r="174" spans="1:65" s="2" customFormat="1" ht="16.5" customHeight="1">
      <c r="A174" s="31"/>
      <c r="B174" s="32"/>
      <c r="C174" s="194" t="s">
        <v>299</v>
      </c>
      <c r="D174" s="194" t="s">
        <v>170</v>
      </c>
      <c r="E174" s="195" t="s">
        <v>300</v>
      </c>
      <c r="F174" s="196" t="s">
        <v>301</v>
      </c>
      <c r="G174" s="197" t="s">
        <v>131</v>
      </c>
      <c r="H174" s="198">
        <v>520.50800000000004</v>
      </c>
      <c r="I174" s="199"/>
      <c r="J174" s="200">
        <f t="shared" si="20"/>
        <v>0</v>
      </c>
      <c r="K174" s="201"/>
      <c r="L174" s="202"/>
      <c r="M174" s="203" t="s">
        <v>1</v>
      </c>
      <c r="N174" s="204" t="s">
        <v>42</v>
      </c>
      <c r="O174" s="68"/>
      <c r="P174" s="190">
        <f t="shared" si="21"/>
        <v>0</v>
      </c>
      <c r="Q174" s="190">
        <v>0</v>
      </c>
      <c r="R174" s="190">
        <f t="shared" si="22"/>
        <v>0</v>
      </c>
      <c r="S174" s="190">
        <v>0</v>
      </c>
      <c r="T174" s="191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2" t="s">
        <v>173</v>
      </c>
      <c r="AT174" s="192" t="s">
        <v>170</v>
      </c>
      <c r="AU174" s="192" t="s">
        <v>87</v>
      </c>
      <c r="AY174" s="14" t="s">
        <v>124</v>
      </c>
      <c r="BE174" s="193">
        <f t="shared" si="24"/>
        <v>0</v>
      </c>
      <c r="BF174" s="193">
        <f t="shared" si="25"/>
        <v>0</v>
      </c>
      <c r="BG174" s="193">
        <f t="shared" si="26"/>
        <v>0</v>
      </c>
      <c r="BH174" s="193">
        <f t="shared" si="27"/>
        <v>0</v>
      </c>
      <c r="BI174" s="193">
        <f t="shared" si="28"/>
        <v>0</v>
      </c>
      <c r="BJ174" s="14" t="s">
        <v>85</v>
      </c>
      <c r="BK174" s="193">
        <f t="shared" si="29"/>
        <v>0</v>
      </c>
      <c r="BL174" s="14" t="s">
        <v>167</v>
      </c>
      <c r="BM174" s="192" t="s">
        <v>302</v>
      </c>
    </row>
    <row r="175" spans="1:65" s="2" customFormat="1" ht="16.5" customHeight="1">
      <c r="A175" s="31"/>
      <c r="B175" s="32"/>
      <c r="C175" s="194" t="s">
        <v>303</v>
      </c>
      <c r="D175" s="194" t="s">
        <v>170</v>
      </c>
      <c r="E175" s="195" t="s">
        <v>304</v>
      </c>
      <c r="F175" s="196" t="s">
        <v>305</v>
      </c>
      <c r="G175" s="197" t="s">
        <v>131</v>
      </c>
      <c r="H175" s="198">
        <v>1619.3589999999999</v>
      </c>
      <c r="I175" s="199"/>
      <c r="J175" s="200">
        <f t="shared" si="20"/>
        <v>0</v>
      </c>
      <c r="K175" s="201"/>
      <c r="L175" s="202"/>
      <c r="M175" s="203" t="s">
        <v>1</v>
      </c>
      <c r="N175" s="204" t="s">
        <v>42</v>
      </c>
      <c r="O175" s="68"/>
      <c r="P175" s="190">
        <f t="shared" si="21"/>
        <v>0</v>
      </c>
      <c r="Q175" s="190">
        <v>0</v>
      </c>
      <c r="R175" s="190">
        <f t="shared" si="22"/>
        <v>0</v>
      </c>
      <c r="S175" s="190">
        <v>0</v>
      </c>
      <c r="T175" s="191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2" t="s">
        <v>173</v>
      </c>
      <c r="AT175" s="192" t="s">
        <v>170</v>
      </c>
      <c r="AU175" s="192" t="s">
        <v>87</v>
      </c>
      <c r="AY175" s="14" t="s">
        <v>124</v>
      </c>
      <c r="BE175" s="193">
        <f t="shared" si="24"/>
        <v>0</v>
      </c>
      <c r="BF175" s="193">
        <f t="shared" si="25"/>
        <v>0</v>
      </c>
      <c r="BG175" s="193">
        <f t="shared" si="26"/>
        <v>0</v>
      </c>
      <c r="BH175" s="193">
        <f t="shared" si="27"/>
        <v>0</v>
      </c>
      <c r="BI175" s="193">
        <f t="shared" si="28"/>
        <v>0</v>
      </c>
      <c r="BJ175" s="14" t="s">
        <v>85</v>
      </c>
      <c r="BK175" s="193">
        <f t="shared" si="29"/>
        <v>0</v>
      </c>
      <c r="BL175" s="14" t="s">
        <v>167</v>
      </c>
      <c r="BM175" s="192" t="s">
        <v>306</v>
      </c>
    </row>
    <row r="176" spans="1:65" s="2" customFormat="1" ht="16.5" customHeight="1">
      <c r="A176" s="31"/>
      <c r="B176" s="32"/>
      <c r="C176" s="194" t="s">
        <v>307</v>
      </c>
      <c r="D176" s="194" t="s">
        <v>170</v>
      </c>
      <c r="E176" s="195" t="s">
        <v>308</v>
      </c>
      <c r="F176" s="196" t="s">
        <v>309</v>
      </c>
      <c r="G176" s="197" t="s">
        <v>131</v>
      </c>
      <c r="H176" s="198">
        <v>424.11799999999999</v>
      </c>
      <c r="I176" s="199"/>
      <c r="J176" s="200">
        <f t="shared" si="20"/>
        <v>0</v>
      </c>
      <c r="K176" s="201"/>
      <c r="L176" s="202"/>
      <c r="M176" s="203" t="s">
        <v>1</v>
      </c>
      <c r="N176" s="204" t="s">
        <v>42</v>
      </c>
      <c r="O176" s="68"/>
      <c r="P176" s="190">
        <f t="shared" si="21"/>
        <v>0</v>
      </c>
      <c r="Q176" s="190">
        <v>0</v>
      </c>
      <c r="R176" s="190">
        <f t="shared" si="22"/>
        <v>0</v>
      </c>
      <c r="S176" s="190">
        <v>0</v>
      </c>
      <c r="T176" s="191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2" t="s">
        <v>173</v>
      </c>
      <c r="AT176" s="192" t="s">
        <v>170</v>
      </c>
      <c r="AU176" s="192" t="s">
        <v>87</v>
      </c>
      <c r="AY176" s="14" t="s">
        <v>124</v>
      </c>
      <c r="BE176" s="193">
        <f t="shared" si="24"/>
        <v>0</v>
      </c>
      <c r="BF176" s="193">
        <f t="shared" si="25"/>
        <v>0</v>
      </c>
      <c r="BG176" s="193">
        <f t="shared" si="26"/>
        <v>0</v>
      </c>
      <c r="BH176" s="193">
        <f t="shared" si="27"/>
        <v>0</v>
      </c>
      <c r="BI176" s="193">
        <f t="shared" si="28"/>
        <v>0</v>
      </c>
      <c r="BJ176" s="14" t="s">
        <v>85</v>
      </c>
      <c r="BK176" s="193">
        <f t="shared" si="29"/>
        <v>0</v>
      </c>
      <c r="BL176" s="14" t="s">
        <v>167</v>
      </c>
      <c r="BM176" s="192" t="s">
        <v>310</v>
      </c>
    </row>
    <row r="177" spans="1:65" s="2" customFormat="1" ht="24.2" customHeight="1">
      <c r="A177" s="31"/>
      <c r="B177" s="32"/>
      <c r="C177" s="180" t="s">
        <v>311</v>
      </c>
      <c r="D177" s="180" t="s">
        <v>128</v>
      </c>
      <c r="E177" s="181" t="s">
        <v>312</v>
      </c>
      <c r="F177" s="182" t="s">
        <v>313</v>
      </c>
      <c r="G177" s="183" t="s">
        <v>149</v>
      </c>
      <c r="H177" s="184">
        <v>8</v>
      </c>
      <c r="I177" s="185"/>
      <c r="J177" s="186">
        <f t="shared" si="20"/>
        <v>0</v>
      </c>
      <c r="K177" s="187"/>
      <c r="L177" s="36"/>
      <c r="M177" s="188" t="s">
        <v>1</v>
      </c>
      <c r="N177" s="189" t="s">
        <v>42</v>
      </c>
      <c r="O177" s="68"/>
      <c r="P177" s="190">
        <f t="shared" si="21"/>
        <v>0</v>
      </c>
      <c r="Q177" s="190">
        <v>0</v>
      </c>
      <c r="R177" s="190">
        <f t="shared" si="22"/>
        <v>0</v>
      </c>
      <c r="S177" s="190">
        <v>0</v>
      </c>
      <c r="T177" s="191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2" t="s">
        <v>167</v>
      </c>
      <c r="AT177" s="192" t="s">
        <v>128</v>
      </c>
      <c r="AU177" s="192" t="s">
        <v>87</v>
      </c>
      <c r="AY177" s="14" t="s">
        <v>124</v>
      </c>
      <c r="BE177" s="193">
        <f t="shared" si="24"/>
        <v>0</v>
      </c>
      <c r="BF177" s="193">
        <f t="shared" si="25"/>
        <v>0</v>
      </c>
      <c r="BG177" s="193">
        <f t="shared" si="26"/>
        <v>0</v>
      </c>
      <c r="BH177" s="193">
        <f t="shared" si="27"/>
        <v>0</v>
      </c>
      <c r="BI177" s="193">
        <f t="shared" si="28"/>
        <v>0</v>
      </c>
      <c r="BJ177" s="14" t="s">
        <v>85</v>
      </c>
      <c r="BK177" s="193">
        <f t="shared" si="29"/>
        <v>0</v>
      </c>
      <c r="BL177" s="14" t="s">
        <v>167</v>
      </c>
      <c r="BM177" s="192" t="s">
        <v>314</v>
      </c>
    </row>
    <row r="178" spans="1:65" s="2" customFormat="1" ht="37.9" customHeight="1">
      <c r="A178" s="31"/>
      <c r="B178" s="32"/>
      <c r="C178" s="194" t="s">
        <v>315</v>
      </c>
      <c r="D178" s="194" t="s">
        <v>170</v>
      </c>
      <c r="E178" s="195" t="s">
        <v>316</v>
      </c>
      <c r="F178" s="196" t="s">
        <v>317</v>
      </c>
      <c r="G178" s="197" t="s">
        <v>149</v>
      </c>
      <c r="H178" s="198">
        <v>8</v>
      </c>
      <c r="I178" s="199"/>
      <c r="J178" s="200">
        <f t="shared" si="20"/>
        <v>0</v>
      </c>
      <c r="K178" s="201"/>
      <c r="L178" s="202"/>
      <c r="M178" s="203" t="s">
        <v>1</v>
      </c>
      <c r="N178" s="204" t="s">
        <v>42</v>
      </c>
      <c r="O178" s="68"/>
      <c r="P178" s="190">
        <f t="shared" si="21"/>
        <v>0</v>
      </c>
      <c r="Q178" s="190">
        <v>0</v>
      </c>
      <c r="R178" s="190">
        <f t="shared" si="22"/>
        <v>0</v>
      </c>
      <c r="S178" s="190">
        <v>0</v>
      </c>
      <c r="T178" s="191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2" t="s">
        <v>173</v>
      </c>
      <c r="AT178" s="192" t="s">
        <v>170</v>
      </c>
      <c r="AU178" s="192" t="s">
        <v>87</v>
      </c>
      <c r="AY178" s="14" t="s">
        <v>124</v>
      </c>
      <c r="BE178" s="193">
        <f t="shared" si="24"/>
        <v>0</v>
      </c>
      <c r="BF178" s="193">
        <f t="shared" si="25"/>
        <v>0</v>
      </c>
      <c r="BG178" s="193">
        <f t="shared" si="26"/>
        <v>0</v>
      </c>
      <c r="BH178" s="193">
        <f t="shared" si="27"/>
        <v>0</v>
      </c>
      <c r="BI178" s="193">
        <f t="shared" si="28"/>
        <v>0</v>
      </c>
      <c r="BJ178" s="14" t="s">
        <v>85</v>
      </c>
      <c r="BK178" s="193">
        <f t="shared" si="29"/>
        <v>0</v>
      </c>
      <c r="BL178" s="14" t="s">
        <v>167</v>
      </c>
      <c r="BM178" s="192" t="s">
        <v>318</v>
      </c>
    </row>
    <row r="179" spans="1:65" s="2" customFormat="1" ht="24.2" customHeight="1">
      <c r="A179" s="31"/>
      <c r="B179" s="32"/>
      <c r="C179" s="180" t="s">
        <v>319</v>
      </c>
      <c r="D179" s="180" t="s">
        <v>128</v>
      </c>
      <c r="E179" s="181" t="s">
        <v>320</v>
      </c>
      <c r="F179" s="182" t="s">
        <v>321</v>
      </c>
      <c r="G179" s="183" t="s">
        <v>149</v>
      </c>
      <c r="H179" s="184">
        <v>1</v>
      </c>
      <c r="I179" s="185"/>
      <c r="J179" s="186">
        <f t="shared" si="20"/>
        <v>0</v>
      </c>
      <c r="K179" s="187"/>
      <c r="L179" s="36"/>
      <c r="M179" s="188" t="s">
        <v>1</v>
      </c>
      <c r="N179" s="189" t="s">
        <v>42</v>
      </c>
      <c r="O179" s="68"/>
      <c r="P179" s="190">
        <f t="shared" si="21"/>
        <v>0</v>
      </c>
      <c r="Q179" s="190">
        <v>0</v>
      </c>
      <c r="R179" s="190">
        <f t="shared" si="22"/>
        <v>0</v>
      </c>
      <c r="S179" s="190">
        <v>0</v>
      </c>
      <c r="T179" s="191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2" t="s">
        <v>167</v>
      </c>
      <c r="AT179" s="192" t="s">
        <v>128</v>
      </c>
      <c r="AU179" s="192" t="s">
        <v>87</v>
      </c>
      <c r="AY179" s="14" t="s">
        <v>124</v>
      </c>
      <c r="BE179" s="193">
        <f t="shared" si="24"/>
        <v>0</v>
      </c>
      <c r="BF179" s="193">
        <f t="shared" si="25"/>
        <v>0</v>
      </c>
      <c r="BG179" s="193">
        <f t="shared" si="26"/>
        <v>0</v>
      </c>
      <c r="BH179" s="193">
        <f t="shared" si="27"/>
        <v>0</v>
      </c>
      <c r="BI179" s="193">
        <f t="shared" si="28"/>
        <v>0</v>
      </c>
      <c r="BJ179" s="14" t="s">
        <v>85</v>
      </c>
      <c r="BK179" s="193">
        <f t="shared" si="29"/>
        <v>0</v>
      </c>
      <c r="BL179" s="14" t="s">
        <v>167</v>
      </c>
      <c r="BM179" s="192" t="s">
        <v>322</v>
      </c>
    </row>
    <row r="180" spans="1:65" s="2" customFormat="1" ht="24.2" customHeight="1">
      <c r="A180" s="31"/>
      <c r="B180" s="32"/>
      <c r="C180" s="194" t="s">
        <v>323</v>
      </c>
      <c r="D180" s="194" t="s">
        <v>170</v>
      </c>
      <c r="E180" s="195" t="s">
        <v>324</v>
      </c>
      <c r="F180" s="196" t="s">
        <v>325</v>
      </c>
      <c r="G180" s="197" t="s">
        <v>149</v>
      </c>
      <c r="H180" s="198">
        <v>1</v>
      </c>
      <c r="I180" s="199"/>
      <c r="J180" s="200">
        <f t="shared" si="20"/>
        <v>0</v>
      </c>
      <c r="K180" s="201"/>
      <c r="L180" s="202"/>
      <c r="M180" s="203" t="s">
        <v>1</v>
      </c>
      <c r="N180" s="204" t="s">
        <v>42</v>
      </c>
      <c r="O180" s="68"/>
      <c r="P180" s="190">
        <f t="shared" si="21"/>
        <v>0</v>
      </c>
      <c r="Q180" s="190">
        <v>0</v>
      </c>
      <c r="R180" s="190">
        <f t="shared" si="22"/>
        <v>0</v>
      </c>
      <c r="S180" s="190">
        <v>0</v>
      </c>
      <c r="T180" s="191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2" t="s">
        <v>173</v>
      </c>
      <c r="AT180" s="192" t="s">
        <v>170</v>
      </c>
      <c r="AU180" s="192" t="s">
        <v>87</v>
      </c>
      <c r="AY180" s="14" t="s">
        <v>124</v>
      </c>
      <c r="BE180" s="193">
        <f t="shared" si="24"/>
        <v>0</v>
      </c>
      <c r="BF180" s="193">
        <f t="shared" si="25"/>
        <v>0</v>
      </c>
      <c r="BG180" s="193">
        <f t="shared" si="26"/>
        <v>0</v>
      </c>
      <c r="BH180" s="193">
        <f t="shared" si="27"/>
        <v>0</v>
      </c>
      <c r="BI180" s="193">
        <f t="shared" si="28"/>
        <v>0</v>
      </c>
      <c r="BJ180" s="14" t="s">
        <v>85</v>
      </c>
      <c r="BK180" s="193">
        <f t="shared" si="29"/>
        <v>0</v>
      </c>
      <c r="BL180" s="14" t="s">
        <v>167</v>
      </c>
      <c r="BM180" s="192" t="s">
        <v>326</v>
      </c>
    </row>
    <row r="181" spans="1:65" s="2" customFormat="1" ht="24.2" customHeight="1">
      <c r="A181" s="31"/>
      <c r="B181" s="32"/>
      <c r="C181" s="180" t="s">
        <v>327</v>
      </c>
      <c r="D181" s="180" t="s">
        <v>128</v>
      </c>
      <c r="E181" s="181" t="s">
        <v>328</v>
      </c>
      <c r="F181" s="182" t="s">
        <v>329</v>
      </c>
      <c r="G181" s="183" t="s">
        <v>149</v>
      </c>
      <c r="H181" s="184">
        <v>7</v>
      </c>
      <c r="I181" s="185"/>
      <c r="J181" s="186">
        <f t="shared" si="20"/>
        <v>0</v>
      </c>
      <c r="K181" s="187"/>
      <c r="L181" s="36"/>
      <c r="M181" s="188" t="s">
        <v>1</v>
      </c>
      <c r="N181" s="189" t="s">
        <v>42</v>
      </c>
      <c r="O181" s="68"/>
      <c r="P181" s="190">
        <f t="shared" si="21"/>
        <v>0</v>
      </c>
      <c r="Q181" s="190">
        <v>0</v>
      </c>
      <c r="R181" s="190">
        <f t="shared" si="22"/>
        <v>0</v>
      </c>
      <c r="S181" s="190">
        <v>0</v>
      </c>
      <c r="T181" s="191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2" t="s">
        <v>167</v>
      </c>
      <c r="AT181" s="192" t="s">
        <v>128</v>
      </c>
      <c r="AU181" s="192" t="s">
        <v>87</v>
      </c>
      <c r="AY181" s="14" t="s">
        <v>124</v>
      </c>
      <c r="BE181" s="193">
        <f t="shared" si="24"/>
        <v>0</v>
      </c>
      <c r="BF181" s="193">
        <f t="shared" si="25"/>
        <v>0</v>
      </c>
      <c r="BG181" s="193">
        <f t="shared" si="26"/>
        <v>0</v>
      </c>
      <c r="BH181" s="193">
        <f t="shared" si="27"/>
        <v>0</v>
      </c>
      <c r="BI181" s="193">
        <f t="shared" si="28"/>
        <v>0</v>
      </c>
      <c r="BJ181" s="14" t="s">
        <v>85</v>
      </c>
      <c r="BK181" s="193">
        <f t="shared" si="29"/>
        <v>0</v>
      </c>
      <c r="BL181" s="14" t="s">
        <v>167</v>
      </c>
      <c r="BM181" s="192" t="s">
        <v>330</v>
      </c>
    </row>
    <row r="182" spans="1:65" s="2" customFormat="1" ht="16.5" customHeight="1">
      <c r="A182" s="31"/>
      <c r="B182" s="32"/>
      <c r="C182" s="194" t="s">
        <v>331</v>
      </c>
      <c r="D182" s="194" t="s">
        <v>170</v>
      </c>
      <c r="E182" s="195" t="s">
        <v>332</v>
      </c>
      <c r="F182" s="196" t="s">
        <v>333</v>
      </c>
      <c r="G182" s="197" t="s">
        <v>149</v>
      </c>
      <c r="H182" s="198">
        <v>1</v>
      </c>
      <c r="I182" s="199"/>
      <c r="J182" s="200">
        <f t="shared" si="20"/>
        <v>0</v>
      </c>
      <c r="K182" s="201"/>
      <c r="L182" s="202"/>
      <c r="M182" s="203" t="s">
        <v>1</v>
      </c>
      <c r="N182" s="204" t="s">
        <v>42</v>
      </c>
      <c r="O182" s="68"/>
      <c r="P182" s="190">
        <f t="shared" si="21"/>
        <v>0</v>
      </c>
      <c r="Q182" s="190">
        <v>0</v>
      </c>
      <c r="R182" s="190">
        <f t="shared" si="22"/>
        <v>0</v>
      </c>
      <c r="S182" s="190">
        <v>0</v>
      </c>
      <c r="T182" s="191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2" t="s">
        <v>173</v>
      </c>
      <c r="AT182" s="192" t="s">
        <v>170</v>
      </c>
      <c r="AU182" s="192" t="s">
        <v>87</v>
      </c>
      <c r="AY182" s="14" t="s">
        <v>124</v>
      </c>
      <c r="BE182" s="193">
        <f t="shared" si="24"/>
        <v>0</v>
      </c>
      <c r="BF182" s="193">
        <f t="shared" si="25"/>
        <v>0</v>
      </c>
      <c r="BG182" s="193">
        <f t="shared" si="26"/>
        <v>0</v>
      </c>
      <c r="BH182" s="193">
        <f t="shared" si="27"/>
        <v>0</v>
      </c>
      <c r="BI182" s="193">
        <f t="shared" si="28"/>
        <v>0</v>
      </c>
      <c r="BJ182" s="14" t="s">
        <v>85</v>
      </c>
      <c r="BK182" s="193">
        <f t="shared" si="29"/>
        <v>0</v>
      </c>
      <c r="BL182" s="14" t="s">
        <v>167</v>
      </c>
      <c r="BM182" s="192" t="s">
        <v>334</v>
      </c>
    </row>
    <row r="183" spans="1:65" s="2" customFormat="1" ht="24.2" customHeight="1">
      <c r="A183" s="31"/>
      <c r="B183" s="32"/>
      <c r="C183" s="194" t="s">
        <v>335</v>
      </c>
      <c r="D183" s="194" t="s">
        <v>170</v>
      </c>
      <c r="E183" s="195" t="s">
        <v>336</v>
      </c>
      <c r="F183" s="196" t="s">
        <v>337</v>
      </c>
      <c r="G183" s="197" t="s">
        <v>149</v>
      </c>
      <c r="H183" s="198">
        <v>1</v>
      </c>
      <c r="I183" s="199"/>
      <c r="J183" s="200">
        <f t="shared" si="20"/>
        <v>0</v>
      </c>
      <c r="K183" s="201"/>
      <c r="L183" s="202"/>
      <c r="M183" s="203" t="s">
        <v>1</v>
      </c>
      <c r="N183" s="204" t="s">
        <v>42</v>
      </c>
      <c r="O183" s="68"/>
      <c r="P183" s="190">
        <f t="shared" si="21"/>
        <v>0</v>
      </c>
      <c r="Q183" s="190">
        <v>0</v>
      </c>
      <c r="R183" s="190">
        <f t="shared" si="22"/>
        <v>0</v>
      </c>
      <c r="S183" s="190">
        <v>0</v>
      </c>
      <c r="T183" s="191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2" t="s">
        <v>173</v>
      </c>
      <c r="AT183" s="192" t="s">
        <v>170</v>
      </c>
      <c r="AU183" s="192" t="s">
        <v>87</v>
      </c>
      <c r="AY183" s="14" t="s">
        <v>124</v>
      </c>
      <c r="BE183" s="193">
        <f t="shared" si="24"/>
        <v>0</v>
      </c>
      <c r="BF183" s="193">
        <f t="shared" si="25"/>
        <v>0</v>
      </c>
      <c r="BG183" s="193">
        <f t="shared" si="26"/>
        <v>0</v>
      </c>
      <c r="BH183" s="193">
        <f t="shared" si="27"/>
        <v>0</v>
      </c>
      <c r="BI183" s="193">
        <f t="shared" si="28"/>
        <v>0</v>
      </c>
      <c r="BJ183" s="14" t="s">
        <v>85</v>
      </c>
      <c r="BK183" s="193">
        <f t="shared" si="29"/>
        <v>0</v>
      </c>
      <c r="BL183" s="14" t="s">
        <v>167</v>
      </c>
      <c r="BM183" s="192" t="s">
        <v>338</v>
      </c>
    </row>
    <row r="184" spans="1:65" s="2" customFormat="1" ht="24.2" customHeight="1">
      <c r="A184" s="31"/>
      <c r="B184" s="32"/>
      <c r="C184" s="194" t="s">
        <v>339</v>
      </c>
      <c r="D184" s="194" t="s">
        <v>170</v>
      </c>
      <c r="E184" s="195" t="s">
        <v>340</v>
      </c>
      <c r="F184" s="196" t="s">
        <v>341</v>
      </c>
      <c r="G184" s="197" t="s">
        <v>149</v>
      </c>
      <c r="H184" s="198">
        <v>1</v>
      </c>
      <c r="I184" s="199"/>
      <c r="J184" s="200">
        <f t="shared" si="20"/>
        <v>0</v>
      </c>
      <c r="K184" s="201"/>
      <c r="L184" s="202"/>
      <c r="M184" s="203" t="s">
        <v>1</v>
      </c>
      <c r="N184" s="204" t="s">
        <v>42</v>
      </c>
      <c r="O184" s="68"/>
      <c r="P184" s="190">
        <f t="shared" si="21"/>
        <v>0</v>
      </c>
      <c r="Q184" s="190">
        <v>0</v>
      </c>
      <c r="R184" s="190">
        <f t="shared" si="22"/>
        <v>0</v>
      </c>
      <c r="S184" s="190">
        <v>0</v>
      </c>
      <c r="T184" s="191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2" t="s">
        <v>173</v>
      </c>
      <c r="AT184" s="192" t="s">
        <v>170</v>
      </c>
      <c r="AU184" s="192" t="s">
        <v>87</v>
      </c>
      <c r="AY184" s="14" t="s">
        <v>124</v>
      </c>
      <c r="BE184" s="193">
        <f t="shared" si="24"/>
        <v>0</v>
      </c>
      <c r="BF184" s="193">
        <f t="shared" si="25"/>
        <v>0</v>
      </c>
      <c r="BG184" s="193">
        <f t="shared" si="26"/>
        <v>0</v>
      </c>
      <c r="BH184" s="193">
        <f t="shared" si="27"/>
        <v>0</v>
      </c>
      <c r="BI184" s="193">
        <f t="shared" si="28"/>
        <v>0</v>
      </c>
      <c r="BJ184" s="14" t="s">
        <v>85</v>
      </c>
      <c r="BK184" s="193">
        <f t="shared" si="29"/>
        <v>0</v>
      </c>
      <c r="BL184" s="14" t="s">
        <v>167</v>
      </c>
      <c r="BM184" s="192" t="s">
        <v>342</v>
      </c>
    </row>
    <row r="185" spans="1:65" s="2" customFormat="1" ht="24.2" customHeight="1">
      <c r="A185" s="31"/>
      <c r="B185" s="32"/>
      <c r="C185" s="194" t="s">
        <v>343</v>
      </c>
      <c r="D185" s="194" t="s">
        <v>170</v>
      </c>
      <c r="E185" s="195" t="s">
        <v>344</v>
      </c>
      <c r="F185" s="196" t="s">
        <v>345</v>
      </c>
      <c r="G185" s="197" t="s">
        <v>149</v>
      </c>
      <c r="H185" s="198">
        <v>1</v>
      </c>
      <c r="I185" s="199"/>
      <c r="J185" s="200">
        <f t="shared" si="20"/>
        <v>0</v>
      </c>
      <c r="K185" s="201"/>
      <c r="L185" s="202"/>
      <c r="M185" s="203" t="s">
        <v>1</v>
      </c>
      <c r="N185" s="204" t="s">
        <v>42</v>
      </c>
      <c r="O185" s="68"/>
      <c r="P185" s="190">
        <f t="shared" si="21"/>
        <v>0</v>
      </c>
      <c r="Q185" s="190">
        <v>0</v>
      </c>
      <c r="R185" s="190">
        <f t="shared" si="22"/>
        <v>0</v>
      </c>
      <c r="S185" s="190">
        <v>0</v>
      </c>
      <c r="T185" s="191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2" t="s">
        <v>173</v>
      </c>
      <c r="AT185" s="192" t="s">
        <v>170</v>
      </c>
      <c r="AU185" s="192" t="s">
        <v>87</v>
      </c>
      <c r="AY185" s="14" t="s">
        <v>124</v>
      </c>
      <c r="BE185" s="193">
        <f t="shared" si="24"/>
        <v>0</v>
      </c>
      <c r="BF185" s="193">
        <f t="shared" si="25"/>
        <v>0</v>
      </c>
      <c r="BG185" s="193">
        <f t="shared" si="26"/>
        <v>0</v>
      </c>
      <c r="BH185" s="193">
        <f t="shared" si="27"/>
        <v>0</v>
      </c>
      <c r="BI185" s="193">
        <f t="shared" si="28"/>
        <v>0</v>
      </c>
      <c r="BJ185" s="14" t="s">
        <v>85</v>
      </c>
      <c r="BK185" s="193">
        <f t="shared" si="29"/>
        <v>0</v>
      </c>
      <c r="BL185" s="14" t="s">
        <v>167</v>
      </c>
      <c r="BM185" s="192" t="s">
        <v>346</v>
      </c>
    </row>
    <row r="186" spans="1:65" s="2" customFormat="1" ht="16.5" customHeight="1">
      <c r="A186" s="31"/>
      <c r="B186" s="32"/>
      <c r="C186" s="194" t="s">
        <v>347</v>
      </c>
      <c r="D186" s="194" t="s">
        <v>170</v>
      </c>
      <c r="E186" s="195" t="s">
        <v>348</v>
      </c>
      <c r="F186" s="196" t="s">
        <v>349</v>
      </c>
      <c r="G186" s="197" t="s">
        <v>149</v>
      </c>
      <c r="H186" s="198">
        <v>1</v>
      </c>
      <c r="I186" s="199"/>
      <c r="J186" s="200">
        <f t="shared" si="20"/>
        <v>0</v>
      </c>
      <c r="K186" s="201"/>
      <c r="L186" s="202"/>
      <c r="M186" s="203" t="s">
        <v>1</v>
      </c>
      <c r="N186" s="204" t="s">
        <v>42</v>
      </c>
      <c r="O186" s="68"/>
      <c r="P186" s="190">
        <f t="shared" si="21"/>
        <v>0</v>
      </c>
      <c r="Q186" s="190">
        <v>0</v>
      </c>
      <c r="R186" s="190">
        <f t="shared" si="22"/>
        <v>0</v>
      </c>
      <c r="S186" s="190">
        <v>0</v>
      </c>
      <c r="T186" s="191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2" t="s">
        <v>173</v>
      </c>
      <c r="AT186" s="192" t="s">
        <v>170</v>
      </c>
      <c r="AU186" s="192" t="s">
        <v>87</v>
      </c>
      <c r="AY186" s="14" t="s">
        <v>124</v>
      </c>
      <c r="BE186" s="193">
        <f t="shared" si="24"/>
        <v>0</v>
      </c>
      <c r="BF186" s="193">
        <f t="shared" si="25"/>
        <v>0</v>
      </c>
      <c r="BG186" s="193">
        <f t="shared" si="26"/>
        <v>0</v>
      </c>
      <c r="BH186" s="193">
        <f t="shared" si="27"/>
        <v>0</v>
      </c>
      <c r="BI186" s="193">
        <f t="shared" si="28"/>
        <v>0</v>
      </c>
      <c r="BJ186" s="14" t="s">
        <v>85</v>
      </c>
      <c r="BK186" s="193">
        <f t="shared" si="29"/>
        <v>0</v>
      </c>
      <c r="BL186" s="14" t="s">
        <v>167</v>
      </c>
      <c r="BM186" s="192" t="s">
        <v>350</v>
      </c>
    </row>
    <row r="187" spans="1:65" s="2" customFormat="1" ht="16.5" customHeight="1">
      <c r="A187" s="31"/>
      <c r="B187" s="32"/>
      <c r="C187" s="194" t="s">
        <v>351</v>
      </c>
      <c r="D187" s="194" t="s">
        <v>170</v>
      </c>
      <c r="E187" s="195" t="s">
        <v>352</v>
      </c>
      <c r="F187" s="196" t="s">
        <v>353</v>
      </c>
      <c r="G187" s="197" t="s">
        <v>149</v>
      </c>
      <c r="H187" s="198">
        <v>1</v>
      </c>
      <c r="I187" s="199"/>
      <c r="J187" s="200">
        <f t="shared" si="20"/>
        <v>0</v>
      </c>
      <c r="K187" s="201"/>
      <c r="L187" s="202"/>
      <c r="M187" s="203" t="s">
        <v>1</v>
      </c>
      <c r="N187" s="204" t="s">
        <v>42</v>
      </c>
      <c r="O187" s="68"/>
      <c r="P187" s="190">
        <f t="shared" si="21"/>
        <v>0</v>
      </c>
      <c r="Q187" s="190">
        <v>0</v>
      </c>
      <c r="R187" s="190">
        <f t="shared" si="22"/>
        <v>0</v>
      </c>
      <c r="S187" s="190">
        <v>0</v>
      </c>
      <c r="T187" s="191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2" t="s">
        <v>173</v>
      </c>
      <c r="AT187" s="192" t="s">
        <v>170</v>
      </c>
      <c r="AU187" s="192" t="s">
        <v>87</v>
      </c>
      <c r="AY187" s="14" t="s">
        <v>124</v>
      </c>
      <c r="BE187" s="193">
        <f t="shared" si="24"/>
        <v>0</v>
      </c>
      <c r="BF187" s="193">
        <f t="shared" si="25"/>
        <v>0</v>
      </c>
      <c r="BG187" s="193">
        <f t="shared" si="26"/>
        <v>0</v>
      </c>
      <c r="BH187" s="193">
        <f t="shared" si="27"/>
        <v>0</v>
      </c>
      <c r="BI187" s="193">
        <f t="shared" si="28"/>
        <v>0</v>
      </c>
      <c r="BJ187" s="14" t="s">
        <v>85</v>
      </c>
      <c r="BK187" s="193">
        <f t="shared" si="29"/>
        <v>0</v>
      </c>
      <c r="BL187" s="14" t="s">
        <v>167</v>
      </c>
      <c r="BM187" s="192" t="s">
        <v>354</v>
      </c>
    </row>
    <row r="188" spans="1:65" s="2" customFormat="1" ht="16.5" customHeight="1">
      <c r="A188" s="31"/>
      <c r="B188" s="32"/>
      <c r="C188" s="194" t="s">
        <v>355</v>
      </c>
      <c r="D188" s="194" t="s">
        <v>170</v>
      </c>
      <c r="E188" s="195" t="s">
        <v>356</v>
      </c>
      <c r="F188" s="196" t="s">
        <v>357</v>
      </c>
      <c r="G188" s="197" t="s">
        <v>149</v>
      </c>
      <c r="H188" s="198">
        <v>1</v>
      </c>
      <c r="I188" s="199"/>
      <c r="J188" s="200">
        <f t="shared" si="20"/>
        <v>0</v>
      </c>
      <c r="K188" s="201"/>
      <c r="L188" s="202"/>
      <c r="M188" s="203" t="s">
        <v>1</v>
      </c>
      <c r="N188" s="204" t="s">
        <v>42</v>
      </c>
      <c r="O188" s="68"/>
      <c r="P188" s="190">
        <f t="shared" si="21"/>
        <v>0</v>
      </c>
      <c r="Q188" s="190">
        <v>0</v>
      </c>
      <c r="R188" s="190">
        <f t="shared" si="22"/>
        <v>0</v>
      </c>
      <c r="S188" s="190">
        <v>0</v>
      </c>
      <c r="T188" s="191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2" t="s">
        <v>173</v>
      </c>
      <c r="AT188" s="192" t="s">
        <v>170</v>
      </c>
      <c r="AU188" s="192" t="s">
        <v>87</v>
      </c>
      <c r="AY188" s="14" t="s">
        <v>124</v>
      </c>
      <c r="BE188" s="193">
        <f t="shared" si="24"/>
        <v>0</v>
      </c>
      <c r="BF188" s="193">
        <f t="shared" si="25"/>
        <v>0</v>
      </c>
      <c r="BG188" s="193">
        <f t="shared" si="26"/>
        <v>0</v>
      </c>
      <c r="BH188" s="193">
        <f t="shared" si="27"/>
        <v>0</v>
      </c>
      <c r="BI188" s="193">
        <f t="shared" si="28"/>
        <v>0</v>
      </c>
      <c r="BJ188" s="14" t="s">
        <v>85</v>
      </c>
      <c r="BK188" s="193">
        <f t="shared" si="29"/>
        <v>0</v>
      </c>
      <c r="BL188" s="14" t="s">
        <v>167</v>
      </c>
      <c r="BM188" s="192" t="s">
        <v>358</v>
      </c>
    </row>
    <row r="189" spans="1:65" s="2" customFormat="1" ht="21.75" customHeight="1">
      <c r="A189" s="31"/>
      <c r="B189" s="32"/>
      <c r="C189" s="194" t="s">
        <v>359</v>
      </c>
      <c r="D189" s="194" t="s">
        <v>170</v>
      </c>
      <c r="E189" s="195" t="s">
        <v>360</v>
      </c>
      <c r="F189" s="196" t="s">
        <v>361</v>
      </c>
      <c r="G189" s="197" t="s">
        <v>149</v>
      </c>
      <c r="H189" s="198">
        <v>1</v>
      </c>
      <c r="I189" s="199"/>
      <c r="J189" s="200">
        <f t="shared" si="20"/>
        <v>0</v>
      </c>
      <c r="K189" s="201"/>
      <c r="L189" s="202"/>
      <c r="M189" s="203" t="s">
        <v>1</v>
      </c>
      <c r="N189" s="204" t="s">
        <v>42</v>
      </c>
      <c r="O189" s="68"/>
      <c r="P189" s="190">
        <f t="shared" si="21"/>
        <v>0</v>
      </c>
      <c r="Q189" s="190">
        <v>0</v>
      </c>
      <c r="R189" s="190">
        <f t="shared" si="22"/>
        <v>0</v>
      </c>
      <c r="S189" s="190">
        <v>0</v>
      </c>
      <c r="T189" s="191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2" t="s">
        <v>173</v>
      </c>
      <c r="AT189" s="192" t="s">
        <v>170</v>
      </c>
      <c r="AU189" s="192" t="s">
        <v>87</v>
      </c>
      <c r="AY189" s="14" t="s">
        <v>124</v>
      </c>
      <c r="BE189" s="193">
        <f t="shared" si="24"/>
        <v>0</v>
      </c>
      <c r="BF189" s="193">
        <f t="shared" si="25"/>
        <v>0</v>
      </c>
      <c r="BG189" s="193">
        <f t="shared" si="26"/>
        <v>0</v>
      </c>
      <c r="BH189" s="193">
        <f t="shared" si="27"/>
        <v>0</v>
      </c>
      <c r="BI189" s="193">
        <f t="shared" si="28"/>
        <v>0</v>
      </c>
      <c r="BJ189" s="14" t="s">
        <v>85</v>
      </c>
      <c r="BK189" s="193">
        <f t="shared" si="29"/>
        <v>0</v>
      </c>
      <c r="BL189" s="14" t="s">
        <v>167</v>
      </c>
      <c r="BM189" s="192" t="s">
        <v>362</v>
      </c>
    </row>
    <row r="190" spans="1:65" s="2" customFormat="1" ht="33" customHeight="1">
      <c r="A190" s="31"/>
      <c r="B190" s="32"/>
      <c r="C190" s="180" t="s">
        <v>363</v>
      </c>
      <c r="D190" s="180" t="s">
        <v>128</v>
      </c>
      <c r="E190" s="181" t="s">
        <v>364</v>
      </c>
      <c r="F190" s="182" t="s">
        <v>365</v>
      </c>
      <c r="G190" s="183" t="s">
        <v>149</v>
      </c>
      <c r="H190" s="184">
        <v>6</v>
      </c>
      <c r="I190" s="185"/>
      <c r="J190" s="186">
        <f t="shared" si="20"/>
        <v>0</v>
      </c>
      <c r="K190" s="187"/>
      <c r="L190" s="36"/>
      <c r="M190" s="188" t="s">
        <v>1</v>
      </c>
      <c r="N190" s="189" t="s">
        <v>42</v>
      </c>
      <c r="O190" s="68"/>
      <c r="P190" s="190">
        <f t="shared" si="21"/>
        <v>0</v>
      </c>
      <c r="Q190" s="190">
        <v>0</v>
      </c>
      <c r="R190" s="190">
        <f t="shared" si="22"/>
        <v>0</v>
      </c>
      <c r="S190" s="190">
        <v>0</v>
      </c>
      <c r="T190" s="191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2" t="s">
        <v>167</v>
      </c>
      <c r="AT190" s="192" t="s">
        <v>128</v>
      </c>
      <c r="AU190" s="192" t="s">
        <v>87</v>
      </c>
      <c r="AY190" s="14" t="s">
        <v>124</v>
      </c>
      <c r="BE190" s="193">
        <f t="shared" si="24"/>
        <v>0</v>
      </c>
      <c r="BF190" s="193">
        <f t="shared" si="25"/>
        <v>0</v>
      </c>
      <c r="BG190" s="193">
        <f t="shared" si="26"/>
        <v>0</v>
      </c>
      <c r="BH190" s="193">
        <f t="shared" si="27"/>
        <v>0</v>
      </c>
      <c r="BI190" s="193">
        <f t="shared" si="28"/>
        <v>0</v>
      </c>
      <c r="BJ190" s="14" t="s">
        <v>85</v>
      </c>
      <c r="BK190" s="193">
        <f t="shared" si="29"/>
        <v>0</v>
      </c>
      <c r="BL190" s="14" t="s">
        <v>167</v>
      </c>
      <c r="BM190" s="192" t="s">
        <v>366</v>
      </c>
    </row>
    <row r="191" spans="1:65" s="2" customFormat="1" ht="16.5" customHeight="1">
      <c r="A191" s="31"/>
      <c r="B191" s="32"/>
      <c r="C191" s="194" t="s">
        <v>367</v>
      </c>
      <c r="D191" s="194" t="s">
        <v>170</v>
      </c>
      <c r="E191" s="195" t="s">
        <v>368</v>
      </c>
      <c r="F191" s="196" t="s">
        <v>369</v>
      </c>
      <c r="G191" s="197" t="s">
        <v>149</v>
      </c>
      <c r="H191" s="198">
        <v>6</v>
      </c>
      <c r="I191" s="199"/>
      <c r="J191" s="200">
        <f t="shared" si="20"/>
        <v>0</v>
      </c>
      <c r="K191" s="201"/>
      <c r="L191" s="202"/>
      <c r="M191" s="203" t="s">
        <v>1</v>
      </c>
      <c r="N191" s="204" t="s">
        <v>42</v>
      </c>
      <c r="O191" s="68"/>
      <c r="P191" s="190">
        <f t="shared" si="21"/>
        <v>0</v>
      </c>
      <c r="Q191" s="190">
        <v>0</v>
      </c>
      <c r="R191" s="190">
        <f t="shared" si="22"/>
        <v>0</v>
      </c>
      <c r="S191" s="190">
        <v>0</v>
      </c>
      <c r="T191" s="191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2" t="s">
        <v>173</v>
      </c>
      <c r="AT191" s="192" t="s">
        <v>170</v>
      </c>
      <c r="AU191" s="192" t="s">
        <v>87</v>
      </c>
      <c r="AY191" s="14" t="s">
        <v>124</v>
      </c>
      <c r="BE191" s="193">
        <f t="shared" si="24"/>
        <v>0</v>
      </c>
      <c r="BF191" s="193">
        <f t="shared" si="25"/>
        <v>0</v>
      </c>
      <c r="BG191" s="193">
        <f t="shared" si="26"/>
        <v>0</v>
      </c>
      <c r="BH191" s="193">
        <f t="shared" si="27"/>
        <v>0</v>
      </c>
      <c r="BI191" s="193">
        <f t="shared" si="28"/>
        <v>0</v>
      </c>
      <c r="BJ191" s="14" t="s">
        <v>85</v>
      </c>
      <c r="BK191" s="193">
        <f t="shared" si="29"/>
        <v>0</v>
      </c>
      <c r="BL191" s="14" t="s">
        <v>167</v>
      </c>
      <c r="BM191" s="192" t="s">
        <v>370</v>
      </c>
    </row>
    <row r="192" spans="1:65" s="2" customFormat="1" ht="24.2" customHeight="1">
      <c r="A192" s="31"/>
      <c r="B192" s="32"/>
      <c r="C192" s="180" t="s">
        <v>371</v>
      </c>
      <c r="D192" s="180" t="s">
        <v>128</v>
      </c>
      <c r="E192" s="181" t="s">
        <v>372</v>
      </c>
      <c r="F192" s="182" t="s">
        <v>373</v>
      </c>
      <c r="G192" s="183" t="s">
        <v>149</v>
      </c>
      <c r="H192" s="184">
        <v>8</v>
      </c>
      <c r="I192" s="185"/>
      <c r="J192" s="186">
        <f t="shared" si="20"/>
        <v>0</v>
      </c>
      <c r="K192" s="187"/>
      <c r="L192" s="36"/>
      <c r="M192" s="188" t="s">
        <v>1</v>
      </c>
      <c r="N192" s="189" t="s">
        <v>42</v>
      </c>
      <c r="O192" s="68"/>
      <c r="P192" s="190">
        <f t="shared" si="21"/>
        <v>0</v>
      </c>
      <c r="Q192" s="190">
        <v>0</v>
      </c>
      <c r="R192" s="190">
        <f t="shared" si="22"/>
        <v>0</v>
      </c>
      <c r="S192" s="190">
        <v>0</v>
      </c>
      <c r="T192" s="191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2" t="s">
        <v>167</v>
      </c>
      <c r="AT192" s="192" t="s">
        <v>128</v>
      </c>
      <c r="AU192" s="192" t="s">
        <v>87</v>
      </c>
      <c r="AY192" s="14" t="s">
        <v>124</v>
      </c>
      <c r="BE192" s="193">
        <f t="shared" si="24"/>
        <v>0</v>
      </c>
      <c r="BF192" s="193">
        <f t="shared" si="25"/>
        <v>0</v>
      </c>
      <c r="BG192" s="193">
        <f t="shared" si="26"/>
        <v>0</v>
      </c>
      <c r="BH192" s="193">
        <f t="shared" si="27"/>
        <v>0</v>
      </c>
      <c r="BI192" s="193">
        <f t="shared" si="28"/>
        <v>0</v>
      </c>
      <c r="BJ192" s="14" t="s">
        <v>85</v>
      </c>
      <c r="BK192" s="193">
        <f t="shared" si="29"/>
        <v>0</v>
      </c>
      <c r="BL192" s="14" t="s">
        <v>167</v>
      </c>
      <c r="BM192" s="192" t="s">
        <v>374</v>
      </c>
    </row>
    <row r="193" spans="1:65" s="2" customFormat="1" ht="16.5" customHeight="1">
      <c r="A193" s="31"/>
      <c r="B193" s="32"/>
      <c r="C193" s="194" t="s">
        <v>375</v>
      </c>
      <c r="D193" s="194" t="s">
        <v>170</v>
      </c>
      <c r="E193" s="195" t="s">
        <v>376</v>
      </c>
      <c r="F193" s="196" t="s">
        <v>377</v>
      </c>
      <c r="G193" s="197" t="s">
        <v>149</v>
      </c>
      <c r="H193" s="198">
        <v>8</v>
      </c>
      <c r="I193" s="199"/>
      <c r="J193" s="200">
        <f t="shared" si="20"/>
        <v>0</v>
      </c>
      <c r="K193" s="201"/>
      <c r="L193" s="202"/>
      <c r="M193" s="203" t="s">
        <v>1</v>
      </c>
      <c r="N193" s="204" t="s">
        <v>42</v>
      </c>
      <c r="O193" s="68"/>
      <c r="P193" s="190">
        <f t="shared" si="21"/>
        <v>0</v>
      </c>
      <c r="Q193" s="190">
        <v>5.0000000000000001E-4</v>
      </c>
      <c r="R193" s="190">
        <f t="shared" si="22"/>
        <v>4.0000000000000001E-3</v>
      </c>
      <c r="S193" s="190">
        <v>0</v>
      </c>
      <c r="T193" s="191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2" t="s">
        <v>173</v>
      </c>
      <c r="AT193" s="192" t="s">
        <v>170</v>
      </c>
      <c r="AU193" s="192" t="s">
        <v>87</v>
      </c>
      <c r="AY193" s="14" t="s">
        <v>124</v>
      </c>
      <c r="BE193" s="193">
        <f t="shared" si="24"/>
        <v>0</v>
      </c>
      <c r="BF193" s="193">
        <f t="shared" si="25"/>
        <v>0</v>
      </c>
      <c r="BG193" s="193">
        <f t="shared" si="26"/>
        <v>0</v>
      </c>
      <c r="BH193" s="193">
        <f t="shared" si="27"/>
        <v>0</v>
      </c>
      <c r="BI193" s="193">
        <f t="shared" si="28"/>
        <v>0</v>
      </c>
      <c r="BJ193" s="14" t="s">
        <v>85</v>
      </c>
      <c r="BK193" s="193">
        <f t="shared" si="29"/>
        <v>0</v>
      </c>
      <c r="BL193" s="14" t="s">
        <v>167</v>
      </c>
      <c r="BM193" s="192" t="s">
        <v>378</v>
      </c>
    </row>
    <row r="194" spans="1:65" s="2" customFormat="1" ht="16.5" customHeight="1">
      <c r="A194" s="31"/>
      <c r="B194" s="32"/>
      <c r="C194" s="194" t="s">
        <v>379</v>
      </c>
      <c r="D194" s="194" t="s">
        <v>170</v>
      </c>
      <c r="E194" s="195" t="s">
        <v>380</v>
      </c>
      <c r="F194" s="196" t="s">
        <v>381</v>
      </c>
      <c r="G194" s="197" t="s">
        <v>149</v>
      </c>
      <c r="H194" s="198">
        <v>8</v>
      </c>
      <c r="I194" s="199"/>
      <c r="J194" s="200">
        <f t="shared" si="20"/>
        <v>0</v>
      </c>
      <c r="K194" s="201"/>
      <c r="L194" s="202"/>
      <c r="M194" s="203" t="s">
        <v>1</v>
      </c>
      <c r="N194" s="204" t="s">
        <v>42</v>
      </c>
      <c r="O194" s="68"/>
      <c r="P194" s="190">
        <f t="shared" si="21"/>
        <v>0</v>
      </c>
      <c r="Q194" s="190">
        <v>0</v>
      </c>
      <c r="R194" s="190">
        <f t="shared" si="22"/>
        <v>0</v>
      </c>
      <c r="S194" s="190">
        <v>0</v>
      </c>
      <c r="T194" s="191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2" t="s">
        <v>173</v>
      </c>
      <c r="AT194" s="192" t="s">
        <v>170</v>
      </c>
      <c r="AU194" s="192" t="s">
        <v>87</v>
      </c>
      <c r="AY194" s="14" t="s">
        <v>124</v>
      </c>
      <c r="BE194" s="193">
        <f t="shared" si="24"/>
        <v>0</v>
      </c>
      <c r="BF194" s="193">
        <f t="shared" si="25"/>
        <v>0</v>
      </c>
      <c r="BG194" s="193">
        <f t="shared" si="26"/>
        <v>0</v>
      </c>
      <c r="BH194" s="193">
        <f t="shared" si="27"/>
        <v>0</v>
      </c>
      <c r="BI194" s="193">
        <f t="shared" si="28"/>
        <v>0</v>
      </c>
      <c r="BJ194" s="14" t="s">
        <v>85</v>
      </c>
      <c r="BK194" s="193">
        <f t="shared" si="29"/>
        <v>0</v>
      </c>
      <c r="BL194" s="14" t="s">
        <v>167</v>
      </c>
      <c r="BM194" s="192" t="s">
        <v>382</v>
      </c>
    </row>
    <row r="195" spans="1:65" s="2" customFormat="1" ht="33" customHeight="1">
      <c r="A195" s="31"/>
      <c r="B195" s="32"/>
      <c r="C195" s="180" t="s">
        <v>383</v>
      </c>
      <c r="D195" s="180" t="s">
        <v>128</v>
      </c>
      <c r="E195" s="181" t="s">
        <v>384</v>
      </c>
      <c r="F195" s="182" t="s">
        <v>385</v>
      </c>
      <c r="G195" s="183" t="s">
        <v>149</v>
      </c>
      <c r="H195" s="184">
        <v>28</v>
      </c>
      <c r="I195" s="185"/>
      <c r="J195" s="186">
        <f t="shared" si="20"/>
        <v>0</v>
      </c>
      <c r="K195" s="187"/>
      <c r="L195" s="36"/>
      <c r="M195" s="188" t="s">
        <v>1</v>
      </c>
      <c r="N195" s="189" t="s">
        <v>42</v>
      </c>
      <c r="O195" s="68"/>
      <c r="P195" s="190">
        <f t="shared" si="21"/>
        <v>0</v>
      </c>
      <c r="Q195" s="190">
        <v>0</v>
      </c>
      <c r="R195" s="190">
        <f t="shared" si="22"/>
        <v>0</v>
      </c>
      <c r="S195" s="190">
        <v>0</v>
      </c>
      <c r="T195" s="191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2" t="s">
        <v>167</v>
      </c>
      <c r="AT195" s="192" t="s">
        <v>128</v>
      </c>
      <c r="AU195" s="192" t="s">
        <v>87</v>
      </c>
      <c r="AY195" s="14" t="s">
        <v>124</v>
      </c>
      <c r="BE195" s="193">
        <f t="shared" si="24"/>
        <v>0</v>
      </c>
      <c r="BF195" s="193">
        <f t="shared" si="25"/>
        <v>0</v>
      </c>
      <c r="BG195" s="193">
        <f t="shared" si="26"/>
        <v>0</v>
      </c>
      <c r="BH195" s="193">
        <f t="shared" si="27"/>
        <v>0</v>
      </c>
      <c r="BI195" s="193">
        <f t="shared" si="28"/>
        <v>0</v>
      </c>
      <c r="BJ195" s="14" t="s">
        <v>85</v>
      </c>
      <c r="BK195" s="193">
        <f t="shared" si="29"/>
        <v>0</v>
      </c>
      <c r="BL195" s="14" t="s">
        <v>167</v>
      </c>
      <c r="BM195" s="192" t="s">
        <v>386</v>
      </c>
    </row>
    <row r="196" spans="1:65" s="2" customFormat="1" ht="24.2" customHeight="1">
      <c r="A196" s="31"/>
      <c r="B196" s="32"/>
      <c r="C196" s="194" t="s">
        <v>387</v>
      </c>
      <c r="D196" s="194" t="s">
        <v>170</v>
      </c>
      <c r="E196" s="195" t="s">
        <v>388</v>
      </c>
      <c r="F196" s="196" t="s">
        <v>389</v>
      </c>
      <c r="G196" s="197" t="s">
        <v>149</v>
      </c>
      <c r="H196" s="198">
        <v>28</v>
      </c>
      <c r="I196" s="199"/>
      <c r="J196" s="200">
        <f t="shared" si="20"/>
        <v>0</v>
      </c>
      <c r="K196" s="201"/>
      <c r="L196" s="202"/>
      <c r="M196" s="203" t="s">
        <v>1</v>
      </c>
      <c r="N196" s="204" t="s">
        <v>42</v>
      </c>
      <c r="O196" s="68"/>
      <c r="P196" s="190">
        <f t="shared" si="21"/>
        <v>0</v>
      </c>
      <c r="Q196" s="190">
        <v>0</v>
      </c>
      <c r="R196" s="190">
        <f t="shared" si="22"/>
        <v>0</v>
      </c>
      <c r="S196" s="190">
        <v>0</v>
      </c>
      <c r="T196" s="191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2" t="s">
        <v>173</v>
      </c>
      <c r="AT196" s="192" t="s">
        <v>170</v>
      </c>
      <c r="AU196" s="192" t="s">
        <v>87</v>
      </c>
      <c r="AY196" s="14" t="s">
        <v>124</v>
      </c>
      <c r="BE196" s="193">
        <f t="shared" si="24"/>
        <v>0</v>
      </c>
      <c r="BF196" s="193">
        <f t="shared" si="25"/>
        <v>0</v>
      </c>
      <c r="BG196" s="193">
        <f t="shared" si="26"/>
        <v>0</v>
      </c>
      <c r="BH196" s="193">
        <f t="shared" si="27"/>
        <v>0</v>
      </c>
      <c r="BI196" s="193">
        <f t="shared" si="28"/>
        <v>0</v>
      </c>
      <c r="BJ196" s="14" t="s">
        <v>85</v>
      </c>
      <c r="BK196" s="193">
        <f t="shared" si="29"/>
        <v>0</v>
      </c>
      <c r="BL196" s="14" t="s">
        <v>167</v>
      </c>
      <c r="BM196" s="192" t="s">
        <v>390</v>
      </c>
    </row>
    <row r="197" spans="1:65" s="2" customFormat="1" ht="37.9" customHeight="1">
      <c r="A197" s="31"/>
      <c r="B197" s="32"/>
      <c r="C197" s="180" t="s">
        <v>391</v>
      </c>
      <c r="D197" s="180" t="s">
        <v>128</v>
      </c>
      <c r="E197" s="181" t="s">
        <v>392</v>
      </c>
      <c r="F197" s="182" t="s">
        <v>393</v>
      </c>
      <c r="G197" s="183" t="s">
        <v>149</v>
      </c>
      <c r="H197" s="184">
        <v>123</v>
      </c>
      <c r="I197" s="185"/>
      <c r="J197" s="186">
        <f t="shared" si="20"/>
        <v>0</v>
      </c>
      <c r="K197" s="187"/>
      <c r="L197" s="36"/>
      <c r="M197" s="188" t="s">
        <v>1</v>
      </c>
      <c r="N197" s="189" t="s">
        <v>42</v>
      </c>
      <c r="O197" s="68"/>
      <c r="P197" s="190">
        <f t="shared" si="21"/>
        <v>0</v>
      </c>
      <c r="Q197" s="190">
        <v>0</v>
      </c>
      <c r="R197" s="190">
        <f t="shared" si="22"/>
        <v>0</v>
      </c>
      <c r="S197" s="190">
        <v>0</v>
      </c>
      <c r="T197" s="191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2" t="s">
        <v>167</v>
      </c>
      <c r="AT197" s="192" t="s">
        <v>128</v>
      </c>
      <c r="AU197" s="192" t="s">
        <v>87</v>
      </c>
      <c r="AY197" s="14" t="s">
        <v>124</v>
      </c>
      <c r="BE197" s="193">
        <f t="shared" si="24"/>
        <v>0</v>
      </c>
      <c r="BF197" s="193">
        <f t="shared" si="25"/>
        <v>0</v>
      </c>
      <c r="BG197" s="193">
        <f t="shared" si="26"/>
        <v>0</v>
      </c>
      <c r="BH197" s="193">
        <f t="shared" si="27"/>
        <v>0</v>
      </c>
      <c r="BI197" s="193">
        <f t="shared" si="28"/>
        <v>0</v>
      </c>
      <c r="BJ197" s="14" t="s">
        <v>85</v>
      </c>
      <c r="BK197" s="193">
        <f t="shared" si="29"/>
        <v>0</v>
      </c>
      <c r="BL197" s="14" t="s">
        <v>167</v>
      </c>
      <c r="BM197" s="192" t="s">
        <v>394</v>
      </c>
    </row>
    <row r="198" spans="1:65" s="2" customFormat="1" ht="37.9" customHeight="1">
      <c r="A198" s="31"/>
      <c r="B198" s="32"/>
      <c r="C198" s="194" t="s">
        <v>395</v>
      </c>
      <c r="D198" s="194" t="s">
        <v>170</v>
      </c>
      <c r="E198" s="195" t="s">
        <v>396</v>
      </c>
      <c r="F198" s="196" t="s">
        <v>397</v>
      </c>
      <c r="G198" s="197" t="s">
        <v>149</v>
      </c>
      <c r="H198" s="198">
        <v>123</v>
      </c>
      <c r="I198" s="199"/>
      <c r="J198" s="200">
        <f t="shared" si="20"/>
        <v>0</v>
      </c>
      <c r="K198" s="201"/>
      <c r="L198" s="202"/>
      <c r="M198" s="203" t="s">
        <v>1</v>
      </c>
      <c r="N198" s="204" t="s">
        <v>42</v>
      </c>
      <c r="O198" s="68"/>
      <c r="P198" s="190">
        <f t="shared" si="21"/>
        <v>0</v>
      </c>
      <c r="Q198" s="190">
        <v>0</v>
      </c>
      <c r="R198" s="190">
        <f t="shared" si="22"/>
        <v>0</v>
      </c>
      <c r="S198" s="190">
        <v>0</v>
      </c>
      <c r="T198" s="191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2" t="s">
        <v>173</v>
      </c>
      <c r="AT198" s="192" t="s">
        <v>170</v>
      </c>
      <c r="AU198" s="192" t="s">
        <v>87</v>
      </c>
      <c r="AY198" s="14" t="s">
        <v>124</v>
      </c>
      <c r="BE198" s="193">
        <f t="shared" si="24"/>
        <v>0</v>
      </c>
      <c r="BF198" s="193">
        <f t="shared" si="25"/>
        <v>0</v>
      </c>
      <c r="BG198" s="193">
        <f t="shared" si="26"/>
        <v>0</v>
      </c>
      <c r="BH198" s="193">
        <f t="shared" si="27"/>
        <v>0</v>
      </c>
      <c r="BI198" s="193">
        <f t="shared" si="28"/>
        <v>0</v>
      </c>
      <c r="BJ198" s="14" t="s">
        <v>85</v>
      </c>
      <c r="BK198" s="193">
        <f t="shared" si="29"/>
        <v>0</v>
      </c>
      <c r="BL198" s="14" t="s">
        <v>167</v>
      </c>
      <c r="BM198" s="192" t="s">
        <v>398</v>
      </c>
    </row>
    <row r="199" spans="1:65" s="2" customFormat="1" ht="37.9" customHeight="1">
      <c r="A199" s="31"/>
      <c r="B199" s="32"/>
      <c r="C199" s="180" t="s">
        <v>399</v>
      </c>
      <c r="D199" s="180" t="s">
        <v>128</v>
      </c>
      <c r="E199" s="181" t="s">
        <v>400</v>
      </c>
      <c r="F199" s="182" t="s">
        <v>401</v>
      </c>
      <c r="G199" s="183" t="s">
        <v>149</v>
      </c>
      <c r="H199" s="184">
        <v>26</v>
      </c>
      <c r="I199" s="185"/>
      <c r="J199" s="186">
        <f t="shared" si="20"/>
        <v>0</v>
      </c>
      <c r="K199" s="187"/>
      <c r="L199" s="36"/>
      <c r="M199" s="188" t="s">
        <v>1</v>
      </c>
      <c r="N199" s="189" t="s">
        <v>42</v>
      </c>
      <c r="O199" s="68"/>
      <c r="P199" s="190">
        <f t="shared" si="21"/>
        <v>0</v>
      </c>
      <c r="Q199" s="190">
        <v>0</v>
      </c>
      <c r="R199" s="190">
        <f t="shared" si="22"/>
        <v>0</v>
      </c>
      <c r="S199" s="190">
        <v>0</v>
      </c>
      <c r="T199" s="191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2" t="s">
        <v>167</v>
      </c>
      <c r="AT199" s="192" t="s">
        <v>128</v>
      </c>
      <c r="AU199" s="192" t="s">
        <v>87</v>
      </c>
      <c r="AY199" s="14" t="s">
        <v>124</v>
      </c>
      <c r="BE199" s="193">
        <f t="shared" si="24"/>
        <v>0</v>
      </c>
      <c r="BF199" s="193">
        <f t="shared" si="25"/>
        <v>0</v>
      </c>
      <c r="BG199" s="193">
        <f t="shared" si="26"/>
        <v>0</v>
      </c>
      <c r="BH199" s="193">
        <f t="shared" si="27"/>
        <v>0</v>
      </c>
      <c r="BI199" s="193">
        <f t="shared" si="28"/>
        <v>0</v>
      </c>
      <c r="BJ199" s="14" t="s">
        <v>85</v>
      </c>
      <c r="BK199" s="193">
        <f t="shared" si="29"/>
        <v>0</v>
      </c>
      <c r="BL199" s="14" t="s">
        <v>167</v>
      </c>
      <c r="BM199" s="192" t="s">
        <v>402</v>
      </c>
    </row>
    <row r="200" spans="1:65" s="2" customFormat="1" ht="24.2" customHeight="1">
      <c r="A200" s="31"/>
      <c r="B200" s="32"/>
      <c r="C200" s="194" t="s">
        <v>403</v>
      </c>
      <c r="D200" s="194" t="s">
        <v>170</v>
      </c>
      <c r="E200" s="195" t="s">
        <v>404</v>
      </c>
      <c r="F200" s="196" t="s">
        <v>405</v>
      </c>
      <c r="G200" s="197" t="s">
        <v>149</v>
      </c>
      <c r="H200" s="198">
        <v>24</v>
      </c>
      <c r="I200" s="199"/>
      <c r="J200" s="200">
        <f t="shared" si="20"/>
        <v>0</v>
      </c>
      <c r="K200" s="201"/>
      <c r="L200" s="202"/>
      <c r="M200" s="203" t="s">
        <v>1</v>
      </c>
      <c r="N200" s="204" t="s">
        <v>42</v>
      </c>
      <c r="O200" s="68"/>
      <c r="P200" s="190">
        <f t="shared" si="21"/>
        <v>0</v>
      </c>
      <c r="Q200" s="190">
        <v>0</v>
      </c>
      <c r="R200" s="190">
        <f t="shared" si="22"/>
        <v>0</v>
      </c>
      <c r="S200" s="190">
        <v>0</v>
      </c>
      <c r="T200" s="191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2" t="s">
        <v>173</v>
      </c>
      <c r="AT200" s="192" t="s">
        <v>170</v>
      </c>
      <c r="AU200" s="192" t="s">
        <v>87</v>
      </c>
      <c r="AY200" s="14" t="s">
        <v>124</v>
      </c>
      <c r="BE200" s="193">
        <f t="shared" si="24"/>
        <v>0</v>
      </c>
      <c r="BF200" s="193">
        <f t="shared" si="25"/>
        <v>0</v>
      </c>
      <c r="BG200" s="193">
        <f t="shared" si="26"/>
        <v>0</v>
      </c>
      <c r="BH200" s="193">
        <f t="shared" si="27"/>
        <v>0</v>
      </c>
      <c r="BI200" s="193">
        <f t="shared" si="28"/>
        <v>0</v>
      </c>
      <c r="BJ200" s="14" t="s">
        <v>85</v>
      </c>
      <c r="BK200" s="193">
        <f t="shared" si="29"/>
        <v>0</v>
      </c>
      <c r="BL200" s="14" t="s">
        <v>167</v>
      </c>
      <c r="BM200" s="192" t="s">
        <v>406</v>
      </c>
    </row>
    <row r="201" spans="1:65" s="2" customFormat="1" ht="24.2" customHeight="1">
      <c r="A201" s="31"/>
      <c r="B201" s="32"/>
      <c r="C201" s="194" t="s">
        <v>407</v>
      </c>
      <c r="D201" s="194" t="s">
        <v>170</v>
      </c>
      <c r="E201" s="195" t="s">
        <v>408</v>
      </c>
      <c r="F201" s="196" t="s">
        <v>409</v>
      </c>
      <c r="G201" s="197" t="s">
        <v>149</v>
      </c>
      <c r="H201" s="198">
        <v>1</v>
      </c>
      <c r="I201" s="199"/>
      <c r="J201" s="200">
        <f t="shared" si="20"/>
        <v>0</v>
      </c>
      <c r="K201" s="201"/>
      <c r="L201" s="202"/>
      <c r="M201" s="203" t="s">
        <v>1</v>
      </c>
      <c r="N201" s="204" t="s">
        <v>42</v>
      </c>
      <c r="O201" s="68"/>
      <c r="P201" s="190">
        <f t="shared" si="21"/>
        <v>0</v>
      </c>
      <c r="Q201" s="190">
        <v>0</v>
      </c>
      <c r="R201" s="190">
        <f t="shared" si="22"/>
        <v>0</v>
      </c>
      <c r="S201" s="190">
        <v>0</v>
      </c>
      <c r="T201" s="191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2" t="s">
        <v>173</v>
      </c>
      <c r="AT201" s="192" t="s">
        <v>170</v>
      </c>
      <c r="AU201" s="192" t="s">
        <v>87</v>
      </c>
      <c r="AY201" s="14" t="s">
        <v>124</v>
      </c>
      <c r="BE201" s="193">
        <f t="shared" si="24"/>
        <v>0</v>
      </c>
      <c r="BF201" s="193">
        <f t="shared" si="25"/>
        <v>0</v>
      </c>
      <c r="BG201" s="193">
        <f t="shared" si="26"/>
        <v>0</v>
      </c>
      <c r="BH201" s="193">
        <f t="shared" si="27"/>
        <v>0</v>
      </c>
      <c r="BI201" s="193">
        <f t="shared" si="28"/>
        <v>0</v>
      </c>
      <c r="BJ201" s="14" t="s">
        <v>85</v>
      </c>
      <c r="BK201" s="193">
        <f t="shared" si="29"/>
        <v>0</v>
      </c>
      <c r="BL201" s="14" t="s">
        <v>167</v>
      </c>
      <c r="BM201" s="192" t="s">
        <v>410</v>
      </c>
    </row>
    <row r="202" spans="1:65" s="2" customFormat="1" ht="24.2" customHeight="1">
      <c r="A202" s="31"/>
      <c r="B202" s="32"/>
      <c r="C202" s="194" t="s">
        <v>411</v>
      </c>
      <c r="D202" s="194" t="s">
        <v>170</v>
      </c>
      <c r="E202" s="195" t="s">
        <v>412</v>
      </c>
      <c r="F202" s="196" t="s">
        <v>413</v>
      </c>
      <c r="G202" s="197" t="s">
        <v>149</v>
      </c>
      <c r="H202" s="198">
        <v>1</v>
      </c>
      <c r="I202" s="199"/>
      <c r="J202" s="200">
        <f t="shared" si="20"/>
        <v>0</v>
      </c>
      <c r="K202" s="201"/>
      <c r="L202" s="202"/>
      <c r="M202" s="203" t="s">
        <v>1</v>
      </c>
      <c r="N202" s="204" t="s">
        <v>42</v>
      </c>
      <c r="O202" s="68"/>
      <c r="P202" s="190">
        <f t="shared" si="21"/>
        <v>0</v>
      </c>
      <c r="Q202" s="190">
        <v>0</v>
      </c>
      <c r="R202" s="190">
        <f t="shared" si="22"/>
        <v>0</v>
      </c>
      <c r="S202" s="190">
        <v>0</v>
      </c>
      <c r="T202" s="191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2" t="s">
        <v>173</v>
      </c>
      <c r="AT202" s="192" t="s">
        <v>170</v>
      </c>
      <c r="AU202" s="192" t="s">
        <v>87</v>
      </c>
      <c r="AY202" s="14" t="s">
        <v>124</v>
      </c>
      <c r="BE202" s="193">
        <f t="shared" si="24"/>
        <v>0</v>
      </c>
      <c r="BF202" s="193">
        <f t="shared" si="25"/>
        <v>0</v>
      </c>
      <c r="BG202" s="193">
        <f t="shared" si="26"/>
        <v>0</v>
      </c>
      <c r="BH202" s="193">
        <f t="shared" si="27"/>
        <v>0</v>
      </c>
      <c r="BI202" s="193">
        <f t="shared" si="28"/>
        <v>0</v>
      </c>
      <c r="BJ202" s="14" t="s">
        <v>85</v>
      </c>
      <c r="BK202" s="193">
        <f t="shared" si="29"/>
        <v>0</v>
      </c>
      <c r="BL202" s="14" t="s">
        <v>167</v>
      </c>
      <c r="BM202" s="192" t="s">
        <v>414</v>
      </c>
    </row>
    <row r="203" spans="1:65" s="2" customFormat="1" ht="33" customHeight="1">
      <c r="A203" s="31"/>
      <c r="B203" s="32"/>
      <c r="C203" s="180" t="s">
        <v>415</v>
      </c>
      <c r="D203" s="180" t="s">
        <v>128</v>
      </c>
      <c r="E203" s="181" t="s">
        <v>416</v>
      </c>
      <c r="F203" s="182" t="s">
        <v>417</v>
      </c>
      <c r="G203" s="183" t="s">
        <v>149</v>
      </c>
      <c r="H203" s="184">
        <v>8</v>
      </c>
      <c r="I203" s="185"/>
      <c r="J203" s="186">
        <f t="shared" si="20"/>
        <v>0</v>
      </c>
      <c r="K203" s="187"/>
      <c r="L203" s="36"/>
      <c r="M203" s="188" t="s">
        <v>1</v>
      </c>
      <c r="N203" s="189" t="s">
        <v>42</v>
      </c>
      <c r="O203" s="68"/>
      <c r="P203" s="190">
        <f t="shared" si="21"/>
        <v>0</v>
      </c>
      <c r="Q203" s="190">
        <v>0</v>
      </c>
      <c r="R203" s="190">
        <f t="shared" si="22"/>
        <v>0</v>
      </c>
      <c r="S203" s="190">
        <v>0</v>
      </c>
      <c r="T203" s="191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2" t="s">
        <v>167</v>
      </c>
      <c r="AT203" s="192" t="s">
        <v>128</v>
      </c>
      <c r="AU203" s="192" t="s">
        <v>87</v>
      </c>
      <c r="AY203" s="14" t="s">
        <v>124</v>
      </c>
      <c r="BE203" s="193">
        <f t="shared" si="24"/>
        <v>0</v>
      </c>
      <c r="BF203" s="193">
        <f t="shared" si="25"/>
        <v>0</v>
      </c>
      <c r="BG203" s="193">
        <f t="shared" si="26"/>
        <v>0</v>
      </c>
      <c r="BH203" s="193">
        <f t="shared" si="27"/>
        <v>0</v>
      </c>
      <c r="BI203" s="193">
        <f t="shared" si="28"/>
        <v>0</v>
      </c>
      <c r="BJ203" s="14" t="s">
        <v>85</v>
      </c>
      <c r="BK203" s="193">
        <f t="shared" si="29"/>
        <v>0</v>
      </c>
      <c r="BL203" s="14" t="s">
        <v>167</v>
      </c>
      <c r="BM203" s="192" t="s">
        <v>418</v>
      </c>
    </row>
    <row r="204" spans="1:65" s="2" customFormat="1" ht="33" customHeight="1">
      <c r="A204" s="31"/>
      <c r="B204" s="32"/>
      <c r="C204" s="194" t="s">
        <v>173</v>
      </c>
      <c r="D204" s="194" t="s">
        <v>170</v>
      </c>
      <c r="E204" s="195" t="s">
        <v>419</v>
      </c>
      <c r="F204" s="196" t="s">
        <v>420</v>
      </c>
      <c r="G204" s="197" t="s">
        <v>149</v>
      </c>
      <c r="H204" s="198">
        <v>8</v>
      </c>
      <c r="I204" s="199"/>
      <c r="J204" s="200">
        <f t="shared" si="20"/>
        <v>0</v>
      </c>
      <c r="K204" s="201"/>
      <c r="L204" s="202"/>
      <c r="M204" s="203" t="s">
        <v>1</v>
      </c>
      <c r="N204" s="204" t="s">
        <v>42</v>
      </c>
      <c r="O204" s="68"/>
      <c r="P204" s="190">
        <f t="shared" si="21"/>
        <v>0</v>
      </c>
      <c r="Q204" s="190">
        <v>1.8000000000000001E-4</v>
      </c>
      <c r="R204" s="190">
        <f t="shared" si="22"/>
        <v>1.4400000000000001E-3</v>
      </c>
      <c r="S204" s="190">
        <v>0</v>
      </c>
      <c r="T204" s="191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2" t="s">
        <v>173</v>
      </c>
      <c r="AT204" s="192" t="s">
        <v>170</v>
      </c>
      <c r="AU204" s="192" t="s">
        <v>87</v>
      </c>
      <c r="AY204" s="14" t="s">
        <v>124</v>
      </c>
      <c r="BE204" s="193">
        <f t="shared" si="24"/>
        <v>0</v>
      </c>
      <c r="BF204" s="193">
        <f t="shared" si="25"/>
        <v>0</v>
      </c>
      <c r="BG204" s="193">
        <f t="shared" si="26"/>
        <v>0</v>
      </c>
      <c r="BH204" s="193">
        <f t="shared" si="27"/>
        <v>0</v>
      </c>
      <c r="BI204" s="193">
        <f t="shared" si="28"/>
        <v>0</v>
      </c>
      <c r="BJ204" s="14" t="s">
        <v>85</v>
      </c>
      <c r="BK204" s="193">
        <f t="shared" si="29"/>
        <v>0</v>
      </c>
      <c r="BL204" s="14" t="s">
        <v>167</v>
      </c>
      <c r="BM204" s="192" t="s">
        <v>421</v>
      </c>
    </row>
    <row r="205" spans="1:65" s="2" customFormat="1" ht="24.2" customHeight="1">
      <c r="A205" s="31"/>
      <c r="B205" s="32"/>
      <c r="C205" s="180" t="s">
        <v>422</v>
      </c>
      <c r="D205" s="180" t="s">
        <v>128</v>
      </c>
      <c r="E205" s="181" t="s">
        <v>423</v>
      </c>
      <c r="F205" s="182" t="s">
        <v>424</v>
      </c>
      <c r="G205" s="183" t="s">
        <v>149</v>
      </c>
      <c r="H205" s="184">
        <v>12</v>
      </c>
      <c r="I205" s="185"/>
      <c r="J205" s="186">
        <f t="shared" ref="J205:J236" si="30">ROUND(I205*H205,2)</f>
        <v>0</v>
      </c>
      <c r="K205" s="187"/>
      <c r="L205" s="36"/>
      <c r="M205" s="188" t="s">
        <v>1</v>
      </c>
      <c r="N205" s="189" t="s">
        <v>42</v>
      </c>
      <c r="O205" s="68"/>
      <c r="P205" s="190">
        <f t="shared" ref="P205:P236" si="31">O205*H205</f>
        <v>0</v>
      </c>
      <c r="Q205" s="190">
        <v>0</v>
      </c>
      <c r="R205" s="190">
        <f t="shared" ref="R205:R236" si="32">Q205*H205</f>
        <v>0</v>
      </c>
      <c r="S205" s="190">
        <v>0</v>
      </c>
      <c r="T205" s="191">
        <f t="shared" ref="T205:T236" si="33"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2" t="s">
        <v>167</v>
      </c>
      <c r="AT205" s="192" t="s">
        <v>128</v>
      </c>
      <c r="AU205" s="192" t="s">
        <v>87</v>
      </c>
      <c r="AY205" s="14" t="s">
        <v>124</v>
      </c>
      <c r="BE205" s="193">
        <f t="shared" ref="BE205:BE236" si="34">IF(N205="základní",J205,0)</f>
        <v>0</v>
      </c>
      <c r="BF205" s="193">
        <f t="shared" ref="BF205:BF236" si="35">IF(N205="snížená",J205,0)</f>
        <v>0</v>
      </c>
      <c r="BG205" s="193">
        <f t="shared" ref="BG205:BG236" si="36">IF(N205="zákl. přenesená",J205,0)</f>
        <v>0</v>
      </c>
      <c r="BH205" s="193">
        <f t="shared" ref="BH205:BH236" si="37">IF(N205="sníž. přenesená",J205,0)</f>
        <v>0</v>
      </c>
      <c r="BI205" s="193">
        <f t="shared" ref="BI205:BI236" si="38">IF(N205="nulová",J205,0)</f>
        <v>0</v>
      </c>
      <c r="BJ205" s="14" t="s">
        <v>85</v>
      </c>
      <c r="BK205" s="193">
        <f t="shared" ref="BK205:BK236" si="39">ROUND(I205*H205,2)</f>
        <v>0</v>
      </c>
      <c r="BL205" s="14" t="s">
        <v>167</v>
      </c>
      <c r="BM205" s="192" t="s">
        <v>425</v>
      </c>
    </row>
    <row r="206" spans="1:65" s="2" customFormat="1" ht="16.5" customHeight="1">
      <c r="A206" s="31"/>
      <c r="B206" s="32"/>
      <c r="C206" s="194" t="s">
        <v>426</v>
      </c>
      <c r="D206" s="194" t="s">
        <v>170</v>
      </c>
      <c r="E206" s="195" t="s">
        <v>427</v>
      </c>
      <c r="F206" s="196" t="s">
        <v>428</v>
      </c>
      <c r="G206" s="197" t="s">
        <v>149</v>
      </c>
      <c r="H206" s="198">
        <v>6</v>
      </c>
      <c r="I206" s="199"/>
      <c r="J206" s="200">
        <f t="shared" si="30"/>
        <v>0</v>
      </c>
      <c r="K206" s="201"/>
      <c r="L206" s="202"/>
      <c r="M206" s="203" t="s">
        <v>1</v>
      </c>
      <c r="N206" s="204" t="s">
        <v>42</v>
      </c>
      <c r="O206" s="68"/>
      <c r="P206" s="190">
        <f t="shared" si="31"/>
        <v>0</v>
      </c>
      <c r="Q206" s="190">
        <v>0</v>
      </c>
      <c r="R206" s="190">
        <f t="shared" si="32"/>
        <v>0</v>
      </c>
      <c r="S206" s="190">
        <v>0</v>
      </c>
      <c r="T206" s="191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2" t="s">
        <v>173</v>
      </c>
      <c r="AT206" s="192" t="s">
        <v>170</v>
      </c>
      <c r="AU206" s="192" t="s">
        <v>87</v>
      </c>
      <c r="AY206" s="14" t="s">
        <v>124</v>
      </c>
      <c r="BE206" s="193">
        <f t="shared" si="34"/>
        <v>0</v>
      </c>
      <c r="BF206" s="193">
        <f t="shared" si="35"/>
        <v>0</v>
      </c>
      <c r="BG206" s="193">
        <f t="shared" si="36"/>
        <v>0</v>
      </c>
      <c r="BH206" s="193">
        <f t="shared" si="37"/>
        <v>0</v>
      </c>
      <c r="BI206" s="193">
        <f t="shared" si="38"/>
        <v>0</v>
      </c>
      <c r="BJ206" s="14" t="s">
        <v>85</v>
      </c>
      <c r="BK206" s="193">
        <f t="shared" si="39"/>
        <v>0</v>
      </c>
      <c r="BL206" s="14" t="s">
        <v>167</v>
      </c>
      <c r="BM206" s="192" t="s">
        <v>429</v>
      </c>
    </row>
    <row r="207" spans="1:65" s="2" customFormat="1" ht="16.5" customHeight="1">
      <c r="A207" s="31"/>
      <c r="B207" s="32"/>
      <c r="C207" s="194" t="s">
        <v>430</v>
      </c>
      <c r="D207" s="194" t="s">
        <v>170</v>
      </c>
      <c r="E207" s="195" t="s">
        <v>431</v>
      </c>
      <c r="F207" s="196" t="s">
        <v>432</v>
      </c>
      <c r="G207" s="197" t="s">
        <v>149</v>
      </c>
      <c r="H207" s="198">
        <v>3</v>
      </c>
      <c r="I207" s="199"/>
      <c r="J207" s="200">
        <f t="shared" si="30"/>
        <v>0</v>
      </c>
      <c r="K207" s="201"/>
      <c r="L207" s="202"/>
      <c r="M207" s="203" t="s">
        <v>1</v>
      </c>
      <c r="N207" s="204" t="s">
        <v>42</v>
      </c>
      <c r="O207" s="68"/>
      <c r="P207" s="190">
        <f t="shared" si="31"/>
        <v>0</v>
      </c>
      <c r="Q207" s="190">
        <v>0</v>
      </c>
      <c r="R207" s="190">
        <f t="shared" si="32"/>
        <v>0</v>
      </c>
      <c r="S207" s="190">
        <v>0</v>
      </c>
      <c r="T207" s="191">
        <f t="shared" si="3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2" t="s">
        <v>173</v>
      </c>
      <c r="AT207" s="192" t="s">
        <v>170</v>
      </c>
      <c r="AU207" s="192" t="s">
        <v>87</v>
      </c>
      <c r="AY207" s="14" t="s">
        <v>124</v>
      </c>
      <c r="BE207" s="193">
        <f t="shared" si="34"/>
        <v>0</v>
      </c>
      <c r="BF207" s="193">
        <f t="shared" si="35"/>
        <v>0</v>
      </c>
      <c r="BG207" s="193">
        <f t="shared" si="36"/>
        <v>0</v>
      </c>
      <c r="BH207" s="193">
        <f t="shared" si="37"/>
        <v>0</v>
      </c>
      <c r="BI207" s="193">
        <f t="shared" si="38"/>
        <v>0</v>
      </c>
      <c r="BJ207" s="14" t="s">
        <v>85</v>
      </c>
      <c r="BK207" s="193">
        <f t="shared" si="39"/>
        <v>0</v>
      </c>
      <c r="BL207" s="14" t="s">
        <v>167</v>
      </c>
      <c r="BM207" s="192" t="s">
        <v>433</v>
      </c>
    </row>
    <row r="208" spans="1:65" s="2" customFormat="1" ht="16.5" customHeight="1">
      <c r="A208" s="31"/>
      <c r="B208" s="32"/>
      <c r="C208" s="194" t="s">
        <v>434</v>
      </c>
      <c r="D208" s="194" t="s">
        <v>170</v>
      </c>
      <c r="E208" s="195" t="s">
        <v>435</v>
      </c>
      <c r="F208" s="196" t="s">
        <v>436</v>
      </c>
      <c r="G208" s="197" t="s">
        <v>149</v>
      </c>
      <c r="H208" s="198">
        <v>3</v>
      </c>
      <c r="I208" s="199"/>
      <c r="J208" s="200">
        <f t="shared" si="30"/>
        <v>0</v>
      </c>
      <c r="K208" s="201"/>
      <c r="L208" s="202"/>
      <c r="M208" s="203" t="s">
        <v>1</v>
      </c>
      <c r="N208" s="204" t="s">
        <v>42</v>
      </c>
      <c r="O208" s="68"/>
      <c r="P208" s="190">
        <f t="shared" si="31"/>
        <v>0</v>
      </c>
      <c r="Q208" s="190">
        <v>0</v>
      </c>
      <c r="R208" s="190">
        <f t="shared" si="32"/>
        <v>0</v>
      </c>
      <c r="S208" s="190">
        <v>0</v>
      </c>
      <c r="T208" s="191">
        <f t="shared" si="3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2" t="s">
        <v>173</v>
      </c>
      <c r="AT208" s="192" t="s">
        <v>170</v>
      </c>
      <c r="AU208" s="192" t="s">
        <v>87</v>
      </c>
      <c r="AY208" s="14" t="s">
        <v>124</v>
      </c>
      <c r="BE208" s="193">
        <f t="shared" si="34"/>
        <v>0</v>
      </c>
      <c r="BF208" s="193">
        <f t="shared" si="35"/>
        <v>0</v>
      </c>
      <c r="BG208" s="193">
        <f t="shared" si="36"/>
        <v>0</v>
      </c>
      <c r="BH208" s="193">
        <f t="shared" si="37"/>
        <v>0</v>
      </c>
      <c r="BI208" s="193">
        <f t="shared" si="38"/>
        <v>0</v>
      </c>
      <c r="BJ208" s="14" t="s">
        <v>85</v>
      </c>
      <c r="BK208" s="193">
        <f t="shared" si="39"/>
        <v>0</v>
      </c>
      <c r="BL208" s="14" t="s">
        <v>167</v>
      </c>
      <c r="BM208" s="192" t="s">
        <v>437</v>
      </c>
    </row>
    <row r="209" spans="1:65" s="2" customFormat="1" ht="24.2" customHeight="1">
      <c r="A209" s="31"/>
      <c r="B209" s="32"/>
      <c r="C209" s="180" t="s">
        <v>167</v>
      </c>
      <c r="D209" s="180" t="s">
        <v>128</v>
      </c>
      <c r="E209" s="181" t="s">
        <v>438</v>
      </c>
      <c r="F209" s="182" t="s">
        <v>439</v>
      </c>
      <c r="G209" s="183" t="s">
        <v>149</v>
      </c>
      <c r="H209" s="184">
        <v>83</v>
      </c>
      <c r="I209" s="185"/>
      <c r="J209" s="186">
        <f t="shared" si="30"/>
        <v>0</v>
      </c>
      <c r="K209" s="187"/>
      <c r="L209" s="36"/>
      <c r="M209" s="188" t="s">
        <v>1</v>
      </c>
      <c r="N209" s="189" t="s">
        <v>42</v>
      </c>
      <c r="O209" s="68"/>
      <c r="P209" s="190">
        <f t="shared" si="31"/>
        <v>0</v>
      </c>
      <c r="Q209" s="190">
        <v>0</v>
      </c>
      <c r="R209" s="190">
        <f t="shared" si="32"/>
        <v>0</v>
      </c>
      <c r="S209" s="190">
        <v>0</v>
      </c>
      <c r="T209" s="191">
        <f t="shared" si="3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2" t="s">
        <v>167</v>
      </c>
      <c r="AT209" s="192" t="s">
        <v>128</v>
      </c>
      <c r="AU209" s="192" t="s">
        <v>87</v>
      </c>
      <c r="AY209" s="14" t="s">
        <v>124</v>
      </c>
      <c r="BE209" s="193">
        <f t="shared" si="34"/>
        <v>0</v>
      </c>
      <c r="BF209" s="193">
        <f t="shared" si="35"/>
        <v>0</v>
      </c>
      <c r="BG209" s="193">
        <f t="shared" si="36"/>
        <v>0</v>
      </c>
      <c r="BH209" s="193">
        <f t="shared" si="37"/>
        <v>0</v>
      </c>
      <c r="BI209" s="193">
        <f t="shared" si="38"/>
        <v>0</v>
      </c>
      <c r="BJ209" s="14" t="s">
        <v>85</v>
      </c>
      <c r="BK209" s="193">
        <f t="shared" si="39"/>
        <v>0</v>
      </c>
      <c r="BL209" s="14" t="s">
        <v>167</v>
      </c>
      <c r="BM209" s="192" t="s">
        <v>440</v>
      </c>
    </row>
    <row r="210" spans="1:65" s="2" customFormat="1" ht="49.15" customHeight="1">
      <c r="A210" s="31"/>
      <c r="B210" s="32"/>
      <c r="C210" s="194" t="s">
        <v>441</v>
      </c>
      <c r="D210" s="194" t="s">
        <v>170</v>
      </c>
      <c r="E210" s="195" t="s">
        <v>442</v>
      </c>
      <c r="F210" s="196" t="s">
        <v>443</v>
      </c>
      <c r="G210" s="197" t="s">
        <v>149</v>
      </c>
      <c r="H210" s="198">
        <v>25</v>
      </c>
      <c r="I210" s="199"/>
      <c r="J210" s="200">
        <f t="shared" si="30"/>
        <v>0</v>
      </c>
      <c r="K210" s="201"/>
      <c r="L210" s="202"/>
      <c r="M210" s="203" t="s">
        <v>1</v>
      </c>
      <c r="N210" s="204" t="s">
        <v>42</v>
      </c>
      <c r="O210" s="68"/>
      <c r="P210" s="190">
        <f t="shared" si="31"/>
        <v>0</v>
      </c>
      <c r="Q210" s="190">
        <v>0</v>
      </c>
      <c r="R210" s="190">
        <f t="shared" si="32"/>
        <v>0</v>
      </c>
      <c r="S210" s="190">
        <v>0</v>
      </c>
      <c r="T210" s="191">
        <f t="shared" si="3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2" t="s">
        <v>173</v>
      </c>
      <c r="AT210" s="192" t="s">
        <v>170</v>
      </c>
      <c r="AU210" s="192" t="s">
        <v>87</v>
      </c>
      <c r="AY210" s="14" t="s">
        <v>124</v>
      </c>
      <c r="BE210" s="193">
        <f t="shared" si="34"/>
        <v>0</v>
      </c>
      <c r="BF210" s="193">
        <f t="shared" si="35"/>
        <v>0</v>
      </c>
      <c r="BG210" s="193">
        <f t="shared" si="36"/>
        <v>0</v>
      </c>
      <c r="BH210" s="193">
        <f t="shared" si="37"/>
        <v>0</v>
      </c>
      <c r="BI210" s="193">
        <f t="shared" si="38"/>
        <v>0</v>
      </c>
      <c r="BJ210" s="14" t="s">
        <v>85</v>
      </c>
      <c r="BK210" s="193">
        <f t="shared" si="39"/>
        <v>0</v>
      </c>
      <c r="BL210" s="14" t="s">
        <v>167</v>
      </c>
      <c r="BM210" s="192" t="s">
        <v>444</v>
      </c>
    </row>
    <row r="211" spans="1:65" s="2" customFormat="1" ht="37.9" customHeight="1">
      <c r="A211" s="31"/>
      <c r="B211" s="32"/>
      <c r="C211" s="194" t="s">
        <v>7</v>
      </c>
      <c r="D211" s="194" t="s">
        <v>170</v>
      </c>
      <c r="E211" s="195" t="s">
        <v>445</v>
      </c>
      <c r="F211" s="196" t="s">
        <v>446</v>
      </c>
      <c r="G211" s="197" t="s">
        <v>149</v>
      </c>
      <c r="H211" s="198">
        <v>6</v>
      </c>
      <c r="I211" s="199"/>
      <c r="J211" s="200">
        <f t="shared" si="30"/>
        <v>0</v>
      </c>
      <c r="K211" s="201"/>
      <c r="L211" s="202"/>
      <c r="M211" s="203" t="s">
        <v>1</v>
      </c>
      <c r="N211" s="204" t="s">
        <v>42</v>
      </c>
      <c r="O211" s="68"/>
      <c r="P211" s="190">
        <f t="shared" si="31"/>
        <v>0</v>
      </c>
      <c r="Q211" s="190">
        <v>0</v>
      </c>
      <c r="R211" s="190">
        <f t="shared" si="32"/>
        <v>0</v>
      </c>
      <c r="S211" s="190">
        <v>0</v>
      </c>
      <c r="T211" s="191">
        <f t="shared" si="3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2" t="s">
        <v>173</v>
      </c>
      <c r="AT211" s="192" t="s">
        <v>170</v>
      </c>
      <c r="AU211" s="192" t="s">
        <v>87</v>
      </c>
      <c r="AY211" s="14" t="s">
        <v>124</v>
      </c>
      <c r="BE211" s="193">
        <f t="shared" si="34"/>
        <v>0</v>
      </c>
      <c r="BF211" s="193">
        <f t="shared" si="35"/>
        <v>0</v>
      </c>
      <c r="BG211" s="193">
        <f t="shared" si="36"/>
        <v>0</v>
      </c>
      <c r="BH211" s="193">
        <f t="shared" si="37"/>
        <v>0</v>
      </c>
      <c r="BI211" s="193">
        <f t="shared" si="38"/>
        <v>0</v>
      </c>
      <c r="BJ211" s="14" t="s">
        <v>85</v>
      </c>
      <c r="BK211" s="193">
        <f t="shared" si="39"/>
        <v>0</v>
      </c>
      <c r="BL211" s="14" t="s">
        <v>167</v>
      </c>
      <c r="BM211" s="192" t="s">
        <v>447</v>
      </c>
    </row>
    <row r="212" spans="1:65" s="2" customFormat="1" ht="55.5" customHeight="1">
      <c r="A212" s="31"/>
      <c r="B212" s="32"/>
      <c r="C212" s="194" t="s">
        <v>448</v>
      </c>
      <c r="D212" s="194" t="s">
        <v>170</v>
      </c>
      <c r="E212" s="195" t="s">
        <v>449</v>
      </c>
      <c r="F212" s="196" t="s">
        <v>450</v>
      </c>
      <c r="G212" s="197" t="s">
        <v>149</v>
      </c>
      <c r="H212" s="198">
        <v>52</v>
      </c>
      <c r="I212" s="199"/>
      <c r="J212" s="200">
        <f t="shared" si="30"/>
        <v>0</v>
      </c>
      <c r="K212" s="201"/>
      <c r="L212" s="202"/>
      <c r="M212" s="203" t="s">
        <v>1</v>
      </c>
      <c r="N212" s="204" t="s">
        <v>42</v>
      </c>
      <c r="O212" s="68"/>
      <c r="P212" s="190">
        <f t="shared" si="31"/>
        <v>0</v>
      </c>
      <c r="Q212" s="190">
        <v>0</v>
      </c>
      <c r="R212" s="190">
        <f t="shared" si="32"/>
        <v>0</v>
      </c>
      <c r="S212" s="190">
        <v>0</v>
      </c>
      <c r="T212" s="191">
        <f t="shared" si="3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2" t="s">
        <v>173</v>
      </c>
      <c r="AT212" s="192" t="s">
        <v>170</v>
      </c>
      <c r="AU212" s="192" t="s">
        <v>87</v>
      </c>
      <c r="AY212" s="14" t="s">
        <v>124</v>
      </c>
      <c r="BE212" s="193">
        <f t="shared" si="34"/>
        <v>0</v>
      </c>
      <c r="BF212" s="193">
        <f t="shared" si="35"/>
        <v>0</v>
      </c>
      <c r="BG212" s="193">
        <f t="shared" si="36"/>
        <v>0</v>
      </c>
      <c r="BH212" s="193">
        <f t="shared" si="37"/>
        <v>0</v>
      </c>
      <c r="BI212" s="193">
        <f t="shared" si="38"/>
        <v>0</v>
      </c>
      <c r="BJ212" s="14" t="s">
        <v>85</v>
      </c>
      <c r="BK212" s="193">
        <f t="shared" si="39"/>
        <v>0</v>
      </c>
      <c r="BL212" s="14" t="s">
        <v>167</v>
      </c>
      <c r="BM212" s="192" t="s">
        <v>451</v>
      </c>
    </row>
    <row r="213" spans="1:65" s="2" customFormat="1" ht="24.2" customHeight="1">
      <c r="A213" s="31"/>
      <c r="B213" s="32"/>
      <c r="C213" s="180" t="s">
        <v>85</v>
      </c>
      <c r="D213" s="180" t="s">
        <v>128</v>
      </c>
      <c r="E213" s="181" t="s">
        <v>452</v>
      </c>
      <c r="F213" s="182" t="s">
        <v>453</v>
      </c>
      <c r="G213" s="183" t="s">
        <v>149</v>
      </c>
      <c r="H213" s="184">
        <v>5</v>
      </c>
      <c r="I213" s="185"/>
      <c r="J213" s="186">
        <f t="shared" si="30"/>
        <v>0</v>
      </c>
      <c r="K213" s="187"/>
      <c r="L213" s="36"/>
      <c r="M213" s="188" t="s">
        <v>1</v>
      </c>
      <c r="N213" s="189" t="s">
        <v>42</v>
      </c>
      <c r="O213" s="68"/>
      <c r="P213" s="190">
        <f t="shared" si="31"/>
        <v>0</v>
      </c>
      <c r="Q213" s="190">
        <v>0</v>
      </c>
      <c r="R213" s="190">
        <f t="shared" si="32"/>
        <v>0</v>
      </c>
      <c r="S213" s="190">
        <v>0</v>
      </c>
      <c r="T213" s="191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2" t="s">
        <v>167</v>
      </c>
      <c r="AT213" s="192" t="s">
        <v>128</v>
      </c>
      <c r="AU213" s="192" t="s">
        <v>87</v>
      </c>
      <c r="AY213" s="14" t="s">
        <v>124</v>
      </c>
      <c r="BE213" s="193">
        <f t="shared" si="34"/>
        <v>0</v>
      </c>
      <c r="BF213" s="193">
        <f t="shared" si="35"/>
        <v>0</v>
      </c>
      <c r="BG213" s="193">
        <f t="shared" si="36"/>
        <v>0</v>
      </c>
      <c r="BH213" s="193">
        <f t="shared" si="37"/>
        <v>0</v>
      </c>
      <c r="BI213" s="193">
        <f t="shared" si="38"/>
        <v>0</v>
      </c>
      <c r="BJ213" s="14" t="s">
        <v>85</v>
      </c>
      <c r="BK213" s="193">
        <f t="shared" si="39"/>
        <v>0</v>
      </c>
      <c r="BL213" s="14" t="s">
        <v>167</v>
      </c>
      <c r="BM213" s="192" t="s">
        <v>454</v>
      </c>
    </row>
    <row r="214" spans="1:65" s="2" customFormat="1" ht="24.2" customHeight="1">
      <c r="A214" s="31"/>
      <c r="B214" s="32"/>
      <c r="C214" s="180" t="s">
        <v>87</v>
      </c>
      <c r="D214" s="180" t="s">
        <v>128</v>
      </c>
      <c r="E214" s="181" t="s">
        <v>455</v>
      </c>
      <c r="F214" s="182" t="s">
        <v>456</v>
      </c>
      <c r="G214" s="183" t="s">
        <v>149</v>
      </c>
      <c r="H214" s="184">
        <v>44</v>
      </c>
      <c r="I214" s="185"/>
      <c r="J214" s="186">
        <f t="shared" si="30"/>
        <v>0</v>
      </c>
      <c r="K214" s="187"/>
      <c r="L214" s="36"/>
      <c r="M214" s="188" t="s">
        <v>1</v>
      </c>
      <c r="N214" s="189" t="s">
        <v>42</v>
      </c>
      <c r="O214" s="68"/>
      <c r="P214" s="190">
        <f t="shared" si="31"/>
        <v>0</v>
      </c>
      <c r="Q214" s="190">
        <v>0</v>
      </c>
      <c r="R214" s="190">
        <f t="shared" si="32"/>
        <v>0</v>
      </c>
      <c r="S214" s="190">
        <v>0</v>
      </c>
      <c r="T214" s="191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2" t="s">
        <v>167</v>
      </c>
      <c r="AT214" s="192" t="s">
        <v>128</v>
      </c>
      <c r="AU214" s="192" t="s">
        <v>87</v>
      </c>
      <c r="AY214" s="14" t="s">
        <v>124</v>
      </c>
      <c r="BE214" s="193">
        <f t="shared" si="34"/>
        <v>0</v>
      </c>
      <c r="BF214" s="193">
        <f t="shared" si="35"/>
        <v>0</v>
      </c>
      <c r="BG214" s="193">
        <f t="shared" si="36"/>
        <v>0</v>
      </c>
      <c r="BH214" s="193">
        <f t="shared" si="37"/>
        <v>0</v>
      </c>
      <c r="BI214" s="193">
        <f t="shared" si="38"/>
        <v>0</v>
      </c>
      <c r="BJ214" s="14" t="s">
        <v>85</v>
      </c>
      <c r="BK214" s="193">
        <f t="shared" si="39"/>
        <v>0</v>
      </c>
      <c r="BL214" s="14" t="s">
        <v>167</v>
      </c>
      <c r="BM214" s="192" t="s">
        <v>457</v>
      </c>
    </row>
    <row r="215" spans="1:65" s="2" customFormat="1" ht="24.2" customHeight="1">
      <c r="A215" s="31"/>
      <c r="B215" s="32"/>
      <c r="C215" s="180" t="s">
        <v>458</v>
      </c>
      <c r="D215" s="180" t="s">
        <v>128</v>
      </c>
      <c r="E215" s="181" t="s">
        <v>459</v>
      </c>
      <c r="F215" s="182" t="s">
        <v>460</v>
      </c>
      <c r="G215" s="183" t="s">
        <v>149</v>
      </c>
      <c r="H215" s="184">
        <v>99</v>
      </c>
      <c r="I215" s="185"/>
      <c r="J215" s="186">
        <f t="shared" si="30"/>
        <v>0</v>
      </c>
      <c r="K215" s="187"/>
      <c r="L215" s="36"/>
      <c r="M215" s="188" t="s">
        <v>1</v>
      </c>
      <c r="N215" s="189" t="s">
        <v>42</v>
      </c>
      <c r="O215" s="68"/>
      <c r="P215" s="190">
        <f t="shared" si="31"/>
        <v>0</v>
      </c>
      <c r="Q215" s="190">
        <v>0</v>
      </c>
      <c r="R215" s="190">
        <f t="shared" si="32"/>
        <v>0</v>
      </c>
      <c r="S215" s="190">
        <v>0</v>
      </c>
      <c r="T215" s="191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2" t="s">
        <v>167</v>
      </c>
      <c r="AT215" s="192" t="s">
        <v>128</v>
      </c>
      <c r="AU215" s="192" t="s">
        <v>87</v>
      </c>
      <c r="AY215" s="14" t="s">
        <v>124</v>
      </c>
      <c r="BE215" s="193">
        <f t="shared" si="34"/>
        <v>0</v>
      </c>
      <c r="BF215" s="193">
        <f t="shared" si="35"/>
        <v>0</v>
      </c>
      <c r="BG215" s="193">
        <f t="shared" si="36"/>
        <v>0</v>
      </c>
      <c r="BH215" s="193">
        <f t="shared" si="37"/>
        <v>0</v>
      </c>
      <c r="BI215" s="193">
        <f t="shared" si="38"/>
        <v>0</v>
      </c>
      <c r="BJ215" s="14" t="s">
        <v>85</v>
      </c>
      <c r="BK215" s="193">
        <f t="shared" si="39"/>
        <v>0</v>
      </c>
      <c r="BL215" s="14" t="s">
        <v>167</v>
      </c>
      <c r="BM215" s="192" t="s">
        <v>461</v>
      </c>
    </row>
    <row r="216" spans="1:65" s="2" customFormat="1" ht="24.2" customHeight="1">
      <c r="A216" s="31"/>
      <c r="B216" s="32"/>
      <c r="C216" s="194" t="s">
        <v>132</v>
      </c>
      <c r="D216" s="194" t="s">
        <v>170</v>
      </c>
      <c r="E216" s="195" t="s">
        <v>462</v>
      </c>
      <c r="F216" s="196" t="s">
        <v>463</v>
      </c>
      <c r="G216" s="197" t="s">
        <v>149</v>
      </c>
      <c r="H216" s="198">
        <v>36</v>
      </c>
      <c r="I216" s="199"/>
      <c r="J216" s="200">
        <f t="shared" si="30"/>
        <v>0</v>
      </c>
      <c r="K216" s="201"/>
      <c r="L216" s="202"/>
      <c r="M216" s="203" t="s">
        <v>1</v>
      </c>
      <c r="N216" s="204" t="s">
        <v>42</v>
      </c>
      <c r="O216" s="68"/>
      <c r="P216" s="190">
        <f t="shared" si="31"/>
        <v>0</v>
      </c>
      <c r="Q216" s="190">
        <v>0</v>
      </c>
      <c r="R216" s="190">
        <f t="shared" si="32"/>
        <v>0</v>
      </c>
      <c r="S216" s="190">
        <v>0</v>
      </c>
      <c r="T216" s="191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2" t="s">
        <v>173</v>
      </c>
      <c r="AT216" s="192" t="s">
        <v>170</v>
      </c>
      <c r="AU216" s="192" t="s">
        <v>87</v>
      </c>
      <c r="AY216" s="14" t="s">
        <v>124</v>
      </c>
      <c r="BE216" s="193">
        <f t="shared" si="34"/>
        <v>0</v>
      </c>
      <c r="BF216" s="193">
        <f t="shared" si="35"/>
        <v>0</v>
      </c>
      <c r="BG216" s="193">
        <f t="shared" si="36"/>
        <v>0</v>
      </c>
      <c r="BH216" s="193">
        <f t="shared" si="37"/>
        <v>0</v>
      </c>
      <c r="BI216" s="193">
        <f t="shared" si="38"/>
        <v>0</v>
      </c>
      <c r="BJ216" s="14" t="s">
        <v>85</v>
      </c>
      <c r="BK216" s="193">
        <f t="shared" si="39"/>
        <v>0</v>
      </c>
      <c r="BL216" s="14" t="s">
        <v>167</v>
      </c>
      <c r="BM216" s="192" t="s">
        <v>464</v>
      </c>
    </row>
    <row r="217" spans="1:65" s="2" customFormat="1" ht="24.2" customHeight="1">
      <c r="A217" s="31"/>
      <c r="B217" s="32"/>
      <c r="C217" s="194" t="s">
        <v>465</v>
      </c>
      <c r="D217" s="194" t="s">
        <v>170</v>
      </c>
      <c r="E217" s="195" t="s">
        <v>466</v>
      </c>
      <c r="F217" s="196" t="s">
        <v>467</v>
      </c>
      <c r="G217" s="197" t="s">
        <v>149</v>
      </c>
      <c r="H217" s="198">
        <v>38</v>
      </c>
      <c r="I217" s="199"/>
      <c r="J217" s="200">
        <f t="shared" si="30"/>
        <v>0</v>
      </c>
      <c r="K217" s="201"/>
      <c r="L217" s="202"/>
      <c r="M217" s="203" t="s">
        <v>1</v>
      </c>
      <c r="N217" s="204" t="s">
        <v>42</v>
      </c>
      <c r="O217" s="68"/>
      <c r="P217" s="190">
        <f t="shared" si="31"/>
        <v>0</v>
      </c>
      <c r="Q217" s="190">
        <v>0</v>
      </c>
      <c r="R217" s="190">
        <f t="shared" si="32"/>
        <v>0</v>
      </c>
      <c r="S217" s="190">
        <v>0</v>
      </c>
      <c r="T217" s="191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2" t="s">
        <v>173</v>
      </c>
      <c r="AT217" s="192" t="s">
        <v>170</v>
      </c>
      <c r="AU217" s="192" t="s">
        <v>87</v>
      </c>
      <c r="AY217" s="14" t="s">
        <v>124</v>
      </c>
      <c r="BE217" s="193">
        <f t="shared" si="34"/>
        <v>0</v>
      </c>
      <c r="BF217" s="193">
        <f t="shared" si="35"/>
        <v>0</v>
      </c>
      <c r="BG217" s="193">
        <f t="shared" si="36"/>
        <v>0</v>
      </c>
      <c r="BH217" s="193">
        <f t="shared" si="37"/>
        <v>0</v>
      </c>
      <c r="BI217" s="193">
        <f t="shared" si="38"/>
        <v>0</v>
      </c>
      <c r="BJ217" s="14" t="s">
        <v>85</v>
      </c>
      <c r="BK217" s="193">
        <f t="shared" si="39"/>
        <v>0</v>
      </c>
      <c r="BL217" s="14" t="s">
        <v>167</v>
      </c>
      <c r="BM217" s="192" t="s">
        <v>468</v>
      </c>
    </row>
    <row r="218" spans="1:65" s="2" customFormat="1" ht="24.2" customHeight="1">
      <c r="A218" s="31"/>
      <c r="B218" s="32"/>
      <c r="C218" s="194" t="s">
        <v>469</v>
      </c>
      <c r="D218" s="194" t="s">
        <v>170</v>
      </c>
      <c r="E218" s="195" t="s">
        <v>470</v>
      </c>
      <c r="F218" s="196" t="s">
        <v>471</v>
      </c>
      <c r="G218" s="197" t="s">
        <v>149</v>
      </c>
      <c r="H218" s="198">
        <v>17</v>
      </c>
      <c r="I218" s="199"/>
      <c r="J218" s="200">
        <f t="shared" si="30"/>
        <v>0</v>
      </c>
      <c r="K218" s="201"/>
      <c r="L218" s="202"/>
      <c r="M218" s="203" t="s">
        <v>1</v>
      </c>
      <c r="N218" s="204" t="s">
        <v>42</v>
      </c>
      <c r="O218" s="68"/>
      <c r="P218" s="190">
        <f t="shared" si="31"/>
        <v>0</v>
      </c>
      <c r="Q218" s="190">
        <v>0</v>
      </c>
      <c r="R218" s="190">
        <f t="shared" si="32"/>
        <v>0</v>
      </c>
      <c r="S218" s="190">
        <v>0</v>
      </c>
      <c r="T218" s="191">
        <f t="shared" si="3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2" t="s">
        <v>173</v>
      </c>
      <c r="AT218" s="192" t="s">
        <v>170</v>
      </c>
      <c r="AU218" s="192" t="s">
        <v>87</v>
      </c>
      <c r="AY218" s="14" t="s">
        <v>124</v>
      </c>
      <c r="BE218" s="193">
        <f t="shared" si="34"/>
        <v>0</v>
      </c>
      <c r="BF218" s="193">
        <f t="shared" si="35"/>
        <v>0</v>
      </c>
      <c r="BG218" s="193">
        <f t="shared" si="36"/>
        <v>0</v>
      </c>
      <c r="BH218" s="193">
        <f t="shared" si="37"/>
        <v>0</v>
      </c>
      <c r="BI218" s="193">
        <f t="shared" si="38"/>
        <v>0</v>
      </c>
      <c r="BJ218" s="14" t="s">
        <v>85</v>
      </c>
      <c r="BK218" s="193">
        <f t="shared" si="39"/>
        <v>0</v>
      </c>
      <c r="BL218" s="14" t="s">
        <v>167</v>
      </c>
      <c r="BM218" s="192" t="s">
        <v>472</v>
      </c>
    </row>
    <row r="219" spans="1:65" s="2" customFormat="1" ht="24.2" customHeight="1">
      <c r="A219" s="31"/>
      <c r="B219" s="32"/>
      <c r="C219" s="194" t="s">
        <v>473</v>
      </c>
      <c r="D219" s="194" t="s">
        <v>170</v>
      </c>
      <c r="E219" s="195" t="s">
        <v>474</v>
      </c>
      <c r="F219" s="196" t="s">
        <v>475</v>
      </c>
      <c r="G219" s="197" t="s">
        <v>149</v>
      </c>
      <c r="H219" s="198">
        <v>8</v>
      </c>
      <c r="I219" s="199"/>
      <c r="J219" s="200">
        <f t="shared" si="30"/>
        <v>0</v>
      </c>
      <c r="K219" s="201"/>
      <c r="L219" s="202"/>
      <c r="M219" s="203" t="s">
        <v>1</v>
      </c>
      <c r="N219" s="204" t="s">
        <v>42</v>
      </c>
      <c r="O219" s="68"/>
      <c r="P219" s="190">
        <f t="shared" si="31"/>
        <v>0</v>
      </c>
      <c r="Q219" s="190">
        <v>0</v>
      </c>
      <c r="R219" s="190">
        <f t="shared" si="32"/>
        <v>0</v>
      </c>
      <c r="S219" s="190">
        <v>0</v>
      </c>
      <c r="T219" s="191">
        <f t="shared" si="3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2" t="s">
        <v>173</v>
      </c>
      <c r="AT219" s="192" t="s">
        <v>170</v>
      </c>
      <c r="AU219" s="192" t="s">
        <v>87</v>
      </c>
      <c r="AY219" s="14" t="s">
        <v>124</v>
      </c>
      <c r="BE219" s="193">
        <f t="shared" si="34"/>
        <v>0</v>
      </c>
      <c r="BF219" s="193">
        <f t="shared" si="35"/>
        <v>0</v>
      </c>
      <c r="BG219" s="193">
        <f t="shared" si="36"/>
        <v>0</v>
      </c>
      <c r="BH219" s="193">
        <f t="shared" si="37"/>
        <v>0</v>
      </c>
      <c r="BI219" s="193">
        <f t="shared" si="38"/>
        <v>0</v>
      </c>
      <c r="BJ219" s="14" t="s">
        <v>85</v>
      </c>
      <c r="BK219" s="193">
        <f t="shared" si="39"/>
        <v>0</v>
      </c>
      <c r="BL219" s="14" t="s">
        <v>167</v>
      </c>
      <c r="BM219" s="192" t="s">
        <v>476</v>
      </c>
    </row>
    <row r="220" spans="1:65" s="2" customFormat="1" ht="24.2" customHeight="1">
      <c r="A220" s="31"/>
      <c r="B220" s="32"/>
      <c r="C220" s="194" t="s">
        <v>477</v>
      </c>
      <c r="D220" s="194" t="s">
        <v>170</v>
      </c>
      <c r="E220" s="195" t="s">
        <v>478</v>
      </c>
      <c r="F220" s="196" t="s">
        <v>479</v>
      </c>
      <c r="G220" s="197" t="s">
        <v>149</v>
      </c>
      <c r="H220" s="198">
        <v>3</v>
      </c>
      <c r="I220" s="199"/>
      <c r="J220" s="200">
        <f t="shared" si="30"/>
        <v>0</v>
      </c>
      <c r="K220" s="201"/>
      <c r="L220" s="202"/>
      <c r="M220" s="203" t="s">
        <v>1</v>
      </c>
      <c r="N220" s="204" t="s">
        <v>42</v>
      </c>
      <c r="O220" s="68"/>
      <c r="P220" s="190">
        <f t="shared" si="31"/>
        <v>0</v>
      </c>
      <c r="Q220" s="190">
        <v>0</v>
      </c>
      <c r="R220" s="190">
        <f t="shared" si="32"/>
        <v>0</v>
      </c>
      <c r="S220" s="190">
        <v>0</v>
      </c>
      <c r="T220" s="191">
        <f t="shared" si="3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2" t="s">
        <v>173</v>
      </c>
      <c r="AT220" s="192" t="s">
        <v>170</v>
      </c>
      <c r="AU220" s="192" t="s">
        <v>87</v>
      </c>
      <c r="AY220" s="14" t="s">
        <v>124</v>
      </c>
      <c r="BE220" s="193">
        <f t="shared" si="34"/>
        <v>0</v>
      </c>
      <c r="BF220" s="193">
        <f t="shared" si="35"/>
        <v>0</v>
      </c>
      <c r="BG220" s="193">
        <f t="shared" si="36"/>
        <v>0</v>
      </c>
      <c r="BH220" s="193">
        <f t="shared" si="37"/>
        <v>0</v>
      </c>
      <c r="BI220" s="193">
        <f t="shared" si="38"/>
        <v>0</v>
      </c>
      <c r="BJ220" s="14" t="s">
        <v>85</v>
      </c>
      <c r="BK220" s="193">
        <f t="shared" si="39"/>
        <v>0</v>
      </c>
      <c r="BL220" s="14" t="s">
        <v>167</v>
      </c>
      <c r="BM220" s="192" t="s">
        <v>480</v>
      </c>
    </row>
    <row r="221" spans="1:65" s="2" customFormat="1" ht="24.2" customHeight="1">
      <c r="A221" s="31"/>
      <c r="B221" s="32"/>
      <c r="C221" s="194" t="s">
        <v>125</v>
      </c>
      <c r="D221" s="194" t="s">
        <v>170</v>
      </c>
      <c r="E221" s="195" t="s">
        <v>481</v>
      </c>
      <c r="F221" s="196" t="s">
        <v>482</v>
      </c>
      <c r="G221" s="197" t="s">
        <v>149</v>
      </c>
      <c r="H221" s="198">
        <v>4</v>
      </c>
      <c r="I221" s="199"/>
      <c r="J221" s="200">
        <f t="shared" si="30"/>
        <v>0</v>
      </c>
      <c r="K221" s="201"/>
      <c r="L221" s="202"/>
      <c r="M221" s="203" t="s">
        <v>1</v>
      </c>
      <c r="N221" s="204" t="s">
        <v>42</v>
      </c>
      <c r="O221" s="68"/>
      <c r="P221" s="190">
        <f t="shared" si="31"/>
        <v>0</v>
      </c>
      <c r="Q221" s="190">
        <v>0</v>
      </c>
      <c r="R221" s="190">
        <f t="shared" si="32"/>
        <v>0</v>
      </c>
      <c r="S221" s="190">
        <v>0</v>
      </c>
      <c r="T221" s="191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2" t="s">
        <v>173</v>
      </c>
      <c r="AT221" s="192" t="s">
        <v>170</v>
      </c>
      <c r="AU221" s="192" t="s">
        <v>87</v>
      </c>
      <c r="AY221" s="14" t="s">
        <v>124</v>
      </c>
      <c r="BE221" s="193">
        <f t="shared" si="34"/>
        <v>0</v>
      </c>
      <c r="BF221" s="193">
        <f t="shared" si="35"/>
        <v>0</v>
      </c>
      <c r="BG221" s="193">
        <f t="shared" si="36"/>
        <v>0</v>
      </c>
      <c r="BH221" s="193">
        <f t="shared" si="37"/>
        <v>0</v>
      </c>
      <c r="BI221" s="193">
        <f t="shared" si="38"/>
        <v>0</v>
      </c>
      <c r="BJ221" s="14" t="s">
        <v>85</v>
      </c>
      <c r="BK221" s="193">
        <f t="shared" si="39"/>
        <v>0</v>
      </c>
      <c r="BL221" s="14" t="s">
        <v>167</v>
      </c>
      <c r="BM221" s="192" t="s">
        <v>483</v>
      </c>
    </row>
    <row r="222" spans="1:65" s="2" customFormat="1" ht="24.2" customHeight="1">
      <c r="A222" s="31"/>
      <c r="B222" s="32"/>
      <c r="C222" s="194" t="s">
        <v>484</v>
      </c>
      <c r="D222" s="194" t="s">
        <v>170</v>
      </c>
      <c r="E222" s="195" t="s">
        <v>485</v>
      </c>
      <c r="F222" s="196" t="s">
        <v>486</v>
      </c>
      <c r="G222" s="197" t="s">
        <v>149</v>
      </c>
      <c r="H222" s="198">
        <v>3</v>
      </c>
      <c r="I222" s="199"/>
      <c r="J222" s="200">
        <f t="shared" si="30"/>
        <v>0</v>
      </c>
      <c r="K222" s="201"/>
      <c r="L222" s="202"/>
      <c r="M222" s="203" t="s">
        <v>1</v>
      </c>
      <c r="N222" s="204" t="s">
        <v>42</v>
      </c>
      <c r="O222" s="68"/>
      <c r="P222" s="190">
        <f t="shared" si="31"/>
        <v>0</v>
      </c>
      <c r="Q222" s="190">
        <v>0</v>
      </c>
      <c r="R222" s="190">
        <f t="shared" si="32"/>
        <v>0</v>
      </c>
      <c r="S222" s="190">
        <v>0</v>
      </c>
      <c r="T222" s="191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2" t="s">
        <v>173</v>
      </c>
      <c r="AT222" s="192" t="s">
        <v>170</v>
      </c>
      <c r="AU222" s="192" t="s">
        <v>87</v>
      </c>
      <c r="AY222" s="14" t="s">
        <v>124</v>
      </c>
      <c r="BE222" s="193">
        <f t="shared" si="34"/>
        <v>0</v>
      </c>
      <c r="BF222" s="193">
        <f t="shared" si="35"/>
        <v>0</v>
      </c>
      <c r="BG222" s="193">
        <f t="shared" si="36"/>
        <v>0</v>
      </c>
      <c r="BH222" s="193">
        <f t="shared" si="37"/>
        <v>0</v>
      </c>
      <c r="BI222" s="193">
        <f t="shared" si="38"/>
        <v>0</v>
      </c>
      <c r="BJ222" s="14" t="s">
        <v>85</v>
      </c>
      <c r="BK222" s="193">
        <f t="shared" si="39"/>
        <v>0</v>
      </c>
      <c r="BL222" s="14" t="s">
        <v>167</v>
      </c>
      <c r="BM222" s="192" t="s">
        <v>487</v>
      </c>
    </row>
    <row r="223" spans="1:65" s="2" customFormat="1" ht="24.2" customHeight="1">
      <c r="A223" s="31"/>
      <c r="B223" s="32"/>
      <c r="C223" s="194" t="s">
        <v>488</v>
      </c>
      <c r="D223" s="194" t="s">
        <v>170</v>
      </c>
      <c r="E223" s="195" t="s">
        <v>489</v>
      </c>
      <c r="F223" s="196" t="s">
        <v>490</v>
      </c>
      <c r="G223" s="197" t="s">
        <v>149</v>
      </c>
      <c r="H223" s="198">
        <v>6</v>
      </c>
      <c r="I223" s="199"/>
      <c r="J223" s="200">
        <f t="shared" si="30"/>
        <v>0</v>
      </c>
      <c r="K223" s="201"/>
      <c r="L223" s="202"/>
      <c r="M223" s="203" t="s">
        <v>1</v>
      </c>
      <c r="N223" s="204" t="s">
        <v>42</v>
      </c>
      <c r="O223" s="68"/>
      <c r="P223" s="190">
        <f t="shared" si="31"/>
        <v>0</v>
      </c>
      <c r="Q223" s="190">
        <v>0</v>
      </c>
      <c r="R223" s="190">
        <f t="shared" si="32"/>
        <v>0</v>
      </c>
      <c r="S223" s="190">
        <v>0</v>
      </c>
      <c r="T223" s="191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2" t="s">
        <v>173</v>
      </c>
      <c r="AT223" s="192" t="s">
        <v>170</v>
      </c>
      <c r="AU223" s="192" t="s">
        <v>87</v>
      </c>
      <c r="AY223" s="14" t="s">
        <v>124</v>
      </c>
      <c r="BE223" s="193">
        <f t="shared" si="34"/>
        <v>0</v>
      </c>
      <c r="BF223" s="193">
        <f t="shared" si="35"/>
        <v>0</v>
      </c>
      <c r="BG223" s="193">
        <f t="shared" si="36"/>
        <v>0</v>
      </c>
      <c r="BH223" s="193">
        <f t="shared" si="37"/>
        <v>0</v>
      </c>
      <c r="BI223" s="193">
        <f t="shared" si="38"/>
        <v>0</v>
      </c>
      <c r="BJ223" s="14" t="s">
        <v>85</v>
      </c>
      <c r="BK223" s="193">
        <f t="shared" si="39"/>
        <v>0</v>
      </c>
      <c r="BL223" s="14" t="s">
        <v>167</v>
      </c>
      <c r="BM223" s="192" t="s">
        <v>491</v>
      </c>
    </row>
    <row r="224" spans="1:65" s="2" customFormat="1" ht="24.2" customHeight="1">
      <c r="A224" s="31"/>
      <c r="B224" s="32"/>
      <c r="C224" s="194" t="s">
        <v>492</v>
      </c>
      <c r="D224" s="194" t="s">
        <v>170</v>
      </c>
      <c r="E224" s="195" t="s">
        <v>493</v>
      </c>
      <c r="F224" s="196" t="s">
        <v>494</v>
      </c>
      <c r="G224" s="197" t="s">
        <v>149</v>
      </c>
      <c r="H224" s="198">
        <v>24</v>
      </c>
      <c r="I224" s="199"/>
      <c r="J224" s="200">
        <f t="shared" si="30"/>
        <v>0</v>
      </c>
      <c r="K224" s="201"/>
      <c r="L224" s="202"/>
      <c r="M224" s="203" t="s">
        <v>1</v>
      </c>
      <c r="N224" s="204" t="s">
        <v>42</v>
      </c>
      <c r="O224" s="68"/>
      <c r="P224" s="190">
        <f t="shared" si="31"/>
        <v>0</v>
      </c>
      <c r="Q224" s="190">
        <v>0</v>
      </c>
      <c r="R224" s="190">
        <f t="shared" si="32"/>
        <v>0</v>
      </c>
      <c r="S224" s="190">
        <v>0</v>
      </c>
      <c r="T224" s="191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2" t="s">
        <v>173</v>
      </c>
      <c r="AT224" s="192" t="s">
        <v>170</v>
      </c>
      <c r="AU224" s="192" t="s">
        <v>87</v>
      </c>
      <c r="AY224" s="14" t="s">
        <v>124</v>
      </c>
      <c r="BE224" s="193">
        <f t="shared" si="34"/>
        <v>0</v>
      </c>
      <c r="BF224" s="193">
        <f t="shared" si="35"/>
        <v>0</v>
      </c>
      <c r="BG224" s="193">
        <f t="shared" si="36"/>
        <v>0</v>
      </c>
      <c r="BH224" s="193">
        <f t="shared" si="37"/>
        <v>0</v>
      </c>
      <c r="BI224" s="193">
        <f t="shared" si="38"/>
        <v>0</v>
      </c>
      <c r="BJ224" s="14" t="s">
        <v>85</v>
      </c>
      <c r="BK224" s="193">
        <f t="shared" si="39"/>
        <v>0</v>
      </c>
      <c r="BL224" s="14" t="s">
        <v>167</v>
      </c>
      <c r="BM224" s="192" t="s">
        <v>495</v>
      </c>
    </row>
    <row r="225" spans="1:65" s="2" customFormat="1" ht="24.2" customHeight="1">
      <c r="A225" s="31"/>
      <c r="B225" s="32"/>
      <c r="C225" s="194" t="s">
        <v>496</v>
      </c>
      <c r="D225" s="194" t="s">
        <v>170</v>
      </c>
      <c r="E225" s="195" t="s">
        <v>497</v>
      </c>
      <c r="F225" s="196" t="s">
        <v>498</v>
      </c>
      <c r="G225" s="197" t="s">
        <v>149</v>
      </c>
      <c r="H225" s="198">
        <v>11</v>
      </c>
      <c r="I225" s="199"/>
      <c r="J225" s="200">
        <f t="shared" si="30"/>
        <v>0</v>
      </c>
      <c r="K225" s="201"/>
      <c r="L225" s="202"/>
      <c r="M225" s="203" t="s">
        <v>1</v>
      </c>
      <c r="N225" s="204" t="s">
        <v>42</v>
      </c>
      <c r="O225" s="68"/>
      <c r="P225" s="190">
        <f t="shared" si="31"/>
        <v>0</v>
      </c>
      <c r="Q225" s="190">
        <v>0</v>
      </c>
      <c r="R225" s="190">
        <f t="shared" si="32"/>
        <v>0</v>
      </c>
      <c r="S225" s="190">
        <v>0</v>
      </c>
      <c r="T225" s="191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2" t="s">
        <v>173</v>
      </c>
      <c r="AT225" s="192" t="s">
        <v>170</v>
      </c>
      <c r="AU225" s="192" t="s">
        <v>87</v>
      </c>
      <c r="AY225" s="14" t="s">
        <v>124</v>
      </c>
      <c r="BE225" s="193">
        <f t="shared" si="34"/>
        <v>0</v>
      </c>
      <c r="BF225" s="193">
        <f t="shared" si="35"/>
        <v>0</v>
      </c>
      <c r="BG225" s="193">
        <f t="shared" si="36"/>
        <v>0</v>
      </c>
      <c r="BH225" s="193">
        <f t="shared" si="37"/>
        <v>0</v>
      </c>
      <c r="BI225" s="193">
        <f t="shared" si="38"/>
        <v>0</v>
      </c>
      <c r="BJ225" s="14" t="s">
        <v>85</v>
      </c>
      <c r="BK225" s="193">
        <f t="shared" si="39"/>
        <v>0</v>
      </c>
      <c r="BL225" s="14" t="s">
        <v>167</v>
      </c>
      <c r="BM225" s="192" t="s">
        <v>499</v>
      </c>
    </row>
    <row r="226" spans="1:65" s="2" customFormat="1" ht="24.2" customHeight="1">
      <c r="A226" s="31"/>
      <c r="B226" s="32"/>
      <c r="C226" s="194" t="s">
        <v>8</v>
      </c>
      <c r="D226" s="194" t="s">
        <v>170</v>
      </c>
      <c r="E226" s="195" t="s">
        <v>500</v>
      </c>
      <c r="F226" s="196" t="s">
        <v>501</v>
      </c>
      <c r="G226" s="197" t="s">
        <v>149</v>
      </c>
      <c r="H226" s="198">
        <v>2</v>
      </c>
      <c r="I226" s="199"/>
      <c r="J226" s="200">
        <f t="shared" si="30"/>
        <v>0</v>
      </c>
      <c r="K226" s="201"/>
      <c r="L226" s="202"/>
      <c r="M226" s="203" t="s">
        <v>1</v>
      </c>
      <c r="N226" s="204" t="s">
        <v>42</v>
      </c>
      <c r="O226" s="68"/>
      <c r="P226" s="190">
        <f t="shared" si="31"/>
        <v>0</v>
      </c>
      <c r="Q226" s="190">
        <v>0</v>
      </c>
      <c r="R226" s="190">
        <f t="shared" si="32"/>
        <v>0</v>
      </c>
      <c r="S226" s="190">
        <v>0</v>
      </c>
      <c r="T226" s="191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2" t="s">
        <v>173</v>
      </c>
      <c r="AT226" s="192" t="s">
        <v>170</v>
      </c>
      <c r="AU226" s="192" t="s">
        <v>87</v>
      </c>
      <c r="AY226" s="14" t="s">
        <v>124</v>
      </c>
      <c r="BE226" s="193">
        <f t="shared" si="34"/>
        <v>0</v>
      </c>
      <c r="BF226" s="193">
        <f t="shared" si="35"/>
        <v>0</v>
      </c>
      <c r="BG226" s="193">
        <f t="shared" si="36"/>
        <v>0</v>
      </c>
      <c r="BH226" s="193">
        <f t="shared" si="37"/>
        <v>0</v>
      </c>
      <c r="BI226" s="193">
        <f t="shared" si="38"/>
        <v>0</v>
      </c>
      <c r="BJ226" s="14" t="s">
        <v>85</v>
      </c>
      <c r="BK226" s="193">
        <f t="shared" si="39"/>
        <v>0</v>
      </c>
      <c r="BL226" s="14" t="s">
        <v>167</v>
      </c>
      <c r="BM226" s="192" t="s">
        <v>502</v>
      </c>
    </row>
    <row r="227" spans="1:65" s="2" customFormat="1" ht="44.25" customHeight="1">
      <c r="A227" s="31"/>
      <c r="B227" s="32"/>
      <c r="C227" s="180" t="s">
        <v>503</v>
      </c>
      <c r="D227" s="180" t="s">
        <v>128</v>
      </c>
      <c r="E227" s="181" t="s">
        <v>504</v>
      </c>
      <c r="F227" s="182" t="s">
        <v>505</v>
      </c>
      <c r="G227" s="183" t="s">
        <v>149</v>
      </c>
      <c r="H227" s="184">
        <v>12</v>
      </c>
      <c r="I227" s="185"/>
      <c r="J227" s="186">
        <f t="shared" si="30"/>
        <v>0</v>
      </c>
      <c r="K227" s="187"/>
      <c r="L227" s="36"/>
      <c r="M227" s="188" t="s">
        <v>1</v>
      </c>
      <c r="N227" s="189" t="s">
        <v>42</v>
      </c>
      <c r="O227" s="68"/>
      <c r="P227" s="190">
        <f t="shared" si="31"/>
        <v>0</v>
      </c>
      <c r="Q227" s="190">
        <v>0</v>
      </c>
      <c r="R227" s="190">
        <f t="shared" si="32"/>
        <v>0</v>
      </c>
      <c r="S227" s="190">
        <v>0</v>
      </c>
      <c r="T227" s="191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2" t="s">
        <v>167</v>
      </c>
      <c r="AT227" s="192" t="s">
        <v>128</v>
      </c>
      <c r="AU227" s="192" t="s">
        <v>87</v>
      </c>
      <c r="AY227" s="14" t="s">
        <v>124</v>
      </c>
      <c r="BE227" s="193">
        <f t="shared" si="34"/>
        <v>0</v>
      </c>
      <c r="BF227" s="193">
        <f t="shared" si="35"/>
        <v>0</v>
      </c>
      <c r="BG227" s="193">
        <f t="shared" si="36"/>
        <v>0</v>
      </c>
      <c r="BH227" s="193">
        <f t="shared" si="37"/>
        <v>0</v>
      </c>
      <c r="BI227" s="193">
        <f t="shared" si="38"/>
        <v>0</v>
      </c>
      <c r="BJ227" s="14" t="s">
        <v>85</v>
      </c>
      <c r="BK227" s="193">
        <f t="shared" si="39"/>
        <v>0</v>
      </c>
      <c r="BL227" s="14" t="s">
        <v>167</v>
      </c>
      <c r="BM227" s="192" t="s">
        <v>506</v>
      </c>
    </row>
    <row r="228" spans="1:65" s="2" customFormat="1" ht="21.75" customHeight="1">
      <c r="A228" s="31"/>
      <c r="B228" s="32"/>
      <c r="C228" s="180" t="s">
        <v>507</v>
      </c>
      <c r="D228" s="180" t="s">
        <v>128</v>
      </c>
      <c r="E228" s="181" t="s">
        <v>508</v>
      </c>
      <c r="F228" s="182" t="s">
        <v>509</v>
      </c>
      <c r="G228" s="183" t="s">
        <v>149</v>
      </c>
      <c r="H228" s="184">
        <v>150</v>
      </c>
      <c r="I228" s="185"/>
      <c r="J228" s="186">
        <f t="shared" si="30"/>
        <v>0</v>
      </c>
      <c r="K228" s="187"/>
      <c r="L228" s="36"/>
      <c r="M228" s="188" t="s">
        <v>1</v>
      </c>
      <c r="N228" s="189" t="s">
        <v>42</v>
      </c>
      <c r="O228" s="68"/>
      <c r="P228" s="190">
        <f t="shared" si="31"/>
        <v>0</v>
      </c>
      <c r="Q228" s="190">
        <v>0</v>
      </c>
      <c r="R228" s="190">
        <f t="shared" si="32"/>
        <v>0</v>
      </c>
      <c r="S228" s="190">
        <v>0</v>
      </c>
      <c r="T228" s="191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2" t="s">
        <v>167</v>
      </c>
      <c r="AT228" s="192" t="s">
        <v>128</v>
      </c>
      <c r="AU228" s="192" t="s">
        <v>87</v>
      </c>
      <c r="AY228" s="14" t="s">
        <v>124</v>
      </c>
      <c r="BE228" s="193">
        <f t="shared" si="34"/>
        <v>0</v>
      </c>
      <c r="BF228" s="193">
        <f t="shared" si="35"/>
        <v>0</v>
      </c>
      <c r="BG228" s="193">
        <f t="shared" si="36"/>
        <v>0</v>
      </c>
      <c r="BH228" s="193">
        <f t="shared" si="37"/>
        <v>0</v>
      </c>
      <c r="BI228" s="193">
        <f t="shared" si="38"/>
        <v>0</v>
      </c>
      <c r="BJ228" s="14" t="s">
        <v>85</v>
      </c>
      <c r="BK228" s="193">
        <f t="shared" si="39"/>
        <v>0</v>
      </c>
      <c r="BL228" s="14" t="s">
        <v>167</v>
      </c>
      <c r="BM228" s="192" t="s">
        <v>510</v>
      </c>
    </row>
    <row r="229" spans="1:65" s="2" customFormat="1" ht="16.5" customHeight="1">
      <c r="A229" s="31"/>
      <c r="B229" s="32"/>
      <c r="C229" s="194" t="s">
        <v>511</v>
      </c>
      <c r="D229" s="194" t="s">
        <v>170</v>
      </c>
      <c r="E229" s="195" t="s">
        <v>512</v>
      </c>
      <c r="F229" s="196" t="s">
        <v>513</v>
      </c>
      <c r="G229" s="197" t="s">
        <v>131</v>
      </c>
      <c r="H229" s="198">
        <v>10</v>
      </c>
      <c r="I229" s="199"/>
      <c r="J229" s="200">
        <f t="shared" si="30"/>
        <v>0</v>
      </c>
      <c r="K229" s="201"/>
      <c r="L229" s="202"/>
      <c r="M229" s="203" t="s">
        <v>1</v>
      </c>
      <c r="N229" s="204" t="s">
        <v>42</v>
      </c>
      <c r="O229" s="68"/>
      <c r="P229" s="190">
        <f t="shared" si="31"/>
        <v>0</v>
      </c>
      <c r="Q229" s="190">
        <v>0</v>
      </c>
      <c r="R229" s="190">
        <f t="shared" si="32"/>
        <v>0</v>
      </c>
      <c r="S229" s="190">
        <v>0</v>
      </c>
      <c r="T229" s="191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2" t="s">
        <v>173</v>
      </c>
      <c r="AT229" s="192" t="s">
        <v>170</v>
      </c>
      <c r="AU229" s="192" t="s">
        <v>87</v>
      </c>
      <c r="AY229" s="14" t="s">
        <v>124</v>
      </c>
      <c r="BE229" s="193">
        <f t="shared" si="34"/>
        <v>0</v>
      </c>
      <c r="BF229" s="193">
        <f t="shared" si="35"/>
        <v>0</v>
      </c>
      <c r="BG229" s="193">
        <f t="shared" si="36"/>
        <v>0</v>
      </c>
      <c r="BH229" s="193">
        <f t="shared" si="37"/>
        <v>0</v>
      </c>
      <c r="BI229" s="193">
        <f t="shared" si="38"/>
        <v>0</v>
      </c>
      <c r="BJ229" s="14" t="s">
        <v>85</v>
      </c>
      <c r="BK229" s="193">
        <f t="shared" si="39"/>
        <v>0</v>
      </c>
      <c r="BL229" s="14" t="s">
        <v>167</v>
      </c>
      <c r="BM229" s="192" t="s">
        <v>514</v>
      </c>
    </row>
    <row r="230" spans="1:65" s="2" customFormat="1" ht="16.5" customHeight="1">
      <c r="A230" s="31"/>
      <c r="B230" s="32"/>
      <c r="C230" s="194" t="s">
        <v>515</v>
      </c>
      <c r="D230" s="194" t="s">
        <v>170</v>
      </c>
      <c r="E230" s="195" t="s">
        <v>516</v>
      </c>
      <c r="F230" s="196" t="s">
        <v>517</v>
      </c>
      <c r="G230" s="197" t="s">
        <v>131</v>
      </c>
      <c r="H230" s="198">
        <v>450</v>
      </c>
      <c r="I230" s="199"/>
      <c r="J230" s="200">
        <f t="shared" si="30"/>
        <v>0</v>
      </c>
      <c r="K230" s="201"/>
      <c r="L230" s="202"/>
      <c r="M230" s="203" t="s">
        <v>1</v>
      </c>
      <c r="N230" s="204" t="s">
        <v>42</v>
      </c>
      <c r="O230" s="68"/>
      <c r="P230" s="190">
        <f t="shared" si="31"/>
        <v>0</v>
      </c>
      <c r="Q230" s="190">
        <v>0</v>
      </c>
      <c r="R230" s="190">
        <f t="shared" si="32"/>
        <v>0</v>
      </c>
      <c r="S230" s="190">
        <v>0</v>
      </c>
      <c r="T230" s="191">
        <f t="shared" si="3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2" t="s">
        <v>173</v>
      </c>
      <c r="AT230" s="192" t="s">
        <v>170</v>
      </c>
      <c r="AU230" s="192" t="s">
        <v>87</v>
      </c>
      <c r="AY230" s="14" t="s">
        <v>124</v>
      </c>
      <c r="BE230" s="193">
        <f t="shared" si="34"/>
        <v>0</v>
      </c>
      <c r="BF230" s="193">
        <f t="shared" si="35"/>
        <v>0</v>
      </c>
      <c r="BG230" s="193">
        <f t="shared" si="36"/>
        <v>0</v>
      </c>
      <c r="BH230" s="193">
        <f t="shared" si="37"/>
        <v>0</v>
      </c>
      <c r="BI230" s="193">
        <f t="shared" si="38"/>
        <v>0</v>
      </c>
      <c r="BJ230" s="14" t="s">
        <v>85</v>
      </c>
      <c r="BK230" s="193">
        <f t="shared" si="39"/>
        <v>0</v>
      </c>
      <c r="BL230" s="14" t="s">
        <v>167</v>
      </c>
      <c r="BM230" s="192" t="s">
        <v>518</v>
      </c>
    </row>
    <row r="231" spans="1:65" s="2" customFormat="1" ht="16.5" customHeight="1">
      <c r="A231" s="31"/>
      <c r="B231" s="32"/>
      <c r="C231" s="194" t="s">
        <v>519</v>
      </c>
      <c r="D231" s="194" t="s">
        <v>170</v>
      </c>
      <c r="E231" s="195" t="s">
        <v>520</v>
      </c>
      <c r="F231" s="196" t="s">
        <v>521</v>
      </c>
      <c r="G231" s="197" t="s">
        <v>131</v>
      </c>
      <c r="H231" s="198">
        <v>100</v>
      </c>
      <c r="I231" s="199"/>
      <c r="J231" s="200">
        <f t="shared" si="30"/>
        <v>0</v>
      </c>
      <c r="K231" s="201"/>
      <c r="L231" s="202"/>
      <c r="M231" s="203" t="s">
        <v>1</v>
      </c>
      <c r="N231" s="204" t="s">
        <v>42</v>
      </c>
      <c r="O231" s="68"/>
      <c r="P231" s="190">
        <f t="shared" si="31"/>
        <v>0</v>
      </c>
      <c r="Q231" s="190">
        <v>0</v>
      </c>
      <c r="R231" s="190">
        <f t="shared" si="32"/>
        <v>0</v>
      </c>
      <c r="S231" s="190">
        <v>0</v>
      </c>
      <c r="T231" s="191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2" t="s">
        <v>173</v>
      </c>
      <c r="AT231" s="192" t="s">
        <v>170</v>
      </c>
      <c r="AU231" s="192" t="s">
        <v>87</v>
      </c>
      <c r="AY231" s="14" t="s">
        <v>124</v>
      </c>
      <c r="BE231" s="193">
        <f t="shared" si="34"/>
        <v>0</v>
      </c>
      <c r="BF231" s="193">
        <f t="shared" si="35"/>
        <v>0</v>
      </c>
      <c r="BG231" s="193">
        <f t="shared" si="36"/>
        <v>0</v>
      </c>
      <c r="BH231" s="193">
        <f t="shared" si="37"/>
        <v>0</v>
      </c>
      <c r="BI231" s="193">
        <f t="shared" si="38"/>
        <v>0</v>
      </c>
      <c r="BJ231" s="14" t="s">
        <v>85</v>
      </c>
      <c r="BK231" s="193">
        <f t="shared" si="39"/>
        <v>0</v>
      </c>
      <c r="BL231" s="14" t="s">
        <v>167</v>
      </c>
      <c r="BM231" s="192" t="s">
        <v>522</v>
      </c>
    </row>
    <row r="232" spans="1:65" s="2" customFormat="1" ht="16.5" customHeight="1">
      <c r="A232" s="31"/>
      <c r="B232" s="32"/>
      <c r="C232" s="194" t="s">
        <v>523</v>
      </c>
      <c r="D232" s="194" t="s">
        <v>170</v>
      </c>
      <c r="E232" s="195" t="s">
        <v>524</v>
      </c>
      <c r="F232" s="196" t="s">
        <v>525</v>
      </c>
      <c r="G232" s="197" t="s">
        <v>131</v>
      </c>
      <c r="H232" s="198">
        <v>250</v>
      </c>
      <c r="I232" s="199"/>
      <c r="J232" s="200">
        <f t="shared" si="30"/>
        <v>0</v>
      </c>
      <c r="K232" s="201"/>
      <c r="L232" s="202"/>
      <c r="M232" s="203" t="s">
        <v>1</v>
      </c>
      <c r="N232" s="204" t="s">
        <v>42</v>
      </c>
      <c r="O232" s="68"/>
      <c r="P232" s="190">
        <f t="shared" si="31"/>
        <v>0</v>
      </c>
      <c r="Q232" s="190">
        <v>0</v>
      </c>
      <c r="R232" s="190">
        <f t="shared" si="32"/>
        <v>0</v>
      </c>
      <c r="S232" s="190">
        <v>0</v>
      </c>
      <c r="T232" s="191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2" t="s">
        <v>173</v>
      </c>
      <c r="AT232" s="192" t="s">
        <v>170</v>
      </c>
      <c r="AU232" s="192" t="s">
        <v>87</v>
      </c>
      <c r="AY232" s="14" t="s">
        <v>124</v>
      </c>
      <c r="BE232" s="193">
        <f t="shared" si="34"/>
        <v>0</v>
      </c>
      <c r="BF232" s="193">
        <f t="shared" si="35"/>
        <v>0</v>
      </c>
      <c r="BG232" s="193">
        <f t="shared" si="36"/>
        <v>0</v>
      </c>
      <c r="BH232" s="193">
        <f t="shared" si="37"/>
        <v>0</v>
      </c>
      <c r="BI232" s="193">
        <f t="shared" si="38"/>
        <v>0</v>
      </c>
      <c r="BJ232" s="14" t="s">
        <v>85</v>
      </c>
      <c r="BK232" s="193">
        <f t="shared" si="39"/>
        <v>0</v>
      </c>
      <c r="BL232" s="14" t="s">
        <v>167</v>
      </c>
      <c r="BM232" s="192" t="s">
        <v>526</v>
      </c>
    </row>
    <row r="233" spans="1:65" s="2" customFormat="1" ht="33" customHeight="1">
      <c r="A233" s="31"/>
      <c r="B233" s="32"/>
      <c r="C233" s="194" t="s">
        <v>527</v>
      </c>
      <c r="D233" s="194" t="s">
        <v>170</v>
      </c>
      <c r="E233" s="195" t="s">
        <v>528</v>
      </c>
      <c r="F233" s="196" t="s">
        <v>529</v>
      </c>
      <c r="G233" s="197" t="s">
        <v>149</v>
      </c>
      <c r="H233" s="198">
        <v>150</v>
      </c>
      <c r="I233" s="199"/>
      <c r="J233" s="200">
        <f t="shared" si="30"/>
        <v>0</v>
      </c>
      <c r="K233" s="201"/>
      <c r="L233" s="202"/>
      <c r="M233" s="203" t="s">
        <v>1</v>
      </c>
      <c r="N233" s="204" t="s">
        <v>42</v>
      </c>
      <c r="O233" s="68"/>
      <c r="P233" s="190">
        <f t="shared" si="31"/>
        <v>0</v>
      </c>
      <c r="Q233" s="190">
        <v>0</v>
      </c>
      <c r="R233" s="190">
        <f t="shared" si="32"/>
        <v>0</v>
      </c>
      <c r="S233" s="190">
        <v>0</v>
      </c>
      <c r="T233" s="191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2" t="s">
        <v>173</v>
      </c>
      <c r="AT233" s="192" t="s">
        <v>170</v>
      </c>
      <c r="AU233" s="192" t="s">
        <v>87</v>
      </c>
      <c r="AY233" s="14" t="s">
        <v>124</v>
      </c>
      <c r="BE233" s="193">
        <f t="shared" si="34"/>
        <v>0</v>
      </c>
      <c r="BF233" s="193">
        <f t="shared" si="35"/>
        <v>0</v>
      </c>
      <c r="BG233" s="193">
        <f t="shared" si="36"/>
        <v>0</v>
      </c>
      <c r="BH233" s="193">
        <f t="shared" si="37"/>
        <v>0</v>
      </c>
      <c r="BI233" s="193">
        <f t="shared" si="38"/>
        <v>0</v>
      </c>
      <c r="BJ233" s="14" t="s">
        <v>85</v>
      </c>
      <c r="BK233" s="193">
        <f t="shared" si="39"/>
        <v>0</v>
      </c>
      <c r="BL233" s="14" t="s">
        <v>167</v>
      </c>
      <c r="BM233" s="192" t="s">
        <v>530</v>
      </c>
    </row>
    <row r="234" spans="1:65" s="2" customFormat="1" ht="24.2" customHeight="1">
      <c r="A234" s="31"/>
      <c r="B234" s="32"/>
      <c r="C234" s="194" t="s">
        <v>531</v>
      </c>
      <c r="D234" s="194" t="s">
        <v>170</v>
      </c>
      <c r="E234" s="195" t="s">
        <v>532</v>
      </c>
      <c r="F234" s="196" t="s">
        <v>533</v>
      </c>
      <c r="G234" s="197" t="s">
        <v>149</v>
      </c>
      <c r="H234" s="198">
        <v>15</v>
      </c>
      <c r="I234" s="199"/>
      <c r="J234" s="200">
        <f t="shared" si="30"/>
        <v>0</v>
      </c>
      <c r="K234" s="201"/>
      <c r="L234" s="202"/>
      <c r="M234" s="203" t="s">
        <v>1</v>
      </c>
      <c r="N234" s="204" t="s">
        <v>42</v>
      </c>
      <c r="O234" s="68"/>
      <c r="P234" s="190">
        <f t="shared" si="31"/>
        <v>0</v>
      </c>
      <c r="Q234" s="190">
        <v>0</v>
      </c>
      <c r="R234" s="190">
        <f t="shared" si="32"/>
        <v>0</v>
      </c>
      <c r="S234" s="190">
        <v>0</v>
      </c>
      <c r="T234" s="191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2" t="s">
        <v>173</v>
      </c>
      <c r="AT234" s="192" t="s">
        <v>170</v>
      </c>
      <c r="AU234" s="192" t="s">
        <v>87</v>
      </c>
      <c r="AY234" s="14" t="s">
        <v>124</v>
      </c>
      <c r="BE234" s="193">
        <f t="shared" si="34"/>
        <v>0</v>
      </c>
      <c r="BF234" s="193">
        <f t="shared" si="35"/>
        <v>0</v>
      </c>
      <c r="BG234" s="193">
        <f t="shared" si="36"/>
        <v>0</v>
      </c>
      <c r="BH234" s="193">
        <f t="shared" si="37"/>
        <v>0</v>
      </c>
      <c r="BI234" s="193">
        <f t="shared" si="38"/>
        <v>0</v>
      </c>
      <c r="BJ234" s="14" t="s">
        <v>85</v>
      </c>
      <c r="BK234" s="193">
        <f t="shared" si="39"/>
        <v>0</v>
      </c>
      <c r="BL234" s="14" t="s">
        <v>167</v>
      </c>
      <c r="BM234" s="192" t="s">
        <v>534</v>
      </c>
    </row>
    <row r="235" spans="1:65" s="2" customFormat="1" ht="16.5" customHeight="1">
      <c r="A235" s="31"/>
      <c r="B235" s="32"/>
      <c r="C235" s="180" t="s">
        <v>535</v>
      </c>
      <c r="D235" s="180" t="s">
        <v>128</v>
      </c>
      <c r="E235" s="181" t="s">
        <v>536</v>
      </c>
      <c r="F235" s="182" t="s">
        <v>537</v>
      </c>
      <c r="G235" s="183" t="s">
        <v>131</v>
      </c>
      <c r="H235" s="184">
        <v>346</v>
      </c>
      <c r="I235" s="185"/>
      <c r="J235" s="186">
        <f t="shared" si="30"/>
        <v>0</v>
      </c>
      <c r="K235" s="187"/>
      <c r="L235" s="36"/>
      <c r="M235" s="188" t="s">
        <v>1</v>
      </c>
      <c r="N235" s="189" t="s">
        <v>42</v>
      </c>
      <c r="O235" s="68"/>
      <c r="P235" s="190">
        <f t="shared" si="31"/>
        <v>0</v>
      </c>
      <c r="Q235" s="190">
        <v>0</v>
      </c>
      <c r="R235" s="190">
        <f t="shared" si="32"/>
        <v>0</v>
      </c>
      <c r="S235" s="190">
        <v>0</v>
      </c>
      <c r="T235" s="191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2" t="s">
        <v>167</v>
      </c>
      <c r="AT235" s="192" t="s">
        <v>128</v>
      </c>
      <c r="AU235" s="192" t="s">
        <v>87</v>
      </c>
      <c r="AY235" s="14" t="s">
        <v>124</v>
      </c>
      <c r="BE235" s="193">
        <f t="shared" si="34"/>
        <v>0</v>
      </c>
      <c r="BF235" s="193">
        <f t="shared" si="35"/>
        <v>0</v>
      </c>
      <c r="BG235" s="193">
        <f t="shared" si="36"/>
        <v>0</v>
      </c>
      <c r="BH235" s="193">
        <f t="shared" si="37"/>
        <v>0</v>
      </c>
      <c r="BI235" s="193">
        <f t="shared" si="38"/>
        <v>0</v>
      </c>
      <c r="BJ235" s="14" t="s">
        <v>85</v>
      </c>
      <c r="BK235" s="193">
        <f t="shared" si="39"/>
        <v>0</v>
      </c>
      <c r="BL235" s="14" t="s">
        <v>167</v>
      </c>
      <c r="BM235" s="192" t="s">
        <v>538</v>
      </c>
    </row>
    <row r="236" spans="1:65" s="2" customFormat="1" ht="37.9" customHeight="1">
      <c r="A236" s="31"/>
      <c r="B236" s="32"/>
      <c r="C236" s="194" t="s">
        <v>539</v>
      </c>
      <c r="D236" s="194" t="s">
        <v>170</v>
      </c>
      <c r="E236" s="195" t="s">
        <v>540</v>
      </c>
      <c r="F236" s="196" t="s">
        <v>541</v>
      </c>
      <c r="G236" s="197" t="s">
        <v>131</v>
      </c>
      <c r="H236" s="198">
        <v>346</v>
      </c>
      <c r="I236" s="199"/>
      <c r="J236" s="200">
        <f t="shared" si="30"/>
        <v>0</v>
      </c>
      <c r="K236" s="201"/>
      <c r="L236" s="202"/>
      <c r="M236" s="203" t="s">
        <v>1</v>
      </c>
      <c r="N236" s="204" t="s">
        <v>42</v>
      </c>
      <c r="O236" s="68"/>
      <c r="P236" s="190">
        <f t="shared" si="31"/>
        <v>0</v>
      </c>
      <c r="Q236" s="190">
        <v>0</v>
      </c>
      <c r="R236" s="190">
        <f t="shared" si="32"/>
        <v>0</v>
      </c>
      <c r="S236" s="190">
        <v>0</v>
      </c>
      <c r="T236" s="191">
        <f t="shared" si="3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2" t="s">
        <v>173</v>
      </c>
      <c r="AT236" s="192" t="s">
        <v>170</v>
      </c>
      <c r="AU236" s="192" t="s">
        <v>87</v>
      </c>
      <c r="AY236" s="14" t="s">
        <v>124</v>
      </c>
      <c r="BE236" s="193">
        <f t="shared" si="34"/>
        <v>0</v>
      </c>
      <c r="BF236" s="193">
        <f t="shared" si="35"/>
        <v>0</v>
      </c>
      <c r="BG236" s="193">
        <f t="shared" si="36"/>
        <v>0</v>
      </c>
      <c r="BH236" s="193">
        <f t="shared" si="37"/>
        <v>0</v>
      </c>
      <c r="BI236" s="193">
        <f t="shared" si="38"/>
        <v>0</v>
      </c>
      <c r="BJ236" s="14" t="s">
        <v>85</v>
      </c>
      <c r="BK236" s="193">
        <f t="shared" si="39"/>
        <v>0</v>
      </c>
      <c r="BL236" s="14" t="s">
        <v>167</v>
      </c>
      <c r="BM236" s="192" t="s">
        <v>542</v>
      </c>
    </row>
    <row r="237" spans="1:65" s="2" customFormat="1" ht="16.5" customHeight="1">
      <c r="A237" s="31"/>
      <c r="B237" s="32"/>
      <c r="C237" s="180" t="s">
        <v>543</v>
      </c>
      <c r="D237" s="180" t="s">
        <v>128</v>
      </c>
      <c r="E237" s="181" t="s">
        <v>544</v>
      </c>
      <c r="F237" s="182" t="s">
        <v>545</v>
      </c>
      <c r="G237" s="183" t="s">
        <v>131</v>
      </c>
      <c r="H237" s="184">
        <v>55</v>
      </c>
      <c r="I237" s="185"/>
      <c r="J237" s="186">
        <f t="shared" ref="J237:J251" si="40">ROUND(I237*H237,2)</f>
        <v>0</v>
      </c>
      <c r="K237" s="187"/>
      <c r="L237" s="36"/>
      <c r="M237" s="188" t="s">
        <v>1</v>
      </c>
      <c r="N237" s="189" t="s">
        <v>42</v>
      </c>
      <c r="O237" s="68"/>
      <c r="P237" s="190">
        <f t="shared" ref="P237:P251" si="41">O237*H237</f>
        <v>0</v>
      </c>
      <c r="Q237" s="190">
        <v>0</v>
      </c>
      <c r="R237" s="190">
        <f t="shared" ref="R237:R251" si="42">Q237*H237</f>
        <v>0</v>
      </c>
      <c r="S237" s="190">
        <v>0</v>
      </c>
      <c r="T237" s="191">
        <f t="shared" ref="T237:T251" si="43"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2" t="s">
        <v>167</v>
      </c>
      <c r="AT237" s="192" t="s">
        <v>128</v>
      </c>
      <c r="AU237" s="192" t="s">
        <v>87</v>
      </c>
      <c r="AY237" s="14" t="s">
        <v>124</v>
      </c>
      <c r="BE237" s="193">
        <f t="shared" ref="BE237:BE251" si="44">IF(N237="základní",J237,0)</f>
        <v>0</v>
      </c>
      <c r="BF237" s="193">
        <f t="shared" ref="BF237:BF251" si="45">IF(N237="snížená",J237,0)</f>
        <v>0</v>
      </c>
      <c r="BG237" s="193">
        <f t="shared" ref="BG237:BG251" si="46">IF(N237="zákl. přenesená",J237,0)</f>
        <v>0</v>
      </c>
      <c r="BH237" s="193">
        <f t="shared" ref="BH237:BH251" si="47">IF(N237="sníž. přenesená",J237,0)</f>
        <v>0</v>
      </c>
      <c r="BI237" s="193">
        <f t="shared" ref="BI237:BI251" si="48">IF(N237="nulová",J237,0)</f>
        <v>0</v>
      </c>
      <c r="BJ237" s="14" t="s">
        <v>85</v>
      </c>
      <c r="BK237" s="193">
        <f t="shared" ref="BK237:BK251" si="49">ROUND(I237*H237,2)</f>
        <v>0</v>
      </c>
      <c r="BL237" s="14" t="s">
        <v>167</v>
      </c>
      <c r="BM237" s="192" t="s">
        <v>546</v>
      </c>
    </row>
    <row r="238" spans="1:65" s="2" customFormat="1" ht="24.2" customHeight="1">
      <c r="A238" s="31"/>
      <c r="B238" s="32"/>
      <c r="C238" s="194" t="s">
        <v>547</v>
      </c>
      <c r="D238" s="194" t="s">
        <v>170</v>
      </c>
      <c r="E238" s="195" t="s">
        <v>548</v>
      </c>
      <c r="F238" s="196" t="s">
        <v>549</v>
      </c>
      <c r="G238" s="197" t="s">
        <v>131</v>
      </c>
      <c r="H238" s="198">
        <v>55</v>
      </c>
      <c r="I238" s="199"/>
      <c r="J238" s="200">
        <f t="shared" si="40"/>
        <v>0</v>
      </c>
      <c r="K238" s="201"/>
      <c r="L238" s="202"/>
      <c r="M238" s="203" t="s">
        <v>1</v>
      </c>
      <c r="N238" s="204" t="s">
        <v>42</v>
      </c>
      <c r="O238" s="68"/>
      <c r="P238" s="190">
        <f t="shared" si="41"/>
        <v>0</v>
      </c>
      <c r="Q238" s="190">
        <v>0</v>
      </c>
      <c r="R238" s="190">
        <f t="shared" si="42"/>
        <v>0</v>
      </c>
      <c r="S238" s="190">
        <v>0</v>
      </c>
      <c r="T238" s="191">
        <f t="shared" si="4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2" t="s">
        <v>173</v>
      </c>
      <c r="AT238" s="192" t="s">
        <v>170</v>
      </c>
      <c r="AU238" s="192" t="s">
        <v>87</v>
      </c>
      <c r="AY238" s="14" t="s">
        <v>124</v>
      </c>
      <c r="BE238" s="193">
        <f t="shared" si="44"/>
        <v>0</v>
      </c>
      <c r="BF238" s="193">
        <f t="shared" si="45"/>
        <v>0</v>
      </c>
      <c r="BG238" s="193">
        <f t="shared" si="46"/>
        <v>0</v>
      </c>
      <c r="BH238" s="193">
        <f t="shared" si="47"/>
        <v>0</v>
      </c>
      <c r="BI238" s="193">
        <f t="shared" si="48"/>
        <v>0</v>
      </c>
      <c r="BJ238" s="14" t="s">
        <v>85</v>
      </c>
      <c r="BK238" s="193">
        <f t="shared" si="49"/>
        <v>0</v>
      </c>
      <c r="BL238" s="14" t="s">
        <v>167</v>
      </c>
      <c r="BM238" s="192" t="s">
        <v>550</v>
      </c>
    </row>
    <row r="239" spans="1:65" s="2" customFormat="1" ht="37.9" customHeight="1">
      <c r="A239" s="31"/>
      <c r="B239" s="32"/>
      <c r="C239" s="180" t="s">
        <v>551</v>
      </c>
      <c r="D239" s="180" t="s">
        <v>128</v>
      </c>
      <c r="E239" s="181" t="s">
        <v>552</v>
      </c>
      <c r="F239" s="182" t="s">
        <v>553</v>
      </c>
      <c r="G239" s="183" t="s">
        <v>131</v>
      </c>
      <c r="H239" s="184">
        <v>360</v>
      </c>
      <c r="I239" s="185"/>
      <c r="J239" s="186">
        <f t="shared" si="40"/>
        <v>0</v>
      </c>
      <c r="K239" s="187"/>
      <c r="L239" s="36"/>
      <c r="M239" s="188" t="s">
        <v>1</v>
      </c>
      <c r="N239" s="189" t="s">
        <v>42</v>
      </c>
      <c r="O239" s="68"/>
      <c r="P239" s="190">
        <f t="shared" si="41"/>
        <v>0</v>
      </c>
      <c r="Q239" s="190">
        <v>0</v>
      </c>
      <c r="R239" s="190">
        <f t="shared" si="42"/>
        <v>0</v>
      </c>
      <c r="S239" s="190">
        <v>0</v>
      </c>
      <c r="T239" s="191">
        <f t="shared" si="4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2" t="s">
        <v>167</v>
      </c>
      <c r="AT239" s="192" t="s">
        <v>128</v>
      </c>
      <c r="AU239" s="192" t="s">
        <v>87</v>
      </c>
      <c r="AY239" s="14" t="s">
        <v>124</v>
      </c>
      <c r="BE239" s="193">
        <f t="shared" si="44"/>
        <v>0</v>
      </c>
      <c r="BF239" s="193">
        <f t="shared" si="45"/>
        <v>0</v>
      </c>
      <c r="BG239" s="193">
        <f t="shared" si="46"/>
        <v>0</v>
      </c>
      <c r="BH239" s="193">
        <f t="shared" si="47"/>
        <v>0</v>
      </c>
      <c r="BI239" s="193">
        <f t="shared" si="48"/>
        <v>0</v>
      </c>
      <c r="BJ239" s="14" t="s">
        <v>85</v>
      </c>
      <c r="BK239" s="193">
        <f t="shared" si="49"/>
        <v>0</v>
      </c>
      <c r="BL239" s="14" t="s">
        <v>167</v>
      </c>
      <c r="BM239" s="192" t="s">
        <v>554</v>
      </c>
    </row>
    <row r="240" spans="1:65" s="2" customFormat="1" ht="33" customHeight="1">
      <c r="A240" s="31"/>
      <c r="B240" s="32"/>
      <c r="C240" s="194" t="s">
        <v>555</v>
      </c>
      <c r="D240" s="194" t="s">
        <v>170</v>
      </c>
      <c r="E240" s="195" t="s">
        <v>556</v>
      </c>
      <c r="F240" s="196" t="s">
        <v>557</v>
      </c>
      <c r="G240" s="197" t="s">
        <v>131</v>
      </c>
      <c r="H240" s="198">
        <v>360</v>
      </c>
      <c r="I240" s="199"/>
      <c r="J240" s="200">
        <f t="shared" si="40"/>
        <v>0</v>
      </c>
      <c r="K240" s="201"/>
      <c r="L240" s="202"/>
      <c r="M240" s="203" t="s">
        <v>1</v>
      </c>
      <c r="N240" s="204" t="s">
        <v>42</v>
      </c>
      <c r="O240" s="68"/>
      <c r="P240" s="190">
        <f t="shared" si="41"/>
        <v>0</v>
      </c>
      <c r="Q240" s="190">
        <v>0</v>
      </c>
      <c r="R240" s="190">
        <f t="shared" si="42"/>
        <v>0</v>
      </c>
      <c r="S240" s="190">
        <v>0</v>
      </c>
      <c r="T240" s="191">
        <f t="shared" si="4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2" t="s">
        <v>173</v>
      </c>
      <c r="AT240" s="192" t="s">
        <v>170</v>
      </c>
      <c r="AU240" s="192" t="s">
        <v>87</v>
      </c>
      <c r="AY240" s="14" t="s">
        <v>124</v>
      </c>
      <c r="BE240" s="193">
        <f t="shared" si="44"/>
        <v>0</v>
      </c>
      <c r="BF240" s="193">
        <f t="shared" si="45"/>
        <v>0</v>
      </c>
      <c r="BG240" s="193">
        <f t="shared" si="46"/>
        <v>0</v>
      </c>
      <c r="BH240" s="193">
        <f t="shared" si="47"/>
        <v>0</v>
      </c>
      <c r="BI240" s="193">
        <f t="shared" si="48"/>
        <v>0</v>
      </c>
      <c r="BJ240" s="14" t="s">
        <v>85</v>
      </c>
      <c r="BK240" s="193">
        <f t="shared" si="49"/>
        <v>0</v>
      </c>
      <c r="BL240" s="14" t="s">
        <v>167</v>
      </c>
      <c r="BM240" s="192" t="s">
        <v>558</v>
      </c>
    </row>
    <row r="241" spans="1:65" s="2" customFormat="1" ht="24.2" customHeight="1">
      <c r="A241" s="31"/>
      <c r="B241" s="32"/>
      <c r="C241" s="180" t="s">
        <v>559</v>
      </c>
      <c r="D241" s="180" t="s">
        <v>128</v>
      </c>
      <c r="E241" s="181" t="s">
        <v>560</v>
      </c>
      <c r="F241" s="182" t="s">
        <v>561</v>
      </c>
      <c r="G241" s="183" t="s">
        <v>149</v>
      </c>
      <c r="H241" s="184">
        <v>180</v>
      </c>
      <c r="I241" s="185"/>
      <c r="J241" s="186">
        <f t="shared" si="40"/>
        <v>0</v>
      </c>
      <c r="K241" s="187"/>
      <c r="L241" s="36"/>
      <c r="M241" s="188" t="s">
        <v>1</v>
      </c>
      <c r="N241" s="189" t="s">
        <v>42</v>
      </c>
      <c r="O241" s="68"/>
      <c r="P241" s="190">
        <f t="shared" si="41"/>
        <v>0</v>
      </c>
      <c r="Q241" s="190">
        <v>0</v>
      </c>
      <c r="R241" s="190">
        <f t="shared" si="42"/>
        <v>0</v>
      </c>
      <c r="S241" s="190">
        <v>0</v>
      </c>
      <c r="T241" s="191">
        <f t="shared" si="4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2" t="s">
        <v>167</v>
      </c>
      <c r="AT241" s="192" t="s">
        <v>128</v>
      </c>
      <c r="AU241" s="192" t="s">
        <v>87</v>
      </c>
      <c r="AY241" s="14" t="s">
        <v>124</v>
      </c>
      <c r="BE241" s="193">
        <f t="shared" si="44"/>
        <v>0</v>
      </c>
      <c r="BF241" s="193">
        <f t="shared" si="45"/>
        <v>0</v>
      </c>
      <c r="BG241" s="193">
        <f t="shared" si="46"/>
        <v>0</v>
      </c>
      <c r="BH241" s="193">
        <f t="shared" si="47"/>
        <v>0</v>
      </c>
      <c r="BI241" s="193">
        <f t="shared" si="48"/>
        <v>0</v>
      </c>
      <c r="BJ241" s="14" t="s">
        <v>85</v>
      </c>
      <c r="BK241" s="193">
        <f t="shared" si="49"/>
        <v>0</v>
      </c>
      <c r="BL241" s="14" t="s">
        <v>167</v>
      </c>
      <c r="BM241" s="192" t="s">
        <v>562</v>
      </c>
    </row>
    <row r="242" spans="1:65" s="2" customFormat="1" ht="24.2" customHeight="1">
      <c r="A242" s="31"/>
      <c r="B242" s="32"/>
      <c r="C242" s="194" t="s">
        <v>563</v>
      </c>
      <c r="D242" s="194" t="s">
        <v>170</v>
      </c>
      <c r="E242" s="195" t="s">
        <v>564</v>
      </c>
      <c r="F242" s="196" t="s">
        <v>565</v>
      </c>
      <c r="G242" s="197" t="s">
        <v>149</v>
      </c>
      <c r="H242" s="198">
        <v>180</v>
      </c>
      <c r="I242" s="199"/>
      <c r="J242" s="200">
        <f t="shared" si="40"/>
        <v>0</v>
      </c>
      <c r="K242" s="201"/>
      <c r="L242" s="202"/>
      <c r="M242" s="203" t="s">
        <v>1</v>
      </c>
      <c r="N242" s="204" t="s">
        <v>42</v>
      </c>
      <c r="O242" s="68"/>
      <c r="P242" s="190">
        <f t="shared" si="41"/>
        <v>0</v>
      </c>
      <c r="Q242" s="190">
        <v>0</v>
      </c>
      <c r="R242" s="190">
        <f t="shared" si="42"/>
        <v>0</v>
      </c>
      <c r="S242" s="190">
        <v>0</v>
      </c>
      <c r="T242" s="191">
        <f t="shared" si="4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2" t="s">
        <v>173</v>
      </c>
      <c r="AT242" s="192" t="s">
        <v>170</v>
      </c>
      <c r="AU242" s="192" t="s">
        <v>87</v>
      </c>
      <c r="AY242" s="14" t="s">
        <v>124</v>
      </c>
      <c r="BE242" s="193">
        <f t="shared" si="44"/>
        <v>0</v>
      </c>
      <c r="BF242" s="193">
        <f t="shared" si="45"/>
        <v>0</v>
      </c>
      <c r="BG242" s="193">
        <f t="shared" si="46"/>
        <v>0</v>
      </c>
      <c r="BH242" s="193">
        <f t="shared" si="47"/>
        <v>0</v>
      </c>
      <c r="BI242" s="193">
        <f t="shared" si="48"/>
        <v>0</v>
      </c>
      <c r="BJ242" s="14" t="s">
        <v>85</v>
      </c>
      <c r="BK242" s="193">
        <f t="shared" si="49"/>
        <v>0</v>
      </c>
      <c r="BL242" s="14" t="s">
        <v>167</v>
      </c>
      <c r="BM242" s="192" t="s">
        <v>566</v>
      </c>
    </row>
    <row r="243" spans="1:65" s="2" customFormat="1" ht="16.5" customHeight="1">
      <c r="A243" s="31"/>
      <c r="B243" s="32"/>
      <c r="C243" s="194" t="s">
        <v>567</v>
      </c>
      <c r="D243" s="194" t="s">
        <v>170</v>
      </c>
      <c r="E243" s="195" t="s">
        <v>568</v>
      </c>
      <c r="F243" s="196" t="s">
        <v>569</v>
      </c>
      <c r="G243" s="197" t="s">
        <v>149</v>
      </c>
      <c r="H243" s="198">
        <v>3</v>
      </c>
      <c r="I243" s="199"/>
      <c r="J243" s="200">
        <f t="shared" si="40"/>
        <v>0</v>
      </c>
      <c r="K243" s="201"/>
      <c r="L243" s="202"/>
      <c r="M243" s="203" t="s">
        <v>1</v>
      </c>
      <c r="N243" s="204" t="s">
        <v>42</v>
      </c>
      <c r="O243" s="68"/>
      <c r="P243" s="190">
        <f t="shared" si="41"/>
        <v>0</v>
      </c>
      <c r="Q243" s="190">
        <v>0</v>
      </c>
      <c r="R243" s="190">
        <f t="shared" si="42"/>
        <v>0</v>
      </c>
      <c r="S243" s="190">
        <v>0</v>
      </c>
      <c r="T243" s="191">
        <f t="shared" si="4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2" t="s">
        <v>173</v>
      </c>
      <c r="AT243" s="192" t="s">
        <v>170</v>
      </c>
      <c r="AU243" s="192" t="s">
        <v>87</v>
      </c>
      <c r="AY243" s="14" t="s">
        <v>124</v>
      </c>
      <c r="BE243" s="193">
        <f t="shared" si="44"/>
        <v>0</v>
      </c>
      <c r="BF243" s="193">
        <f t="shared" si="45"/>
        <v>0</v>
      </c>
      <c r="BG243" s="193">
        <f t="shared" si="46"/>
        <v>0</v>
      </c>
      <c r="BH243" s="193">
        <f t="shared" si="47"/>
        <v>0</v>
      </c>
      <c r="BI243" s="193">
        <f t="shared" si="48"/>
        <v>0</v>
      </c>
      <c r="BJ243" s="14" t="s">
        <v>85</v>
      </c>
      <c r="BK243" s="193">
        <f t="shared" si="49"/>
        <v>0</v>
      </c>
      <c r="BL243" s="14" t="s">
        <v>167</v>
      </c>
      <c r="BM243" s="192" t="s">
        <v>570</v>
      </c>
    </row>
    <row r="244" spans="1:65" s="2" customFormat="1" ht="44.25" customHeight="1">
      <c r="A244" s="31"/>
      <c r="B244" s="32"/>
      <c r="C244" s="180" t="s">
        <v>571</v>
      </c>
      <c r="D244" s="180" t="s">
        <v>128</v>
      </c>
      <c r="E244" s="181" t="s">
        <v>572</v>
      </c>
      <c r="F244" s="182" t="s">
        <v>573</v>
      </c>
      <c r="G244" s="183" t="s">
        <v>149</v>
      </c>
      <c r="H244" s="184">
        <v>10</v>
      </c>
      <c r="I244" s="185"/>
      <c r="J244" s="186">
        <f t="shared" si="40"/>
        <v>0</v>
      </c>
      <c r="K244" s="187"/>
      <c r="L244" s="36"/>
      <c r="M244" s="188" t="s">
        <v>1</v>
      </c>
      <c r="N244" s="189" t="s">
        <v>42</v>
      </c>
      <c r="O244" s="68"/>
      <c r="P244" s="190">
        <f t="shared" si="41"/>
        <v>0</v>
      </c>
      <c r="Q244" s="190">
        <v>4.0000000000000001E-3</v>
      </c>
      <c r="R244" s="190">
        <f t="shared" si="42"/>
        <v>0.04</v>
      </c>
      <c r="S244" s="190">
        <v>0</v>
      </c>
      <c r="T244" s="191">
        <f t="shared" si="4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2" t="s">
        <v>167</v>
      </c>
      <c r="AT244" s="192" t="s">
        <v>128</v>
      </c>
      <c r="AU244" s="192" t="s">
        <v>87</v>
      </c>
      <c r="AY244" s="14" t="s">
        <v>124</v>
      </c>
      <c r="BE244" s="193">
        <f t="shared" si="44"/>
        <v>0</v>
      </c>
      <c r="BF244" s="193">
        <f t="shared" si="45"/>
        <v>0</v>
      </c>
      <c r="BG244" s="193">
        <f t="shared" si="46"/>
        <v>0</v>
      </c>
      <c r="BH244" s="193">
        <f t="shared" si="47"/>
        <v>0</v>
      </c>
      <c r="BI244" s="193">
        <f t="shared" si="48"/>
        <v>0</v>
      </c>
      <c r="BJ244" s="14" t="s">
        <v>85</v>
      </c>
      <c r="BK244" s="193">
        <f t="shared" si="49"/>
        <v>0</v>
      </c>
      <c r="BL244" s="14" t="s">
        <v>167</v>
      </c>
      <c r="BM244" s="192" t="s">
        <v>574</v>
      </c>
    </row>
    <row r="245" spans="1:65" s="2" customFormat="1" ht="66.75" customHeight="1">
      <c r="A245" s="31"/>
      <c r="B245" s="32"/>
      <c r="C245" s="180" t="s">
        <v>575</v>
      </c>
      <c r="D245" s="180" t="s">
        <v>128</v>
      </c>
      <c r="E245" s="181" t="s">
        <v>576</v>
      </c>
      <c r="F245" s="182" t="s">
        <v>577</v>
      </c>
      <c r="G245" s="183" t="s">
        <v>158</v>
      </c>
      <c r="H245" s="184">
        <v>1</v>
      </c>
      <c r="I245" s="185"/>
      <c r="J245" s="186">
        <f t="shared" si="40"/>
        <v>0</v>
      </c>
      <c r="K245" s="187"/>
      <c r="L245" s="36"/>
      <c r="M245" s="188" t="s">
        <v>1</v>
      </c>
      <c r="N245" s="189" t="s">
        <v>42</v>
      </c>
      <c r="O245" s="68"/>
      <c r="P245" s="190">
        <f t="shared" si="41"/>
        <v>0</v>
      </c>
      <c r="Q245" s="190">
        <v>0</v>
      </c>
      <c r="R245" s="190">
        <f t="shared" si="42"/>
        <v>0</v>
      </c>
      <c r="S245" s="190">
        <v>1.7000000000000001E-4</v>
      </c>
      <c r="T245" s="191">
        <f t="shared" si="43"/>
        <v>1.7000000000000001E-4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2" t="s">
        <v>167</v>
      </c>
      <c r="AT245" s="192" t="s">
        <v>128</v>
      </c>
      <c r="AU245" s="192" t="s">
        <v>87</v>
      </c>
      <c r="AY245" s="14" t="s">
        <v>124</v>
      </c>
      <c r="BE245" s="193">
        <f t="shared" si="44"/>
        <v>0</v>
      </c>
      <c r="BF245" s="193">
        <f t="shared" si="45"/>
        <v>0</v>
      </c>
      <c r="BG245" s="193">
        <f t="shared" si="46"/>
        <v>0</v>
      </c>
      <c r="BH245" s="193">
        <f t="shared" si="47"/>
        <v>0</v>
      </c>
      <c r="BI245" s="193">
        <f t="shared" si="48"/>
        <v>0</v>
      </c>
      <c r="BJ245" s="14" t="s">
        <v>85</v>
      </c>
      <c r="BK245" s="193">
        <f t="shared" si="49"/>
        <v>0</v>
      </c>
      <c r="BL245" s="14" t="s">
        <v>167</v>
      </c>
      <c r="BM245" s="192" t="s">
        <v>578</v>
      </c>
    </row>
    <row r="246" spans="1:65" s="2" customFormat="1" ht="16.5" customHeight="1">
      <c r="A246" s="31"/>
      <c r="B246" s="32"/>
      <c r="C246" s="180" t="s">
        <v>579</v>
      </c>
      <c r="D246" s="180" t="s">
        <v>128</v>
      </c>
      <c r="E246" s="181" t="s">
        <v>580</v>
      </c>
      <c r="F246" s="182" t="s">
        <v>581</v>
      </c>
      <c r="G246" s="183" t="s">
        <v>149</v>
      </c>
      <c r="H246" s="184">
        <v>150</v>
      </c>
      <c r="I246" s="185"/>
      <c r="J246" s="186">
        <f t="shared" si="40"/>
        <v>0</v>
      </c>
      <c r="K246" s="187"/>
      <c r="L246" s="36"/>
      <c r="M246" s="188" t="s">
        <v>1</v>
      </c>
      <c r="N246" s="189" t="s">
        <v>42</v>
      </c>
      <c r="O246" s="68"/>
      <c r="P246" s="190">
        <f t="shared" si="41"/>
        <v>0</v>
      </c>
      <c r="Q246" s="190">
        <v>0</v>
      </c>
      <c r="R246" s="190">
        <f t="shared" si="42"/>
        <v>0</v>
      </c>
      <c r="S246" s="190">
        <v>0</v>
      </c>
      <c r="T246" s="191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2" t="s">
        <v>167</v>
      </c>
      <c r="AT246" s="192" t="s">
        <v>128</v>
      </c>
      <c r="AU246" s="192" t="s">
        <v>87</v>
      </c>
      <c r="AY246" s="14" t="s">
        <v>124</v>
      </c>
      <c r="BE246" s="193">
        <f t="shared" si="44"/>
        <v>0</v>
      </c>
      <c r="BF246" s="193">
        <f t="shared" si="45"/>
        <v>0</v>
      </c>
      <c r="BG246" s="193">
        <f t="shared" si="46"/>
        <v>0</v>
      </c>
      <c r="BH246" s="193">
        <f t="shared" si="47"/>
        <v>0</v>
      </c>
      <c r="BI246" s="193">
        <f t="shared" si="48"/>
        <v>0</v>
      </c>
      <c r="BJ246" s="14" t="s">
        <v>85</v>
      </c>
      <c r="BK246" s="193">
        <f t="shared" si="49"/>
        <v>0</v>
      </c>
      <c r="BL246" s="14" t="s">
        <v>167</v>
      </c>
      <c r="BM246" s="192" t="s">
        <v>582</v>
      </c>
    </row>
    <row r="247" spans="1:65" s="2" customFormat="1" ht="37.9" customHeight="1">
      <c r="A247" s="31"/>
      <c r="B247" s="32"/>
      <c r="C247" s="180" t="s">
        <v>583</v>
      </c>
      <c r="D247" s="180" t="s">
        <v>128</v>
      </c>
      <c r="E247" s="181" t="s">
        <v>584</v>
      </c>
      <c r="F247" s="182" t="s">
        <v>585</v>
      </c>
      <c r="G247" s="183" t="s">
        <v>149</v>
      </c>
      <c r="H247" s="184">
        <v>52</v>
      </c>
      <c r="I247" s="185"/>
      <c r="J247" s="186">
        <f t="shared" si="40"/>
        <v>0</v>
      </c>
      <c r="K247" s="187"/>
      <c r="L247" s="36"/>
      <c r="M247" s="188" t="s">
        <v>1</v>
      </c>
      <c r="N247" s="189" t="s">
        <v>42</v>
      </c>
      <c r="O247" s="68"/>
      <c r="P247" s="190">
        <f t="shared" si="41"/>
        <v>0</v>
      </c>
      <c r="Q247" s="190">
        <v>0</v>
      </c>
      <c r="R247" s="190">
        <f t="shared" si="42"/>
        <v>0</v>
      </c>
      <c r="S247" s="190">
        <v>0</v>
      </c>
      <c r="T247" s="191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2" t="s">
        <v>167</v>
      </c>
      <c r="AT247" s="192" t="s">
        <v>128</v>
      </c>
      <c r="AU247" s="192" t="s">
        <v>87</v>
      </c>
      <c r="AY247" s="14" t="s">
        <v>124</v>
      </c>
      <c r="BE247" s="193">
        <f t="shared" si="44"/>
        <v>0</v>
      </c>
      <c r="BF247" s="193">
        <f t="shared" si="45"/>
        <v>0</v>
      </c>
      <c r="BG247" s="193">
        <f t="shared" si="46"/>
        <v>0</v>
      </c>
      <c r="BH247" s="193">
        <f t="shared" si="47"/>
        <v>0</v>
      </c>
      <c r="BI247" s="193">
        <f t="shared" si="48"/>
        <v>0</v>
      </c>
      <c r="BJ247" s="14" t="s">
        <v>85</v>
      </c>
      <c r="BK247" s="193">
        <f t="shared" si="49"/>
        <v>0</v>
      </c>
      <c r="BL247" s="14" t="s">
        <v>167</v>
      </c>
      <c r="BM247" s="192" t="s">
        <v>586</v>
      </c>
    </row>
    <row r="248" spans="1:65" s="2" customFormat="1" ht="33" customHeight="1">
      <c r="A248" s="31"/>
      <c r="B248" s="32"/>
      <c r="C248" s="180" t="s">
        <v>587</v>
      </c>
      <c r="D248" s="180" t="s">
        <v>128</v>
      </c>
      <c r="E248" s="181" t="s">
        <v>588</v>
      </c>
      <c r="F248" s="182" t="s">
        <v>589</v>
      </c>
      <c r="G248" s="183" t="s">
        <v>149</v>
      </c>
      <c r="H248" s="184">
        <v>100</v>
      </c>
      <c r="I248" s="185"/>
      <c r="J248" s="186">
        <f t="shared" si="40"/>
        <v>0</v>
      </c>
      <c r="K248" s="187"/>
      <c r="L248" s="36"/>
      <c r="M248" s="188" t="s">
        <v>1</v>
      </c>
      <c r="N248" s="189" t="s">
        <v>42</v>
      </c>
      <c r="O248" s="68"/>
      <c r="P248" s="190">
        <f t="shared" si="41"/>
        <v>0</v>
      </c>
      <c r="Q248" s="190">
        <v>0</v>
      </c>
      <c r="R248" s="190">
        <f t="shared" si="42"/>
        <v>0</v>
      </c>
      <c r="S248" s="190">
        <v>0</v>
      </c>
      <c r="T248" s="191">
        <f t="shared" si="4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2" t="s">
        <v>167</v>
      </c>
      <c r="AT248" s="192" t="s">
        <v>128</v>
      </c>
      <c r="AU248" s="192" t="s">
        <v>87</v>
      </c>
      <c r="AY248" s="14" t="s">
        <v>124</v>
      </c>
      <c r="BE248" s="193">
        <f t="shared" si="44"/>
        <v>0</v>
      </c>
      <c r="BF248" s="193">
        <f t="shared" si="45"/>
        <v>0</v>
      </c>
      <c r="BG248" s="193">
        <f t="shared" si="46"/>
        <v>0</v>
      </c>
      <c r="BH248" s="193">
        <f t="shared" si="47"/>
        <v>0</v>
      </c>
      <c r="BI248" s="193">
        <f t="shared" si="48"/>
        <v>0</v>
      </c>
      <c r="BJ248" s="14" t="s">
        <v>85</v>
      </c>
      <c r="BK248" s="193">
        <f t="shared" si="49"/>
        <v>0</v>
      </c>
      <c r="BL248" s="14" t="s">
        <v>167</v>
      </c>
      <c r="BM248" s="192" t="s">
        <v>590</v>
      </c>
    </row>
    <row r="249" spans="1:65" s="2" customFormat="1" ht="16.5" customHeight="1">
      <c r="A249" s="31"/>
      <c r="B249" s="32"/>
      <c r="C249" s="180" t="s">
        <v>591</v>
      </c>
      <c r="D249" s="180" t="s">
        <v>128</v>
      </c>
      <c r="E249" s="181" t="s">
        <v>592</v>
      </c>
      <c r="F249" s="182" t="s">
        <v>593</v>
      </c>
      <c r="G249" s="183" t="s">
        <v>149</v>
      </c>
      <c r="H249" s="184">
        <v>400</v>
      </c>
      <c r="I249" s="185"/>
      <c r="J249" s="186">
        <f t="shared" si="40"/>
        <v>0</v>
      </c>
      <c r="K249" s="187"/>
      <c r="L249" s="36"/>
      <c r="M249" s="188" t="s">
        <v>1</v>
      </c>
      <c r="N249" s="189" t="s">
        <v>42</v>
      </c>
      <c r="O249" s="68"/>
      <c r="P249" s="190">
        <f t="shared" si="41"/>
        <v>0</v>
      </c>
      <c r="Q249" s="190">
        <v>0</v>
      </c>
      <c r="R249" s="190">
        <f t="shared" si="42"/>
        <v>0</v>
      </c>
      <c r="S249" s="190">
        <v>0</v>
      </c>
      <c r="T249" s="191">
        <f t="shared" si="4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2" t="s">
        <v>167</v>
      </c>
      <c r="AT249" s="192" t="s">
        <v>128</v>
      </c>
      <c r="AU249" s="192" t="s">
        <v>87</v>
      </c>
      <c r="AY249" s="14" t="s">
        <v>124</v>
      </c>
      <c r="BE249" s="193">
        <f t="shared" si="44"/>
        <v>0</v>
      </c>
      <c r="BF249" s="193">
        <f t="shared" si="45"/>
        <v>0</v>
      </c>
      <c r="BG249" s="193">
        <f t="shared" si="46"/>
        <v>0</v>
      </c>
      <c r="BH249" s="193">
        <f t="shared" si="47"/>
        <v>0</v>
      </c>
      <c r="BI249" s="193">
        <f t="shared" si="48"/>
        <v>0</v>
      </c>
      <c r="BJ249" s="14" t="s">
        <v>85</v>
      </c>
      <c r="BK249" s="193">
        <f t="shared" si="49"/>
        <v>0</v>
      </c>
      <c r="BL249" s="14" t="s">
        <v>167</v>
      </c>
      <c r="BM249" s="192" t="s">
        <v>594</v>
      </c>
    </row>
    <row r="250" spans="1:65" s="2" customFormat="1" ht="66.75" customHeight="1">
      <c r="A250" s="31"/>
      <c r="B250" s="32"/>
      <c r="C250" s="194" t="s">
        <v>595</v>
      </c>
      <c r="D250" s="194" t="s">
        <v>170</v>
      </c>
      <c r="E250" s="195" t="s">
        <v>596</v>
      </c>
      <c r="F250" s="196" t="s">
        <v>597</v>
      </c>
      <c r="G250" s="197" t="s">
        <v>149</v>
      </c>
      <c r="H250" s="198">
        <v>1</v>
      </c>
      <c r="I250" s="199"/>
      <c r="J250" s="200">
        <f t="shared" si="40"/>
        <v>0</v>
      </c>
      <c r="K250" s="201"/>
      <c r="L250" s="202"/>
      <c r="M250" s="203" t="s">
        <v>1</v>
      </c>
      <c r="N250" s="204" t="s">
        <v>42</v>
      </c>
      <c r="O250" s="68"/>
      <c r="P250" s="190">
        <f t="shared" si="41"/>
        <v>0</v>
      </c>
      <c r="Q250" s="190">
        <v>0</v>
      </c>
      <c r="R250" s="190">
        <f t="shared" si="42"/>
        <v>0</v>
      </c>
      <c r="S250" s="190">
        <v>0</v>
      </c>
      <c r="T250" s="191">
        <f t="shared" si="4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2" t="s">
        <v>173</v>
      </c>
      <c r="AT250" s="192" t="s">
        <v>170</v>
      </c>
      <c r="AU250" s="192" t="s">
        <v>87</v>
      </c>
      <c r="AY250" s="14" t="s">
        <v>124</v>
      </c>
      <c r="BE250" s="193">
        <f t="shared" si="44"/>
        <v>0</v>
      </c>
      <c r="BF250" s="193">
        <f t="shared" si="45"/>
        <v>0</v>
      </c>
      <c r="BG250" s="193">
        <f t="shared" si="46"/>
        <v>0</v>
      </c>
      <c r="BH250" s="193">
        <f t="shared" si="47"/>
        <v>0</v>
      </c>
      <c r="BI250" s="193">
        <f t="shared" si="48"/>
        <v>0</v>
      </c>
      <c r="BJ250" s="14" t="s">
        <v>85</v>
      </c>
      <c r="BK250" s="193">
        <f t="shared" si="49"/>
        <v>0</v>
      </c>
      <c r="BL250" s="14" t="s">
        <v>167</v>
      </c>
      <c r="BM250" s="192" t="s">
        <v>598</v>
      </c>
    </row>
    <row r="251" spans="1:65" s="2" customFormat="1" ht="66.75" customHeight="1">
      <c r="A251" s="31"/>
      <c r="B251" s="32"/>
      <c r="C251" s="194" t="s">
        <v>599</v>
      </c>
      <c r="D251" s="194" t="s">
        <v>170</v>
      </c>
      <c r="E251" s="195" t="s">
        <v>600</v>
      </c>
      <c r="F251" s="196" t="s">
        <v>601</v>
      </c>
      <c r="G251" s="197" t="s">
        <v>149</v>
      </c>
      <c r="H251" s="198">
        <v>1</v>
      </c>
      <c r="I251" s="199"/>
      <c r="J251" s="200">
        <f t="shared" si="40"/>
        <v>0</v>
      </c>
      <c r="K251" s="201"/>
      <c r="L251" s="202"/>
      <c r="M251" s="203" t="s">
        <v>1</v>
      </c>
      <c r="N251" s="204" t="s">
        <v>42</v>
      </c>
      <c r="O251" s="68"/>
      <c r="P251" s="190">
        <f t="shared" si="41"/>
        <v>0</v>
      </c>
      <c r="Q251" s="190">
        <v>0</v>
      </c>
      <c r="R251" s="190">
        <f t="shared" si="42"/>
        <v>0</v>
      </c>
      <c r="S251" s="190">
        <v>0</v>
      </c>
      <c r="T251" s="191">
        <f t="shared" si="4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2" t="s">
        <v>173</v>
      </c>
      <c r="AT251" s="192" t="s">
        <v>170</v>
      </c>
      <c r="AU251" s="192" t="s">
        <v>87</v>
      </c>
      <c r="AY251" s="14" t="s">
        <v>124</v>
      </c>
      <c r="BE251" s="193">
        <f t="shared" si="44"/>
        <v>0</v>
      </c>
      <c r="BF251" s="193">
        <f t="shared" si="45"/>
        <v>0</v>
      </c>
      <c r="BG251" s="193">
        <f t="shared" si="46"/>
        <v>0</v>
      </c>
      <c r="BH251" s="193">
        <f t="shared" si="47"/>
        <v>0</v>
      </c>
      <c r="BI251" s="193">
        <f t="shared" si="48"/>
        <v>0</v>
      </c>
      <c r="BJ251" s="14" t="s">
        <v>85</v>
      </c>
      <c r="BK251" s="193">
        <f t="shared" si="49"/>
        <v>0</v>
      </c>
      <c r="BL251" s="14" t="s">
        <v>167</v>
      </c>
      <c r="BM251" s="192" t="s">
        <v>602</v>
      </c>
    </row>
    <row r="252" spans="1:65" s="12" customFormat="1" ht="22.9" customHeight="1">
      <c r="B252" s="164"/>
      <c r="C252" s="165"/>
      <c r="D252" s="166" t="s">
        <v>76</v>
      </c>
      <c r="E252" s="178" t="s">
        <v>603</v>
      </c>
      <c r="F252" s="178" t="s">
        <v>604</v>
      </c>
      <c r="G252" s="165"/>
      <c r="H252" s="165"/>
      <c r="I252" s="168"/>
      <c r="J252" s="179">
        <f>BK252</f>
        <v>0</v>
      </c>
      <c r="K252" s="165"/>
      <c r="L252" s="170"/>
      <c r="M252" s="171"/>
      <c r="N252" s="172"/>
      <c r="O252" s="172"/>
      <c r="P252" s="173">
        <f>SUM(P253:P256)</f>
        <v>0</v>
      </c>
      <c r="Q252" s="172"/>
      <c r="R252" s="173">
        <f>SUM(R253:R256)</f>
        <v>1E-4</v>
      </c>
      <c r="S252" s="172"/>
      <c r="T252" s="174">
        <f>SUM(T253:T256)</f>
        <v>0</v>
      </c>
      <c r="AR252" s="175" t="s">
        <v>87</v>
      </c>
      <c r="AT252" s="176" t="s">
        <v>76</v>
      </c>
      <c r="AU252" s="176" t="s">
        <v>85</v>
      </c>
      <c r="AY252" s="175" t="s">
        <v>124</v>
      </c>
      <c r="BK252" s="177">
        <f>SUM(BK253:BK256)</f>
        <v>0</v>
      </c>
    </row>
    <row r="253" spans="1:65" s="2" customFormat="1" ht="24.2" customHeight="1">
      <c r="A253" s="31"/>
      <c r="B253" s="32"/>
      <c r="C253" s="180" t="s">
        <v>605</v>
      </c>
      <c r="D253" s="180" t="s">
        <v>128</v>
      </c>
      <c r="E253" s="181" t="s">
        <v>606</v>
      </c>
      <c r="F253" s="182" t="s">
        <v>607</v>
      </c>
      <c r="G253" s="183" t="s">
        <v>131</v>
      </c>
      <c r="H253" s="184">
        <v>30</v>
      </c>
      <c r="I253" s="185"/>
      <c r="J253" s="186">
        <f>ROUND(I253*H253,2)</f>
        <v>0</v>
      </c>
      <c r="K253" s="187"/>
      <c r="L253" s="36"/>
      <c r="M253" s="188" t="s">
        <v>1</v>
      </c>
      <c r="N253" s="189" t="s">
        <v>42</v>
      </c>
      <c r="O253" s="68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2" t="s">
        <v>167</v>
      </c>
      <c r="AT253" s="192" t="s">
        <v>128</v>
      </c>
      <c r="AU253" s="192" t="s">
        <v>87</v>
      </c>
      <c r="AY253" s="14" t="s">
        <v>124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4" t="s">
        <v>85</v>
      </c>
      <c r="BK253" s="193">
        <f>ROUND(I253*H253,2)</f>
        <v>0</v>
      </c>
      <c r="BL253" s="14" t="s">
        <v>167</v>
      </c>
      <c r="BM253" s="192" t="s">
        <v>608</v>
      </c>
    </row>
    <row r="254" spans="1:65" s="2" customFormat="1" ht="24.2" customHeight="1">
      <c r="A254" s="31"/>
      <c r="B254" s="32"/>
      <c r="C254" s="180" t="s">
        <v>609</v>
      </c>
      <c r="D254" s="180" t="s">
        <v>128</v>
      </c>
      <c r="E254" s="181" t="s">
        <v>610</v>
      </c>
      <c r="F254" s="182" t="s">
        <v>611</v>
      </c>
      <c r="G254" s="183" t="s">
        <v>149</v>
      </c>
      <c r="H254" s="184">
        <v>1</v>
      </c>
      <c r="I254" s="185"/>
      <c r="J254" s="186">
        <f>ROUND(I254*H254,2)</f>
        <v>0</v>
      </c>
      <c r="K254" s="187"/>
      <c r="L254" s="36"/>
      <c r="M254" s="188" t="s">
        <v>1</v>
      </c>
      <c r="N254" s="189" t="s">
        <v>42</v>
      </c>
      <c r="O254" s="68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2" t="s">
        <v>167</v>
      </c>
      <c r="AT254" s="192" t="s">
        <v>128</v>
      </c>
      <c r="AU254" s="192" t="s">
        <v>87</v>
      </c>
      <c r="AY254" s="14" t="s">
        <v>124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4" t="s">
        <v>85</v>
      </c>
      <c r="BK254" s="193">
        <f>ROUND(I254*H254,2)</f>
        <v>0</v>
      </c>
      <c r="BL254" s="14" t="s">
        <v>167</v>
      </c>
      <c r="BM254" s="192" t="s">
        <v>612</v>
      </c>
    </row>
    <row r="255" spans="1:65" s="2" customFormat="1" ht="24.2" customHeight="1">
      <c r="A255" s="31"/>
      <c r="B255" s="32"/>
      <c r="C255" s="194" t="s">
        <v>613</v>
      </c>
      <c r="D255" s="194" t="s">
        <v>170</v>
      </c>
      <c r="E255" s="195" t="s">
        <v>614</v>
      </c>
      <c r="F255" s="196" t="s">
        <v>615</v>
      </c>
      <c r="G255" s="197" t="s">
        <v>149</v>
      </c>
      <c r="H255" s="198">
        <v>1</v>
      </c>
      <c r="I255" s="199"/>
      <c r="J255" s="200">
        <f>ROUND(I255*H255,2)</f>
        <v>0</v>
      </c>
      <c r="K255" s="201"/>
      <c r="L255" s="202"/>
      <c r="M255" s="203" t="s">
        <v>1</v>
      </c>
      <c r="N255" s="204" t="s">
        <v>42</v>
      </c>
      <c r="O255" s="68"/>
      <c r="P255" s="190">
        <f>O255*H255</f>
        <v>0</v>
      </c>
      <c r="Q255" s="190">
        <v>5.0000000000000002E-5</v>
      </c>
      <c r="R255" s="190">
        <f>Q255*H255</f>
        <v>5.0000000000000002E-5</v>
      </c>
      <c r="S255" s="190">
        <v>0</v>
      </c>
      <c r="T255" s="191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2" t="s">
        <v>173</v>
      </c>
      <c r="AT255" s="192" t="s">
        <v>170</v>
      </c>
      <c r="AU255" s="192" t="s">
        <v>87</v>
      </c>
      <c r="AY255" s="14" t="s">
        <v>124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4" t="s">
        <v>85</v>
      </c>
      <c r="BK255" s="193">
        <f>ROUND(I255*H255,2)</f>
        <v>0</v>
      </c>
      <c r="BL255" s="14" t="s">
        <v>167</v>
      </c>
      <c r="BM255" s="192" t="s">
        <v>616</v>
      </c>
    </row>
    <row r="256" spans="1:65" s="2" customFormat="1" ht="37.9" customHeight="1">
      <c r="A256" s="31"/>
      <c r="B256" s="32"/>
      <c r="C256" s="194" t="s">
        <v>617</v>
      </c>
      <c r="D256" s="194" t="s">
        <v>170</v>
      </c>
      <c r="E256" s="195" t="s">
        <v>618</v>
      </c>
      <c r="F256" s="196" t="s">
        <v>619</v>
      </c>
      <c r="G256" s="197" t="s">
        <v>149</v>
      </c>
      <c r="H256" s="198">
        <v>1</v>
      </c>
      <c r="I256" s="199"/>
      <c r="J256" s="200">
        <f>ROUND(I256*H256,2)</f>
        <v>0</v>
      </c>
      <c r="K256" s="201"/>
      <c r="L256" s="202"/>
      <c r="M256" s="203" t="s">
        <v>1</v>
      </c>
      <c r="N256" s="204" t="s">
        <v>42</v>
      </c>
      <c r="O256" s="68"/>
      <c r="P256" s="190">
        <f>O256*H256</f>
        <v>0</v>
      </c>
      <c r="Q256" s="190">
        <v>5.0000000000000002E-5</v>
      </c>
      <c r="R256" s="190">
        <f>Q256*H256</f>
        <v>5.0000000000000002E-5</v>
      </c>
      <c r="S256" s="190">
        <v>0</v>
      </c>
      <c r="T256" s="191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2" t="s">
        <v>173</v>
      </c>
      <c r="AT256" s="192" t="s">
        <v>170</v>
      </c>
      <c r="AU256" s="192" t="s">
        <v>87</v>
      </c>
      <c r="AY256" s="14" t="s">
        <v>124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14" t="s">
        <v>85</v>
      </c>
      <c r="BK256" s="193">
        <f>ROUND(I256*H256,2)</f>
        <v>0</v>
      </c>
      <c r="BL256" s="14" t="s">
        <v>167</v>
      </c>
      <c r="BM256" s="192" t="s">
        <v>620</v>
      </c>
    </row>
    <row r="257" spans="1:65" s="12" customFormat="1" ht="22.9" customHeight="1">
      <c r="B257" s="164"/>
      <c r="C257" s="165"/>
      <c r="D257" s="166" t="s">
        <v>76</v>
      </c>
      <c r="E257" s="178" t="s">
        <v>621</v>
      </c>
      <c r="F257" s="178" t="s">
        <v>622</v>
      </c>
      <c r="G257" s="165"/>
      <c r="H257" s="165"/>
      <c r="I257" s="168"/>
      <c r="J257" s="179">
        <f>BK257</f>
        <v>0</v>
      </c>
      <c r="K257" s="165"/>
      <c r="L257" s="170"/>
      <c r="M257" s="171"/>
      <c r="N257" s="172"/>
      <c r="O257" s="172"/>
      <c r="P257" s="173">
        <f>SUM(P258:P259)</f>
        <v>0</v>
      </c>
      <c r="Q257" s="172"/>
      <c r="R257" s="173">
        <f>SUM(R258:R259)</f>
        <v>0</v>
      </c>
      <c r="S257" s="172"/>
      <c r="T257" s="174">
        <f>SUM(T258:T259)</f>
        <v>0</v>
      </c>
      <c r="AR257" s="175" t="s">
        <v>87</v>
      </c>
      <c r="AT257" s="176" t="s">
        <v>76</v>
      </c>
      <c r="AU257" s="176" t="s">
        <v>85</v>
      </c>
      <c r="AY257" s="175" t="s">
        <v>124</v>
      </c>
      <c r="BK257" s="177">
        <f>SUM(BK258:BK259)</f>
        <v>0</v>
      </c>
    </row>
    <row r="258" spans="1:65" s="2" customFormat="1" ht="24.2" customHeight="1">
      <c r="A258" s="31"/>
      <c r="B258" s="32"/>
      <c r="C258" s="180" t="s">
        <v>623</v>
      </c>
      <c r="D258" s="180" t="s">
        <v>128</v>
      </c>
      <c r="E258" s="181" t="s">
        <v>624</v>
      </c>
      <c r="F258" s="182" t="s">
        <v>625</v>
      </c>
      <c r="G258" s="183" t="s">
        <v>149</v>
      </c>
      <c r="H258" s="184">
        <v>2</v>
      </c>
      <c r="I258" s="185"/>
      <c r="J258" s="186">
        <f>ROUND(I258*H258,2)</f>
        <v>0</v>
      </c>
      <c r="K258" s="187"/>
      <c r="L258" s="36"/>
      <c r="M258" s="188" t="s">
        <v>1</v>
      </c>
      <c r="N258" s="189" t="s">
        <v>42</v>
      </c>
      <c r="O258" s="68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2" t="s">
        <v>167</v>
      </c>
      <c r="AT258" s="192" t="s">
        <v>128</v>
      </c>
      <c r="AU258" s="192" t="s">
        <v>87</v>
      </c>
      <c r="AY258" s="14" t="s">
        <v>124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4" t="s">
        <v>85</v>
      </c>
      <c r="BK258" s="193">
        <f>ROUND(I258*H258,2)</f>
        <v>0</v>
      </c>
      <c r="BL258" s="14" t="s">
        <v>167</v>
      </c>
      <c r="BM258" s="192" t="s">
        <v>626</v>
      </c>
    </row>
    <row r="259" spans="1:65" s="2" customFormat="1" ht="33" customHeight="1">
      <c r="A259" s="31"/>
      <c r="B259" s="32"/>
      <c r="C259" s="194" t="s">
        <v>627</v>
      </c>
      <c r="D259" s="194" t="s">
        <v>170</v>
      </c>
      <c r="E259" s="195" t="s">
        <v>628</v>
      </c>
      <c r="F259" s="196" t="s">
        <v>629</v>
      </c>
      <c r="G259" s="197" t="s">
        <v>149</v>
      </c>
      <c r="H259" s="198">
        <v>2</v>
      </c>
      <c r="I259" s="199"/>
      <c r="J259" s="200">
        <f>ROUND(I259*H259,2)</f>
        <v>0</v>
      </c>
      <c r="K259" s="201"/>
      <c r="L259" s="202"/>
      <c r="M259" s="203" t="s">
        <v>1</v>
      </c>
      <c r="N259" s="204" t="s">
        <v>42</v>
      </c>
      <c r="O259" s="68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2" t="s">
        <v>173</v>
      </c>
      <c r="AT259" s="192" t="s">
        <v>170</v>
      </c>
      <c r="AU259" s="192" t="s">
        <v>87</v>
      </c>
      <c r="AY259" s="14" t="s">
        <v>124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14" t="s">
        <v>85</v>
      </c>
      <c r="BK259" s="193">
        <f>ROUND(I259*H259,2)</f>
        <v>0</v>
      </c>
      <c r="BL259" s="14" t="s">
        <v>167</v>
      </c>
      <c r="BM259" s="192" t="s">
        <v>630</v>
      </c>
    </row>
    <row r="260" spans="1:65" s="12" customFormat="1" ht="22.9" customHeight="1">
      <c r="B260" s="164"/>
      <c r="C260" s="165"/>
      <c r="D260" s="166" t="s">
        <v>76</v>
      </c>
      <c r="E260" s="178" t="s">
        <v>631</v>
      </c>
      <c r="F260" s="178" t="s">
        <v>632</v>
      </c>
      <c r="G260" s="165"/>
      <c r="H260" s="165"/>
      <c r="I260" s="168"/>
      <c r="J260" s="179">
        <f>BK260</f>
        <v>0</v>
      </c>
      <c r="K260" s="165"/>
      <c r="L260" s="170"/>
      <c r="M260" s="171"/>
      <c r="N260" s="172"/>
      <c r="O260" s="172"/>
      <c r="P260" s="173">
        <f>P261</f>
        <v>0</v>
      </c>
      <c r="Q260" s="172"/>
      <c r="R260" s="173">
        <f>R261</f>
        <v>0</v>
      </c>
      <c r="S260" s="172"/>
      <c r="T260" s="174">
        <f>T261</f>
        <v>0</v>
      </c>
      <c r="AR260" s="175" t="s">
        <v>87</v>
      </c>
      <c r="AT260" s="176" t="s">
        <v>76</v>
      </c>
      <c r="AU260" s="176" t="s">
        <v>85</v>
      </c>
      <c r="AY260" s="175" t="s">
        <v>124</v>
      </c>
      <c r="BK260" s="177">
        <f>BK261</f>
        <v>0</v>
      </c>
    </row>
    <row r="261" spans="1:65" s="2" customFormat="1" ht="49.15" customHeight="1">
      <c r="A261" s="31"/>
      <c r="B261" s="32"/>
      <c r="C261" s="180" t="s">
        <v>633</v>
      </c>
      <c r="D261" s="180" t="s">
        <v>128</v>
      </c>
      <c r="E261" s="181" t="s">
        <v>634</v>
      </c>
      <c r="F261" s="182" t="s">
        <v>635</v>
      </c>
      <c r="G261" s="183" t="s">
        <v>158</v>
      </c>
      <c r="H261" s="184">
        <v>1</v>
      </c>
      <c r="I261" s="185"/>
      <c r="J261" s="186">
        <f>ROUND(I261*H261,2)</f>
        <v>0</v>
      </c>
      <c r="K261" s="187"/>
      <c r="L261" s="36"/>
      <c r="M261" s="188" t="s">
        <v>1</v>
      </c>
      <c r="N261" s="189" t="s">
        <v>42</v>
      </c>
      <c r="O261" s="68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2" t="s">
        <v>167</v>
      </c>
      <c r="AT261" s="192" t="s">
        <v>128</v>
      </c>
      <c r="AU261" s="192" t="s">
        <v>87</v>
      </c>
      <c r="AY261" s="14" t="s">
        <v>124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4" t="s">
        <v>85</v>
      </c>
      <c r="BK261" s="193">
        <f>ROUND(I261*H261,2)</f>
        <v>0</v>
      </c>
      <c r="BL261" s="14" t="s">
        <v>167</v>
      </c>
      <c r="BM261" s="192" t="s">
        <v>636</v>
      </c>
    </row>
    <row r="262" spans="1:65" s="12" customFormat="1" ht="25.9" customHeight="1">
      <c r="B262" s="164"/>
      <c r="C262" s="165"/>
      <c r="D262" s="166" t="s">
        <v>76</v>
      </c>
      <c r="E262" s="167" t="s">
        <v>170</v>
      </c>
      <c r="F262" s="167" t="s">
        <v>637</v>
      </c>
      <c r="G262" s="165"/>
      <c r="H262" s="165"/>
      <c r="I262" s="168"/>
      <c r="J262" s="169">
        <f>BK262</f>
        <v>0</v>
      </c>
      <c r="K262" s="165"/>
      <c r="L262" s="170"/>
      <c r="M262" s="171"/>
      <c r="N262" s="172"/>
      <c r="O262" s="172"/>
      <c r="P262" s="173">
        <f>P263</f>
        <v>0</v>
      </c>
      <c r="Q262" s="172"/>
      <c r="R262" s="173">
        <f>R263</f>
        <v>0</v>
      </c>
      <c r="S262" s="172"/>
      <c r="T262" s="174">
        <f>T263</f>
        <v>0</v>
      </c>
      <c r="AR262" s="175" t="s">
        <v>458</v>
      </c>
      <c r="AT262" s="176" t="s">
        <v>76</v>
      </c>
      <c r="AU262" s="176" t="s">
        <v>77</v>
      </c>
      <c r="AY262" s="175" t="s">
        <v>124</v>
      </c>
      <c r="BK262" s="177">
        <f>BK263</f>
        <v>0</v>
      </c>
    </row>
    <row r="263" spans="1:65" s="12" customFormat="1" ht="22.9" customHeight="1">
      <c r="B263" s="164"/>
      <c r="C263" s="165"/>
      <c r="D263" s="166" t="s">
        <v>76</v>
      </c>
      <c r="E263" s="178" t="s">
        <v>638</v>
      </c>
      <c r="F263" s="178" t="s">
        <v>639</v>
      </c>
      <c r="G263" s="165"/>
      <c r="H263" s="165"/>
      <c r="I263" s="168"/>
      <c r="J263" s="179">
        <f>BK263</f>
        <v>0</v>
      </c>
      <c r="K263" s="165"/>
      <c r="L263" s="170"/>
      <c r="M263" s="171"/>
      <c r="N263" s="172"/>
      <c r="O263" s="172"/>
      <c r="P263" s="173">
        <f>SUM(P264:P266)</f>
        <v>0</v>
      </c>
      <c r="Q263" s="172"/>
      <c r="R263" s="173">
        <f>SUM(R264:R266)</f>
        <v>0</v>
      </c>
      <c r="S263" s="172"/>
      <c r="T263" s="174">
        <f>SUM(T264:T266)</f>
        <v>0</v>
      </c>
      <c r="AR263" s="175" t="s">
        <v>458</v>
      </c>
      <c r="AT263" s="176" t="s">
        <v>76</v>
      </c>
      <c r="AU263" s="176" t="s">
        <v>85</v>
      </c>
      <c r="AY263" s="175" t="s">
        <v>124</v>
      </c>
      <c r="BK263" s="177">
        <f>SUM(BK264:BK266)</f>
        <v>0</v>
      </c>
    </row>
    <row r="264" spans="1:65" s="2" customFormat="1" ht="24.2" customHeight="1">
      <c r="A264" s="31"/>
      <c r="B264" s="32"/>
      <c r="C264" s="180" t="s">
        <v>640</v>
      </c>
      <c r="D264" s="180" t="s">
        <v>128</v>
      </c>
      <c r="E264" s="181" t="s">
        <v>641</v>
      </c>
      <c r="F264" s="182" t="s">
        <v>642</v>
      </c>
      <c r="G264" s="183" t="s">
        <v>149</v>
      </c>
      <c r="H264" s="184">
        <v>1</v>
      </c>
      <c r="I264" s="185"/>
      <c r="J264" s="186">
        <f>ROUND(I264*H264,2)</f>
        <v>0</v>
      </c>
      <c r="K264" s="187"/>
      <c r="L264" s="36"/>
      <c r="M264" s="188" t="s">
        <v>1</v>
      </c>
      <c r="N264" s="189" t="s">
        <v>42</v>
      </c>
      <c r="O264" s="68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2" t="s">
        <v>142</v>
      </c>
      <c r="AT264" s="192" t="s">
        <v>128</v>
      </c>
      <c r="AU264" s="192" t="s">
        <v>87</v>
      </c>
      <c r="AY264" s="14" t="s">
        <v>124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4" t="s">
        <v>85</v>
      </c>
      <c r="BK264" s="193">
        <f>ROUND(I264*H264,2)</f>
        <v>0</v>
      </c>
      <c r="BL264" s="14" t="s">
        <v>142</v>
      </c>
      <c r="BM264" s="192" t="s">
        <v>643</v>
      </c>
    </row>
    <row r="265" spans="1:65" s="2" customFormat="1" ht="21.75" customHeight="1">
      <c r="A265" s="31"/>
      <c r="B265" s="32"/>
      <c r="C265" s="180" t="s">
        <v>644</v>
      </c>
      <c r="D265" s="180" t="s">
        <v>128</v>
      </c>
      <c r="E265" s="181" t="s">
        <v>645</v>
      </c>
      <c r="F265" s="182" t="s">
        <v>646</v>
      </c>
      <c r="G265" s="183" t="s">
        <v>149</v>
      </c>
      <c r="H265" s="184">
        <v>1</v>
      </c>
      <c r="I265" s="185"/>
      <c r="J265" s="186">
        <f>ROUND(I265*H265,2)</f>
        <v>0</v>
      </c>
      <c r="K265" s="187"/>
      <c r="L265" s="36"/>
      <c r="M265" s="188" t="s">
        <v>1</v>
      </c>
      <c r="N265" s="189" t="s">
        <v>42</v>
      </c>
      <c r="O265" s="68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2" t="s">
        <v>142</v>
      </c>
      <c r="AT265" s="192" t="s">
        <v>128</v>
      </c>
      <c r="AU265" s="192" t="s">
        <v>87</v>
      </c>
      <c r="AY265" s="14" t="s">
        <v>124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4" t="s">
        <v>85</v>
      </c>
      <c r="BK265" s="193">
        <f>ROUND(I265*H265,2)</f>
        <v>0</v>
      </c>
      <c r="BL265" s="14" t="s">
        <v>142</v>
      </c>
      <c r="BM265" s="192" t="s">
        <v>647</v>
      </c>
    </row>
    <row r="266" spans="1:65" s="2" customFormat="1" ht="16.5" customHeight="1">
      <c r="A266" s="31"/>
      <c r="B266" s="32"/>
      <c r="C266" s="180" t="s">
        <v>648</v>
      </c>
      <c r="D266" s="180" t="s">
        <v>128</v>
      </c>
      <c r="E266" s="181" t="s">
        <v>649</v>
      </c>
      <c r="F266" s="182" t="s">
        <v>650</v>
      </c>
      <c r="G266" s="183" t="s">
        <v>651</v>
      </c>
      <c r="H266" s="205"/>
      <c r="I266" s="185"/>
      <c r="J266" s="186">
        <f>ROUND(I266*H266,2)</f>
        <v>0</v>
      </c>
      <c r="K266" s="187"/>
      <c r="L266" s="36"/>
      <c r="M266" s="188" t="s">
        <v>1</v>
      </c>
      <c r="N266" s="189" t="s">
        <v>42</v>
      </c>
      <c r="O266" s="68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2" t="s">
        <v>142</v>
      </c>
      <c r="AT266" s="192" t="s">
        <v>128</v>
      </c>
      <c r="AU266" s="192" t="s">
        <v>87</v>
      </c>
      <c r="AY266" s="14" t="s">
        <v>124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4" t="s">
        <v>85</v>
      </c>
      <c r="BK266" s="193">
        <f>ROUND(I266*H266,2)</f>
        <v>0</v>
      </c>
      <c r="BL266" s="14" t="s">
        <v>142</v>
      </c>
      <c r="BM266" s="192" t="s">
        <v>652</v>
      </c>
    </row>
    <row r="267" spans="1:65" s="12" customFormat="1" ht="25.9" customHeight="1">
      <c r="B267" s="164"/>
      <c r="C267" s="165"/>
      <c r="D267" s="166" t="s">
        <v>76</v>
      </c>
      <c r="E267" s="167" t="s">
        <v>653</v>
      </c>
      <c r="F267" s="167" t="s">
        <v>654</v>
      </c>
      <c r="G267" s="165"/>
      <c r="H267" s="165"/>
      <c r="I267" s="168"/>
      <c r="J267" s="169">
        <f>BK267</f>
        <v>0</v>
      </c>
      <c r="K267" s="165"/>
      <c r="L267" s="170"/>
      <c r="M267" s="171"/>
      <c r="N267" s="172"/>
      <c r="O267" s="172"/>
      <c r="P267" s="173">
        <f>SUM(P268:P278)</f>
        <v>0</v>
      </c>
      <c r="Q267" s="172"/>
      <c r="R267" s="173">
        <f>SUM(R268:R278)</f>
        <v>0</v>
      </c>
      <c r="S267" s="172"/>
      <c r="T267" s="174">
        <f>SUM(T268:T278)</f>
        <v>0</v>
      </c>
      <c r="AR267" s="175" t="s">
        <v>132</v>
      </c>
      <c r="AT267" s="176" t="s">
        <v>76</v>
      </c>
      <c r="AU267" s="176" t="s">
        <v>77</v>
      </c>
      <c r="AY267" s="175" t="s">
        <v>124</v>
      </c>
      <c r="BK267" s="177">
        <f>SUM(BK268:BK278)</f>
        <v>0</v>
      </c>
    </row>
    <row r="268" spans="1:65" s="2" customFormat="1" ht="16.5" customHeight="1">
      <c r="A268" s="31"/>
      <c r="B268" s="32"/>
      <c r="C268" s="180" t="s">
        <v>655</v>
      </c>
      <c r="D268" s="180" t="s">
        <v>128</v>
      </c>
      <c r="E268" s="181" t="s">
        <v>656</v>
      </c>
      <c r="F268" s="182" t="s">
        <v>657</v>
      </c>
      <c r="G268" s="183" t="s">
        <v>658</v>
      </c>
      <c r="H268" s="184">
        <v>25</v>
      </c>
      <c r="I268" s="185"/>
      <c r="J268" s="186">
        <f t="shared" ref="J268:J278" si="50">ROUND(I268*H268,2)</f>
        <v>0</v>
      </c>
      <c r="K268" s="187"/>
      <c r="L268" s="36"/>
      <c r="M268" s="188" t="s">
        <v>1</v>
      </c>
      <c r="N268" s="189" t="s">
        <v>42</v>
      </c>
      <c r="O268" s="68"/>
      <c r="P268" s="190">
        <f t="shared" ref="P268:P278" si="51">O268*H268</f>
        <v>0</v>
      </c>
      <c r="Q268" s="190">
        <v>0</v>
      </c>
      <c r="R268" s="190">
        <f t="shared" ref="R268:R278" si="52">Q268*H268</f>
        <v>0</v>
      </c>
      <c r="S268" s="190">
        <v>0</v>
      </c>
      <c r="T268" s="191">
        <f t="shared" ref="T268:T278" si="53"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2" t="s">
        <v>659</v>
      </c>
      <c r="AT268" s="192" t="s">
        <v>128</v>
      </c>
      <c r="AU268" s="192" t="s">
        <v>85</v>
      </c>
      <c r="AY268" s="14" t="s">
        <v>124</v>
      </c>
      <c r="BE268" s="193">
        <f t="shared" ref="BE268:BE278" si="54">IF(N268="základní",J268,0)</f>
        <v>0</v>
      </c>
      <c r="BF268" s="193">
        <f t="shared" ref="BF268:BF278" si="55">IF(N268="snížená",J268,0)</f>
        <v>0</v>
      </c>
      <c r="BG268" s="193">
        <f t="shared" ref="BG268:BG278" si="56">IF(N268="zákl. přenesená",J268,0)</f>
        <v>0</v>
      </c>
      <c r="BH268" s="193">
        <f t="shared" ref="BH268:BH278" si="57">IF(N268="sníž. přenesená",J268,0)</f>
        <v>0</v>
      </c>
      <c r="BI268" s="193">
        <f t="shared" ref="BI268:BI278" si="58">IF(N268="nulová",J268,0)</f>
        <v>0</v>
      </c>
      <c r="BJ268" s="14" t="s">
        <v>85</v>
      </c>
      <c r="BK268" s="193">
        <f t="shared" ref="BK268:BK278" si="59">ROUND(I268*H268,2)</f>
        <v>0</v>
      </c>
      <c r="BL268" s="14" t="s">
        <v>659</v>
      </c>
      <c r="BM268" s="192" t="s">
        <v>660</v>
      </c>
    </row>
    <row r="269" spans="1:65" s="2" customFormat="1" ht="16.5" customHeight="1">
      <c r="A269" s="31"/>
      <c r="B269" s="32"/>
      <c r="C269" s="180" t="s">
        <v>661</v>
      </c>
      <c r="D269" s="180" t="s">
        <v>128</v>
      </c>
      <c r="E269" s="181" t="s">
        <v>662</v>
      </c>
      <c r="F269" s="182" t="s">
        <v>663</v>
      </c>
      <c r="G269" s="183" t="s">
        <v>658</v>
      </c>
      <c r="H269" s="184">
        <v>35</v>
      </c>
      <c r="I269" s="185"/>
      <c r="J269" s="186">
        <f t="shared" si="50"/>
        <v>0</v>
      </c>
      <c r="K269" s="187"/>
      <c r="L269" s="36"/>
      <c r="M269" s="188" t="s">
        <v>1</v>
      </c>
      <c r="N269" s="189" t="s">
        <v>42</v>
      </c>
      <c r="O269" s="68"/>
      <c r="P269" s="190">
        <f t="shared" si="51"/>
        <v>0</v>
      </c>
      <c r="Q269" s="190">
        <v>0</v>
      </c>
      <c r="R269" s="190">
        <f t="shared" si="52"/>
        <v>0</v>
      </c>
      <c r="S269" s="190">
        <v>0</v>
      </c>
      <c r="T269" s="191">
        <f t="shared" si="5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2" t="s">
        <v>659</v>
      </c>
      <c r="AT269" s="192" t="s">
        <v>128</v>
      </c>
      <c r="AU269" s="192" t="s">
        <v>85</v>
      </c>
      <c r="AY269" s="14" t="s">
        <v>124</v>
      </c>
      <c r="BE269" s="193">
        <f t="shared" si="54"/>
        <v>0</v>
      </c>
      <c r="BF269" s="193">
        <f t="shared" si="55"/>
        <v>0</v>
      </c>
      <c r="BG269" s="193">
        <f t="shared" si="56"/>
        <v>0</v>
      </c>
      <c r="BH269" s="193">
        <f t="shared" si="57"/>
        <v>0</v>
      </c>
      <c r="BI269" s="193">
        <f t="shared" si="58"/>
        <v>0</v>
      </c>
      <c r="BJ269" s="14" t="s">
        <v>85</v>
      </c>
      <c r="BK269" s="193">
        <f t="shared" si="59"/>
        <v>0</v>
      </c>
      <c r="BL269" s="14" t="s">
        <v>659</v>
      </c>
      <c r="BM269" s="192" t="s">
        <v>664</v>
      </c>
    </row>
    <row r="270" spans="1:65" s="2" customFormat="1" ht="24.2" customHeight="1">
      <c r="A270" s="31"/>
      <c r="B270" s="32"/>
      <c r="C270" s="180" t="s">
        <v>665</v>
      </c>
      <c r="D270" s="180" t="s">
        <v>128</v>
      </c>
      <c r="E270" s="181" t="s">
        <v>666</v>
      </c>
      <c r="F270" s="182" t="s">
        <v>667</v>
      </c>
      <c r="G270" s="183" t="s">
        <v>158</v>
      </c>
      <c r="H270" s="184">
        <v>1</v>
      </c>
      <c r="I270" s="185"/>
      <c r="J270" s="186">
        <f t="shared" si="50"/>
        <v>0</v>
      </c>
      <c r="K270" s="187"/>
      <c r="L270" s="36"/>
      <c r="M270" s="188" t="s">
        <v>1</v>
      </c>
      <c r="N270" s="189" t="s">
        <v>42</v>
      </c>
      <c r="O270" s="68"/>
      <c r="P270" s="190">
        <f t="shared" si="51"/>
        <v>0</v>
      </c>
      <c r="Q270" s="190">
        <v>0</v>
      </c>
      <c r="R270" s="190">
        <f t="shared" si="52"/>
        <v>0</v>
      </c>
      <c r="S270" s="190">
        <v>0</v>
      </c>
      <c r="T270" s="191">
        <f t="shared" si="5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2" t="s">
        <v>659</v>
      </c>
      <c r="AT270" s="192" t="s">
        <v>128</v>
      </c>
      <c r="AU270" s="192" t="s">
        <v>85</v>
      </c>
      <c r="AY270" s="14" t="s">
        <v>124</v>
      </c>
      <c r="BE270" s="193">
        <f t="shared" si="54"/>
        <v>0</v>
      </c>
      <c r="BF270" s="193">
        <f t="shared" si="55"/>
        <v>0</v>
      </c>
      <c r="BG270" s="193">
        <f t="shared" si="56"/>
        <v>0</v>
      </c>
      <c r="BH270" s="193">
        <f t="shared" si="57"/>
        <v>0</v>
      </c>
      <c r="BI270" s="193">
        <f t="shared" si="58"/>
        <v>0</v>
      </c>
      <c r="BJ270" s="14" t="s">
        <v>85</v>
      </c>
      <c r="BK270" s="193">
        <f t="shared" si="59"/>
        <v>0</v>
      </c>
      <c r="BL270" s="14" t="s">
        <v>659</v>
      </c>
      <c r="BM270" s="192" t="s">
        <v>668</v>
      </c>
    </row>
    <row r="271" spans="1:65" s="2" customFormat="1" ht="16.5" customHeight="1">
      <c r="A271" s="31"/>
      <c r="B271" s="32"/>
      <c r="C271" s="180" t="s">
        <v>669</v>
      </c>
      <c r="D271" s="180" t="s">
        <v>128</v>
      </c>
      <c r="E271" s="181" t="s">
        <v>670</v>
      </c>
      <c r="F271" s="182" t="s">
        <v>671</v>
      </c>
      <c r="G271" s="183" t="s">
        <v>658</v>
      </c>
      <c r="H271" s="184">
        <v>65</v>
      </c>
      <c r="I271" s="185"/>
      <c r="J271" s="186">
        <f t="shared" si="50"/>
        <v>0</v>
      </c>
      <c r="K271" s="187"/>
      <c r="L271" s="36"/>
      <c r="M271" s="188" t="s">
        <v>1</v>
      </c>
      <c r="N271" s="189" t="s">
        <v>42</v>
      </c>
      <c r="O271" s="68"/>
      <c r="P271" s="190">
        <f t="shared" si="51"/>
        <v>0</v>
      </c>
      <c r="Q271" s="190">
        <v>0</v>
      </c>
      <c r="R271" s="190">
        <f t="shared" si="52"/>
        <v>0</v>
      </c>
      <c r="S271" s="190">
        <v>0</v>
      </c>
      <c r="T271" s="191">
        <f t="shared" si="5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2" t="s">
        <v>659</v>
      </c>
      <c r="AT271" s="192" t="s">
        <v>128</v>
      </c>
      <c r="AU271" s="192" t="s">
        <v>85</v>
      </c>
      <c r="AY271" s="14" t="s">
        <v>124</v>
      </c>
      <c r="BE271" s="193">
        <f t="shared" si="54"/>
        <v>0</v>
      </c>
      <c r="BF271" s="193">
        <f t="shared" si="55"/>
        <v>0</v>
      </c>
      <c r="BG271" s="193">
        <f t="shared" si="56"/>
        <v>0</v>
      </c>
      <c r="BH271" s="193">
        <f t="shared" si="57"/>
        <v>0</v>
      </c>
      <c r="BI271" s="193">
        <f t="shared" si="58"/>
        <v>0</v>
      </c>
      <c r="BJ271" s="14" t="s">
        <v>85</v>
      </c>
      <c r="BK271" s="193">
        <f t="shared" si="59"/>
        <v>0</v>
      </c>
      <c r="BL271" s="14" t="s">
        <v>659</v>
      </c>
      <c r="BM271" s="192" t="s">
        <v>672</v>
      </c>
    </row>
    <row r="272" spans="1:65" s="2" customFormat="1" ht="16.5" customHeight="1">
      <c r="A272" s="31"/>
      <c r="B272" s="32"/>
      <c r="C272" s="180" t="s">
        <v>673</v>
      </c>
      <c r="D272" s="180" t="s">
        <v>128</v>
      </c>
      <c r="E272" s="181" t="s">
        <v>674</v>
      </c>
      <c r="F272" s="182" t="s">
        <v>675</v>
      </c>
      <c r="G272" s="183" t="s">
        <v>658</v>
      </c>
      <c r="H272" s="184">
        <v>80</v>
      </c>
      <c r="I272" s="185"/>
      <c r="J272" s="186">
        <f t="shared" si="50"/>
        <v>0</v>
      </c>
      <c r="K272" s="187"/>
      <c r="L272" s="36"/>
      <c r="M272" s="188" t="s">
        <v>1</v>
      </c>
      <c r="N272" s="189" t="s">
        <v>42</v>
      </c>
      <c r="O272" s="68"/>
      <c r="P272" s="190">
        <f t="shared" si="51"/>
        <v>0</v>
      </c>
      <c r="Q272" s="190">
        <v>0</v>
      </c>
      <c r="R272" s="190">
        <f t="shared" si="52"/>
        <v>0</v>
      </c>
      <c r="S272" s="190">
        <v>0</v>
      </c>
      <c r="T272" s="191">
        <f t="shared" si="5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2" t="s">
        <v>659</v>
      </c>
      <c r="AT272" s="192" t="s">
        <v>128</v>
      </c>
      <c r="AU272" s="192" t="s">
        <v>85</v>
      </c>
      <c r="AY272" s="14" t="s">
        <v>124</v>
      </c>
      <c r="BE272" s="193">
        <f t="shared" si="54"/>
        <v>0</v>
      </c>
      <c r="BF272" s="193">
        <f t="shared" si="55"/>
        <v>0</v>
      </c>
      <c r="BG272" s="193">
        <f t="shared" si="56"/>
        <v>0</v>
      </c>
      <c r="BH272" s="193">
        <f t="shared" si="57"/>
        <v>0</v>
      </c>
      <c r="BI272" s="193">
        <f t="shared" si="58"/>
        <v>0</v>
      </c>
      <c r="BJ272" s="14" t="s">
        <v>85</v>
      </c>
      <c r="BK272" s="193">
        <f t="shared" si="59"/>
        <v>0</v>
      </c>
      <c r="BL272" s="14" t="s">
        <v>659</v>
      </c>
      <c r="BM272" s="192" t="s">
        <v>676</v>
      </c>
    </row>
    <row r="273" spans="1:65" s="2" customFormat="1" ht="16.5" customHeight="1">
      <c r="A273" s="31"/>
      <c r="B273" s="32"/>
      <c r="C273" s="180" t="s">
        <v>677</v>
      </c>
      <c r="D273" s="180" t="s">
        <v>128</v>
      </c>
      <c r="E273" s="181" t="s">
        <v>678</v>
      </c>
      <c r="F273" s="182" t="s">
        <v>679</v>
      </c>
      <c r="G273" s="183" t="s">
        <v>680</v>
      </c>
      <c r="H273" s="184">
        <v>500</v>
      </c>
      <c r="I273" s="185"/>
      <c r="J273" s="186">
        <f t="shared" si="50"/>
        <v>0</v>
      </c>
      <c r="K273" s="187"/>
      <c r="L273" s="36"/>
      <c r="M273" s="188" t="s">
        <v>1</v>
      </c>
      <c r="N273" s="189" t="s">
        <v>42</v>
      </c>
      <c r="O273" s="68"/>
      <c r="P273" s="190">
        <f t="shared" si="51"/>
        <v>0</v>
      </c>
      <c r="Q273" s="190">
        <v>0</v>
      </c>
      <c r="R273" s="190">
        <f t="shared" si="52"/>
        <v>0</v>
      </c>
      <c r="S273" s="190">
        <v>0</v>
      </c>
      <c r="T273" s="191">
        <f t="shared" si="5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2" t="s">
        <v>659</v>
      </c>
      <c r="AT273" s="192" t="s">
        <v>128</v>
      </c>
      <c r="AU273" s="192" t="s">
        <v>85</v>
      </c>
      <c r="AY273" s="14" t="s">
        <v>124</v>
      </c>
      <c r="BE273" s="193">
        <f t="shared" si="54"/>
        <v>0</v>
      </c>
      <c r="BF273" s="193">
        <f t="shared" si="55"/>
        <v>0</v>
      </c>
      <c r="BG273" s="193">
        <f t="shared" si="56"/>
        <v>0</v>
      </c>
      <c r="BH273" s="193">
        <f t="shared" si="57"/>
        <v>0</v>
      </c>
      <c r="BI273" s="193">
        <f t="shared" si="58"/>
        <v>0</v>
      </c>
      <c r="BJ273" s="14" t="s">
        <v>85</v>
      </c>
      <c r="BK273" s="193">
        <f t="shared" si="59"/>
        <v>0</v>
      </c>
      <c r="BL273" s="14" t="s">
        <v>659</v>
      </c>
      <c r="BM273" s="192" t="s">
        <v>681</v>
      </c>
    </row>
    <row r="274" spans="1:65" s="2" customFormat="1" ht="16.5" customHeight="1">
      <c r="A274" s="31"/>
      <c r="B274" s="32"/>
      <c r="C274" s="180" t="s">
        <v>682</v>
      </c>
      <c r="D274" s="180" t="s">
        <v>128</v>
      </c>
      <c r="E274" s="181" t="s">
        <v>683</v>
      </c>
      <c r="F274" s="182" t="s">
        <v>684</v>
      </c>
      <c r="G274" s="183" t="s">
        <v>658</v>
      </c>
      <c r="H274" s="184">
        <v>80</v>
      </c>
      <c r="I274" s="185"/>
      <c r="J274" s="186">
        <f t="shared" si="50"/>
        <v>0</v>
      </c>
      <c r="K274" s="187"/>
      <c r="L274" s="36"/>
      <c r="M274" s="188" t="s">
        <v>1</v>
      </c>
      <c r="N274" s="189" t="s">
        <v>42</v>
      </c>
      <c r="O274" s="68"/>
      <c r="P274" s="190">
        <f t="shared" si="51"/>
        <v>0</v>
      </c>
      <c r="Q274" s="190">
        <v>0</v>
      </c>
      <c r="R274" s="190">
        <f t="shared" si="52"/>
        <v>0</v>
      </c>
      <c r="S274" s="190">
        <v>0</v>
      </c>
      <c r="T274" s="191">
        <f t="shared" si="5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2" t="s">
        <v>659</v>
      </c>
      <c r="AT274" s="192" t="s">
        <v>128</v>
      </c>
      <c r="AU274" s="192" t="s">
        <v>85</v>
      </c>
      <c r="AY274" s="14" t="s">
        <v>124</v>
      </c>
      <c r="BE274" s="193">
        <f t="shared" si="54"/>
        <v>0</v>
      </c>
      <c r="BF274" s="193">
        <f t="shared" si="55"/>
        <v>0</v>
      </c>
      <c r="BG274" s="193">
        <f t="shared" si="56"/>
        <v>0</v>
      </c>
      <c r="BH274" s="193">
        <f t="shared" si="57"/>
        <v>0</v>
      </c>
      <c r="BI274" s="193">
        <f t="shared" si="58"/>
        <v>0</v>
      </c>
      <c r="BJ274" s="14" t="s">
        <v>85</v>
      </c>
      <c r="BK274" s="193">
        <f t="shared" si="59"/>
        <v>0</v>
      </c>
      <c r="BL274" s="14" t="s">
        <v>659</v>
      </c>
      <c r="BM274" s="192" t="s">
        <v>685</v>
      </c>
    </row>
    <row r="275" spans="1:65" s="2" customFormat="1" ht="16.5" customHeight="1">
      <c r="A275" s="31"/>
      <c r="B275" s="32"/>
      <c r="C275" s="180" t="s">
        <v>686</v>
      </c>
      <c r="D275" s="180" t="s">
        <v>128</v>
      </c>
      <c r="E275" s="181" t="s">
        <v>687</v>
      </c>
      <c r="F275" s="182" t="s">
        <v>688</v>
      </c>
      <c r="G275" s="183" t="s">
        <v>689</v>
      </c>
      <c r="H275" s="184">
        <v>5</v>
      </c>
      <c r="I275" s="185"/>
      <c r="J275" s="186">
        <f t="shared" si="50"/>
        <v>0</v>
      </c>
      <c r="K275" s="187"/>
      <c r="L275" s="36"/>
      <c r="M275" s="188" t="s">
        <v>1</v>
      </c>
      <c r="N275" s="189" t="s">
        <v>42</v>
      </c>
      <c r="O275" s="68"/>
      <c r="P275" s="190">
        <f t="shared" si="51"/>
        <v>0</v>
      </c>
      <c r="Q275" s="190">
        <v>0</v>
      </c>
      <c r="R275" s="190">
        <f t="shared" si="52"/>
        <v>0</v>
      </c>
      <c r="S275" s="190">
        <v>0</v>
      </c>
      <c r="T275" s="191">
        <f t="shared" si="5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2" t="s">
        <v>659</v>
      </c>
      <c r="AT275" s="192" t="s">
        <v>128</v>
      </c>
      <c r="AU275" s="192" t="s">
        <v>85</v>
      </c>
      <c r="AY275" s="14" t="s">
        <v>124</v>
      </c>
      <c r="BE275" s="193">
        <f t="shared" si="54"/>
        <v>0</v>
      </c>
      <c r="BF275" s="193">
        <f t="shared" si="55"/>
        <v>0</v>
      </c>
      <c r="BG275" s="193">
        <f t="shared" si="56"/>
        <v>0</v>
      </c>
      <c r="BH275" s="193">
        <f t="shared" si="57"/>
        <v>0</v>
      </c>
      <c r="BI275" s="193">
        <f t="shared" si="58"/>
        <v>0</v>
      </c>
      <c r="BJ275" s="14" t="s">
        <v>85</v>
      </c>
      <c r="BK275" s="193">
        <f t="shared" si="59"/>
        <v>0</v>
      </c>
      <c r="BL275" s="14" t="s">
        <v>659</v>
      </c>
      <c r="BM275" s="192" t="s">
        <v>690</v>
      </c>
    </row>
    <row r="276" spans="1:65" s="2" customFormat="1" ht="16.5" customHeight="1">
      <c r="A276" s="31"/>
      <c r="B276" s="32"/>
      <c r="C276" s="180" t="s">
        <v>691</v>
      </c>
      <c r="D276" s="180" t="s">
        <v>128</v>
      </c>
      <c r="E276" s="181" t="s">
        <v>692</v>
      </c>
      <c r="F276" s="182" t="s">
        <v>693</v>
      </c>
      <c r="G276" s="183" t="s">
        <v>689</v>
      </c>
      <c r="H276" s="184">
        <v>3.5</v>
      </c>
      <c r="I276" s="185"/>
      <c r="J276" s="186">
        <f t="shared" si="50"/>
        <v>0</v>
      </c>
      <c r="K276" s="187"/>
      <c r="L276" s="36"/>
      <c r="M276" s="188" t="s">
        <v>1</v>
      </c>
      <c r="N276" s="189" t="s">
        <v>42</v>
      </c>
      <c r="O276" s="68"/>
      <c r="P276" s="190">
        <f t="shared" si="51"/>
        <v>0</v>
      </c>
      <c r="Q276" s="190">
        <v>0</v>
      </c>
      <c r="R276" s="190">
        <f t="shared" si="52"/>
        <v>0</v>
      </c>
      <c r="S276" s="190">
        <v>0</v>
      </c>
      <c r="T276" s="191">
        <f t="shared" si="5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2" t="s">
        <v>659</v>
      </c>
      <c r="AT276" s="192" t="s">
        <v>128</v>
      </c>
      <c r="AU276" s="192" t="s">
        <v>85</v>
      </c>
      <c r="AY276" s="14" t="s">
        <v>124</v>
      </c>
      <c r="BE276" s="193">
        <f t="shared" si="54"/>
        <v>0</v>
      </c>
      <c r="BF276" s="193">
        <f t="shared" si="55"/>
        <v>0</v>
      </c>
      <c r="BG276" s="193">
        <f t="shared" si="56"/>
        <v>0</v>
      </c>
      <c r="BH276" s="193">
        <f t="shared" si="57"/>
        <v>0</v>
      </c>
      <c r="BI276" s="193">
        <f t="shared" si="58"/>
        <v>0</v>
      </c>
      <c r="BJ276" s="14" t="s">
        <v>85</v>
      </c>
      <c r="BK276" s="193">
        <f t="shared" si="59"/>
        <v>0</v>
      </c>
      <c r="BL276" s="14" t="s">
        <v>659</v>
      </c>
      <c r="BM276" s="192" t="s">
        <v>694</v>
      </c>
    </row>
    <row r="277" spans="1:65" s="2" customFormat="1" ht="33" customHeight="1">
      <c r="A277" s="31"/>
      <c r="B277" s="32"/>
      <c r="C277" s="180" t="s">
        <v>695</v>
      </c>
      <c r="D277" s="180" t="s">
        <v>128</v>
      </c>
      <c r="E277" s="181" t="s">
        <v>696</v>
      </c>
      <c r="F277" s="182" t="s">
        <v>697</v>
      </c>
      <c r="G277" s="183" t="s">
        <v>158</v>
      </c>
      <c r="H277" s="184">
        <v>1</v>
      </c>
      <c r="I277" s="185"/>
      <c r="J277" s="186">
        <f t="shared" si="50"/>
        <v>0</v>
      </c>
      <c r="K277" s="187"/>
      <c r="L277" s="36"/>
      <c r="M277" s="188" t="s">
        <v>1</v>
      </c>
      <c r="N277" s="189" t="s">
        <v>42</v>
      </c>
      <c r="O277" s="68"/>
      <c r="P277" s="190">
        <f t="shared" si="51"/>
        <v>0</v>
      </c>
      <c r="Q277" s="190">
        <v>0</v>
      </c>
      <c r="R277" s="190">
        <f t="shared" si="52"/>
        <v>0</v>
      </c>
      <c r="S277" s="190">
        <v>0</v>
      </c>
      <c r="T277" s="191">
        <f t="shared" si="5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92" t="s">
        <v>659</v>
      </c>
      <c r="AT277" s="192" t="s">
        <v>128</v>
      </c>
      <c r="AU277" s="192" t="s">
        <v>85</v>
      </c>
      <c r="AY277" s="14" t="s">
        <v>124</v>
      </c>
      <c r="BE277" s="193">
        <f t="shared" si="54"/>
        <v>0</v>
      </c>
      <c r="BF277" s="193">
        <f t="shared" si="55"/>
        <v>0</v>
      </c>
      <c r="BG277" s="193">
        <f t="shared" si="56"/>
        <v>0</v>
      </c>
      <c r="BH277" s="193">
        <f t="shared" si="57"/>
        <v>0</v>
      </c>
      <c r="BI277" s="193">
        <f t="shared" si="58"/>
        <v>0</v>
      </c>
      <c r="BJ277" s="14" t="s">
        <v>85</v>
      </c>
      <c r="BK277" s="193">
        <f t="shared" si="59"/>
        <v>0</v>
      </c>
      <c r="BL277" s="14" t="s">
        <v>659</v>
      </c>
      <c r="BM277" s="192" t="s">
        <v>698</v>
      </c>
    </row>
    <row r="278" spans="1:65" s="2" customFormat="1" ht="24.2" customHeight="1">
      <c r="A278" s="31"/>
      <c r="B278" s="32"/>
      <c r="C278" s="180" t="s">
        <v>699</v>
      </c>
      <c r="D278" s="180" t="s">
        <v>128</v>
      </c>
      <c r="E278" s="181" t="s">
        <v>700</v>
      </c>
      <c r="F278" s="182" t="s">
        <v>701</v>
      </c>
      <c r="G278" s="183" t="s">
        <v>658</v>
      </c>
      <c r="H278" s="184">
        <v>150</v>
      </c>
      <c r="I278" s="185"/>
      <c r="J278" s="186">
        <f t="shared" si="50"/>
        <v>0</v>
      </c>
      <c r="K278" s="187"/>
      <c r="L278" s="36"/>
      <c r="M278" s="188" t="s">
        <v>1</v>
      </c>
      <c r="N278" s="189" t="s">
        <v>42</v>
      </c>
      <c r="O278" s="68"/>
      <c r="P278" s="190">
        <f t="shared" si="51"/>
        <v>0</v>
      </c>
      <c r="Q278" s="190">
        <v>0</v>
      </c>
      <c r="R278" s="190">
        <f t="shared" si="52"/>
        <v>0</v>
      </c>
      <c r="S278" s="190">
        <v>0</v>
      </c>
      <c r="T278" s="191">
        <f t="shared" si="5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2" t="s">
        <v>659</v>
      </c>
      <c r="AT278" s="192" t="s">
        <v>128</v>
      </c>
      <c r="AU278" s="192" t="s">
        <v>85</v>
      </c>
      <c r="AY278" s="14" t="s">
        <v>124</v>
      </c>
      <c r="BE278" s="193">
        <f t="shared" si="54"/>
        <v>0</v>
      </c>
      <c r="BF278" s="193">
        <f t="shared" si="55"/>
        <v>0</v>
      </c>
      <c r="BG278" s="193">
        <f t="shared" si="56"/>
        <v>0</v>
      </c>
      <c r="BH278" s="193">
        <f t="shared" si="57"/>
        <v>0</v>
      </c>
      <c r="BI278" s="193">
        <f t="shared" si="58"/>
        <v>0</v>
      </c>
      <c r="BJ278" s="14" t="s">
        <v>85</v>
      </c>
      <c r="BK278" s="193">
        <f t="shared" si="59"/>
        <v>0</v>
      </c>
      <c r="BL278" s="14" t="s">
        <v>659</v>
      </c>
      <c r="BM278" s="192" t="s">
        <v>702</v>
      </c>
    </row>
    <row r="279" spans="1:65" s="12" customFormat="1" ht="25.9" customHeight="1">
      <c r="B279" s="164"/>
      <c r="C279" s="165"/>
      <c r="D279" s="166" t="s">
        <v>76</v>
      </c>
      <c r="E279" s="167" t="s">
        <v>703</v>
      </c>
      <c r="F279" s="167" t="s">
        <v>704</v>
      </c>
      <c r="G279" s="165"/>
      <c r="H279" s="165"/>
      <c r="I279" s="168"/>
      <c r="J279" s="169">
        <f>BK279</f>
        <v>0</v>
      </c>
      <c r="K279" s="165"/>
      <c r="L279" s="170"/>
      <c r="M279" s="171"/>
      <c r="N279" s="172"/>
      <c r="O279" s="172"/>
      <c r="P279" s="173">
        <f>P280+P282</f>
        <v>0</v>
      </c>
      <c r="Q279" s="172"/>
      <c r="R279" s="173">
        <f>R280+R282</f>
        <v>0</v>
      </c>
      <c r="S279" s="172"/>
      <c r="T279" s="174">
        <f>T280+T282</f>
        <v>0</v>
      </c>
      <c r="AR279" s="175" t="s">
        <v>465</v>
      </c>
      <c r="AT279" s="176" t="s">
        <v>76</v>
      </c>
      <c r="AU279" s="176" t="s">
        <v>77</v>
      </c>
      <c r="AY279" s="175" t="s">
        <v>124</v>
      </c>
      <c r="BK279" s="177">
        <f>BK280+BK282</f>
        <v>0</v>
      </c>
    </row>
    <row r="280" spans="1:65" s="12" customFormat="1" ht="22.9" customHeight="1">
      <c r="B280" s="164"/>
      <c r="C280" s="165"/>
      <c r="D280" s="166" t="s">
        <v>76</v>
      </c>
      <c r="E280" s="178" t="s">
        <v>705</v>
      </c>
      <c r="F280" s="178" t="s">
        <v>706</v>
      </c>
      <c r="G280" s="165"/>
      <c r="H280" s="165"/>
      <c r="I280" s="168"/>
      <c r="J280" s="179">
        <f>BK280</f>
        <v>0</v>
      </c>
      <c r="K280" s="165"/>
      <c r="L280" s="170"/>
      <c r="M280" s="171"/>
      <c r="N280" s="172"/>
      <c r="O280" s="172"/>
      <c r="P280" s="173">
        <f>P281</f>
        <v>0</v>
      </c>
      <c r="Q280" s="172"/>
      <c r="R280" s="173">
        <f>R281</f>
        <v>0</v>
      </c>
      <c r="S280" s="172"/>
      <c r="T280" s="174">
        <f>T281</f>
        <v>0</v>
      </c>
      <c r="AR280" s="175" t="s">
        <v>465</v>
      </c>
      <c r="AT280" s="176" t="s">
        <v>76</v>
      </c>
      <c r="AU280" s="176" t="s">
        <v>85</v>
      </c>
      <c r="AY280" s="175" t="s">
        <v>124</v>
      </c>
      <c r="BK280" s="177">
        <f>BK281</f>
        <v>0</v>
      </c>
    </row>
    <row r="281" spans="1:65" s="2" customFormat="1" ht="16.5" customHeight="1">
      <c r="A281" s="31"/>
      <c r="B281" s="32"/>
      <c r="C281" s="180" t="s">
        <v>707</v>
      </c>
      <c r="D281" s="180" t="s">
        <v>128</v>
      </c>
      <c r="E281" s="181" t="s">
        <v>708</v>
      </c>
      <c r="F281" s="182" t="s">
        <v>706</v>
      </c>
      <c r="G281" s="183" t="s">
        <v>651</v>
      </c>
      <c r="H281" s="205"/>
      <c r="I281" s="185"/>
      <c r="J281" s="186">
        <f>ROUND(I281*H281,2)</f>
        <v>0</v>
      </c>
      <c r="K281" s="187"/>
      <c r="L281" s="36"/>
      <c r="M281" s="188" t="s">
        <v>1</v>
      </c>
      <c r="N281" s="189" t="s">
        <v>42</v>
      </c>
      <c r="O281" s="68"/>
      <c r="P281" s="190">
        <f>O281*H281</f>
        <v>0</v>
      </c>
      <c r="Q281" s="190">
        <v>0</v>
      </c>
      <c r="R281" s="190">
        <f>Q281*H281</f>
        <v>0</v>
      </c>
      <c r="S281" s="190">
        <v>0</v>
      </c>
      <c r="T281" s="191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2" t="s">
        <v>709</v>
      </c>
      <c r="AT281" s="192" t="s">
        <v>128</v>
      </c>
      <c r="AU281" s="192" t="s">
        <v>87</v>
      </c>
      <c r="AY281" s="14" t="s">
        <v>124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4" t="s">
        <v>85</v>
      </c>
      <c r="BK281" s="193">
        <f>ROUND(I281*H281,2)</f>
        <v>0</v>
      </c>
      <c r="BL281" s="14" t="s">
        <v>709</v>
      </c>
      <c r="BM281" s="192" t="s">
        <v>710</v>
      </c>
    </row>
    <row r="282" spans="1:65" s="12" customFormat="1" ht="22.9" customHeight="1">
      <c r="B282" s="164"/>
      <c r="C282" s="165"/>
      <c r="D282" s="166" t="s">
        <v>76</v>
      </c>
      <c r="E282" s="178" t="s">
        <v>711</v>
      </c>
      <c r="F282" s="178" t="s">
        <v>712</v>
      </c>
      <c r="G282" s="165"/>
      <c r="H282" s="165"/>
      <c r="I282" s="168"/>
      <c r="J282" s="179">
        <f>BK282</f>
        <v>0</v>
      </c>
      <c r="K282" s="165"/>
      <c r="L282" s="170"/>
      <c r="M282" s="171"/>
      <c r="N282" s="172"/>
      <c r="O282" s="172"/>
      <c r="P282" s="173">
        <f>P283</f>
        <v>0</v>
      </c>
      <c r="Q282" s="172"/>
      <c r="R282" s="173">
        <f>R283</f>
        <v>0</v>
      </c>
      <c r="S282" s="172"/>
      <c r="T282" s="174">
        <f>T283</f>
        <v>0</v>
      </c>
      <c r="AR282" s="175" t="s">
        <v>465</v>
      </c>
      <c r="AT282" s="176" t="s">
        <v>76</v>
      </c>
      <c r="AU282" s="176" t="s">
        <v>85</v>
      </c>
      <c r="AY282" s="175" t="s">
        <v>124</v>
      </c>
      <c r="BK282" s="177">
        <f>BK283</f>
        <v>0</v>
      </c>
    </row>
    <row r="283" spans="1:65" s="2" customFormat="1" ht="16.5" customHeight="1">
      <c r="A283" s="31"/>
      <c r="B283" s="32"/>
      <c r="C283" s="180" t="s">
        <v>713</v>
      </c>
      <c r="D283" s="180" t="s">
        <v>128</v>
      </c>
      <c r="E283" s="181" t="s">
        <v>714</v>
      </c>
      <c r="F283" s="182" t="s">
        <v>712</v>
      </c>
      <c r="G283" s="183" t="s">
        <v>651</v>
      </c>
      <c r="H283" s="205"/>
      <c r="I283" s="185"/>
      <c r="J283" s="186">
        <f>ROUND(I283*H283,2)</f>
        <v>0</v>
      </c>
      <c r="K283" s="187"/>
      <c r="L283" s="36"/>
      <c r="M283" s="206" t="s">
        <v>1</v>
      </c>
      <c r="N283" s="207" t="s">
        <v>42</v>
      </c>
      <c r="O283" s="208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2" t="s">
        <v>709</v>
      </c>
      <c r="AT283" s="192" t="s">
        <v>128</v>
      </c>
      <c r="AU283" s="192" t="s">
        <v>87</v>
      </c>
      <c r="AY283" s="14" t="s">
        <v>124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4" t="s">
        <v>85</v>
      </c>
      <c r="BK283" s="193">
        <f>ROUND(I283*H283,2)</f>
        <v>0</v>
      </c>
      <c r="BL283" s="14" t="s">
        <v>709</v>
      </c>
      <c r="BM283" s="192" t="s">
        <v>715</v>
      </c>
    </row>
    <row r="284" spans="1:65" s="2" customFormat="1" ht="6.95" customHeight="1">
      <c r="A284" s="31"/>
      <c r="B284" s="51"/>
      <c r="C284" s="52"/>
      <c r="D284" s="52"/>
      <c r="E284" s="52"/>
      <c r="F284" s="52"/>
      <c r="G284" s="52"/>
      <c r="H284" s="52"/>
      <c r="I284" s="52"/>
      <c r="J284" s="52"/>
      <c r="K284" s="52"/>
      <c r="L284" s="36"/>
      <c r="M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</row>
  </sheetData>
  <sheetProtection algorithmName="SHA-512" hashValue="+qisHN8B/BI2Z9L5UPe8HY+wDpINakGTQUlC/EZKrjo1RKKH0Mcx1BqtbwvDYh6Q3V+SxOWkwmCsWKFZCvXpXA==" saltValue="lANC6t5kdT+1yNPZI8CokL0Lnc9b8BdVIZo9bkadY8cy4j8K+UTVXnDyTGUYjhdjFVfkGxlCMC1Ob32bms8dZw==" spinCount="100000" sheet="1" objects="1" scenarios="1" formatColumns="0" formatRows="0" autoFilter="0"/>
  <autoFilter ref="C128:K283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04 - Rekonstrukce elektro...</vt:lpstr>
      <vt:lpstr>'04 - Rekonstrukce elektro...'!Názvy_tisku</vt:lpstr>
      <vt:lpstr>'Rekapitulace stavby'!Názvy_tisku</vt:lpstr>
      <vt:lpstr>'04 - Rekonstrukce elektro...'!Oblast_tisku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Sádlík</dc:creator>
  <cp:lastModifiedBy>Řezáčová Sylva, Ing.</cp:lastModifiedBy>
  <dcterms:created xsi:type="dcterms:W3CDTF">2024-01-11T03:42:48Z</dcterms:created>
  <dcterms:modified xsi:type="dcterms:W3CDTF">2024-09-03T04:47:15Z</dcterms:modified>
</cp:coreProperties>
</file>