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acovas\Documents\disk_D\Dokumenty\PROJEKTY_2024\Areal_autobusy_Hranecnik_Rekonstrukce_elektro_LU\Smlouva_pro_AK_03_09_2024\"/>
    </mc:Choice>
  </mc:AlternateContent>
  <bookViews>
    <workbookView xWindow="0" yWindow="0" windowWidth="28800" windowHeight="12300"/>
  </bookViews>
  <sheets>
    <sheet name="Rekapitulace stavby" sheetId="1" r:id="rId1"/>
    <sheet name="05 - Výměna osvětlení v r..." sheetId="2" r:id="rId2"/>
  </sheets>
  <definedNames>
    <definedName name="_xlnm._FilterDatabase" localSheetId="1" hidden="1">'05 - Výměna osvětlení v r...'!$C$125:$K$166</definedName>
    <definedName name="_xlnm.Print_Titles" localSheetId="1">'05 - Výměna osvětlení v r...'!$125:$125</definedName>
    <definedName name="_xlnm.Print_Titles" localSheetId="0">'Rekapitulace stavby'!$92:$92</definedName>
    <definedName name="_xlnm.Print_Area" localSheetId="1">'05 - Výměna osvětlení v r...'!$C$4:$J$76,'05 - Výměna osvětlení v r...'!$C$82:$J$107,'05 - Výměna osvětlení v r...'!$C$113:$J$166</definedName>
    <definedName name="_xlnm.Print_Area" localSheetId="0">'Rekapitulace stavby'!$D$4:$AO$76,'Rekapitulace stavby'!$C$82:$AQ$96</definedName>
  </definedNames>
  <calcPr calcId="162913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66" i="2"/>
  <c r="BH166" i="2"/>
  <c r="BG166" i="2"/>
  <c r="BF166" i="2"/>
  <c r="T166" i="2"/>
  <c r="T165" i="2"/>
  <c r="R166" i="2"/>
  <c r="R165" i="2" s="1"/>
  <c r="P166" i="2"/>
  <c r="P165" i="2"/>
  <c r="BI164" i="2"/>
  <c r="BH164" i="2"/>
  <c r="BG164" i="2"/>
  <c r="BF164" i="2"/>
  <c r="T164" i="2"/>
  <c r="T163" i="2" s="1"/>
  <c r="T162" i="2" s="1"/>
  <c r="R164" i="2"/>
  <c r="R163" i="2"/>
  <c r="R162" i="2" s="1"/>
  <c r="P164" i="2"/>
  <c r="P163" i="2"/>
  <c r="P162" i="2"/>
  <c r="BI161" i="2"/>
  <c r="BH161" i="2"/>
  <c r="BG161" i="2"/>
  <c r="BF161" i="2"/>
  <c r="T161" i="2"/>
  <c r="R161" i="2"/>
  <c r="P161" i="2"/>
  <c r="BI160" i="2"/>
  <c r="BH160" i="2"/>
  <c r="BG160" i="2"/>
  <c r="BF160" i="2"/>
  <c r="T160" i="2"/>
  <c r="R160" i="2"/>
  <c r="P160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29" i="2"/>
  <c r="BH129" i="2"/>
  <c r="BG129" i="2"/>
  <c r="BF129" i="2"/>
  <c r="T129" i="2"/>
  <c r="T128" i="2"/>
  <c r="T127" i="2"/>
  <c r="R129" i="2"/>
  <c r="R128" i="2"/>
  <c r="R127" i="2"/>
  <c r="P129" i="2"/>
  <c r="P128" i="2" s="1"/>
  <c r="P127" i="2" s="1"/>
  <c r="F122" i="2"/>
  <c r="F120" i="2"/>
  <c r="E118" i="2"/>
  <c r="F91" i="2"/>
  <c r="F89" i="2"/>
  <c r="E87" i="2"/>
  <c r="J24" i="2"/>
  <c r="E24" i="2"/>
  <c r="J123" i="2"/>
  <c r="J23" i="2"/>
  <c r="J21" i="2"/>
  <c r="E21" i="2"/>
  <c r="J122" i="2"/>
  <c r="J20" i="2"/>
  <c r="J18" i="2"/>
  <c r="E18" i="2"/>
  <c r="F123" i="2"/>
  <c r="J17" i="2"/>
  <c r="J12" i="2"/>
  <c r="J120" i="2"/>
  <c r="E7" i="2"/>
  <c r="E85" i="2"/>
  <c r="L90" i="1"/>
  <c r="AM90" i="1"/>
  <c r="AM89" i="1"/>
  <c r="L89" i="1"/>
  <c r="AM87" i="1"/>
  <c r="L87" i="1"/>
  <c r="L85" i="1"/>
  <c r="L84" i="1"/>
  <c r="BK137" i="2"/>
  <c r="BK138" i="2"/>
  <c r="BK160" i="2"/>
  <c r="BK150" i="2"/>
  <c r="J146" i="2"/>
  <c r="J136" i="2"/>
  <c r="J151" i="2"/>
  <c r="BK155" i="2"/>
  <c r="BK132" i="2"/>
  <c r="BK146" i="2"/>
  <c r="BK129" i="2"/>
  <c r="J159" i="2"/>
  <c r="BK153" i="2"/>
  <c r="J160" i="2"/>
  <c r="BK144" i="2"/>
  <c r="BK149" i="2"/>
  <c r="J157" i="2"/>
  <c r="J135" i="2"/>
  <c r="BK166" i="2"/>
  <c r="J145" i="2"/>
  <c r="BK140" i="2"/>
  <c r="J164" i="2"/>
  <c r="BK154" i="2"/>
  <c r="BK145" i="2"/>
  <c r="J141" i="2"/>
  <c r="J140" i="2"/>
  <c r="J138" i="2"/>
  <c r="J132" i="2"/>
  <c r="BK161" i="2"/>
  <c r="J156" i="2"/>
  <c r="J144" i="2"/>
  <c r="J153" i="2"/>
  <c r="BK141" i="2"/>
  <c r="BK164" i="2"/>
  <c r="J161" i="2"/>
  <c r="J129" i="2"/>
  <c r="J139" i="2"/>
  <c r="J149" i="2"/>
  <c r="J134" i="2"/>
  <c r="BK133" i="2"/>
  <c r="BK151" i="2"/>
  <c r="BK136" i="2"/>
  <c r="BK143" i="2"/>
  <c r="J155" i="2"/>
  <c r="J133" i="2"/>
  <c r="BK134" i="2"/>
  <c r="J166" i="2"/>
  <c r="J150" i="2"/>
  <c r="J154" i="2"/>
  <c r="BK139" i="2"/>
  <c r="BK142" i="2"/>
  <c r="BK158" i="2"/>
  <c r="J143" i="2"/>
  <c r="AS94" i="1"/>
  <c r="BK157" i="2"/>
  <c r="BK135" i="2"/>
  <c r="J137" i="2"/>
  <c r="BK156" i="2"/>
  <c r="J158" i="2"/>
  <c r="BK159" i="2"/>
  <c r="J142" i="2"/>
  <c r="P131" i="2" l="1"/>
  <c r="P130" i="2"/>
  <c r="T148" i="2"/>
  <c r="T147" i="2"/>
  <c r="BK152" i="2"/>
  <c r="J152" i="2"/>
  <c r="J103" i="2" s="1"/>
  <c r="R148" i="2"/>
  <c r="R147" i="2"/>
  <c r="R131" i="2"/>
  <c r="R130" i="2" s="1"/>
  <c r="R126" i="2" s="1"/>
  <c r="P152" i="2"/>
  <c r="BK131" i="2"/>
  <c r="J131" i="2" s="1"/>
  <c r="J100" i="2" s="1"/>
  <c r="BK148" i="2"/>
  <c r="J148" i="2"/>
  <c r="J102" i="2" s="1"/>
  <c r="R152" i="2"/>
  <c r="T131" i="2"/>
  <c r="T130" i="2"/>
  <c r="T126" i="2" s="1"/>
  <c r="P148" i="2"/>
  <c r="P147" i="2"/>
  <c r="P126" i="2" s="1"/>
  <c r="AU95" i="1" s="1"/>
  <c r="AU94" i="1" s="1"/>
  <c r="T152" i="2"/>
  <c r="BK128" i="2"/>
  <c r="BK127" i="2"/>
  <c r="J127" i="2"/>
  <c r="J97" i="2"/>
  <c r="BK163" i="2"/>
  <c r="J163" i="2"/>
  <c r="J105" i="2"/>
  <c r="BK165" i="2"/>
  <c r="J165" i="2" s="1"/>
  <c r="J106" i="2" s="1"/>
  <c r="J89" i="2"/>
  <c r="BE161" i="2"/>
  <c r="J91" i="2"/>
  <c r="E116" i="2"/>
  <c r="F92" i="2"/>
  <c r="BE135" i="2"/>
  <c r="BE164" i="2"/>
  <c r="BE138" i="2"/>
  <c r="BE140" i="2"/>
  <c r="BE146" i="2"/>
  <c r="J92" i="2"/>
  <c r="BE132" i="2"/>
  <c r="BE133" i="2"/>
  <c r="BE142" i="2"/>
  <c r="BE153" i="2"/>
  <c r="BE157" i="2"/>
  <c r="BE141" i="2"/>
  <c r="BE149" i="2"/>
  <c r="BE136" i="2"/>
  <c r="BE139" i="2"/>
  <c r="BE150" i="2"/>
  <c r="BE154" i="2"/>
  <c r="BE143" i="2"/>
  <c r="BE166" i="2"/>
  <c r="BE137" i="2"/>
  <c r="BE145" i="2"/>
  <c r="BE155" i="2"/>
  <c r="BE134" i="2"/>
  <c r="BE129" i="2"/>
  <c r="BE144" i="2"/>
  <c r="BE151" i="2"/>
  <c r="BE156" i="2"/>
  <c r="BE158" i="2"/>
  <c r="BE159" i="2"/>
  <c r="BE160" i="2"/>
  <c r="F37" i="2"/>
  <c r="BD95" i="1"/>
  <c r="BD94" i="1"/>
  <c r="W33" i="1" s="1"/>
  <c r="F35" i="2"/>
  <c r="BB95" i="1"/>
  <c r="BB94" i="1"/>
  <c r="W31" i="1" s="1"/>
  <c r="J34" i="2"/>
  <c r="AW95" i="1"/>
  <c r="F34" i="2"/>
  <c r="BA95" i="1" s="1"/>
  <c r="BA94" i="1" s="1"/>
  <c r="AW94" i="1" s="1"/>
  <c r="AK30" i="1" s="1"/>
  <c r="F36" i="2"/>
  <c r="BC95" i="1"/>
  <c r="BC94" i="1"/>
  <c r="W32" i="1"/>
  <c r="BK130" i="2" l="1"/>
  <c r="J130" i="2" s="1"/>
  <c r="J99" i="2" s="1"/>
  <c r="J128" i="2"/>
  <c r="J98" i="2"/>
  <c r="BK147" i="2"/>
  <c r="J147" i="2"/>
  <c r="J101" i="2"/>
  <c r="BK162" i="2"/>
  <c r="J162" i="2" s="1"/>
  <c r="J104" i="2" s="1"/>
  <c r="AY94" i="1"/>
  <c r="F33" i="2"/>
  <c r="AZ95" i="1" s="1"/>
  <c r="AZ94" i="1" s="1"/>
  <c r="AV94" i="1" s="1"/>
  <c r="AK29" i="1" s="1"/>
  <c r="W30" i="1"/>
  <c r="J33" i="2"/>
  <c r="AV95" i="1"/>
  <c r="AT95" i="1"/>
  <c r="AX94" i="1"/>
  <c r="BK126" i="2" l="1"/>
  <c r="J126" i="2"/>
  <c r="J96" i="2"/>
  <c r="W29" i="1"/>
  <c r="AT94" i="1"/>
  <c r="J30" i="2" l="1"/>
  <c r="AG95" i="1"/>
  <c r="AG94" i="1"/>
  <c r="AK26" i="1"/>
  <c r="AK35" i="1" s="1"/>
  <c r="AN94" i="1" l="1"/>
  <c r="J39" i="2"/>
  <c r="AN95" i="1"/>
</calcChain>
</file>

<file path=xl/sharedStrings.xml><?xml version="1.0" encoding="utf-8"?>
<sst xmlns="http://schemas.openxmlformats.org/spreadsheetml/2006/main" count="740" uniqueCount="265">
  <si>
    <t>Export Komplet</t>
  </si>
  <si>
    <t/>
  </si>
  <si>
    <t>2.0</t>
  </si>
  <si>
    <t>ZAMOK</t>
  </si>
  <si>
    <t>False</t>
  </si>
  <si>
    <t>{8a360164-942d-4c0b-a090-480b8fff2beb}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</si>
  <si>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</si>
  <si>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</si>
  <si>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</si>
  <si>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</si>
  <si>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</si>
  <si>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</si>
  <si>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</si>
  <si>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</si>
  <si>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23_10_13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</si>
  <si>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</si>
  <si>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</si>
  <si>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Areál autobusy Hranečník - Rekonstrukce elektroinstalace a osvětlení</t>
  </si>
  <si>
    <t>KSO:</t>
  </si>
  <si>
    <t>CC-CZ:</t>
  </si>
  <si>
    <t>Místo:</t>
  </si>
  <si>
    <t>HRANEČNÍK</t>
  </si>
  <si>
    <t>Datum:</t>
  </si>
  <si>
    <t>13. 10. 2023</t>
  </si>
  <si>
    <t>Zadavatel:</t>
  </si>
  <si>
    <t>IČ:</t>
  </si>
  <si>
    <t>61974757</t>
  </si>
  <si>
    <t>Dopravní podnik Ostrava a.s.</t>
  </si>
  <si>
    <t>DIČ:</t>
  </si>
  <si>
    <t>CZ61974757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</si>
  <si>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</si>
  <si>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</si>
  <si>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</si>
  <si>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</si>
  <si>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</si>
  <si>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</si>
  <si>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</si>
  <si>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</si>
  <si>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</si>
  <si>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</si>
  <si>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</si>
  <si>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</si>
  <si>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</si>
  <si>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</si>
  <si>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</si>
  <si>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</si>
  <si>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</si>
  <si>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</si>
  <si>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</si>
  <si>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</si>
  <si>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</si>
  <si>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</si>
  <si>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</si>
  <si>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</si>
  <si>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</si>
  <si>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</si>
  <si>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</si>
  <si>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</si>
  <si>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</si>
  <si>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</si>
  <si>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</si>
  <si>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</si>
  <si>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</si>
  <si>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</si>
  <si>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</si>
  <si>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</si>
  <si>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</si>
  <si>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</si>
  <si>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</si>
  <si>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</si>
  <si>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</si>
  <si>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</si>
  <si>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</si>
  <si>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</si>
  <si>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</si>
  <si>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</si>
  <si>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</si>
  <si>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</si>
  <si>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</si>
  <si>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</si>
  <si>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</si>
  <si>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</si>
  <si>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05</t>
  </si>
  <si>
    <t>Výměna osvětlení v regulační stanici plynu</t>
  </si>
  <si>
    <t>STA</t>
  </si>
  <si>
    <t>1</t>
  </si>
  <si>
    <t>{816ac4a8-2b27-4a77-94c7-92ed4205bc21}</t>
  </si>
  <si>
    <t>2</t>
  </si>
  <si>
    <t>KRYCÍ LIST SOUPISU PRACÍ</t>
  </si>
  <si>
    <t>Objekt:</t>
  </si>
  <si>
    <t>05 - Výměna osvětlení v regulační stanici plynu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</si>
  <si>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</si>
  <si>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</si>
  <si>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</si>
  <si>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</si>
  <si>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</si>
  <si>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</si>
  <si>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</si>
  <si>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</si>
  <si>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</si>
  <si>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>M - Práce a dodávky M</t>
  </si>
  <si>
    <t xml:space="preserve">    21-M - Elektromontáže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</si>
  <si>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</si>
  <si>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</si>
  <si>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</si>
  <si>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</si>
  <si>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</si>
  <si>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</si>
  <si>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</si>
  <si>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</si>
  <si>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</si>
  <si>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</si>
  <si>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</si>
  <si>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</si>
  <si>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</si>
  <si>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</si>
  <si>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</si>
  <si>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</si>
  <si>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</si>
  <si>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</si>
  <si>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</si>
  <si>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</si>
  <si>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</si>
  <si>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</si>
  <si>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</si>
  <si>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KON00007</t>
  </si>
  <si>
    <t>Ostatní bourací a opravné práce - hlavne prostupy a jejich zapravení včetně stavebního materiáu</t>
  </si>
  <si>
    <t>kpl</t>
  </si>
  <si>
    <t>4</t>
  </si>
  <si>
    <t>847968543</t>
  </si>
  <si>
    <t>PSV</t>
  </si>
  <si>
    <t>Práce a dodávky PSV</t>
  </si>
  <si>
    <t>741</t>
  </si>
  <si>
    <t>Elektroinstalace - silnoproud</t>
  </si>
  <si>
    <t>741110002</t>
  </si>
  <si>
    <t>Montáž trubka plastová tuhá D přes 23 do 35 mm uložená pevně</t>
  </si>
  <si>
    <t>m</t>
  </si>
  <si>
    <t>16</t>
  </si>
  <si>
    <t>876710355</t>
  </si>
  <si>
    <t>3</t>
  </si>
  <si>
    <t>M</t>
  </si>
  <si>
    <t>34571094</t>
  </si>
  <si>
    <t>trubka elektroinstalační tuhá z PVC D 28,6/32 mm, délka 3m (+ 5% rezerva prostřih atd.)</t>
  </si>
  <si>
    <t>32</t>
  </si>
  <si>
    <t>-825217469</t>
  </si>
  <si>
    <t>RMAT0016</t>
  </si>
  <si>
    <t>Uchycení trubky, včetně podružného materiálu (+ 5% rezerva prostřih atd.)</t>
  </si>
  <si>
    <t>1810105058</t>
  </si>
  <si>
    <t>5</t>
  </si>
  <si>
    <t>741110061</t>
  </si>
  <si>
    <t xml:space="preserve">Montáž trubka plastová ohebná D přes 11 do 23 mm uložená pod omítku </t>
  </si>
  <si>
    <t>1973905058</t>
  </si>
  <si>
    <t>6</t>
  </si>
  <si>
    <t>34571154</t>
  </si>
  <si>
    <t>trubka elektroinstalační ohebná z PH, D 22,9/28,5mm (+ 5% rezerva prostřih atd.)</t>
  </si>
  <si>
    <t>665729280</t>
  </si>
  <si>
    <t>741111801.U</t>
  </si>
  <si>
    <t xml:space="preserve">Demontáž (přibližně kabeláž CYKY 3x1,5 - 50m, instalační krabice - 5ks, instalační lišty - 2 m,konstrukce pro svítidla 3 ks, vypínač 1ksí) </t>
  </si>
  <si>
    <t>-1692840112</t>
  </si>
  <si>
    <t>7</t>
  </si>
  <si>
    <t>741112132</t>
  </si>
  <si>
    <t>Montáž rozvodka nástěnná kovová čtyřhranná 120x120 mm</t>
  </si>
  <si>
    <t>kus</t>
  </si>
  <si>
    <t>-713048048</t>
  </si>
  <si>
    <t>8</t>
  </si>
  <si>
    <t>RMAT0015</t>
  </si>
  <si>
    <t>krabice elektroinstalační kovová v provedení do nevýbušného prostředí EX (II)</t>
  </si>
  <si>
    <t>1870342583</t>
  </si>
  <si>
    <t>741122132</t>
  </si>
  <si>
    <t>Montáž kabel Cu plný kulatý žíla do 5x6 mm2 zatažený v trubkách (např. CYKY)  (položka č. 11)</t>
  </si>
  <si>
    <t>-1983693484</t>
  </si>
  <si>
    <t>10</t>
  </si>
  <si>
    <t>741122232</t>
  </si>
  <si>
    <t>Montáž kabel Cu plný kulatý žíla do 5x6 mm2 uložený volně (např. CYKY) (položka č. 11)</t>
  </si>
  <si>
    <t>1966550860</t>
  </si>
  <si>
    <t>11</t>
  </si>
  <si>
    <t>2000000339</t>
  </si>
  <si>
    <t>CYKY-J  3x1,5 RE (15% rezerva prostřih atd.)</t>
  </si>
  <si>
    <t>1398296241</t>
  </si>
  <si>
    <t>12</t>
  </si>
  <si>
    <t>741310111</t>
  </si>
  <si>
    <t>Montáž ovladač (polo)zapuštěný bezšroubové připojení 0/1-tlačítkový vypínací se zapojením vodičů</t>
  </si>
  <si>
    <t>-802297176</t>
  </si>
  <si>
    <t>13</t>
  </si>
  <si>
    <t>RMAT0006</t>
  </si>
  <si>
    <t>Vypínač č.1 včetně strojku, instalační krabice v provedení nevýbušné EX spínače (II 2GD)</t>
  </si>
  <si>
    <t>-1995387365</t>
  </si>
  <si>
    <t>14</t>
  </si>
  <si>
    <t>741372154</t>
  </si>
  <si>
    <t>Montáž svítidlo LED průmyslové přisazené stropní se zapojením vodičů</t>
  </si>
  <si>
    <t>-1133032374</t>
  </si>
  <si>
    <t>4.SV8</t>
  </si>
  <si>
    <t>Svítidlo SV8 - dle parametru popsaných v technických požadavcích</t>
  </si>
  <si>
    <t>-1037740216</t>
  </si>
  <si>
    <t>Práce a dodávky M</t>
  </si>
  <si>
    <t>21-M</t>
  </si>
  <si>
    <t>Elektromontáže</t>
  </si>
  <si>
    <t>17</t>
  </si>
  <si>
    <t>210280003</t>
  </si>
  <si>
    <t>Zkoušky a prohlídky el rozvodů a zařízení celková prohlídka, výchozí revize</t>
  </si>
  <si>
    <t>64</t>
  </si>
  <si>
    <t>-932833848</t>
  </si>
  <si>
    <t>18</t>
  </si>
  <si>
    <t>210280712</t>
  </si>
  <si>
    <t>Měření intenzity osvětlení na pracovišti včetně protokolu</t>
  </si>
  <si>
    <t>-1411347575</t>
  </si>
  <si>
    <t>19</t>
  </si>
  <si>
    <t>PM</t>
  </si>
  <si>
    <t>Přidružený materiál</t>
  </si>
  <si>
    <t>%</t>
  </si>
  <si>
    <t>800542143</t>
  </si>
  <si>
    <t>HZS</t>
  </si>
  <si>
    <t>Hodinové zúčtovací sazby</t>
  </si>
  <si>
    <t>20</t>
  </si>
  <si>
    <t>HZS1</t>
  </si>
  <si>
    <t>Vyhledávání připojovacího místa</t>
  </si>
  <si>
    <t>hod</t>
  </si>
  <si>
    <t>512</t>
  </si>
  <si>
    <t>-1558707545</t>
  </si>
  <si>
    <t>HZS10</t>
  </si>
  <si>
    <t>Zkušební provoz</t>
  </si>
  <si>
    <t>-1733009350</t>
  </si>
  <si>
    <t>22</t>
  </si>
  <si>
    <t>HZS11</t>
  </si>
  <si>
    <t>Pojizdné lešení, žebříky, schůdky po celou dobu trvání prací.</t>
  </si>
  <si>
    <t>1786054234</t>
  </si>
  <si>
    <t>23</t>
  </si>
  <si>
    <t>HZS12</t>
  </si>
  <si>
    <t>TIČR</t>
  </si>
  <si>
    <t>-1383380454</t>
  </si>
  <si>
    <t>24</t>
  </si>
  <si>
    <t>HZS3</t>
  </si>
  <si>
    <t>Dokumentace skutečného provedení</t>
  </si>
  <si>
    <t>602432908</t>
  </si>
  <si>
    <t>25</t>
  </si>
  <si>
    <t>HZS4</t>
  </si>
  <si>
    <t>Doprava materiálu</t>
  </si>
  <si>
    <t>km</t>
  </si>
  <si>
    <t>-1410372029</t>
  </si>
  <si>
    <t>26</t>
  </si>
  <si>
    <t>HZS5</t>
  </si>
  <si>
    <t>Zajištění pracoviště</t>
  </si>
  <si>
    <t>-197020647</t>
  </si>
  <si>
    <t>27</t>
  </si>
  <si>
    <t>HZS6</t>
  </si>
  <si>
    <t>Skládkovné</t>
  </si>
  <si>
    <t>t</t>
  </si>
  <si>
    <t>321157068</t>
  </si>
  <si>
    <t>28</t>
  </si>
  <si>
    <t>HZS7</t>
  </si>
  <si>
    <t>Ekologická likvidace materiálu</t>
  </si>
  <si>
    <t>291517284</t>
  </si>
  <si>
    <t>VRN</t>
  </si>
  <si>
    <t>Vedlejší rozpočtové náklady</t>
  </si>
  <si>
    <t>VRN3</t>
  </si>
  <si>
    <t>Zařízení staveniště</t>
  </si>
  <si>
    <t>29</t>
  </si>
  <si>
    <t>030001000</t>
  </si>
  <si>
    <t>1024</t>
  </si>
  <si>
    <t>-1766826919</t>
  </si>
  <si>
    <t>VRN7</t>
  </si>
  <si>
    <t>Provozní vlivy</t>
  </si>
  <si>
    <t>30</t>
  </si>
  <si>
    <t>070001000</t>
  </si>
  <si>
    <t>485936737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</si>
</sst>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6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0" fontId="0" fillId="0" borderId="0" xfId="0"/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tabSelected="1" workbookViewId="0"/>
  </sheetViews>
  <sheetFormatPr defaultRowHeight="11.2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50000000000003" customHeight="1"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s="1" customFormat="1" ht="24.95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pans="1:74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3" t="s">
        <v>14</v>
      </c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19"/>
      <c r="AL5" s="19"/>
      <c r="AM5" s="19"/>
      <c r="AN5" s="19"/>
      <c r="AO5" s="19"/>
      <c r="AP5" s="19"/>
      <c r="AQ5" s="19"/>
      <c r="AR5" s="17"/>
      <c r="BE5" s="240" t="s">
        <v>15</v>
      </c>
      <c r="BS5" s="14" t="s">
        <v>6</v>
      </c>
    </row>
    <row r="6" spans="1:74" s="1" customFormat="1" ht="36.950000000000003" customHeight="1">
      <c r="B6" s="18"/>
      <c r="C6" s="19"/>
      <c r="D6" s="25" t="s">
        <v>16</v>
      </c>
      <c r="E6" s="19"/>
      <c r="F6" s="19"/>
      <c r="G6" s="19"/>
      <c r="H6" s="19"/>
      <c r="I6" s="19"/>
      <c r="J6" s="19"/>
      <c r="K6" s="245" t="s">
        <v>17</v>
      </c>
      <c r="L6" s="244"/>
      <c r="M6" s="244"/>
      <c r="N6" s="244"/>
      <c r="O6" s="244"/>
      <c r="P6" s="244"/>
      <c r="Q6" s="244"/>
      <c r="R6" s="244"/>
      <c r="S6" s="244"/>
      <c r="T6" s="244"/>
      <c r="U6" s="244"/>
      <c r="V6" s="244"/>
      <c r="W6" s="244"/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19"/>
      <c r="AL6" s="19"/>
      <c r="AM6" s="19"/>
      <c r="AN6" s="19"/>
      <c r="AO6" s="19"/>
      <c r="AP6" s="19"/>
      <c r="AQ6" s="19"/>
      <c r="AR6" s="17"/>
      <c r="BE6" s="241"/>
      <c r="BS6" s="14" t="s">
        <v>6</v>
      </c>
    </row>
    <row r="7" spans="1:74" s="1" customFormat="1" ht="12" customHeight="1">
      <c r="B7" s="18"/>
      <c r="C7" s="19"/>
      <c r="D7" s="26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19</v>
      </c>
      <c r="AL7" s="19"/>
      <c r="AM7" s="19"/>
      <c r="AN7" s="24" t="s">
        <v>1</v>
      </c>
      <c r="AO7" s="19"/>
      <c r="AP7" s="19"/>
      <c r="AQ7" s="19"/>
      <c r="AR7" s="17"/>
      <c r="BE7" s="241"/>
      <c r="BS7" s="14" t="s">
        <v>6</v>
      </c>
    </row>
    <row r="8" spans="1:74" s="1" customFormat="1" ht="12" customHeight="1">
      <c r="B8" s="18"/>
      <c r="C8" s="19"/>
      <c r="D8" s="26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22</v>
      </c>
      <c r="AL8" s="19"/>
      <c r="AM8" s="19"/>
      <c r="AN8" s="27" t="s">
        <v>23</v>
      </c>
      <c r="AO8" s="19"/>
      <c r="AP8" s="19"/>
      <c r="AQ8" s="19"/>
      <c r="AR8" s="17"/>
      <c r="BE8" s="241"/>
      <c r="BS8" s="14" t="s">
        <v>6</v>
      </c>
    </row>
    <row r="9" spans="1:74" s="1" customFormat="1" ht="14.45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1"/>
      <c r="BS9" s="14" t="s">
        <v>6</v>
      </c>
    </row>
    <row r="10" spans="1:74" s="1" customFormat="1" ht="12" customHeight="1">
      <c r="B10" s="18"/>
      <c r="C10" s="19"/>
      <c r="D10" s="26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41"/>
      <c r="BS10" s="14" t="s">
        <v>6</v>
      </c>
    </row>
    <row r="11" spans="1:74" s="1" customFormat="1" ht="18.399999999999999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41"/>
      <c r="BS11" s="14" t="s">
        <v>6</v>
      </c>
    </row>
    <row r="12" spans="1:74" s="1" customFormat="1" ht="6.95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1"/>
      <c r="BS12" s="14" t="s">
        <v>6</v>
      </c>
    </row>
    <row r="13" spans="1:74" s="1" customFormat="1" ht="12" customHeight="1">
      <c r="B13" s="18"/>
      <c r="C13" s="19"/>
      <c r="D13" s="26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25</v>
      </c>
      <c r="AL13" s="19"/>
      <c r="AM13" s="19"/>
      <c r="AN13" s="28" t="s">
        <v>31</v>
      </c>
      <c r="AO13" s="19"/>
      <c r="AP13" s="19"/>
      <c r="AQ13" s="19"/>
      <c r="AR13" s="17"/>
      <c r="BE13" s="241"/>
      <c r="BS13" s="14" t="s">
        <v>6</v>
      </c>
    </row>
    <row r="14" spans="1:74" ht="12.75">
      <c r="B14" s="18"/>
      <c r="C14" s="19"/>
      <c r="D14" s="19"/>
      <c r="E14" s="246" t="s">
        <v>31</v>
      </c>
      <c r="F14" s="247"/>
      <c r="G14" s="247"/>
      <c r="H14" s="247"/>
      <c r="I14" s="247"/>
      <c r="J14" s="247"/>
      <c r="K14" s="247"/>
      <c r="L14" s="247"/>
      <c r="M14" s="247"/>
      <c r="N14" s="247"/>
      <c r="O14" s="247"/>
      <c r="P14" s="247"/>
      <c r="Q14" s="247"/>
      <c r="R14" s="247"/>
      <c r="S14" s="247"/>
      <c r="T14" s="247"/>
      <c r="U14" s="247"/>
      <c r="V14" s="247"/>
      <c r="W14" s="247"/>
      <c r="X14" s="247"/>
      <c r="Y14" s="247"/>
      <c r="Z14" s="247"/>
      <c r="AA14" s="247"/>
      <c r="AB14" s="247"/>
      <c r="AC14" s="247"/>
      <c r="AD14" s="247"/>
      <c r="AE14" s="247"/>
      <c r="AF14" s="247"/>
      <c r="AG14" s="247"/>
      <c r="AH14" s="247"/>
      <c r="AI14" s="247"/>
      <c r="AJ14" s="247"/>
      <c r="AK14" s="26" t="s">
        <v>28</v>
      </c>
      <c r="AL14" s="19"/>
      <c r="AM14" s="19"/>
      <c r="AN14" s="28" t="s">
        <v>31</v>
      </c>
      <c r="AO14" s="19"/>
      <c r="AP14" s="19"/>
      <c r="AQ14" s="19"/>
      <c r="AR14" s="17"/>
      <c r="BE14" s="241"/>
      <c r="BS14" s="14" t="s">
        <v>6</v>
      </c>
    </row>
    <row r="15" spans="1:74" s="1" customFormat="1" ht="6.9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1"/>
      <c r="BS15" s="14" t="s">
        <v>4</v>
      </c>
    </row>
    <row r="16" spans="1:74" s="1" customFormat="1" ht="12" customHeight="1">
      <c r="B16" s="18"/>
      <c r="C16" s="19"/>
      <c r="D16" s="26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41"/>
      <c r="BS16" s="14" t="s">
        <v>4</v>
      </c>
    </row>
    <row r="17" spans="1:71" s="1" customFormat="1" ht="18.399999999999999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41"/>
      <c r="BS17" s="14" t="s">
        <v>34</v>
      </c>
    </row>
    <row r="18" spans="1:71" s="1" customFormat="1" ht="6.95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1"/>
      <c r="BS18" s="14" t="s">
        <v>6</v>
      </c>
    </row>
    <row r="19" spans="1:71" s="1" customFormat="1" ht="12" customHeight="1">
      <c r="B19" s="18"/>
      <c r="C19" s="19"/>
      <c r="D19" s="26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41"/>
      <c r="BS19" s="14" t="s">
        <v>6</v>
      </c>
    </row>
    <row r="20" spans="1:71" s="1" customFormat="1" ht="18.399999999999999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41"/>
      <c r="BS20" s="14" t="s">
        <v>34</v>
      </c>
    </row>
    <row r="21" spans="1:71" s="1" customFormat="1" ht="6.95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1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1"/>
    </row>
    <row r="23" spans="1:71" s="1" customFormat="1" ht="16.5" customHeight="1">
      <c r="B23" s="18"/>
      <c r="C23" s="19"/>
      <c r="D23" s="19"/>
      <c r="E23" s="248" t="s">
        <v>1</v>
      </c>
      <c r="F23" s="248"/>
      <c r="G23" s="248"/>
      <c r="H23" s="248"/>
      <c r="I23" s="248"/>
      <c r="J23" s="248"/>
      <c r="K23" s="248"/>
      <c r="L23" s="248"/>
      <c r="M23" s="248"/>
      <c r="N23" s="248"/>
      <c r="O23" s="248"/>
      <c r="P23" s="248"/>
      <c r="Q23" s="248"/>
      <c r="R23" s="248"/>
      <c r="S23" s="248"/>
      <c r="T23" s="248"/>
      <c r="U23" s="248"/>
      <c r="V23" s="248"/>
      <c r="W23" s="248"/>
      <c r="X23" s="248"/>
      <c r="Y23" s="248"/>
      <c r="Z23" s="248"/>
      <c r="AA23" s="248"/>
      <c r="AB23" s="248"/>
      <c r="AC23" s="248"/>
      <c r="AD23" s="248"/>
      <c r="AE23" s="248"/>
      <c r="AF23" s="248"/>
      <c r="AG23" s="248"/>
      <c r="AH23" s="248"/>
      <c r="AI23" s="248"/>
      <c r="AJ23" s="248"/>
      <c r="AK23" s="248"/>
      <c r="AL23" s="248"/>
      <c r="AM23" s="248"/>
      <c r="AN23" s="248"/>
      <c r="AO23" s="19"/>
      <c r="AP23" s="19"/>
      <c r="AQ23" s="19"/>
      <c r="AR23" s="17"/>
      <c r="BE23" s="241"/>
    </row>
    <row r="24" spans="1:71" s="1" customFormat="1" ht="6.95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1"/>
    </row>
    <row r="25" spans="1:71" s="1" customFormat="1" ht="6.95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1"/>
    </row>
    <row r="26" spans="1:71" s="2" customFormat="1" ht="25.9" customHeight="1">
      <c r="A26" s="31"/>
      <c r="B26" s="32"/>
      <c r="C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49">
        <f>ROUND(AG94,2)</f>
        <v>0</v>
      </c>
      <c r="AL26" s="250"/>
      <c r="AM26" s="250"/>
      <c r="AN26" s="250"/>
      <c r="AO26" s="250"/>
      <c r="AP26" s="33"/>
      <c r="AQ26" s="33"/>
      <c r="AR26" s="36"/>
      <c r="BE26" s="241"/>
    </row>
    <row r="27" spans="1:71" s="2" customFormat="1" ht="6.95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1"/>
    </row>
    <row r="28" spans="1:71" s="2" customFormat="1" ht="12.75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1" t="s">
        <v>38</v>
      </c>
      <c r="M28" s="251"/>
      <c r="N28" s="251"/>
      <c r="O28" s="251"/>
      <c r="P28" s="251"/>
      <c r="Q28" s="33"/>
      <c r="R28" s="33"/>
      <c r="S28" s="33"/>
      <c r="T28" s="33"/>
      <c r="U28" s="33"/>
      <c r="V28" s="33"/>
      <c r="W28" s="251" t="s">
        <v>39</v>
      </c>
      <c r="X28" s="251"/>
      <c r="Y28" s="251"/>
      <c r="Z28" s="251"/>
      <c r="AA28" s="251"/>
      <c r="AB28" s="251"/>
      <c r="AC28" s="251"/>
      <c r="AD28" s="251"/>
      <c r="AE28" s="251"/>
      <c r="AF28" s="33"/>
      <c r="AG28" s="33"/>
      <c r="AH28" s="33"/>
      <c r="AI28" s="33"/>
      <c r="AJ28" s="33"/>
      <c r="AK28" s="251" t="s">
        <v>40</v>
      </c>
      <c r="AL28" s="251"/>
      <c r="AM28" s="251"/>
      <c r="AN28" s="251"/>
      <c r="AO28" s="251"/>
      <c r="AP28" s="33"/>
      <c r="AQ28" s="33"/>
      <c r="AR28" s="36"/>
      <c r="BE28" s="241"/>
    </row>
    <row r="29" spans="1:71" s="3" customFormat="1" ht="14.45" customHeight="1">
      <c r="B29" s="37"/>
      <c r="C29" s="38"/>
      <c r="D29" s="26" t="s">
        <v>41</v>
      </c>
      <c r="E29" s="38"/>
      <c r="F29" s="26" t="s">
        <v>42</v>
      </c>
      <c r="G29" s="38"/>
      <c r="H29" s="38"/>
      <c r="I29" s="38"/>
      <c r="J29" s="38"/>
      <c r="K29" s="38"/>
      <c r="L29" s="235">
        <v>0.21</v>
      </c>
      <c r="M29" s="234"/>
      <c r="N29" s="234"/>
      <c r="O29" s="234"/>
      <c r="P29" s="234"/>
      <c r="Q29" s="38"/>
      <c r="R29" s="38"/>
      <c r="S29" s="38"/>
      <c r="T29" s="38"/>
      <c r="U29" s="38"/>
      <c r="V29" s="38"/>
      <c r="W29" s="233">
        <f>ROUND(AZ94, 2)</f>
        <v>0</v>
      </c>
      <c r="X29" s="234"/>
      <c r="Y29" s="234"/>
      <c r="Z29" s="234"/>
      <c r="AA29" s="234"/>
      <c r="AB29" s="234"/>
      <c r="AC29" s="234"/>
      <c r="AD29" s="234"/>
      <c r="AE29" s="234"/>
      <c r="AF29" s="38"/>
      <c r="AG29" s="38"/>
      <c r="AH29" s="38"/>
      <c r="AI29" s="38"/>
      <c r="AJ29" s="38"/>
      <c r="AK29" s="233">
        <f>ROUND(AV94, 2)</f>
        <v>0</v>
      </c>
      <c r="AL29" s="234"/>
      <c r="AM29" s="234"/>
      <c r="AN29" s="234"/>
      <c r="AO29" s="234"/>
      <c r="AP29" s="38"/>
      <c r="AQ29" s="38"/>
      <c r="AR29" s="39"/>
      <c r="BE29" s="242"/>
    </row>
    <row r="30" spans="1:71" s="3" customFormat="1" ht="14.45" customHeight="1">
      <c r="B30" s="37"/>
      <c r="C30" s="38"/>
      <c r="D30" s="38"/>
      <c r="E30" s="38"/>
      <c r="F30" s="26" t="s">
        <v>43</v>
      </c>
      <c r="G30" s="38"/>
      <c r="H30" s="38"/>
      <c r="I30" s="38"/>
      <c r="J30" s="38"/>
      <c r="K30" s="38"/>
      <c r="L30" s="235">
        <v>0.15</v>
      </c>
      <c r="M30" s="234"/>
      <c r="N30" s="234"/>
      <c r="O30" s="234"/>
      <c r="P30" s="234"/>
      <c r="Q30" s="38"/>
      <c r="R30" s="38"/>
      <c r="S30" s="38"/>
      <c r="T30" s="38"/>
      <c r="U30" s="38"/>
      <c r="V30" s="38"/>
      <c r="W30" s="233">
        <f>ROUND(BA94, 2)</f>
        <v>0</v>
      </c>
      <c r="X30" s="234"/>
      <c r="Y30" s="234"/>
      <c r="Z30" s="234"/>
      <c r="AA30" s="234"/>
      <c r="AB30" s="234"/>
      <c r="AC30" s="234"/>
      <c r="AD30" s="234"/>
      <c r="AE30" s="234"/>
      <c r="AF30" s="38"/>
      <c r="AG30" s="38"/>
      <c r="AH30" s="38"/>
      <c r="AI30" s="38"/>
      <c r="AJ30" s="38"/>
      <c r="AK30" s="233">
        <f>ROUND(AW94, 2)</f>
        <v>0</v>
      </c>
      <c r="AL30" s="234"/>
      <c r="AM30" s="234"/>
      <c r="AN30" s="234"/>
      <c r="AO30" s="234"/>
      <c r="AP30" s="38"/>
      <c r="AQ30" s="38"/>
      <c r="AR30" s="39"/>
      <c r="BE30" s="242"/>
    </row>
    <row r="31" spans="1:71" s="3" customFormat="1" ht="14.45" hidden="1" customHeight="1">
      <c r="B31" s="37"/>
      <c r="C31" s="38"/>
      <c r="D31" s="38"/>
      <c r="E31" s="38"/>
      <c r="F31" s="26" t="s">
        <v>44</v>
      </c>
      <c r="G31" s="38"/>
      <c r="H31" s="38"/>
      <c r="I31" s="38"/>
      <c r="J31" s="38"/>
      <c r="K31" s="38"/>
      <c r="L31" s="235">
        <v>0.21</v>
      </c>
      <c r="M31" s="234"/>
      <c r="N31" s="234"/>
      <c r="O31" s="234"/>
      <c r="P31" s="234"/>
      <c r="Q31" s="38"/>
      <c r="R31" s="38"/>
      <c r="S31" s="38"/>
      <c r="T31" s="38"/>
      <c r="U31" s="38"/>
      <c r="V31" s="38"/>
      <c r="W31" s="233">
        <f>ROUND(BB94, 2)</f>
        <v>0</v>
      </c>
      <c r="X31" s="234"/>
      <c r="Y31" s="234"/>
      <c r="Z31" s="234"/>
      <c r="AA31" s="234"/>
      <c r="AB31" s="234"/>
      <c r="AC31" s="234"/>
      <c r="AD31" s="234"/>
      <c r="AE31" s="234"/>
      <c r="AF31" s="38"/>
      <c r="AG31" s="38"/>
      <c r="AH31" s="38"/>
      <c r="AI31" s="38"/>
      <c r="AJ31" s="38"/>
      <c r="AK31" s="233">
        <v>0</v>
      </c>
      <c r="AL31" s="234"/>
      <c r="AM31" s="234"/>
      <c r="AN31" s="234"/>
      <c r="AO31" s="234"/>
      <c r="AP31" s="38"/>
      <c r="AQ31" s="38"/>
      <c r="AR31" s="39"/>
      <c r="BE31" s="242"/>
    </row>
    <row r="32" spans="1:71" s="3" customFormat="1" ht="14.45" hidden="1" customHeight="1">
      <c r="B32" s="37"/>
      <c r="C32" s="38"/>
      <c r="D32" s="38"/>
      <c r="E32" s="38"/>
      <c r="F32" s="26" t="s">
        <v>45</v>
      </c>
      <c r="G32" s="38"/>
      <c r="H32" s="38"/>
      <c r="I32" s="38"/>
      <c r="J32" s="38"/>
      <c r="K32" s="38"/>
      <c r="L32" s="235">
        <v>0.15</v>
      </c>
      <c r="M32" s="234"/>
      <c r="N32" s="234"/>
      <c r="O32" s="234"/>
      <c r="P32" s="234"/>
      <c r="Q32" s="38"/>
      <c r="R32" s="38"/>
      <c r="S32" s="38"/>
      <c r="T32" s="38"/>
      <c r="U32" s="38"/>
      <c r="V32" s="38"/>
      <c r="W32" s="233">
        <f>ROUND(BC94, 2)</f>
        <v>0</v>
      </c>
      <c r="X32" s="234"/>
      <c r="Y32" s="234"/>
      <c r="Z32" s="234"/>
      <c r="AA32" s="234"/>
      <c r="AB32" s="234"/>
      <c r="AC32" s="234"/>
      <c r="AD32" s="234"/>
      <c r="AE32" s="234"/>
      <c r="AF32" s="38"/>
      <c r="AG32" s="38"/>
      <c r="AH32" s="38"/>
      <c r="AI32" s="38"/>
      <c r="AJ32" s="38"/>
      <c r="AK32" s="233">
        <v>0</v>
      </c>
      <c r="AL32" s="234"/>
      <c r="AM32" s="234"/>
      <c r="AN32" s="234"/>
      <c r="AO32" s="234"/>
      <c r="AP32" s="38"/>
      <c r="AQ32" s="38"/>
      <c r="AR32" s="39"/>
      <c r="BE32" s="242"/>
    </row>
    <row r="33" spans="1:57" s="3" customFormat="1" ht="14.45" hidden="1" customHeight="1">
      <c r="B33" s="37"/>
      <c r="C33" s="38"/>
      <c r="D33" s="38"/>
      <c r="E33" s="38"/>
      <c r="F33" s="26" t="s">
        <v>46</v>
      </c>
      <c r="G33" s="38"/>
      <c r="H33" s="38"/>
      <c r="I33" s="38"/>
      <c r="J33" s="38"/>
      <c r="K33" s="38"/>
      <c r="L33" s="235">
        <v>0</v>
      </c>
      <c r="M33" s="234"/>
      <c r="N33" s="234"/>
      <c r="O33" s="234"/>
      <c r="P33" s="234"/>
      <c r="Q33" s="38"/>
      <c r="R33" s="38"/>
      <c r="S33" s="38"/>
      <c r="T33" s="38"/>
      <c r="U33" s="38"/>
      <c r="V33" s="38"/>
      <c r="W33" s="233">
        <f>ROUND(BD94, 2)</f>
        <v>0</v>
      </c>
      <c r="X33" s="234"/>
      <c r="Y33" s="234"/>
      <c r="Z33" s="234"/>
      <c r="AA33" s="234"/>
      <c r="AB33" s="234"/>
      <c r="AC33" s="234"/>
      <c r="AD33" s="234"/>
      <c r="AE33" s="234"/>
      <c r="AF33" s="38"/>
      <c r="AG33" s="38"/>
      <c r="AH33" s="38"/>
      <c r="AI33" s="38"/>
      <c r="AJ33" s="38"/>
      <c r="AK33" s="233">
        <v>0</v>
      </c>
      <c r="AL33" s="234"/>
      <c r="AM33" s="234"/>
      <c r="AN33" s="234"/>
      <c r="AO33" s="234"/>
      <c r="AP33" s="38"/>
      <c r="AQ33" s="38"/>
      <c r="AR33" s="39"/>
      <c r="BE33" s="242"/>
    </row>
    <row r="34" spans="1:57" s="2" customFormat="1" ht="6.95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1"/>
    </row>
    <row r="35" spans="1:57" s="2" customFormat="1" ht="25.9" customHeight="1">
      <c r="A35" s="31"/>
      <c r="B35" s="32"/>
      <c r="C35" s="40"/>
      <c r="D35" s="41" t="s">
        <v>47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48</v>
      </c>
      <c r="U35" s="42"/>
      <c r="V35" s="42"/>
      <c r="W35" s="42"/>
      <c r="X35" s="236" t="s">
        <v>49</v>
      </c>
      <c r="Y35" s="237"/>
      <c r="Z35" s="237"/>
      <c r="AA35" s="237"/>
      <c r="AB35" s="237"/>
      <c r="AC35" s="42"/>
      <c r="AD35" s="42"/>
      <c r="AE35" s="42"/>
      <c r="AF35" s="42"/>
      <c r="AG35" s="42"/>
      <c r="AH35" s="42"/>
      <c r="AI35" s="42"/>
      <c r="AJ35" s="42"/>
      <c r="AK35" s="238">
        <f>SUM(AK26:AK33)</f>
        <v>0</v>
      </c>
      <c r="AL35" s="237"/>
      <c r="AM35" s="237"/>
      <c r="AN35" s="237"/>
      <c r="AO35" s="239"/>
      <c r="AP35" s="40"/>
      <c r="AQ35" s="40"/>
      <c r="AR35" s="36"/>
      <c r="BE35" s="31"/>
    </row>
    <row r="36" spans="1:57" s="2" customFormat="1" ht="6.95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5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5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5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5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5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5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5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5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5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5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5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5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5" customHeight="1">
      <c r="B49" s="44"/>
      <c r="C49" s="45"/>
      <c r="D49" s="46" t="s">
        <v>50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51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2.75">
      <c r="A60" s="31"/>
      <c r="B60" s="32"/>
      <c r="C60" s="33"/>
      <c r="D60" s="49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52</v>
      </c>
      <c r="AI60" s="35"/>
      <c r="AJ60" s="35"/>
      <c r="AK60" s="35"/>
      <c r="AL60" s="35"/>
      <c r="AM60" s="49" t="s">
        <v>53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2.75">
      <c r="A64" s="31"/>
      <c r="B64" s="32"/>
      <c r="C64" s="33"/>
      <c r="D64" s="46" t="s">
        <v>54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55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2.75">
      <c r="A75" s="31"/>
      <c r="B75" s="32"/>
      <c r="C75" s="33"/>
      <c r="D75" s="49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52</v>
      </c>
      <c r="AI75" s="35"/>
      <c r="AJ75" s="35"/>
      <c r="AK75" s="35"/>
      <c r="AL75" s="35"/>
      <c r="AM75" s="49" t="s">
        <v>53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5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5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5" customHeight="1">
      <c r="A82" s="31"/>
      <c r="B82" s="32"/>
      <c r="C82" s="20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13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23_10_13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50000000000003" customHeight="1">
      <c r="B85" s="58"/>
      <c r="C85" s="59" t="s">
        <v>16</v>
      </c>
      <c r="D85" s="60"/>
      <c r="E85" s="60"/>
      <c r="F85" s="60"/>
      <c r="G85" s="60"/>
      <c r="H85" s="60"/>
      <c r="I85" s="60"/>
      <c r="J85" s="60"/>
      <c r="K85" s="60"/>
      <c r="L85" s="222" t="str">
        <f>K6</f>
        <v>PD – Areál autobusy Hranečník - Rekonstrukce elektroinstalace a osvětlení</v>
      </c>
      <c r="M85" s="223"/>
      <c r="N85" s="223"/>
      <c r="O85" s="223"/>
      <c r="P85" s="223"/>
      <c r="Q85" s="223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60"/>
      <c r="AL85" s="60"/>
      <c r="AM85" s="60"/>
      <c r="AN85" s="60"/>
      <c r="AO85" s="60"/>
      <c r="AP85" s="60"/>
      <c r="AQ85" s="60"/>
      <c r="AR85" s="61"/>
    </row>
    <row r="86" spans="1:91" s="2" customFormat="1" ht="6.95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20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HRANEČNÍK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22</v>
      </c>
      <c r="AJ87" s="33"/>
      <c r="AK87" s="33"/>
      <c r="AL87" s="33"/>
      <c r="AM87" s="224" t="str">
        <f>IF(AN8= "","",AN8)</f>
        <v>13. 10. 2023</v>
      </c>
      <c r="AN87" s="224"/>
      <c r="AO87" s="33"/>
      <c r="AP87" s="33"/>
      <c r="AQ87" s="33"/>
      <c r="AR87" s="36"/>
      <c r="BE87" s="31"/>
    </row>
    <row r="88" spans="1:91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2" customHeight="1">
      <c r="A89" s="31"/>
      <c r="B89" s="32"/>
      <c r="C89" s="26" t="s">
        <v>24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Dopravní podnik Ostrava a.s.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32</v>
      </c>
      <c r="AJ89" s="33"/>
      <c r="AK89" s="33"/>
      <c r="AL89" s="33"/>
      <c r="AM89" s="225" t="str">
        <f>IF(E17="","",E17)</f>
        <v xml:space="preserve"> </v>
      </c>
      <c r="AN89" s="226"/>
      <c r="AO89" s="226"/>
      <c r="AP89" s="226"/>
      <c r="AQ89" s="33"/>
      <c r="AR89" s="36"/>
      <c r="AS89" s="227" t="s">
        <v>57</v>
      </c>
      <c r="AT89" s="228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15.2" customHeight="1">
      <c r="A90" s="31"/>
      <c r="B90" s="32"/>
      <c r="C90" s="26" t="s">
        <v>30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35</v>
      </c>
      <c r="AJ90" s="33"/>
      <c r="AK90" s="33"/>
      <c r="AL90" s="33"/>
      <c r="AM90" s="225" t="str">
        <f>IF(E20="","",E20)</f>
        <v xml:space="preserve"> </v>
      </c>
      <c r="AN90" s="226"/>
      <c r="AO90" s="226"/>
      <c r="AP90" s="226"/>
      <c r="AQ90" s="33"/>
      <c r="AR90" s="36"/>
      <c r="AS90" s="229"/>
      <c r="AT90" s="230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1"/>
      <c r="AT91" s="232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12" t="s">
        <v>58</v>
      </c>
      <c r="D92" s="213"/>
      <c r="E92" s="213"/>
      <c r="F92" s="213"/>
      <c r="G92" s="213"/>
      <c r="H92" s="70"/>
      <c r="I92" s="214" t="s">
        <v>59</v>
      </c>
      <c r="J92" s="213"/>
      <c r="K92" s="213"/>
      <c r="L92" s="213"/>
      <c r="M92" s="213"/>
      <c r="N92" s="213"/>
      <c r="O92" s="213"/>
      <c r="P92" s="213"/>
      <c r="Q92" s="213"/>
      <c r="R92" s="213"/>
      <c r="S92" s="213"/>
      <c r="T92" s="213"/>
      <c r="U92" s="213"/>
      <c r="V92" s="213"/>
      <c r="W92" s="213"/>
      <c r="X92" s="213"/>
      <c r="Y92" s="213"/>
      <c r="Z92" s="213"/>
      <c r="AA92" s="213"/>
      <c r="AB92" s="213"/>
      <c r="AC92" s="213"/>
      <c r="AD92" s="213"/>
      <c r="AE92" s="213"/>
      <c r="AF92" s="213"/>
      <c r="AG92" s="215" t="s">
        <v>60</v>
      </c>
      <c r="AH92" s="213"/>
      <c r="AI92" s="213"/>
      <c r="AJ92" s="213"/>
      <c r="AK92" s="213"/>
      <c r="AL92" s="213"/>
      <c r="AM92" s="213"/>
      <c r="AN92" s="214" t="s">
        <v>61</v>
      </c>
      <c r="AO92" s="213"/>
      <c r="AP92" s="216"/>
      <c r="AQ92" s="71" t="s">
        <v>62</v>
      </c>
      <c r="AR92" s="36"/>
      <c r="AS92" s="72" t="s">
        <v>63</v>
      </c>
      <c r="AT92" s="73" t="s">
        <v>64</v>
      </c>
      <c r="AU92" s="73" t="s">
        <v>65</v>
      </c>
      <c r="AV92" s="73" t="s">
        <v>66</v>
      </c>
      <c r="AW92" s="73" t="s">
        <v>67</v>
      </c>
      <c r="AX92" s="73" t="s">
        <v>68</v>
      </c>
      <c r="AY92" s="73" t="s">
        <v>69</v>
      </c>
      <c r="AZ92" s="73" t="s">
        <v>70</v>
      </c>
      <c r="BA92" s="73" t="s">
        <v>71</v>
      </c>
      <c r="BB92" s="73" t="s">
        <v>72</v>
      </c>
      <c r="BC92" s="73" t="s">
        <v>73</v>
      </c>
      <c r="BD92" s="74" t="s">
        <v>74</v>
      </c>
      <c r="BE92" s="31"/>
    </row>
    <row r="93" spans="1:91" s="2" customFormat="1" ht="10.9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50000000000003" customHeight="1">
      <c r="B94" s="78"/>
      <c r="C94" s="79" t="s">
        <v>75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20">
        <f>ROUND(AG95,2)</f>
        <v>0</v>
      </c>
      <c r="AH94" s="220"/>
      <c r="AI94" s="220"/>
      <c r="AJ94" s="220"/>
      <c r="AK94" s="220"/>
      <c r="AL94" s="220"/>
      <c r="AM94" s="220"/>
      <c r="AN94" s="221">
        <f>SUM(AG94,AT94)</f>
        <v>0</v>
      </c>
      <c r="AO94" s="221"/>
      <c r="AP94" s="221"/>
      <c r="AQ94" s="82" t="s">
        <v>1</v>
      </c>
      <c r="AR94" s="83"/>
      <c r="AS94" s="84">
        <f>ROUND(AS95,2)</f>
        <v>0</v>
      </c>
      <c r="AT94" s="85">
        <f>ROUND(SUM(AV94:AW94),2)</f>
        <v>0</v>
      </c>
      <c r="AU94" s="86">
        <f>ROUND(AU95,5)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ROUND(AZ95,2)</f>
        <v>0</v>
      </c>
      <c r="BA94" s="85">
        <f>ROUND(BA95,2)</f>
        <v>0</v>
      </c>
      <c r="BB94" s="85">
        <f>ROUND(BB95,2)</f>
        <v>0</v>
      </c>
      <c r="BC94" s="85">
        <f>ROUND(BC95,2)</f>
        <v>0</v>
      </c>
      <c r="BD94" s="87">
        <f>ROUND(BD95,2)</f>
        <v>0</v>
      </c>
      <c r="BS94" s="88" t="s">
        <v>76</v>
      </c>
      <c r="BT94" s="88" t="s">
        <v>77</v>
      </c>
      <c r="BU94" s="89" t="s">
        <v>78</v>
      </c>
      <c r="BV94" s="88" t="s">
        <v>79</v>
      </c>
      <c r="BW94" s="88" t="s">
        <v>5</v>
      </c>
      <c r="BX94" s="88" t="s">
        <v>80</v>
      </c>
      <c r="CL94" s="88" t="s">
        <v>1</v>
      </c>
    </row>
    <row r="95" spans="1:91" s="7" customFormat="1" ht="24.75" customHeight="1">
      <c r="A95" s="90" t="s">
        <v>81</v>
      </c>
      <c r="B95" s="91"/>
      <c r="C95" s="92"/>
      <c r="D95" s="219" t="s">
        <v>82</v>
      </c>
      <c r="E95" s="219"/>
      <c r="F95" s="219"/>
      <c r="G95" s="219"/>
      <c r="H95" s="219"/>
      <c r="I95" s="93"/>
      <c r="J95" s="219" t="s">
        <v>83</v>
      </c>
      <c r="K95" s="219"/>
      <c r="L95" s="219"/>
      <c r="M95" s="219"/>
      <c r="N95" s="219"/>
      <c r="O95" s="219"/>
      <c r="P95" s="219"/>
      <c r="Q95" s="219"/>
      <c r="R95" s="219"/>
      <c r="S95" s="219"/>
      <c r="T95" s="219"/>
      <c r="U95" s="219"/>
      <c r="V95" s="219"/>
      <c r="W95" s="219"/>
      <c r="X95" s="219"/>
      <c r="Y95" s="219"/>
      <c r="Z95" s="219"/>
      <c r="AA95" s="219"/>
      <c r="AB95" s="219"/>
      <c r="AC95" s="219"/>
      <c r="AD95" s="219"/>
      <c r="AE95" s="219"/>
      <c r="AF95" s="219"/>
      <c r="AG95" s="217">
        <f>'05 - Výměna osvětlení v r...'!J30</f>
        <v>0</v>
      </c>
      <c r="AH95" s="218"/>
      <c r="AI95" s="218"/>
      <c r="AJ95" s="218"/>
      <c r="AK95" s="218"/>
      <c r="AL95" s="218"/>
      <c r="AM95" s="218"/>
      <c r="AN95" s="217">
        <f>SUM(AG95,AT95)</f>
        <v>0</v>
      </c>
      <c r="AO95" s="218"/>
      <c r="AP95" s="218"/>
      <c r="AQ95" s="94" t="s">
        <v>84</v>
      </c>
      <c r="AR95" s="95"/>
      <c r="AS95" s="96">
        <v>0</v>
      </c>
      <c r="AT95" s="97">
        <f>ROUND(SUM(AV95:AW95),2)</f>
        <v>0</v>
      </c>
      <c r="AU95" s="98">
        <f>'05 - Výměna osvětlení v r...'!P126</f>
        <v>0</v>
      </c>
      <c r="AV95" s="97">
        <f>'05 - Výměna osvětlení v r...'!J33</f>
        <v>0</v>
      </c>
      <c r="AW95" s="97">
        <f>'05 - Výměna osvětlení v r...'!J34</f>
        <v>0</v>
      </c>
      <c r="AX95" s="97">
        <f>'05 - Výměna osvětlení v r...'!J35</f>
        <v>0</v>
      </c>
      <c r="AY95" s="97">
        <f>'05 - Výměna osvětlení v r...'!J36</f>
        <v>0</v>
      </c>
      <c r="AZ95" s="97">
        <f>'05 - Výměna osvětlení v r...'!F33</f>
        <v>0</v>
      </c>
      <c r="BA95" s="97">
        <f>'05 - Výměna osvětlení v r...'!F34</f>
        <v>0</v>
      </c>
      <c r="BB95" s="97">
        <f>'05 - Výměna osvětlení v r...'!F35</f>
        <v>0</v>
      </c>
      <c r="BC95" s="97">
        <f>'05 - Výměna osvětlení v r...'!F36</f>
        <v>0</v>
      </c>
      <c r="BD95" s="99">
        <f>'05 - Výměna osvětlení v r...'!F37</f>
        <v>0</v>
      </c>
      <c r="BT95" s="100" t="s">
        <v>85</v>
      </c>
      <c r="BV95" s="100" t="s">
        <v>79</v>
      </c>
      <c r="BW95" s="100" t="s">
        <v>86</v>
      </c>
      <c r="BX95" s="100" t="s">
        <v>5</v>
      </c>
      <c r="CL95" s="100" t="s">
        <v>1</v>
      </c>
      <c r="CM95" s="100" t="s">
        <v>87</v>
      </c>
    </row>
    <row r="96" spans="1:91" s="2" customFormat="1" ht="30" customHeight="1">
      <c r="A96" s="31"/>
      <c r="B96" s="32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6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6.95" customHeight="1">
      <c r="A97" s="31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36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sheetProtection algorithmName="SHA-512" hashValue="8n1MfZQnNpdIcJCR0mEdD3sda5Pkw2M4IdZ3HbOrP6GO+aWCpWPqFAF2jrMfJS6eaxnFFPzDT/xi9/FZitEagA==" saltValue="onOawLZcuutIIL1IBUo/dCZ4k23FpDRZxHv8ocTrZvCN1MyX6AcoS4VUye16csS27/ACBf0oIl6QREeTzApIPA==" spinCount="100000" sheet="1" objects="1" scenarios="1" formatColumns="0" formatRows="0"/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5 - Výměna osvětlení v r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7"/>
  <sheetViews>
    <sheetView showGridLines="0" workbookViewId="0"/>
  </sheetViews>
  <sheetFormatPr defaultRowHeight="11.2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11"/>
      <c r="M2" s="211"/>
      <c r="N2" s="211"/>
      <c r="O2" s="211"/>
      <c r="P2" s="211"/>
      <c r="Q2" s="211"/>
      <c r="R2" s="211"/>
      <c r="S2" s="211"/>
      <c r="T2" s="211"/>
      <c r="U2" s="211"/>
      <c r="V2" s="211"/>
      <c r="AT2" s="14" t="s">
        <v>86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7"/>
      <c r="AT3" s="14" t="s">
        <v>87</v>
      </c>
    </row>
    <row r="4" spans="1:46" s="1" customFormat="1" ht="24.95" customHeight="1">
      <c r="B4" s="17"/>
      <c r="D4" s="103" t="s">
        <v>88</v>
      </c>
      <c r="L4" s="17"/>
      <c r="M4" s="104" t="s">
        <v>10</v>
      </c>
      <c r="AT4" s="14" t="s">
        <v>4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105" t="s">
        <v>16</v>
      </c>
      <c r="L6" s="17"/>
    </row>
    <row r="7" spans="1:46" s="1" customFormat="1" ht="26.25" customHeight="1">
      <c r="B7" s="17"/>
      <c r="E7" s="255" t="str">
        <f>'Rekapitulace stavby'!K6</f>
        <v>PD – Areál autobusy Hranečník - Rekonstrukce elektroinstalace a osvětlení</v>
      </c>
      <c r="F7" s="256"/>
      <c r="G7" s="256"/>
      <c r="H7" s="256"/>
      <c r="L7" s="17"/>
    </row>
    <row r="8" spans="1:46" s="2" customFormat="1" ht="12" customHeight="1">
      <c r="A8" s="31"/>
      <c r="B8" s="36"/>
      <c r="C8" s="31"/>
      <c r="D8" s="105" t="s">
        <v>89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57" t="s">
        <v>90</v>
      </c>
      <c r="F9" s="258"/>
      <c r="G9" s="258"/>
      <c r="H9" s="258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5" t="s">
        <v>18</v>
      </c>
      <c r="E11" s="31"/>
      <c r="F11" s="106" t="s">
        <v>1</v>
      </c>
      <c r="G11" s="31"/>
      <c r="H11" s="31"/>
      <c r="I11" s="105" t="s">
        <v>19</v>
      </c>
      <c r="J11" s="106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5" t="s">
        <v>20</v>
      </c>
      <c r="E12" s="31"/>
      <c r="F12" s="106" t="s">
        <v>21</v>
      </c>
      <c r="G12" s="31"/>
      <c r="H12" s="31"/>
      <c r="I12" s="105" t="s">
        <v>22</v>
      </c>
      <c r="J12" s="107" t="str">
        <f>'Rekapitulace stavby'!AN8</f>
        <v>13. 10. 2023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5" t="s">
        <v>24</v>
      </c>
      <c r="E14" s="31"/>
      <c r="F14" s="31"/>
      <c r="G14" s="31"/>
      <c r="H14" s="31"/>
      <c r="I14" s="105" t="s">
        <v>25</v>
      </c>
      <c r="J14" s="106" t="s">
        <v>26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06" t="s">
        <v>27</v>
      </c>
      <c r="F15" s="31"/>
      <c r="G15" s="31"/>
      <c r="H15" s="31"/>
      <c r="I15" s="105" t="s">
        <v>28</v>
      </c>
      <c r="J15" s="106" t="s">
        <v>29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5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5" t="s">
        <v>30</v>
      </c>
      <c r="E17" s="31"/>
      <c r="F17" s="31"/>
      <c r="G17" s="31"/>
      <c r="H17" s="31"/>
      <c r="I17" s="105" t="s">
        <v>25</v>
      </c>
      <c r="J17" s="27" t="str">
        <f>'Rekapitulace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59" t="str">
        <f>'Rekapitulace stavby'!E14</f>
        <v>Vyplň údaj</v>
      </c>
      <c r="F18" s="260"/>
      <c r="G18" s="260"/>
      <c r="H18" s="260"/>
      <c r="I18" s="105" t="s">
        <v>28</v>
      </c>
      <c r="J18" s="27" t="str">
        <f>'Rekapitulace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5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5" t="s">
        <v>32</v>
      </c>
      <c r="E20" s="31"/>
      <c r="F20" s="31"/>
      <c r="G20" s="31"/>
      <c r="H20" s="31"/>
      <c r="I20" s="105" t="s">
        <v>25</v>
      </c>
      <c r="J20" s="106" t="str">
        <f>IF('Rekapitulace stavby'!AN16="","",'Rekapitulace stavby'!AN16)</f>
        <v/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06" t="str">
        <f>IF('Rekapitulace stavby'!E17="","",'Rekapitulace stavby'!E17)</f>
        <v xml:space="preserve"> </v>
      </c>
      <c r="F21" s="31"/>
      <c r="G21" s="31"/>
      <c r="H21" s="31"/>
      <c r="I21" s="105" t="s">
        <v>28</v>
      </c>
      <c r="J21" s="106" t="str">
        <f>IF('Rekapitulace stavby'!AN17="","",'Rekapitulace stavby'!AN17)</f>
        <v/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5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5" t="s">
        <v>35</v>
      </c>
      <c r="E23" s="31"/>
      <c r="F23" s="31"/>
      <c r="G23" s="31"/>
      <c r="H23" s="31"/>
      <c r="I23" s="105" t="s">
        <v>25</v>
      </c>
      <c r="J23" s="106" t="str">
        <f>IF('Rekapitulace stavby'!AN19="","",'Rekapitulace stavby'!AN19)</f>
        <v/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06" t="str">
        <f>IF('Rekapitulace stavby'!E20="","",'Rekapitulace stavby'!E20)</f>
        <v xml:space="preserve"> </v>
      </c>
      <c r="F24" s="31"/>
      <c r="G24" s="31"/>
      <c r="H24" s="31"/>
      <c r="I24" s="105" t="s">
        <v>28</v>
      </c>
      <c r="J24" s="106" t="str">
        <f>IF('Rekapitulace stavby'!AN20="","",'Rekapitulace stavby'!AN20)</f>
        <v/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5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5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08"/>
      <c r="B27" s="109"/>
      <c r="C27" s="108"/>
      <c r="D27" s="108"/>
      <c r="E27" s="261" t="s">
        <v>1</v>
      </c>
      <c r="F27" s="261"/>
      <c r="G27" s="261"/>
      <c r="H27" s="261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5" customHeight="1">
      <c r="A29" s="31"/>
      <c r="B29" s="36"/>
      <c r="C29" s="31"/>
      <c r="D29" s="111"/>
      <c r="E29" s="111"/>
      <c r="F29" s="111"/>
      <c r="G29" s="111"/>
      <c r="H29" s="111"/>
      <c r="I29" s="111"/>
      <c r="J29" s="111"/>
      <c r="K29" s="111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2" t="s">
        <v>37</v>
      </c>
      <c r="E30" s="31"/>
      <c r="F30" s="31"/>
      <c r="G30" s="31"/>
      <c r="H30" s="31"/>
      <c r="I30" s="31"/>
      <c r="J30" s="113">
        <f>ROUND(J126,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5" customHeight="1">
      <c r="A31" s="31"/>
      <c r="B31" s="36"/>
      <c r="C31" s="31"/>
      <c r="D31" s="111"/>
      <c r="E31" s="111"/>
      <c r="F31" s="111"/>
      <c r="G31" s="111"/>
      <c r="H31" s="111"/>
      <c r="I31" s="111"/>
      <c r="J31" s="111"/>
      <c r="K31" s="111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5" customHeight="1">
      <c r="A32" s="31"/>
      <c r="B32" s="36"/>
      <c r="C32" s="31"/>
      <c r="D32" s="31"/>
      <c r="E32" s="31"/>
      <c r="F32" s="114" t="s">
        <v>39</v>
      </c>
      <c r="G32" s="31"/>
      <c r="H32" s="31"/>
      <c r="I32" s="114" t="s">
        <v>38</v>
      </c>
      <c r="J32" s="114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5" customHeight="1">
      <c r="A33" s="31"/>
      <c r="B33" s="36"/>
      <c r="C33" s="31"/>
      <c r="D33" s="115" t="s">
        <v>41</v>
      </c>
      <c r="E33" s="105" t="s">
        <v>42</v>
      </c>
      <c r="F33" s="116">
        <f>ROUND((SUM(BE126:BE166)),  2)</f>
        <v>0</v>
      </c>
      <c r="G33" s="31"/>
      <c r="H33" s="31"/>
      <c r="I33" s="117">
        <v>0.21</v>
      </c>
      <c r="J33" s="116">
        <f>ROUND(((SUM(BE126:BE166))*I33),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5" customHeight="1">
      <c r="A34" s="31"/>
      <c r="B34" s="36"/>
      <c r="C34" s="31"/>
      <c r="D34" s="31"/>
      <c r="E34" s="105" t="s">
        <v>43</v>
      </c>
      <c r="F34" s="116">
        <f>ROUND((SUM(BF126:BF166)),  2)</f>
        <v>0</v>
      </c>
      <c r="G34" s="31"/>
      <c r="H34" s="31"/>
      <c r="I34" s="117">
        <v>0.15</v>
      </c>
      <c r="J34" s="116">
        <f>ROUND(((SUM(BF126:BF166))*I34),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5" hidden="1" customHeight="1">
      <c r="A35" s="31"/>
      <c r="B35" s="36"/>
      <c r="C35" s="31"/>
      <c r="D35" s="31"/>
      <c r="E35" s="105" t="s">
        <v>44</v>
      </c>
      <c r="F35" s="116">
        <f>ROUND((SUM(BG126:BG166)),  2)</f>
        <v>0</v>
      </c>
      <c r="G35" s="31"/>
      <c r="H35" s="31"/>
      <c r="I35" s="117">
        <v>0.21</v>
      </c>
      <c r="J35" s="116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5" hidden="1" customHeight="1">
      <c r="A36" s="31"/>
      <c r="B36" s="36"/>
      <c r="C36" s="31"/>
      <c r="D36" s="31"/>
      <c r="E36" s="105" t="s">
        <v>45</v>
      </c>
      <c r="F36" s="116">
        <f>ROUND((SUM(BH126:BH166)),  2)</f>
        <v>0</v>
      </c>
      <c r="G36" s="31"/>
      <c r="H36" s="31"/>
      <c r="I36" s="117">
        <v>0.15</v>
      </c>
      <c r="J36" s="116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5" hidden="1" customHeight="1">
      <c r="A37" s="31"/>
      <c r="B37" s="36"/>
      <c r="C37" s="31"/>
      <c r="D37" s="31"/>
      <c r="E37" s="105" t="s">
        <v>46</v>
      </c>
      <c r="F37" s="116">
        <f>ROUND((SUM(BI126:BI166)),  2)</f>
        <v>0</v>
      </c>
      <c r="G37" s="31"/>
      <c r="H37" s="31"/>
      <c r="I37" s="117">
        <v>0</v>
      </c>
      <c r="J37" s="116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5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5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8"/>
      <c r="D50" s="125" t="s">
        <v>50</v>
      </c>
      <c r="E50" s="126"/>
      <c r="F50" s="126"/>
      <c r="G50" s="125" t="s">
        <v>51</v>
      </c>
      <c r="H50" s="126"/>
      <c r="I50" s="126"/>
      <c r="J50" s="126"/>
      <c r="K50" s="126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2.75">
      <c r="A61" s="31"/>
      <c r="B61" s="36"/>
      <c r="C61" s="31"/>
      <c r="D61" s="127" t="s">
        <v>52</v>
      </c>
      <c r="E61" s="128"/>
      <c r="F61" s="129" t="s">
        <v>53</v>
      </c>
      <c r="G61" s="127" t="s">
        <v>52</v>
      </c>
      <c r="H61" s="128"/>
      <c r="I61" s="128"/>
      <c r="J61" s="130" t="s">
        <v>53</v>
      </c>
      <c r="K61" s="128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2.75">
      <c r="A65" s="31"/>
      <c r="B65" s="36"/>
      <c r="C65" s="31"/>
      <c r="D65" s="125" t="s">
        <v>54</v>
      </c>
      <c r="E65" s="131"/>
      <c r="F65" s="131"/>
      <c r="G65" s="125" t="s">
        <v>55</v>
      </c>
      <c r="H65" s="131"/>
      <c r="I65" s="131"/>
      <c r="J65" s="131"/>
      <c r="K65" s="131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2.75">
      <c r="A76" s="31"/>
      <c r="B76" s="36"/>
      <c r="C76" s="31"/>
      <c r="D76" s="127" t="s">
        <v>52</v>
      </c>
      <c r="E76" s="128"/>
      <c r="F76" s="129" t="s">
        <v>53</v>
      </c>
      <c r="G76" s="127" t="s">
        <v>52</v>
      </c>
      <c r="H76" s="128"/>
      <c r="I76" s="128"/>
      <c r="J76" s="130" t="s">
        <v>53</v>
      </c>
      <c r="K76" s="128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5" customHeight="1">
      <c r="A77" s="31"/>
      <c r="B77" s="132"/>
      <c r="C77" s="133"/>
      <c r="D77" s="133"/>
      <c r="E77" s="133"/>
      <c r="F77" s="133"/>
      <c r="G77" s="133"/>
      <c r="H77" s="133"/>
      <c r="I77" s="133"/>
      <c r="J77" s="133"/>
      <c r="K77" s="133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5" customHeight="1">
      <c r="A81" s="31"/>
      <c r="B81" s="134"/>
      <c r="C81" s="135"/>
      <c r="D81" s="135"/>
      <c r="E81" s="135"/>
      <c r="F81" s="135"/>
      <c r="G81" s="135"/>
      <c r="H81" s="135"/>
      <c r="I81" s="135"/>
      <c r="J81" s="135"/>
      <c r="K81" s="135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5" customHeight="1">
      <c r="A82" s="31"/>
      <c r="B82" s="32"/>
      <c r="C82" s="20" t="s">
        <v>91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5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16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26.25" customHeight="1">
      <c r="A85" s="31"/>
      <c r="B85" s="32"/>
      <c r="C85" s="33"/>
      <c r="D85" s="33"/>
      <c r="E85" s="253" t="str">
        <f>E7</f>
        <v>PD – Areál autobusy Hranečník - Rekonstrukce elektroinstalace a osvětlení</v>
      </c>
      <c r="F85" s="254"/>
      <c r="G85" s="254"/>
      <c r="H85" s="254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89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3"/>
      <c r="D87" s="33"/>
      <c r="E87" s="222" t="str">
        <f>E9</f>
        <v>05 - Výměna osvětlení v regulační stanici plynu</v>
      </c>
      <c r="F87" s="252"/>
      <c r="G87" s="252"/>
      <c r="H87" s="252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5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20</v>
      </c>
      <c r="D89" s="33"/>
      <c r="E89" s="33"/>
      <c r="F89" s="24" t="str">
        <f>F12</f>
        <v>HRANEČNÍK</v>
      </c>
      <c r="G89" s="33"/>
      <c r="H89" s="33"/>
      <c r="I89" s="26" t="s">
        <v>22</v>
      </c>
      <c r="J89" s="63" t="str">
        <f>IF(J12="","",J12)</f>
        <v>13. 10. 2023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5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2" customHeight="1">
      <c r="A91" s="31"/>
      <c r="B91" s="32"/>
      <c r="C91" s="26" t="s">
        <v>24</v>
      </c>
      <c r="D91" s="33"/>
      <c r="E91" s="33"/>
      <c r="F91" s="24" t="str">
        <f>E15</f>
        <v>Dopravní podnik Ostrava a.s.</v>
      </c>
      <c r="G91" s="33"/>
      <c r="H91" s="33"/>
      <c r="I91" s="26" t="s">
        <v>32</v>
      </c>
      <c r="J91" s="29" t="str">
        <f>E21</f>
        <v xml:space="preserve"> 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2" customHeight="1">
      <c r="A92" s="31"/>
      <c r="B92" s="32"/>
      <c r="C92" s="26" t="s">
        <v>30</v>
      </c>
      <c r="D92" s="33"/>
      <c r="E92" s="33"/>
      <c r="F92" s="24" t="str">
        <f>IF(E18="","",E18)</f>
        <v>Vyplň údaj</v>
      </c>
      <c r="G92" s="33"/>
      <c r="H92" s="33"/>
      <c r="I92" s="26" t="s">
        <v>35</v>
      </c>
      <c r="J92" s="29" t="str">
        <f>E24</f>
        <v xml:space="preserve"> 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36" t="s">
        <v>92</v>
      </c>
      <c r="D94" s="137"/>
      <c r="E94" s="137"/>
      <c r="F94" s="137"/>
      <c r="G94" s="137"/>
      <c r="H94" s="137"/>
      <c r="I94" s="137"/>
      <c r="J94" s="138" t="s">
        <v>93</v>
      </c>
      <c r="K94" s="137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" customHeight="1">
      <c r="A96" s="31"/>
      <c r="B96" s="32"/>
      <c r="C96" s="139" t="s">
        <v>94</v>
      </c>
      <c r="D96" s="33"/>
      <c r="E96" s="33"/>
      <c r="F96" s="33"/>
      <c r="G96" s="33"/>
      <c r="H96" s="33"/>
      <c r="I96" s="33"/>
      <c r="J96" s="81">
        <f>J126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95</v>
      </c>
    </row>
    <row r="97" spans="1:31" s="9" customFormat="1" ht="24.95" customHeight="1">
      <c r="B97" s="140"/>
      <c r="C97" s="141"/>
      <c r="D97" s="142" t="s">
        <v>96</v>
      </c>
      <c r="E97" s="143"/>
      <c r="F97" s="143"/>
      <c r="G97" s="143"/>
      <c r="H97" s="143"/>
      <c r="I97" s="143"/>
      <c r="J97" s="144">
        <f>J127</f>
        <v>0</v>
      </c>
      <c r="K97" s="141"/>
      <c r="L97" s="145"/>
    </row>
    <row r="98" spans="1:31" s="10" customFormat="1" ht="19.899999999999999" customHeight="1">
      <c r="B98" s="146"/>
      <c r="C98" s="147"/>
      <c r="D98" s="148" t="s">
        <v>97</v>
      </c>
      <c r="E98" s="149"/>
      <c r="F98" s="149"/>
      <c r="G98" s="149"/>
      <c r="H98" s="149"/>
      <c r="I98" s="149"/>
      <c r="J98" s="150">
        <f>J128</f>
        <v>0</v>
      </c>
      <c r="K98" s="147"/>
      <c r="L98" s="151"/>
    </row>
    <row r="99" spans="1:31" s="9" customFormat="1" ht="24.95" customHeight="1">
      <c r="B99" s="140"/>
      <c r="C99" s="141"/>
      <c r="D99" s="142" t="s">
        <v>98</v>
      </c>
      <c r="E99" s="143"/>
      <c r="F99" s="143"/>
      <c r="G99" s="143"/>
      <c r="H99" s="143"/>
      <c r="I99" s="143"/>
      <c r="J99" s="144">
        <f>J130</f>
        <v>0</v>
      </c>
      <c r="K99" s="141"/>
      <c r="L99" s="145"/>
    </row>
    <row r="100" spans="1:31" s="10" customFormat="1" ht="19.899999999999999" customHeight="1">
      <c r="B100" s="146"/>
      <c r="C100" s="147"/>
      <c r="D100" s="148" t="s">
        <v>99</v>
      </c>
      <c r="E100" s="149"/>
      <c r="F100" s="149"/>
      <c r="G100" s="149"/>
      <c r="H100" s="149"/>
      <c r="I100" s="149"/>
      <c r="J100" s="150">
        <f>J131</f>
        <v>0</v>
      </c>
      <c r="K100" s="147"/>
      <c r="L100" s="151"/>
    </row>
    <row r="101" spans="1:31" s="9" customFormat="1" ht="24.95" customHeight="1">
      <c r="B101" s="140"/>
      <c r="C101" s="141"/>
      <c r="D101" s="142" t="s">
        <v>100</v>
      </c>
      <c r="E101" s="143"/>
      <c r="F101" s="143"/>
      <c r="G101" s="143"/>
      <c r="H101" s="143"/>
      <c r="I101" s="143"/>
      <c r="J101" s="144">
        <f>J147</f>
        <v>0</v>
      </c>
      <c r="K101" s="141"/>
      <c r="L101" s="145"/>
    </row>
    <row r="102" spans="1:31" s="10" customFormat="1" ht="19.899999999999999" customHeight="1">
      <c r="B102" s="146"/>
      <c r="C102" s="147"/>
      <c r="D102" s="148" t="s">
        <v>101</v>
      </c>
      <c r="E102" s="149"/>
      <c r="F102" s="149"/>
      <c r="G102" s="149"/>
      <c r="H102" s="149"/>
      <c r="I102" s="149"/>
      <c r="J102" s="150">
        <f>J148</f>
        <v>0</v>
      </c>
      <c r="K102" s="147"/>
      <c r="L102" s="151"/>
    </row>
    <row r="103" spans="1:31" s="9" customFormat="1" ht="24.95" customHeight="1">
      <c r="B103" s="140"/>
      <c r="C103" s="141"/>
      <c r="D103" s="142" t="s">
        <v>102</v>
      </c>
      <c r="E103" s="143"/>
      <c r="F103" s="143"/>
      <c r="G103" s="143"/>
      <c r="H103" s="143"/>
      <c r="I103" s="143"/>
      <c r="J103" s="144">
        <f>J152</f>
        <v>0</v>
      </c>
      <c r="K103" s="141"/>
      <c r="L103" s="145"/>
    </row>
    <row r="104" spans="1:31" s="9" customFormat="1" ht="24.95" customHeight="1">
      <c r="B104" s="140"/>
      <c r="C104" s="141"/>
      <c r="D104" s="142" t="s">
        <v>103</v>
      </c>
      <c r="E104" s="143"/>
      <c r="F104" s="143"/>
      <c r="G104" s="143"/>
      <c r="H104" s="143"/>
      <c r="I104" s="143"/>
      <c r="J104" s="144">
        <f>J162</f>
        <v>0</v>
      </c>
      <c r="K104" s="141"/>
      <c r="L104" s="145"/>
    </row>
    <row r="105" spans="1:31" s="10" customFormat="1" ht="19.899999999999999" customHeight="1">
      <c r="B105" s="146"/>
      <c r="C105" s="147"/>
      <c r="D105" s="148" t="s">
        <v>104</v>
      </c>
      <c r="E105" s="149"/>
      <c r="F105" s="149"/>
      <c r="G105" s="149"/>
      <c r="H105" s="149"/>
      <c r="I105" s="149"/>
      <c r="J105" s="150">
        <f>J163</f>
        <v>0</v>
      </c>
      <c r="K105" s="147"/>
      <c r="L105" s="151"/>
    </row>
    <row r="106" spans="1:31" s="10" customFormat="1" ht="19.899999999999999" customHeight="1">
      <c r="B106" s="146"/>
      <c r="C106" s="147"/>
      <c r="D106" s="148" t="s">
        <v>105</v>
      </c>
      <c r="E106" s="149"/>
      <c r="F106" s="149"/>
      <c r="G106" s="149"/>
      <c r="H106" s="149"/>
      <c r="I106" s="149"/>
      <c r="J106" s="150">
        <f>J165</f>
        <v>0</v>
      </c>
      <c r="K106" s="147"/>
      <c r="L106" s="151"/>
    </row>
    <row r="107" spans="1:31" s="2" customFormat="1" ht="21.75" customHeight="1">
      <c r="A107" s="31"/>
      <c r="B107" s="32"/>
      <c r="C107" s="33"/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5" customHeight="1">
      <c r="A108" s="31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12" spans="1:31" s="2" customFormat="1" ht="6.95" customHeight="1">
      <c r="A112" s="31"/>
      <c r="B112" s="53"/>
      <c r="C112" s="54"/>
      <c r="D112" s="54"/>
      <c r="E112" s="54"/>
      <c r="F112" s="54"/>
      <c r="G112" s="54"/>
      <c r="H112" s="54"/>
      <c r="I112" s="54"/>
      <c r="J112" s="54"/>
      <c r="K112" s="54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3" s="2" customFormat="1" ht="24.95" customHeight="1">
      <c r="A113" s="31"/>
      <c r="B113" s="32"/>
      <c r="C113" s="20" t="s">
        <v>106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6.95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12" customHeight="1">
      <c r="A115" s="31"/>
      <c r="B115" s="32"/>
      <c r="C115" s="26" t="s">
        <v>16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26.25" customHeight="1">
      <c r="A116" s="31"/>
      <c r="B116" s="32"/>
      <c r="C116" s="33"/>
      <c r="D116" s="33"/>
      <c r="E116" s="253" t="str">
        <f>E7</f>
        <v>PD – Areál autobusy Hranečník - Rekonstrukce elektroinstalace a osvětlení</v>
      </c>
      <c r="F116" s="254"/>
      <c r="G116" s="254"/>
      <c r="H116" s="254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2" customHeight="1">
      <c r="A117" s="31"/>
      <c r="B117" s="32"/>
      <c r="C117" s="26" t="s">
        <v>89</v>
      </c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6.5" customHeight="1">
      <c r="A118" s="31"/>
      <c r="B118" s="32"/>
      <c r="C118" s="33"/>
      <c r="D118" s="33"/>
      <c r="E118" s="222" t="str">
        <f>E9</f>
        <v>05 - Výměna osvětlení v regulační stanici plynu</v>
      </c>
      <c r="F118" s="252"/>
      <c r="G118" s="252"/>
      <c r="H118" s="252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6.9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12" customHeight="1">
      <c r="A120" s="31"/>
      <c r="B120" s="32"/>
      <c r="C120" s="26" t="s">
        <v>20</v>
      </c>
      <c r="D120" s="33"/>
      <c r="E120" s="33"/>
      <c r="F120" s="24" t="str">
        <f>F12</f>
        <v>HRANEČNÍK</v>
      </c>
      <c r="G120" s="33"/>
      <c r="H120" s="33"/>
      <c r="I120" s="26" t="s">
        <v>22</v>
      </c>
      <c r="J120" s="63" t="str">
        <f>IF(J12="","",J12)</f>
        <v>13. 10. 2023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6.95" customHeight="1">
      <c r="A121" s="31"/>
      <c r="B121" s="32"/>
      <c r="C121" s="33"/>
      <c r="D121" s="33"/>
      <c r="E121" s="33"/>
      <c r="F121" s="33"/>
      <c r="G121" s="33"/>
      <c r="H121" s="33"/>
      <c r="I121" s="33"/>
      <c r="J121" s="33"/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15.2" customHeight="1">
      <c r="A122" s="31"/>
      <c r="B122" s="32"/>
      <c r="C122" s="26" t="s">
        <v>24</v>
      </c>
      <c r="D122" s="33"/>
      <c r="E122" s="33"/>
      <c r="F122" s="24" t="str">
        <f>E15</f>
        <v>Dopravní podnik Ostrava a.s.</v>
      </c>
      <c r="G122" s="33"/>
      <c r="H122" s="33"/>
      <c r="I122" s="26" t="s">
        <v>32</v>
      </c>
      <c r="J122" s="29" t="str">
        <f>E21</f>
        <v xml:space="preserve"> 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2" customHeight="1">
      <c r="A123" s="31"/>
      <c r="B123" s="32"/>
      <c r="C123" s="26" t="s">
        <v>30</v>
      </c>
      <c r="D123" s="33"/>
      <c r="E123" s="33"/>
      <c r="F123" s="24" t="str">
        <f>IF(E18="","",E18)</f>
        <v>Vyplň údaj</v>
      </c>
      <c r="G123" s="33"/>
      <c r="H123" s="33"/>
      <c r="I123" s="26" t="s">
        <v>35</v>
      </c>
      <c r="J123" s="29" t="str">
        <f>E24</f>
        <v xml:space="preserve"> 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10.35" customHeight="1">
      <c r="A124" s="31"/>
      <c r="B124" s="32"/>
      <c r="C124" s="33"/>
      <c r="D124" s="33"/>
      <c r="E124" s="33"/>
      <c r="F124" s="33"/>
      <c r="G124" s="33"/>
      <c r="H124" s="33"/>
      <c r="I124" s="33"/>
      <c r="J124" s="33"/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11" customFormat="1" ht="29.25" customHeight="1">
      <c r="A125" s="152"/>
      <c r="B125" s="153"/>
      <c r="C125" s="154" t="s">
        <v>107</v>
      </c>
      <c r="D125" s="155" t="s">
        <v>62</v>
      </c>
      <c r="E125" s="155" t="s">
        <v>58</v>
      </c>
      <c r="F125" s="155" t="s">
        <v>59</v>
      </c>
      <c r="G125" s="155" t="s">
        <v>108</v>
      </c>
      <c r="H125" s="155" t="s">
        <v>109</v>
      </c>
      <c r="I125" s="155" t="s">
        <v>110</v>
      </c>
      <c r="J125" s="156" t="s">
        <v>93</v>
      </c>
      <c r="K125" s="157" t="s">
        <v>111</v>
      </c>
      <c r="L125" s="158"/>
      <c r="M125" s="72" t="s">
        <v>1</v>
      </c>
      <c r="N125" s="73" t="s">
        <v>41</v>
      </c>
      <c r="O125" s="73" t="s">
        <v>112</v>
      </c>
      <c r="P125" s="73" t="s">
        <v>113</v>
      </c>
      <c r="Q125" s="73" t="s">
        <v>114</v>
      </c>
      <c r="R125" s="73" t="s">
        <v>115</v>
      </c>
      <c r="S125" s="73" t="s">
        <v>116</v>
      </c>
      <c r="T125" s="74" t="s">
        <v>117</v>
      </c>
      <c r="U125" s="152"/>
      <c r="V125" s="152"/>
      <c r="W125" s="152"/>
      <c r="X125" s="152"/>
      <c r="Y125" s="152"/>
      <c r="Z125" s="152"/>
      <c r="AA125" s="152"/>
      <c r="AB125" s="152"/>
      <c r="AC125" s="152"/>
      <c r="AD125" s="152"/>
      <c r="AE125" s="152"/>
    </row>
    <row r="126" spans="1:63" s="2" customFormat="1" ht="22.9" customHeight="1">
      <c r="A126" s="31"/>
      <c r="B126" s="32"/>
      <c r="C126" s="79" t="s">
        <v>118</v>
      </c>
      <c r="D126" s="33"/>
      <c r="E126" s="33"/>
      <c r="F126" s="33"/>
      <c r="G126" s="33"/>
      <c r="H126" s="33"/>
      <c r="I126" s="33"/>
      <c r="J126" s="159">
        <f>BK126</f>
        <v>0</v>
      </c>
      <c r="K126" s="33"/>
      <c r="L126" s="36"/>
      <c r="M126" s="75"/>
      <c r="N126" s="160"/>
      <c r="O126" s="76"/>
      <c r="P126" s="161">
        <f>P127+P130+P147+P152+P162</f>
        <v>0</v>
      </c>
      <c r="Q126" s="76"/>
      <c r="R126" s="161">
        <f>R127+R130+R147+R152+R162</f>
        <v>4.6200000000000008E-3</v>
      </c>
      <c r="S126" s="76"/>
      <c r="T126" s="162">
        <f>T127+T130+T147+T152+T162</f>
        <v>1.7000000000000001E-4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T126" s="14" t="s">
        <v>76</v>
      </c>
      <c r="AU126" s="14" t="s">
        <v>95</v>
      </c>
      <c r="BK126" s="163">
        <f>BK127+BK130+BK147+BK152+BK162</f>
        <v>0</v>
      </c>
    </row>
    <row r="127" spans="1:63" s="12" customFormat="1" ht="25.9" customHeight="1">
      <c r="B127" s="164"/>
      <c r="C127" s="165"/>
      <c r="D127" s="166" t="s">
        <v>76</v>
      </c>
      <c r="E127" s="167" t="s">
        <v>119</v>
      </c>
      <c r="F127" s="167" t="s">
        <v>120</v>
      </c>
      <c r="G127" s="165"/>
      <c r="H127" s="165"/>
      <c r="I127" s="168"/>
      <c r="J127" s="169">
        <f>BK127</f>
        <v>0</v>
      </c>
      <c r="K127" s="165"/>
      <c r="L127" s="170"/>
      <c r="M127" s="171"/>
      <c r="N127" s="172"/>
      <c r="O127" s="172"/>
      <c r="P127" s="173">
        <f>P128</f>
        <v>0</v>
      </c>
      <c r="Q127" s="172"/>
      <c r="R127" s="173">
        <f>R128</f>
        <v>0</v>
      </c>
      <c r="S127" s="172"/>
      <c r="T127" s="174">
        <f>T128</f>
        <v>0</v>
      </c>
      <c r="AR127" s="175" t="s">
        <v>85</v>
      </c>
      <c r="AT127" s="176" t="s">
        <v>76</v>
      </c>
      <c r="AU127" s="176" t="s">
        <v>77</v>
      </c>
      <c r="AY127" s="175" t="s">
        <v>121</v>
      </c>
      <c r="BK127" s="177">
        <f>BK128</f>
        <v>0</v>
      </c>
    </row>
    <row r="128" spans="1:63" s="12" customFormat="1" ht="22.9" customHeight="1">
      <c r="B128" s="164"/>
      <c r="C128" s="165"/>
      <c r="D128" s="166" t="s">
        <v>76</v>
      </c>
      <c r="E128" s="178" t="s">
        <v>122</v>
      </c>
      <c r="F128" s="178" t="s">
        <v>123</v>
      </c>
      <c r="G128" s="165"/>
      <c r="H128" s="165"/>
      <c r="I128" s="168"/>
      <c r="J128" s="179">
        <f>BK128</f>
        <v>0</v>
      </c>
      <c r="K128" s="165"/>
      <c r="L128" s="170"/>
      <c r="M128" s="171"/>
      <c r="N128" s="172"/>
      <c r="O128" s="172"/>
      <c r="P128" s="173">
        <f>P129</f>
        <v>0</v>
      </c>
      <c r="Q128" s="172"/>
      <c r="R128" s="173">
        <f>R129</f>
        <v>0</v>
      </c>
      <c r="S128" s="172"/>
      <c r="T128" s="174">
        <f>T129</f>
        <v>0</v>
      </c>
      <c r="AR128" s="175" t="s">
        <v>85</v>
      </c>
      <c r="AT128" s="176" t="s">
        <v>76</v>
      </c>
      <c r="AU128" s="176" t="s">
        <v>85</v>
      </c>
      <c r="AY128" s="175" t="s">
        <v>121</v>
      </c>
      <c r="BK128" s="177">
        <f>BK129</f>
        <v>0</v>
      </c>
    </row>
    <row r="129" spans="1:65" s="2" customFormat="1" ht="33" customHeight="1">
      <c r="A129" s="31"/>
      <c r="B129" s="32"/>
      <c r="C129" s="180" t="s">
        <v>85</v>
      </c>
      <c r="D129" s="180" t="s">
        <v>124</v>
      </c>
      <c r="E129" s="181" t="s">
        <v>125</v>
      </c>
      <c r="F129" s="182" t="s">
        <v>126</v>
      </c>
      <c r="G129" s="183" t="s">
        <v>127</v>
      </c>
      <c r="H129" s="184">
        <v>1</v>
      </c>
      <c r="I129" s="185"/>
      <c r="J129" s="186">
        <f>ROUND(I129*H129,2)</f>
        <v>0</v>
      </c>
      <c r="K129" s="187"/>
      <c r="L129" s="36"/>
      <c r="M129" s="188" t="s">
        <v>1</v>
      </c>
      <c r="N129" s="189" t="s">
        <v>42</v>
      </c>
      <c r="O129" s="68"/>
      <c r="P129" s="190">
        <f>O129*H129</f>
        <v>0</v>
      </c>
      <c r="Q129" s="190">
        <v>0</v>
      </c>
      <c r="R129" s="190">
        <f>Q129*H129</f>
        <v>0</v>
      </c>
      <c r="S129" s="190">
        <v>0</v>
      </c>
      <c r="T129" s="19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2" t="s">
        <v>128</v>
      </c>
      <c r="AT129" s="192" t="s">
        <v>124</v>
      </c>
      <c r="AU129" s="192" t="s">
        <v>87</v>
      </c>
      <c r="AY129" s="14" t="s">
        <v>121</v>
      </c>
      <c r="BE129" s="193">
        <f>IF(N129="základní",J129,0)</f>
        <v>0</v>
      </c>
      <c r="BF129" s="193">
        <f>IF(N129="snížená",J129,0)</f>
        <v>0</v>
      </c>
      <c r="BG129" s="193">
        <f>IF(N129="zákl. přenesená",J129,0)</f>
        <v>0</v>
      </c>
      <c r="BH129" s="193">
        <f>IF(N129="sníž. přenesená",J129,0)</f>
        <v>0</v>
      </c>
      <c r="BI129" s="193">
        <f>IF(N129="nulová",J129,0)</f>
        <v>0</v>
      </c>
      <c r="BJ129" s="14" t="s">
        <v>85</v>
      </c>
      <c r="BK129" s="193">
        <f>ROUND(I129*H129,2)</f>
        <v>0</v>
      </c>
      <c r="BL129" s="14" t="s">
        <v>128</v>
      </c>
      <c r="BM129" s="192" t="s">
        <v>129</v>
      </c>
    </row>
    <row r="130" spans="1:65" s="12" customFormat="1" ht="25.9" customHeight="1">
      <c r="B130" s="164"/>
      <c r="C130" s="165"/>
      <c r="D130" s="166" t="s">
        <v>76</v>
      </c>
      <c r="E130" s="167" t="s">
        <v>130</v>
      </c>
      <c r="F130" s="167" t="s">
        <v>131</v>
      </c>
      <c r="G130" s="165"/>
      <c r="H130" s="165"/>
      <c r="I130" s="168"/>
      <c r="J130" s="169">
        <f>BK130</f>
        <v>0</v>
      </c>
      <c r="K130" s="165"/>
      <c r="L130" s="170"/>
      <c r="M130" s="171"/>
      <c r="N130" s="172"/>
      <c r="O130" s="172"/>
      <c r="P130" s="173">
        <f>P131</f>
        <v>0</v>
      </c>
      <c r="Q130" s="172"/>
      <c r="R130" s="173">
        <f>R131</f>
        <v>4.6200000000000008E-3</v>
      </c>
      <c r="S130" s="172"/>
      <c r="T130" s="174">
        <f>T131</f>
        <v>1.7000000000000001E-4</v>
      </c>
      <c r="AR130" s="175" t="s">
        <v>87</v>
      </c>
      <c r="AT130" s="176" t="s">
        <v>76</v>
      </c>
      <c r="AU130" s="176" t="s">
        <v>77</v>
      </c>
      <c r="AY130" s="175" t="s">
        <v>121</v>
      </c>
      <c r="BK130" s="177">
        <f>BK131</f>
        <v>0</v>
      </c>
    </row>
    <row r="131" spans="1:65" s="12" customFormat="1" ht="22.9" customHeight="1">
      <c r="B131" s="164"/>
      <c r="C131" s="165"/>
      <c r="D131" s="166" t="s">
        <v>76</v>
      </c>
      <c r="E131" s="178" t="s">
        <v>132</v>
      </c>
      <c r="F131" s="178" t="s">
        <v>133</v>
      </c>
      <c r="G131" s="165"/>
      <c r="H131" s="165"/>
      <c r="I131" s="168"/>
      <c r="J131" s="179">
        <f>BK131</f>
        <v>0</v>
      </c>
      <c r="K131" s="165"/>
      <c r="L131" s="170"/>
      <c r="M131" s="171"/>
      <c r="N131" s="172"/>
      <c r="O131" s="172"/>
      <c r="P131" s="173">
        <f>SUM(P132:P146)</f>
        <v>0</v>
      </c>
      <c r="Q131" s="172"/>
      <c r="R131" s="173">
        <f>SUM(R132:R146)</f>
        <v>4.6200000000000008E-3</v>
      </c>
      <c r="S131" s="172"/>
      <c r="T131" s="174">
        <f>SUM(T132:T146)</f>
        <v>1.7000000000000001E-4</v>
      </c>
      <c r="AR131" s="175" t="s">
        <v>87</v>
      </c>
      <c r="AT131" s="176" t="s">
        <v>76</v>
      </c>
      <c r="AU131" s="176" t="s">
        <v>85</v>
      </c>
      <c r="AY131" s="175" t="s">
        <v>121</v>
      </c>
      <c r="BK131" s="177">
        <f>SUM(BK132:BK146)</f>
        <v>0</v>
      </c>
    </row>
    <row r="132" spans="1:65" s="2" customFormat="1" ht="24.2" customHeight="1">
      <c r="A132" s="31"/>
      <c r="B132" s="32"/>
      <c r="C132" s="180" t="s">
        <v>87</v>
      </c>
      <c r="D132" s="180" t="s">
        <v>124</v>
      </c>
      <c r="E132" s="181" t="s">
        <v>134</v>
      </c>
      <c r="F132" s="182" t="s">
        <v>135</v>
      </c>
      <c r="G132" s="183" t="s">
        <v>136</v>
      </c>
      <c r="H132" s="184">
        <v>20</v>
      </c>
      <c r="I132" s="185"/>
      <c r="J132" s="186">
        <f t="shared" ref="J132:J146" si="0">ROUND(I132*H132,2)</f>
        <v>0</v>
      </c>
      <c r="K132" s="187"/>
      <c r="L132" s="36"/>
      <c r="M132" s="188" t="s">
        <v>1</v>
      </c>
      <c r="N132" s="189" t="s">
        <v>42</v>
      </c>
      <c r="O132" s="68"/>
      <c r="P132" s="190">
        <f t="shared" ref="P132:P146" si="1">O132*H132</f>
        <v>0</v>
      </c>
      <c r="Q132" s="190">
        <v>0</v>
      </c>
      <c r="R132" s="190">
        <f t="shared" ref="R132:R146" si="2">Q132*H132</f>
        <v>0</v>
      </c>
      <c r="S132" s="190">
        <v>0</v>
      </c>
      <c r="T132" s="191">
        <f t="shared" ref="T132:T146" si="3">S132*H132</f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2" t="s">
        <v>137</v>
      </c>
      <c r="AT132" s="192" t="s">
        <v>124</v>
      </c>
      <c r="AU132" s="192" t="s">
        <v>87</v>
      </c>
      <c r="AY132" s="14" t="s">
        <v>121</v>
      </c>
      <c r="BE132" s="193">
        <f t="shared" ref="BE132:BE146" si="4">IF(N132="základní",J132,0)</f>
        <v>0</v>
      </c>
      <c r="BF132" s="193">
        <f t="shared" ref="BF132:BF146" si="5">IF(N132="snížená",J132,0)</f>
        <v>0</v>
      </c>
      <c r="BG132" s="193">
        <f t="shared" ref="BG132:BG146" si="6">IF(N132="zákl. přenesená",J132,0)</f>
        <v>0</v>
      </c>
      <c r="BH132" s="193">
        <f t="shared" ref="BH132:BH146" si="7">IF(N132="sníž. přenesená",J132,0)</f>
        <v>0</v>
      </c>
      <c r="BI132" s="193">
        <f t="shared" ref="BI132:BI146" si="8">IF(N132="nulová",J132,0)</f>
        <v>0</v>
      </c>
      <c r="BJ132" s="14" t="s">
        <v>85</v>
      </c>
      <c r="BK132" s="193">
        <f t="shared" ref="BK132:BK146" si="9">ROUND(I132*H132,2)</f>
        <v>0</v>
      </c>
      <c r="BL132" s="14" t="s">
        <v>137</v>
      </c>
      <c r="BM132" s="192" t="s">
        <v>138</v>
      </c>
    </row>
    <row r="133" spans="1:65" s="2" customFormat="1" ht="24.2" customHeight="1">
      <c r="A133" s="31"/>
      <c r="B133" s="32"/>
      <c r="C133" s="194" t="s">
        <v>139</v>
      </c>
      <c r="D133" s="194" t="s">
        <v>140</v>
      </c>
      <c r="E133" s="195" t="s">
        <v>141</v>
      </c>
      <c r="F133" s="196" t="s">
        <v>142</v>
      </c>
      <c r="G133" s="197" t="s">
        <v>136</v>
      </c>
      <c r="H133" s="198">
        <v>21</v>
      </c>
      <c r="I133" s="199"/>
      <c r="J133" s="200">
        <f t="shared" si="0"/>
        <v>0</v>
      </c>
      <c r="K133" s="201"/>
      <c r="L133" s="202"/>
      <c r="M133" s="203" t="s">
        <v>1</v>
      </c>
      <c r="N133" s="204" t="s">
        <v>42</v>
      </c>
      <c r="O133" s="68"/>
      <c r="P133" s="190">
        <f t="shared" si="1"/>
        <v>0</v>
      </c>
      <c r="Q133" s="190">
        <v>1.8000000000000001E-4</v>
      </c>
      <c r="R133" s="190">
        <f t="shared" si="2"/>
        <v>3.7800000000000004E-3</v>
      </c>
      <c r="S133" s="190">
        <v>0</v>
      </c>
      <c r="T133" s="191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2" t="s">
        <v>143</v>
      </c>
      <c r="AT133" s="192" t="s">
        <v>140</v>
      </c>
      <c r="AU133" s="192" t="s">
        <v>87</v>
      </c>
      <c r="AY133" s="14" t="s">
        <v>121</v>
      </c>
      <c r="BE133" s="193">
        <f t="shared" si="4"/>
        <v>0</v>
      </c>
      <c r="BF133" s="193">
        <f t="shared" si="5"/>
        <v>0</v>
      </c>
      <c r="BG133" s="193">
        <f t="shared" si="6"/>
        <v>0</v>
      </c>
      <c r="BH133" s="193">
        <f t="shared" si="7"/>
        <v>0</v>
      </c>
      <c r="BI133" s="193">
        <f t="shared" si="8"/>
        <v>0</v>
      </c>
      <c r="BJ133" s="14" t="s">
        <v>85</v>
      </c>
      <c r="BK133" s="193">
        <f t="shared" si="9"/>
        <v>0</v>
      </c>
      <c r="BL133" s="14" t="s">
        <v>137</v>
      </c>
      <c r="BM133" s="192" t="s">
        <v>144</v>
      </c>
    </row>
    <row r="134" spans="1:65" s="2" customFormat="1" ht="24.2" customHeight="1">
      <c r="A134" s="31"/>
      <c r="B134" s="32"/>
      <c r="C134" s="194" t="s">
        <v>128</v>
      </c>
      <c r="D134" s="194" t="s">
        <v>140</v>
      </c>
      <c r="E134" s="195" t="s">
        <v>145</v>
      </c>
      <c r="F134" s="196" t="s">
        <v>146</v>
      </c>
      <c r="G134" s="197" t="s">
        <v>136</v>
      </c>
      <c r="H134" s="198">
        <v>21</v>
      </c>
      <c r="I134" s="199"/>
      <c r="J134" s="200">
        <f t="shared" si="0"/>
        <v>0</v>
      </c>
      <c r="K134" s="201"/>
      <c r="L134" s="202"/>
      <c r="M134" s="203" t="s">
        <v>1</v>
      </c>
      <c r="N134" s="204" t="s">
        <v>42</v>
      </c>
      <c r="O134" s="68"/>
      <c r="P134" s="190">
        <f t="shared" si="1"/>
        <v>0</v>
      </c>
      <c r="Q134" s="190">
        <v>0</v>
      </c>
      <c r="R134" s="190">
        <f t="shared" si="2"/>
        <v>0</v>
      </c>
      <c r="S134" s="190">
        <v>0</v>
      </c>
      <c r="T134" s="191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2" t="s">
        <v>143</v>
      </c>
      <c r="AT134" s="192" t="s">
        <v>140</v>
      </c>
      <c r="AU134" s="192" t="s">
        <v>87</v>
      </c>
      <c r="AY134" s="14" t="s">
        <v>121</v>
      </c>
      <c r="BE134" s="193">
        <f t="shared" si="4"/>
        <v>0</v>
      </c>
      <c r="BF134" s="193">
        <f t="shared" si="5"/>
        <v>0</v>
      </c>
      <c r="BG134" s="193">
        <f t="shared" si="6"/>
        <v>0</v>
      </c>
      <c r="BH134" s="193">
        <f t="shared" si="7"/>
        <v>0</v>
      </c>
      <c r="BI134" s="193">
        <f t="shared" si="8"/>
        <v>0</v>
      </c>
      <c r="BJ134" s="14" t="s">
        <v>85</v>
      </c>
      <c r="BK134" s="193">
        <f t="shared" si="9"/>
        <v>0</v>
      </c>
      <c r="BL134" s="14" t="s">
        <v>137</v>
      </c>
      <c r="BM134" s="192" t="s">
        <v>147</v>
      </c>
    </row>
    <row r="135" spans="1:65" s="2" customFormat="1" ht="24.2" customHeight="1">
      <c r="A135" s="31"/>
      <c r="B135" s="32"/>
      <c r="C135" s="180" t="s">
        <v>148</v>
      </c>
      <c r="D135" s="180" t="s">
        <v>124</v>
      </c>
      <c r="E135" s="181" t="s">
        <v>149</v>
      </c>
      <c r="F135" s="182" t="s">
        <v>150</v>
      </c>
      <c r="G135" s="183" t="s">
        <v>136</v>
      </c>
      <c r="H135" s="184">
        <v>5</v>
      </c>
      <c r="I135" s="185"/>
      <c r="J135" s="186">
        <f t="shared" si="0"/>
        <v>0</v>
      </c>
      <c r="K135" s="187"/>
      <c r="L135" s="36"/>
      <c r="M135" s="188" t="s">
        <v>1</v>
      </c>
      <c r="N135" s="189" t="s">
        <v>42</v>
      </c>
      <c r="O135" s="68"/>
      <c r="P135" s="190">
        <f t="shared" si="1"/>
        <v>0</v>
      </c>
      <c r="Q135" s="190">
        <v>0</v>
      </c>
      <c r="R135" s="190">
        <f t="shared" si="2"/>
        <v>0</v>
      </c>
      <c r="S135" s="190">
        <v>0</v>
      </c>
      <c r="T135" s="191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2" t="s">
        <v>137</v>
      </c>
      <c r="AT135" s="192" t="s">
        <v>124</v>
      </c>
      <c r="AU135" s="192" t="s">
        <v>87</v>
      </c>
      <c r="AY135" s="14" t="s">
        <v>121</v>
      </c>
      <c r="BE135" s="193">
        <f t="shared" si="4"/>
        <v>0</v>
      </c>
      <c r="BF135" s="193">
        <f t="shared" si="5"/>
        <v>0</v>
      </c>
      <c r="BG135" s="193">
        <f t="shared" si="6"/>
        <v>0</v>
      </c>
      <c r="BH135" s="193">
        <f t="shared" si="7"/>
        <v>0</v>
      </c>
      <c r="BI135" s="193">
        <f t="shared" si="8"/>
        <v>0</v>
      </c>
      <c r="BJ135" s="14" t="s">
        <v>85</v>
      </c>
      <c r="BK135" s="193">
        <f t="shared" si="9"/>
        <v>0</v>
      </c>
      <c r="BL135" s="14" t="s">
        <v>137</v>
      </c>
      <c r="BM135" s="192" t="s">
        <v>151</v>
      </c>
    </row>
    <row r="136" spans="1:65" s="2" customFormat="1" ht="24.2" customHeight="1">
      <c r="A136" s="31"/>
      <c r="B136" s="32"/>
      <c r="C136" s="194" t="s">
        <v>152</v>
      </c>
      <c r="D136" s="194" t="s">
        <v>140</v>
      </c>
      <c r="E136" s="195" t="s">
        <v>153</v>
      </c>
      <c r="F136" s="196" t="s">
        <v>154</v>
      </c>
      <c r="G136" s="197" t="s">
        <v>136</v>
      </c>
      <c r="H136" s="198">
        <v>5.25</v>
      </c>
      <c r="I136" s="199"/>
      <c r="J136" s="200">
        <f t="shared" si="0"/>
        <v>0</v>
      </c>
      <c r="K136" s="201"/>
      <c r="L136" s="202"/>
      <c r="M136" s="203" t="s">
        <v>1</v>
      </c>
      <c r="N136" s="204" t="s">
        <v>42</v>
      </c>
      <c r="O136" s="68"/>
      <c r="P136" s="190">
        <f t="shared" si="1"/>
        <v>0</v>
      </c>
      <c r="Q136" s="190">
        <v>1.6000000000000001E-4</v>
      </c>
      <c r="R136" s="190">
        <f t="shared" si="2"/>
        <v>8.4000000000000003E-4</v>
      </c>
      <c r="S136" s="190">
        <v>0</v>
      </c>
      <c r="T136" s="191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2" t="s">
        <v>143</v>
      </c>
      <c r="AT136" s="192" t="s">
        <v>140</v>
      </c>
      <c r="AU136" s="192" t="s">
        <v>87</v>
      </c>
      <c r="AY136" s="14" t="s">
        <v>121</v>
      </c>
      <c r="BE136" s="193">
        <f t="shared" si="4"/>
        <v>0</v>
      </c>
      <c r="BF136" s="193">
        <f t="shared" si="5"/>
        <v>0</v>
      </c>
      <c r="BG136" s="193">
        <f t="shared" si="6"/>
        <v>0</v>
      </c>
      <c r="BH136" s="193">
        <f t="shared" si="7"/>
        <v>0</v>
      </c>
      <c r="BI136" s="193">
        <f t="shared" si="8"/>
        <v>0</v>
      </c>
      <c r="BJ136" s="14" t="s">
        <v>85</v>
      </c>
      <c r="BK136" s="193">
        <f t="shared" si="9"/>
        <v>0</v>
      </c>
      <c r="BL136" s="14" t="s">
        <v>137</v>
      </c>
      <c r="BM136" s="192" t="s">
        <v>155</v>
      </c>
    </row>
    <row r="137" spans="1:65" s="2" customFormat="1" ht="37.9" customHeight="1">
      <c r="A137" s="31"/>
      <c r="B137" s="32"/>
      <c r="C137" s="180" t="s">
        <v>137</v>
      </c>
      <c r="D137" s="180" t="s">
        <v>124</v>
      </c>
      <c r="E137" s="181" t="s">
        <v>156</v>
      </c>
      <c r="F137" s="182" t="s">
        <v>157</v>
      </c>
      <c r="G137" s="183" t="s">
        <v>127</v>
      </c>
      <c r="H137" s="184">
        <v>1</v>
      </c>
      <c r="I137" s="185"/>
      <c r="J137" s="186">
        <f t="shared" si="0"/>
        <v>0</v>
      </c>
      <c r="K137" s="187"/>
      <c r="L137" s="36"/>
      <c r="M137" s="188" t="s">
        <v>1</v>
      </c>
      <c r="N137" s="189" t="s">
        <v>42</v>
      </c>
      <c r="O137" s="68"/>
      <c r="P137" s="190">
        <f t="shared" si="1"/>
        <v>0</v>
      </c>
      <c r="Q137" s="190">
        <v>0</v>
      </c>
      <c r="R137" s="190">
        <f t="shared" si="2"/>
        <v>0</v>
      </c>
      <c r="S137" s="190">
        <v>1.7000000000000001E-4</v>
      </c>
      <c r="T137" s="191">
        <f t="shared" si="3"/>
        <v>1.7000000000000001E-4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2" t="s">
        <v>137</v>
      </c>
      <c r="AT137" s="192" t="s">
        <v>124</v>
      </c>
      <c r="AU137" s="192" t="s">
        <v>87</v>
      </c>
      <c r="AY137" s="14" t="s">
        <v>121</v>
      </c>
      <c r="BE137" s="193">
        <f t="shared" si="4"/>
        <v>0</v>
      </c>
      <c r="BF137" s="193">
        <f t="shared" si="5"/>
        <v>0</v>
      </c>
      <c r="BG137" s="193">
        <f t="shared" si="6"/>
        <v>0</v>
      </c>
      <c r="BH137" s="193">
        <f t="shared" si="7"/>
        <v>0</v>
      </c>
      <c r="BI137" s="193">
        <f t="shared" si="8"/>
        <v>0</v>
      </c>
      <c r="BJ137" s="14" t="s">
        <v>85</v>
      </c>
      <c r="BK137" s="193">
        <f t="shared" si="9"/>
        <v>0</v>
      </c>
      <c r="BL137" s="14" t="s">
        <v>137</v>
      </c>
      <c r="BM137" s="192" t="s">
        <v>158</v>
      </c>
    </row>
    <row r="138" spans="1:65" s="2" customFormat="1" ht="24.2" customHeight="1">
      <c r="A138" s="31"/>
      <c r="B138" s="32"/>
      <c r="C138" s="180" t="s">
        <v>159</v>
      </c>
      <c r="D138" s="180" t="s">
        <v>124</v>
      </c>
      <c r="E138" s="181" t="s">
        <v>160</v>
      </c>
      <c r="F138" s="182" t="s">
        <v>161</v>
      </c>
      <c r="G138" s="183" t="s">
        <v>162</v>
      </c>
      <c r="H138" s="184">
        <v>3</v>
      </c>
      <c r="I138" s="185"/>
      <c r="J138" s="186">
        <f t="shared" si="0"/>
        <v>0</v>
      </c>
      <c r="K138" s="187"/>
      <c r="L138" s="36"/>
      <c r="M138" s="188" t="s">
        <v>1</v>
      </c>
      <c r="N138" s="189" t="s">
        <v>42</v>
      </c>
      <c r="O138" s="68"/>
      <c r="P138" s="190">
        <f t="shared" si="1"/>
        <v>0</v>
      </c>
      <c r="Q138" s="190">
        <v>0</v>
      </c>
      <c r="R138" s="190">
        <f t="shared" si="2"/>
        <v>0</v>
      </c>
      <c r="S138" s="190">
        <v>0</v>
      </c>
      <c r="T138" s="191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2" t="s">
        <v>137</v>
      </c>
      <c r="AT138" s="192" t="s">
        <v>124</v>
      </c>
      <c r="AU138" s="192" t="s">
        <v>87</v>
      </c>
      <c r="AY138" s="14" t="s">
        <v>121</v>
      </c>
      <c r="BE138" s="193">
        <f t="shared" si="4"/>
        <v>0</v>
      </c>
      <c r="BF138" s="193">
        <f t="shared" si="5"/>
        <v>0</v>
      </c>
      <c r="BG138" s="193">
        <f t="shared" si="6"/>
        <v>0</v>
      </c>
      <c r="BH138" s="193">
        <f t="shared" si="7"/>
        <v>0</v>
      </c>
      <c r="BI138" s="193">
        <f t="shared" si="8"/>
        <v>0</v>
      </c>
      <c r="BJ138" s="14" t="s">
        <v>85</v>
      </c>
      <c r="BK138" s="193">
        <f t="shared" si="9"/>
        <v>0</v>
      </c>
      <c r="BL138" s="14" t="s">
        <v>137</v>
      </c>
      <c r="BM138" s="192" t="s">
        <v>163</v>
      </c>
    </row>
    <row r="139" spans="1:65" s="2" customFormat="1" ht="24.2" customHeight="1">
      <c r="A139" s="31"/>
      <c r="B139" s="32"/>
      <c r="C139" s="194" t="s">
        <v>164</v>
      </c>
      <c r="D139" s="194" t="s">
        <v>140</v>
      </c>
      <c r="E139" s="195" t="s">
        <v>165</v>
      </c>
      <c r="F139" s="196" t="s">
        <v>166</v>
      </c>
      <c r="G139" s="197" t="s">
        <v>162</v>
      </c>
      <c r="H139" s="198">
        <v>3</v>
      </c>
      <c r="I139" s="199"/>
      <c r="J139" s="200">
        <f t="shared" si="0"/>
        <v>0</v>
      </c>
      <c r="K139" s="201"/>
      <c r="L139" s="202"/>
      <c r="M139" s="203" t="s">
        <v>1</v>
      </c>
      <c r="N139" s="204" t="s">
        <v>42</v>
      </c>
      <c r="O139" s="68"/>
      <c r="P139" s="190">
        <f t="shared" si="1"/>
        <v>0</v>
      </c>
      <c r="Q139" s="190">
        <v>0</v>
      </c>
      <c r="R139" s="190">
        <f t="shared" si="2"/>
        <v>0</v>
      </c>
      <c r="S139" s="190">
        <v>0</v>
      </c>
      <c r="T139" s="191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2" t="s">
        <v>143</v>
      </c>
      <c r="AT139" s="192" t="s">
        <v>140</v>
      </c>
      <c r="AU139" s="192" t="s">
        <v>87</v>
      </c>
      <c r="AY139" s="14" t="s">
        <v>121</v>
      </c>
      <c r="BE139" s="193">
        <f t="shared" si="4"/>
        <v>0</v>
      </c>
      <c r="BF139" s="193">
        <f t="shared" si="5"/>
        <v>0</v>
      </c>
      <c r="BG139" s="193">
        <f t="shared" si="6"/>
        <v>0</v>
      </c>
      <c r="BH139" s="193">
        <f t="shared" si="7"/>
        <v>0</v>
      </c>
      <c r="BI139" s="193">
        <f t="shared" si="8"/>
        <v>0</v>
      </c>
      <c r="BJ139" s="14" t="s">
        <v>85</v>
      </c>
      <c r="BK139" s="193">
        <f t="shared" si="9"/>
        <v>0</v>
      </c>
      <c r="BL139" s="14" t="s">
        <v>137</v>
      </c>
      <c r="BM139" s="192" t="s">
        <v>167</v>
      </c>
    </row>
    <row r="140" spans="1:65" s="2" customFormat="1" ht="33" customHeight="1">
      <c r="A140" s="31"/>
      <c r="B140" s="32"/>
      <c r="C140" s="180" t="s">
        <v>122</v>
      </c>
      <c r="D140" s="180" t="s">
        <v>124</v>
      </c>
      <c r="E140" s="181" t="s">
        <v>168</v>
      </c>
      <c r="F140" s="182" t="s">
        <v>169</v>
      </c>
      <c r="G140" s="183" t="s">
        <v>136</v>
      </c>
      <c r="H140" s="184">
        <v>50</v>
      </c>
      <c r="I140" s="185"/>
      <c r="J140" s="186">
        <f t="shared" si="0"/>
        <v>0</v>
      </c>
      <c r="K140" s="187"/>
      <c r="L140" s="36"/>
      <c r="M140" s="188" t="s">
        <v>1</v>
      </c>
      <c r="N140" s="189" t="s">
        <v>42</v>
      </c>
      <c r="O140" s="68"/>
      <c r="P140" s="190">
        <f t="shared" si="1"/>
        <v>0</v>
      </c>
      <c r="Q140" s="190">
        <v>0</v>
      </c>
      <c r="R140" s="190">
        <f t="shared" si="2"/>
        <v>0</v>
      </c>
      <c r="S140" s="190">
        <v>0</v>
      </c>
      <c r="T140" s="191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2" t="s">
        <v>137</v>
      </c>
      <c r="AT140" s="192" t="s">
        <v>124</v>
      </c>
      <c r="AU140" s="192" t="s">
        <v>87</v>
      </c>
      <c r="AY140" s="14" t="s">
        <v>121</v>
      </c>
      <c r="BE140" s="193">
        <f t="shared" si="4"/>
        <v>0</v>
      </c>
      <c r="BF140" s="193">
        <f t="shared" si="5"/>
        <v>0</v>
      </c>
      <c r="BG140" s="193">
        <f t="shared" si="6"/>
        <v>0</v>
      </c>
      <c r="BH140" s="193">
        <f t="shared" si="7"/>
        <v>0</v>
      </c>
      <c r="BI140" s="193">
        <f t="shared" si="8"/>
        <v>0</v>
      </c>
      <c r="BJ140" s="14" t="s">
        <v>85</v>
      </c>
      <c r="BK140" s="193">
        <f t="shared" si="9"/>
        <v>0</v>
      </c>
      <c r="BL140" s="14" t="s">
        <v>137</v>
      </c>
      <c r="BM140" s="192" t="s">
        <v>170</v>
      </c>
    </row>
    <row r="141" spans="1:65" s="2" customFormat="1" ht="24.2" customHeight="1">
      <c r="A141" s="31"/>
      <c r="B141" s="32"/>
      <c r="C141" s="180" t="s">
        <v>171</v>
      </c>
      <c r="D141" s="180" t="s">
        <v>124</v>
      </c>
      <c r="E141" s="181" t="s">
        <v>172</v>
      </c>
      <c r="F141" s="182" t="s">
        <v>173</v>
      </c>
      <c r="G141" s="183" t="s">
        <v>136</v>
      </c>
      <c r="H141" s="184">
        <v>20</v>
      </c>
      <c r="I141" s="185"/>
      <c r="J141" s="186">
        <f t="shared" si="0"/>
        <v>0</v>
      </c>
      <c r="K141" s="187"/>
      <c r="L141" s="36"/>
      <c r="M141" s="188" t="s">
        <v>1</v>
      </c>
      <c r="N141" s="189" t="s">
        <v>42</v>
      </c>
      <c r="O141" s="68"/>
      <c r="P141" s="190">
        <f t="shared" si="1"/>
        <v>0</v>
      </c>
      <c r="Q141" s="190">
        <v>0</v>
      </c>
      <c r="R141" s="190">
        <f t="shared" si="2"/>
        <v>0</v>
      </c>
      <c r="S141" s="190">
        <v>0</v>
      </c>
      <c r="T141" s="191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2" t="s">
        <v>137</v>
      </c>
      <c r="AT141" s="192" t="s">
        <v>124</v>
      </c>
      <c r="AU141" s="192" t="s">
        <v>87</v>
      </c>
      <c r="AY141" s="14" t="s">
        <v>121</v>
      </c>
      <c r="BE141" s="193">
        <f t="shared" si="4"/>
        <v>0</v>
      </c>
      <c r="BF141" s="193">
        <f t="shared" si="5"/>
        <v>0</v>
      </c>
      <c r="BG141" s="193">
        <f t="shared" si="6"/>
        <v>0</v>
      </c>
      <c r="BH141" s="193">
        <f t="shared" si="7"/>
        <v>0</v>
      </c>
      <c r="BI141" s="193">
        <f t="shared" si="8"/>
        <v>0</v>
      </c>
      <c r="BJ141" s="14" t="s">
        <v>85</v>
      </c>
      <c r="BK141" s="193">
        <f t="shared" si="9"/>
        <v>0</v>
      </c>
      <c r="BL141" s="14" t="s">
        <v>137</v>
      </c>
      <c r="BM141" s="192" t="s">
        <v>174</v>
      </c>
    </row>
    <row r="142" spans="1:65" s="2" customFormat="1" ht="16.5" customHeight="1">
      <c r="A142" s="31"/>
      <c r="B142" s="32"/>
      <c r="C142" s="194" t="s">
        <v>175</v>
      </c>
      <c r="D142" s="194" t="s">
        <v>140</v>
      </c>
      <c r="E142" s="195" t="s">
        <v>176</v>
      </c>
      <c r="F142" s="196" t="s">
        <v>177</v>
      </c>
      <c r="G142" s="197" t="s">
        <v>136</v>
      </c>
      <c r="H142" s="198">
        <v>80.5</v>
      </c>
      <c r="I142" s="199"/>
      <c r="J142" s="200">
        <f t="shared" si="0"/>
        <v>0</v>
      </c>
      <c r="K142" s="201"/>
      <c r="L142" s="202"/>
      <c r="M142" s="203" t="s">
        <v>1</v>
      </c>
      <c r="N142" s="204" t="s">
        <v>42</v>
      </c>
      <c r="O142" s="68"/>
      <c r="P142" s="190">
        <f t="shared" si="1"/>
        <v>0</v>
      </c>
      <c r="Q142" s="190">
        <v>0</v>
      </c>
      <c r="R142" s="190">
        <f t="shared" si="2"/>
        <v>0</v>
      </c>
      <c r="S142" s="190">
        <v>0</v>
      </c>
      <c r="T142" s="191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2" t="s">
        <v>143</v>
      </c>
      <c r="AT142" s="192" t="s">
        <v>140</v>
      </c>
      <c r="AU142" s="192" t="s">
        <v>87</v>
      </c>
      <c r="AY142" s="14" t="s">
        <v>121</v>
      </c>
      <c r="BE142" s="193">
        <f t="shared" si="4"/>
        <v>0</v>
      </c>
      <c r="BF142" s="193">
        <f t="shared" si="5"/>
        <v>0</v>
      </c>
      <c r="BG142" s="193">
        <f t="shared" si="6"/>
        <v>0</v>
      </c>
      <c r="BH142" s="193">
        <f t="shared" si="7"/>
        <v>0</v>
      </c>
      <c r="BI142" s="193">
        <f t="shared" si="8"/>
        <v>0</v>
      </c>
      <c r="BJ142" s="14" t="s">
        <v>85</v>
      </c>
      <c r="BK142" s="193">
        <f t="shared" si="9"/>
        <v>0</v>
      </c>
      <c r="BL142" s="14" t="s">
        <v>137</v>
      </c>
      <c r="BM142" s="192" t="s">
        <v>178</v>
      </c>
    </row>
    <row r="143" spans="1:65" s="2" customFormat="1" ht="33" customHeight="1">
      <c r="A143" s="31"/>
      <c r="B143" s="32"/>
      <c r="C143" s="180" t="s">
        <v>179</v>
      </c>
      <c r="D143" s="180" t="s">
        <v>124</v>
      </c>
      <c r="E143" s="181" t="s">
        <v>180</v>
      </c>
      <c r="F143" s="182" t="s">
        <v>181</v>
      </c>
      <c r="G143" s="183" t="s">
        <v>162</v>
      </c>
      <c r="H143" s="184">
        <v>1</v>
      </c>
      <c r="I143" s="185"/>
      <c r="J143" s="186">
        <f t="shared" si="0"/>
        <v>0</v>
      </c>
      <c r="K143" s="187"/>
      <c r="L143" s="36"/>
      <c r="M143" s="188" t="s">
        <v>1</v>
      </c>
      <c r="N143" s="189" t="s">
        <v>42</v>
      </c>
      <c r="O143" s="68"/>
      <c r="P143" s="190">
        <f t="shared" si="1"/>
        <v>0</v>
      </c>
      <c r="Q143" s="190">
        <v>0</v>
      </c>
      <c r="R143" s="190">
        <f t="shared" si="2"/>
        <v>0</v>
      </c>
      <c r="S143" s="190">
        <v>0</v>
      </c>
      <c r="T143" s="191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2" t="s">
        <v>137</v>
      </c>
      <c r="AT143" s="192" t="s">
        <v>124</v>
      </c>
      <c r="AU143" s="192" t="s">
        <v>87</v>
      </c>
      <c r="AY143" s="14" t="s">
        <v>121</v>
      </c>
      <c r="BE143" s="193">
        <f t="shared" si="4"/>
        <v>0</v>
      </c>
      <c r="BF143" s="193">
        <f t="shared" si="5"/>
        <v>0</v>
      </c>
      <c r="BG143" s="193">
        <f t="shared" si="6"/>
        <v>0</v>
      </c>
      <c r="BH143" s="193">
        <f t="shared" si="7"/>
        <v>0</v>
      </c>
      <c r="BI143" s="193">
        <f t="shared" si="8"/>
        <v>0</v>
      </c>
      <c r="BJ143" s="14" t="s">
        <v>85</v>
      </c>
      <c r="BK143" s="193">
        <f t="shared" si="9"/>
        <v>0</v>
      </c>
      <c r="BL143" s="14" t="s">
        <v>137</v>
      </c>
      <c r="BM143" s="192" t="s">
        <v>182</v>
      </c>
    </row>
    <row r="144" spans="1:65" s="2" customFormat="1" ht="24.2" customHeight="1">
      <c r="A144" s="31"/>
      <c r="B144" s="32"/>
      <c r="C144" s="194" t="s">
        <v>183</v>
      </c>
      <c r="D144" s="194" t="s">
        <v>140</v>
      </c>
      <c r="E144" s="195" t="s">
        <v>184</v>
      </c>
      <c r="F144" s="196" t="s">
        <v>185</v>
      </c>
      <c r="G144" s="197" t="s">
        <v>162</v>
      </c>
      <c r="H144" s="198">
        <v>1</v>
      </c>
      <c r="I144" s="199"/>
      <c r="J144" s="200">
        <f t="shared" si="0"/>
        <v>0</v>
      </c>
      <c r="K144" s="201"/>
      <c r="L144" s="202"/>
      <c r="M144" s="203" t="s">
        <v>1</v>
      </c>
      <c r="N144" s="204" t="s">
        <v>42</v>
      </c>
      <c r="O144" s="68"/>
      <c r="P144" s="190">
        <f t="shared" si="1"/>
        <v>0</v>
      </c>
      <c r="Q144" s="190">
        <v>0</v>
      </c>
      <c r="R144" s="190">
        <f t="shared" si="2"/>
        <v>0</v>
      </c>
      <c r="S144" s="190">
        <v>0</v>
      </c>
      <c r="T144" s="191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2" t="s">
        <v>143</v>
      </c>
      <c r="AT144" s="192" t="s">
        <v>140</v>
      </c>
      <c r="AU144" s="192" t="s">
        <v>87</v>
      </c>
      <c r="AY144" s="14" t="s">
        <v>121</v>
      </c>
      <c r="BE144" s="193">
        <f t="shared" si="4"/>
        <v>0</v>
      </c>
      <c r="BF144" s="193">
        <f t="shared" si="5"/>
        <v>0</v>
      </c>
      <c r="BG144" s="193">
        <f t="shared" si="6"/>
        <v>0</v>
      </c>
      <c r="BH144" s="193">
        <f t="shared" si="7"/>
        <v>0</v>
      </c>
      <c r="BI144" s="193">
        <f t="shared" si="8"/>
        <v>0</v>
      </c>
      <c r="BJ144" s="14" t="s">
        <v>85</v>
      </c>
      <c r="BK144" s="193">
        <f t="shared" si="9"/>
        <v>0</v>
      </c>
      <c r="BL144" s="14" t="s">
        <v>137</v>
      </c>
      <c r="BM144" s="192" t="s">
        <v>186</v>
      </c>
    </row>
    <row r="145" spans="1:65" s="2" customFormat="1" ht="24.2" customHeight="1">
      <c r="A145" s="31"/>
      <c r="B145" s="32"/>
      <c r="C145" s="180" t="s">
        <v>187</v>
      </c>
      <c r="D145" s="180" t="s">
        <v>124</v>
      </c>
      <c r="E145" s="181" t="s">
        <v>188</v>
      </c>
      <c r="F145" s="182" t="s">
        <v>189</v>
      </c>
      <c r="G145" s="183" t="s">
        <v>162</v>
      </c>
      <c r="H145" s="184">
        <v>2</v>
      </c>
      <c r="I145" s="185"/>
      <c r="J145" s="186">
        <f t="shared" si="0"/>
        <v>0</v>
      </c>
      <c r="K145" s="187"/>
      <c r="L145" s="36"/>
      <c r="M145" s="188" t="s">
        <v>1</v>
      </c>
      <c r="N145" s="189" t="s">
        <v>42</v>
      </c>
      <c r="O145" s="68"/>
      <c r="P145" s="190">
        <f t="shared" si="1"/>
        <v>0</v>
      </c>
      <c r="Q145" s="190">
        <v>0</v>
      </c>
      <c r="R145" s="190">
        <f t="shared" si="2"/>
        <v>0</v>
      </c>
      <c r="S145" s="190">
        <v>0</v>
      </c>
      <c r="T145" s="191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2" t="s">
        <v>137</v>
      </c>
      <c r="AT145" s="192" t="s">
        <v>124</v>
      </c>
      <c r="AU145" s="192" t="s">
        <v>87</v>
      </c>
      <c r="AY145" s="14" t="s">
        <v>121</v>
      </c>
      <c r="BE145" s="193">
        <f t="shared" si="4"/>
        <v>0</v>
      </c>
      <c r="BF145" s="193">
        <f t="shared" si="5"/>
        <v>0</v>
      </c>
      <c r="BG145" s="193">
        <f t="shared" si="6"/>
        <v>0</v>
      </c>
      <c r="BH145" s="193">
        <f t="shared" si="7"/>
        <v>0</v>
      </c>
      <c r="BI145" s="193">
        <f t="shared" si="8"/>
        <v>0</v>
      </c>
      <c r="BJ145" s="14" t="s">
        <v>85</v>
      </c>
      <c r="BK145" s="193">
        <f t="shared" si="9"/>
        <v>0</v>
      </c>
      <c r="BL145" s="14" t="s">
        <v>137</v>
      </c>
      <c r="BM145" s="192" t="s">
        <v>190</v>
      </c>
    </row>
    <row r="146" spans="1:65" s="2" customFormat="1" ht="24.2" customHeight="1">
      <c r="A146" s="31"/>
      <c r="B146" s="32"/>
      <c r="C146" s="194" t="s">
        <v>8</v>
      </c>
      <c r="D146" s="194" t="s">
        <v>140</v>
      </c>
      <c r="E146" s="195" t="s">
        <v>191</v>
      </c>
      <c r="F146" s="196" t="s">
        <v>192</v>
      </c>
      <c r="G146" s="197" t="s">
        <v>162</v>
      </c>
      <c r="H146" s="198">
        <v>2</v>
      </c>
      <c r="I146" s="199"/>
      <c r="J146" s="200">
        <f t="shared" si="0"/>
        <v>0</v>
      </c>
      <c r="K146" s="201"/>
      <c r="L146" s="202"/>
      <c r="M146" s="203" t="s">
        <v>1</v>
      </c>
      <c r="N146" s="204" t="s">
        <v>42</v>
      </c>
      <c r="O146" s="68"/>
      <c r="P146" s="190">
        <f t="shared" si="1"/>
        <v>0</v>
      </c>
      <c r="Q146" s="190">
        <v>0</v>
      </c>
      <c r="R146" s="190">
        <f t="shared" si="2"/>
        <v>0</v>
      </c>
      <c r="S146" s="190">
        <v>0</v>
      </c>
      <c r="T146" s="191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2" t="s">
        <v>143</v>
      </c>
      <c r="AT146" s="192" t="s">
        <v>140</v>
      </c>
      <c r="AU146" s="192" t="s">
        <v>87</v>
      </c>
      <c r="AY146" s="14" t="s">
        <v>121</v>
      </c>
      <c r="BE146" s="193">
        <f t="shared" si="4"/>
        <v>0</v>
      </c>
      <c r="BF146" s="193">
        <f t="shared" si="5"/>
        <v>0</v>
      </c>
      <c r="BG146" s="193">
        <f t="shared" si="6"/>
        <v>0</v>
      </c>
      <c r="BH146" s="193">
        <f t="shared" si="7"/>
        <v>0</v>
      </c>
      <c r="BI146" s="193">
        <f t="shared" si="8"/>
        <v>0</v>
      </c>
      <c r="BJ146" s="14" t="s">
        <v>85</v>
      </c>
      <c r="BK146" s="193">
        <f t="shared" si="9"/>
        <v>0</v>
      </c>
      <c r="BL146" s="14" t="s">
        <v>137</v>
      </c>
      <c r="BM146" s="192" t="s">
        <v>193</v>
      </c>
    </row>
    <row r="147" spans="1:65" s="12" customFormat="1" ht="25.9" customHeight="1">
      <c r="B147" s="164"/>
      <c r="C147" s="165"/>
      <c r="D147" s="166" t="s">
        <v>76</v>
      </c>
      <c r="E147" s="167" t="s">
        <v>140</v>
      </c>
      <c r="F147" s="167" t="s">
        <v>194</v>
      </c>
      <c r="G147" s="165"/>
      <c r="H147" s="165"/>
      <c r="I147" s="168"/>
      <c r="J147" s="169">
        <f>BK147</f>
        <v>0</v>
      </c>
      <c r="K147" s="165"/>
      <c r="L147" s="170"/>
      <c r="M147" s="171"/>
      <c r="N147" s="172"/>
      <c r="O147" s="172"/>
      <c r="P147" s="173">
        <f>P148</f>
        <v>0</v>
      </c>
      <c r="Q147" s="172"/>
      <c r="R147" s="173">
        <f>R148</f>
        <v>0</v>
      </c>
      <c r="S147" s="172"/>
      <c r="T147" s="174">
        <f>T148</f>
        <v>0</v>
      </c>
      <c r="AR147" s="175" t="s">
        <v>139</v>
      </c>
      <c r="AT147" s="176" t="s">
        <v>76</v>
      </c>
      <c r="AU147" s="176" t="s">
        <v>77</v>
      </c>
      <c r="AY147" s="175" t="s">
        <v>121</v>
      </c>
      <c r="BK147" s="177">
        <f>BK148</f>
        <v>0</v>
      </c>
    </row>
    <row r="148" spans="1:65" s="12" customFormat="1" ht="22.9" customHeight="1">
      <c r="B148" s="164"/>
      <c r="C148" s="165"/>
      <c r="D148" s="166" t="s">
        <v>76</v>
      </c>
      <c r="E148" s="178" t="s">
        <v>195</v>
      </c>
      <c r="F148" s="178" t="s">
        <v>196</v>
      </c>
      <c r="G148" s="165"/>
      <c r="H148" s="165"/>
      <c r="I148" s="168"/>
      <c r="J148" s="179">
        <f>BK148</f>
        <v>0</v>
      </c>
      <c r="K148" s="165"/>
      <c r="L148" s="170"/>
      <c r="M148" s="171"/>
      <c r="N148" s="172"/>
      <c r="O148" s="172"/>
      <c r="P148" s="173">
        <f>SUM(P149:P151)</f>
        <v>0</v>
      </c>
      <c r="Q148" s="172"/>
      <c r="R148" s="173">
        <f>SUM(R149:R151)</f>
        <v>0</v>
      </c>
      <c r="S148" s="172"/>
      <c r="T148" s="174">
        <f>SUM(T149:T151)</f>
        <v>0</v>
      </c>
      <c r="AR148" s="175" t="s">
        <v>139</v>
      </c>
      <c r="AT148" s="176" t="s">
        <v>76</v>
      </c>
      <c r="AU148" s="176" t="s">
        <v>85</v>
      </c>
      <c r="AY148" s="175" t="s">
        <v>121</v>
      </c>
      <c r="BK148" s="177">
        <f>SUM(BK149:BK151)</f>
        <v>0</v>
      </c>
    </row>
    <row r="149" spans="1:65" s="2" customFormat="1" ht="24.2" customHeight="1">
      <c r="A149" s="31"/>
      <c r="B149" s="32"/>
      <c r="C149" s="180" t="s">
        <v>197</v>
      </c>
      <c r="D149" s="180" t="s">
        <v>124</v>
      </c>
      <c r="E149" s="181" t="s">
        <v>198</v>
      </c>
      <c r="F149" s="182" t="s">
        <v>199</v>
      </c>
      <c r="G149" s="183" t="s">
        <v>162</v>
      </c>
      <c r="H149" s="184">
        <v>1</v>
      </c>
      <c r="I149" s="185"/>
      <c r="J149" s="186">
        <f>ROUND(I149*H149,2)</f>
        <v>0</v>
      </c>
      <c r="K149" s="187"/>
      <c r="L149" s="36"/>
      <c r="M149" s="188" t="s">
        <v>1</v>
      </c>
      <c r="N149" s="189" t="s">
        <v>42</v>
      </c>
      <c r="O149" s="68"/>
      <c r="P149" s="190">
        <f>O149*H149</f>
        <v>0</v>
      </c>
      <c r="Q149" s="190">
        <v>0</v>
      </c>
      <c r="R149" s="190">
        <f>Q149*H149</f>
        <v>0</v>
      </c>
      <c r="S149" s="190">
        <v>0</v>
      </c>
      <c r="T149" s="191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2" t="s">
        <v>200</v>
      </c>
      <c r="AT149" s="192" t="s">
        <v>124</v>
      </c>
      <c r="AU149" s="192" t="s">
        <v>87</v>
      </c>
      <c r="AY149" s="14" t="s">
        <v>121</v>
      </c>
      <c r="BE149" s="193">
        <f>IF(N149="základní",J149,0)</f>
        <v>0</v>
      </c>
      <c r="BF149" s="193">
        <f>IF(N149="snížená",J149,0)</f>
        <v>0</v>
      </c>
      <c r="BG149" s="193">
        <f>IF(N149="zákl. přenesená",J149,0)</f>
        <v>0</v>
      </c>
      <c r="BH149" s="193">
        <f>IF(N149="sníž. přenesená",J149,0)</f>
        <v>0</v>
      </c>
      <c r="BI149" s="193">
        <f>IF(N149="nulová",J149,0)</f>
        <v>0</v>
      </c>
      <c r="BJ149" s="14" t="s">
        <v>85</v>
      </c>
      <c r="BK149" s="193">
        <f>ROUND(I149*H149,2)</f>
        <v>0</v>
      </c>
      <c r="BL149" s="14" t="s">
        <v>200</v>
      </c>
      <c r="BM149" s="192" t="s">
        <v>201</v>
      </c>
    </row>
    <row r="150" spans="1:65" s="2" customFormat="1" ht="21.75" customHeight="1">
      <c r="A150" s="31"/>
      <c r="B150" s="32"/>
      <c r="C150" s="180" t="s">
        <v>202</v>
      </c>
      <c r="D150" s="180" t="s">
        <v>124</v>
      </c>
      <c r="E150" s="181" t="s">
        <v>203</v>
      </c>
      <c r="F150" s="182" t="s">
        <v>204</v>
      </c>
      <c r="G150" s="183" t="s">
        <v>162</v>
      </c>
      <c r="H150" s="184">
        <v>1</v>
      </c>
      <c r="I150" s="185"/>
      <c r="J150" s="186">
        <f>ROUND(I150*H150,2)</f>
        <v>0</v>
      </c>
      <c r="K150" s="187"/>
      <c r="L150" s="36"/>
      <c r="M150" s="188" t="s">
        <v>1</v>
      </c>
      <c r="N150" s="189" t="s">
        <v>42</v>
      </c>
      <c r="O150" s="68"/>
      <c r="P150" s="190">
        <f>O150*H150</f>
        <v>0</v>
      </c>
      <c r="Q150" s="190">
        <v>0</v>
      </c>
      <c r="R150" s="190">
        <f>Q150*H150</f>
        <v>0</v>
      </c>
      <c r="S150" s="190">
        <v>0</v>
      </c>
      <c r="T150" s="191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2" t="s">
        <v>200</v>
      </c>
      <c r="AT150" s="192" t="s">
        <v>124</v>
      </c>
      <c r="AU150" s="192" t="s">
        <v>87</v>
      </c>
      <c r="AY150" s="14" t="s">
        <v>121</v>
      </c>
      <c r="BE150" s="193">
        <f>IF(N150="základní",J150,0)</f>
        <v>0</v>
      </c>
      <c r="BF150" s="193">
        <f>IF(N150="snížená",J150,0)</f>
        <v>0</v>
      </c>
      <c r="BG150" s="193">
        <f>IF(N150="zákl. přenesená",J150,0)</f>
        <v>0</v>
      </c>
      <c r="BH150" s="193">
        <f>IF(N150="sníž. přenesená",J150,0)</f>
        <v>0</v>
      </c>
      <c r="BI150" s="193">
        <f>IF(N150="nulová",J150,0)</f>
        <v>0</v>
      </c>
      <c r="BJ150" s="14" t="s">
        <v>85</v>
      </c>
      <c r="BK150" s="193">
        <f>ROUND(I150*H150,2)</f>
        <v>0</v>
      </c>
      <c r="BL150" s="14" t="s">
        <v>200</v>
      </c>
      <c r="BM150" s="192" t="s">
        <v>205</v>
      </c>
    </row>
    <row r="151" spans="1:65" s="2" customFormat="1" ht="16.5" customHeight="1">
      <c r="A151" s="31"/>
      <c r="B151" s="32"/>
      <c r="C151" s="180" t="s">
        <v>206</v>
      </c>
      <c r="D151" s="180" t="s">
        <v>124</v>
      </c>
      <c r="E151" s="181" t="s">
        <v>207</v>
      </c>
      <c r="F151" s="182" t="s">
        <v>208</v>
      </c>
      <c r="G151" s="183" t="s">
        <v>209</v>
      </c>
      <c r="H151" s="205"/>
      <c r="I151" s="185"/>
      <c r="J151" s="186">
        <f>ROUND(I151*H151,2)</f>
        <v>0</v>
      </c>
      <c r="K151" s="187"/>
      <c r="L151" s="36"/>
      <c r="M151" s="188" t="s">
        <v>1</v>
      </c>
      <c r="N151" s="189" t="s">
        <v>42</v>
      </c>
      <c r="O151" s="68"/>
      <c r="P151" s="190">
        <f>O151*H151</f>
        <v>0</v>
      </c>
      <c r="Q151" s="190">
        <v>0</v>
      </c>
      <c r="R151" s="190">
        <f>Q151*H151</f>
        <v>0</v>
      </c>
      <c r="S151" s="190">
        <v>0</v>
      </c>
      <c r="T151" s="191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2" t="s">
        <v>200</v>
      </c>
      <c r="AT151" s="192" t="s">
        <v>124</v>
      </c>
      <c r="AU151" s="192" t="s">
        <v>87</v>
      </c>
      <c r="AY151" s="14" t="s">
        <v>121</v>
      </c>
      <c r="BE151" s="193">
        <f>IF(N151="základní",J151,0)</f>
        <v>0</v>
      </c>
      <c r="BF151" s="193">
        <f>IF(N151="snížená",J151,0)</f>
        <v>0</v>
      </c>
      <c r="BG151" s="193">
        <f>IF(N151="zákl. přenesená",J151,0)</f>
        <v>0</v>
      </c>
      <c r="BH151" s="193">
        <f>IF(N151="sníž. přenesená",J151,0)</f>
        <v>0</v>
      </c>
      <c r="BI151" s="193">
        <f>IF(N151="nulová",J151,0)</f>
        <v>0</v>
      </c>
      <c r="BJ151" s="14" t="s">
        <v>85</v>
      </c>
      <c r="BK151" s="193">
        <f>ROUND(I151*H151,2)</f>
        <v>0</v>
      </c>
      <c r="BL151" s="14" t="s">
        <v>200</v>
      </c>
      <c r="BM151" s="192" t="s">
        <v>210</v>
      </c>
    </row>
    <row r="152" spans="1:65" s="12" customFormat="1" ht="25.9" customHeight="1">
      <c r="B152" s="164"/>
      <c r="C152" s="165"/>
      <c r="D152" s="166" t="s">
        <v>76</v>
      </c>
      <c r="E152" s="167" t="s">
        <v>211</v>
      </c>
      <c r="F152" s="167" t="s">
        <v>212</v>
      </c>
      <c r="G152" s="165"/>
      <c r="H152" s="165"/>
      <c r="I152" s="168"/>
      <c r="J152" s="169">
        <f>BK152</f>
        <v>0</v>
      </c>
      <c r="K152" s="165"/>
      <c r="L152" s="170"/>
      <c r="M152" s="171"/>
      <c r="N152" s="172"/>
      <c r="O152" s="172"/>
      <c r="P152" s="173">
        <f>SUM(P153:P161)</f>
        <v>0</v>
      </c>
      <c r="Q152" s="172"/>
      <c r="R152" s="173">
        <f>SUM(R153:R161)</f>
        <v>0</v>
      </c>
      <c r="S152" s="172"/>
      <c r="T152" s="174">
        <f>SUM(T153:T161)</f>
        <v>0</v>
      </c>
      <c r="AR152" s="175" t="s">
        <v>128</v>
      </c>
      <c r="AT152" s="176" t="s">
        <v>76</v>
      </c>
      <c r="AU152" s="176" t="s">
        <v>77</v>
      </c>
      <c r="AY152" s="175" t="s">
        <v>121</v>
      </c>
      <c r="BK152" s="177">
        <f>SUM(BK153:BK161)</f>
        <v>0</v>
      </c>
    </row>
    <row r="153" spans="1:65" s="2" customFormat="1" ht="16.5" customHeight="1">
      <c r="A153" s="31"/>
      <c r="B153" s="32"/>
      <c r="C153" s="180" t="s">
        <v>213</v>
      </c>
      <c r="D153" s="180" t="s">
        <v>124</v>
      </c>
      <c r="E153" s="181" t="s">
        <v>214</v>
      </c>
      <c r="F153" s="182" t="s">
        <v>215</v>
      </c>
      <c r="G153" s="183" t="s">
        <v>216</v>
      </c>
      <c r="H153" s="184">
        <v>0.5</v>
      </c>
      <c r="I153" s="185"/>
      <c r="J153" s="186">
        <f t="shared" ref="J153:J161" si="10">ROUND(I153*H153,2)</f>
        <v>0</v>
      </c>
      <c r="K153" s="187"/>
      <c r="L153" s="36"/>
      <c r="M153" s="188" t="s">
        <v>1</v>
      </c>
      <c r="N153" s="189" t="s">
        <v>42</v>
      </c>
      <c r="O153" s="68"/>
      <c r="P153" s="190">
        <f t="shared" ref="P153:P161" si="11">O153*H153</f>
        <v>0</v>
      </c>
      <c r="Q153" s="190">
        <v>0</v>
      </c>
      <c r="R153" s="190">
        <f t="shared" ref="R153:R161" si="12">Q153*H153</f>
        <v>0</v>
      </c>
      <c r="S153" s="190">
        <v>0</v>
      </c>
      <c r="T153" s="191">
        <f t="shared" ref="T153:T161" si="13">S153*H153</f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2" t="s">
        <v>217</v>
      </c>
      <c r="AT153" s="192" t="s">
        <v>124</v>
      </c>
      <c r="AU153" s="192" t="s">
        <v>85</v>
      </c>
      <c r="AY153" s="14" t="s">
        <v>121</v>
      </c>
      <c r="BE153" s="193">
        <f t="shared" ref="BE153:BE161" si="14">IF(N153="základní",J153,0)</f>
        <v>0</v>
      </c>
      <c r="BF153" s="193">
        <f t="shared" ref="BF153:BF161" si="15">IF(N153="snížená",J153,0)</f>
        <v>0</v>
      </c>
      <c r="BG153" s="193">
        <f t="shared" ref="BG153:BG161" si="16">IF(N153="zákl. přenesená",J153,0)</f>
        <v>0</v>
      </c>
      <c r="BH153" s="193">
        <f t="shared" ref="BH153:BH161" si="17">IF(N153="sníž. přenesená",J153,0)</f>
        <v>0</v>
      </c>
      <c r="BI153" s="193">
        <f t="shared" ref="BI153:BI161" si="18">IF(N153="nulová",J153,0)</f>
        <v>0</v>
      </c>
      <c r="BJ153" s="14" t="s">
        <v>85</v>
      </c>
      <c r="BK153" s="193">
        <f t="shared" ref="BK153:BK161" si="19">ROUND(I153*H153,2)</f>
        <v>0</v>
      </c>
      <c r="BL153" s="14" t="s">
        <v>217</v>
      </c>
      <c r="BM153" s="192" t="s">
        <v>218</v>
      </c>
    </row>
    <row r="154" spans="1:65" s="2" customFormat="1" ht="16.5" customHeight="1">
      <c r="A154" s="31"/>
      <c r="B154" s="32"/>
      <c r="C154" s="180" t="s">
        <v>7</v>
      </c>
      <c r="D154" s="180" t="s">
        <v>124</v>
      </c>
      <c r="E154" s="181" t="s">
        <v>219</v>
      </c>
      <c r="F154" s="182" t="s">
        <v>220</v>
      </c>
      <c r="G154" s="183" t="s">
        <v>216</v>
      </c>
      <c r="H154" s="184">
        <v>0.5</v>
      </c>
      <c r="I154" s="185"/>
      <c r="J154" s="186">
        <f t="shared" si="10"/>
        <v>0</v>
      </c>
      <c r="K154" s="187"/>
      <c r="L154" s="36"/>
      <c r="M154" s="188" t="s">
        <v>1</v>
      </c>
      <c r="N154" s="189" t="s">
        <v>42</v>
      </c>
      <c r="O154" s="68"/>
      <c r="P154" s="190">
        <f t="shared" si="11"/>
        <v>0</v>
      </c>
      <c r="Q154" s="190">
        <v>0</v>
      </c>
      <c r="R154" s="190">
        <f t="shared" si="12"/>
        <v>0</v>
      </c>
      <c r="S154" s="190">
        <v>0</v>
      </c>
      <c r="T154" s="191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2" t="s">
        <v>217</v>
      </c>
      <c r="AT154" s="192" t="s">
        <v>124</v>
      </c>
      <c r="AU154" s="192" t="s">
        <v>85</v>
      </c>
      <c r="AY154" s="14" t="s">
        <v>121</v>
      </c>
      <c r="BE154" s="193">
        <f t="shared" si="14"/>
        <v>0</v>
      </c>
      <c r="BF154" s="193">
        <f t="shared" si="15"/>
        <v>0</v>
      </c>
      <c r="BG154" s="193">
        <f t="shared" si="16"/>
        <v>0</v>
      </c>
      <c r="BH154" s="193">
        <f t="shared" si="17"/>
        <v>0</v>
      </c>
      <c r="BI154" s="193">
        <f t="shared" si="18"/>
        <v>0</v>
      </c>
      <c r="BJ154" s="14" t="s">
        <v>85</v>
      </c>
      <c r="BK154" s="193">
        <f t="shared" si="19"/>
        <v>0</v>
      </c>
      <c r="BL154" s="14" t="s">
        <v>217</v>
      </c>
      <c r="BM154" s="192" t="s">
        <v>221</v>
      </c>
    </row>
    <row r="155" spans="1:65" s="2" customFormat="1" ht="24.2" customHeight="1">
      <c r="A155" s="31"/>
      <c r="B155" s="32"/>
      <c r="C155" s="180" t="s">
        <v>222</v>
      </c>
      <c r="D155" s="180" t="s">
        <v>124</v>
      </c>
      <c r="E155" s="181" t="s">
        <v>223</v>
      </c>
      <c r="F155" s="182" t="s">
        <v>224</v>
      </c>
      <c r="G155" s="183" t="s">
        <v>127</v>
      </c>
      <c r="H155" s="184">
        <v>1</v>
      </c>
      <c r="I155" s="185"/>
      <c r="J155" s="186">
        <f t="shared" si="10"/>
        <v>0</v>
      </c>
      <c r="K155" s="187"/>
      <c r="L155" s="36"/>
      <c r="M155" s="188" t="s">
        <v>1</v>
      </c>
      <c r="N155" s="189" t="s">
        <v>42</v>
      </c>
      <c r="O155" s="68"/>
      <c r="P155" s="190">
        <f t="shared" si="11"/>
        <v>0</v>
      </c>
      <c r="Q155" s="190">
        <v>0</v>
      </c>
      <c r="R155" s="190">
        <f t="shared" si="12"/>
        <v>0</v>
      </c>
      <c r="S155" s="190">
        <v>0</v>
      </c>
      <c r="T155" s="191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2" t="s">
        <v>217</v>
      </c>
      <c r="AT155" s="192" t="s">
        <v>124</v>
      </c>
      <c r="AU155" s="192" t="s">
        <v>85</v>
      </c>
      <c r="AY155" s="14" t="s">
        <v>121</v>
      </c>
      <c r="BE155" s="193">
        <f t="shared" si="14"/>
        <v>0</v>
      </c>
      <c r="BF155" s="193">
        <f t="shared" si="15"/>
        <v>0</v>
      </c>
      <c r="BG155" s="193">
        <f t="shared" si="16"/>
        <v>0</v>
      </c>
      <c r="BH155" s="193">
        <f t="shared" si="17"/>
        <v>0</v>
      </c>
      <c r="BI155" s="193">
        <f t="shared" si="18"/>
        <v>0</v>
      </c>
      <c r="BJ155" s="14" t="s">
        <v>85</v>
      </c>
      <c r="BK155" s="193">
        <f t="shared" si="19"/>
        <v>0</v>
      </c>
      <c r="BL155" s="14" t="s">
        <v>217</v>
      </c>
      <c r="BM155" s="192" t="s">
        <v>225</v>
      </c>
    </row>
    <row r="156" spans="1:65" s="2" customFormat="1" ht="16.5" customHeight="1">
      <c r="A156" s="31"/>
      <c r="B156" s="32"/>
      <c r="C156" s="180" t="s">
        <v>226</v>
      </c>
      <c r="D156" s="180" t="s">
        <v>124</v>
      </c>
      <c r="E156" s="181" t="s">
        <v>227</v>
      </c>
      <c r="F156" s="182" t="s">
        <v>228</v>
      </c>
      <c r="G156" s="183" t="s">
        <v>162</v>
      </c>
      <c r="H156" s="184">
        <v>1</v>
      </c>
      <c r="I156" s="185"/>
      <c r="J156" s="186">
        <f t="shared" si="10"/>
        <v>0</v>
      </c>
      <c r="K156" s="187"/>
      <c r="L156" s="36"/>
      <c r="M156" s="188" t="s">
        <v>1</v>
      </c>
      <c r="N156" s="189" t="s">
        <v>42</v>
      </c>
      <c r="O156" s="68"/>
      <c r="P156" s="190">
        <f t="shared" si="11"/>
        <v>0</v>
      </c>
      <c r="Q156" s="190">
        <v>0</v>
      </c>
      <c r="R156" s="190">
        <f t="shared" si="12"/>
        <v>0</v>
      </c>
      <c r="S156" s="190">
        <v>0</v>
      </c>
      <c r="T156" s="191">
        <f t="shared" si="1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2" t="s">
        <v>217</v>
      </c>
      <c r="AT156" s="192" t="s">
        <v>124</v>
      </c>
      <c r="AU156" s="192" t="s">
        <v>85</v>
      </c>
      <c r="AY156" s="14" t="s">
        <v>121</v>
      </c>
      <c r="BE156" s="193">
        <f t="shared" si="14"/>
        <v>0</v>
      </c>
      <c r="BF156" s="193">
        <f t="shared" si="15"/>
        <v>0</v>
      </c>
      <c r="BG156" s="193">
        <f t="shared" si="16"/>
        <v>0</v>
      </c>
      <c r="BH156" s="193">
        <f t="shared" si="17"/>
        <v>0</v>
      </c>
      <c r="BI156" s="193">
        <f t="shared" si="18"/>
        <v>0</v>
      </c>
      <c r="BJ156" s="14" t="s">
        <v>85</v>
      </c>
      <c r="BK156" s="193">
        <f t="shared" si="19"/>
        <v>0</v>
      </c>
      <c r="BL156" s="14" t="s">
        <v>217</v>
      </c>
      <c r="BM156" s="192" t="s">
        <v>229</v>
      </c>
    </row>
    <row r="157" spans="1:65" s="2" customFormat="1" ht="16.5" customHeight="1">
      <c r="A157" s="31"/>
      <c r="B157" s="32"/>
      <c r="C157" s="180" t="s">
        <v>230</v>
      </c>
      <c r="D157" s="180" t="s">
        <v>124</v>
      </c>
      <c r="E157" s="181" t="s">
        <v>231</v>
      </c>
      <c r="F157" s="182" t="s">
        <v>232</v>
      </c>
      <c r="G157" s="183" t="s">
        <v>216</v>
      </c>
      <c r="H157" s="184">
        <v>4</v>
      </c>
      <c r="I157" s="185"/>
      <c r="J157" s="186">
        <f t="shared" si="10"/>
        <v>0</v>
      </c>
      <c r="K157" s="187"/>
      <c r="L157" s="36"/>
      <c r="M157" s="188" t="s">
        <v>1</v>
      </c>
      <c r="N157" s="189" t="s">
        <v>42</v>
      </c>
      <c r="O157" s="68"/>
      <c r="P157" s="190">
        <f t="shared" si="11"/>
        <v>0</v>
      </c>
      <c r="Q157" s="190">
        <v>0</v>
      </c>
      <c r="R157" s="190">
        <f t="shared" si="12"/>
        <v>0</v>
      </c>
      <c r="S157" s="190">
        <v>0</v>
      </c>
      <c r="T157" s="191">
        <f t="shared" si="1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2" t="s">
        <v>217</v>
      </c>
      <c r="AT157" s="192" t="s">
        <v>124</v>
      </c>
      <c r="AU157" s="192" t="s">
        <v>85</v>
      </c>
      <c r="AY157" s="14" t="s">
        <v>121</v>
      </c>
      <c r="BE157" s="193">
        <f t="shared" si="14"/>
        <v>0</v>
      </c>
      <c r="BF157" s="193">
        <f t="shared" si="15"/>
        <v>0</v>
      </c>
      <c r="BG157" s="193">
        <f t="shared" si="16"/>
        <v>0</v>
      </c>
      <c r="BH157" s="193">
        <f t="shared" si="17"/>
        <v>0</v>
      </c>
      <c r="BI157" s="193">
        <f t="shared" si="18"/>
        <v>0</v>
      </c>
      <c r="BJ157" s="14" t="s">
        <v>85</v>
      </c>
      <c r="BK157" s="193">
        <f t="shared" si="19"/>
        <v>0</v>
      </c>
      <c r="BL157" s="14" t="s">
        <v>217</v>
      </c>
      <c r="BM157" s="192" t="s">
        <v>233</v>
      </c>
    </row>
    <row r="158" spans="1:65" s="2" customFormat="1" ht="16.5" customHeight="1">
      <c r="A158" s="31"/>
      <c r="B158" s="32"/>
      <c r="C158" s="180" t="s">
        <v>234</v>
      </c>
      <c r="D158" s="180" t="s">
        <v>124</v>
      </c>
      <c r="E158" s="181" t="s">
        <v>235</v>
      </c>
      <c r="F158" s="182" t="s">
        <v>236</v>
      </c>
      <c r="G158" s="183" t="s">
        <v>237</v>
      </c>
      <c r="H158" s="184">
        <v>1</v>
      </c>
      <c r="I158" s="185"/>
      <c r="J158" s="186">
        <f t="shared" si="10"/>
        <v>0</v>
      </c>
      <c r="K158" s="187"/>
      <c r="L158" s="36"/>
      <c r="M158" s="188" t="s">
        <v>1</v>
      </c>
      <c r="N158" s="189" t="s">
        <v>42</v>
      </c>
      <c r="O158" s="68"/>
      <c r="P158" s="190">
        <f t="shared" si="11"/>
        <v>0</v>
      </c>
      <c r="Q158" s="190">
        <v>0</v>
      </c>
      <c r="R158" s="190">
        <f t="shared" si="12"/>
        <v>0</v>
      </c>
      <c r="S158" s="190">
        <v>0</v>
      </c>
      <c r="T158" s="191">
        <f t="shared" si="1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2" t="s">
        <v>217</v>
      </c>
      <c r="AT158" s="192" t="s">
        <v>124</v>
      </c>
      <c r="AU158" s="192" t="s">
        <v>85</v>
      </c>
      <c r="AY158" s="14" t="s">
        <v>121</v>
      </c>
      <c r="BE158" s="193">
        <f t="shared" si="14"/>
        <v>0</v>
      </c>
      <c r="BF158" s="193">
        <f t="shared" si="15"/>
        <v>0</v>
      </c>
      <c r="BG158" s="193">
        <f t="shared" si="16"/>
        <v>0</v>
      </c>
      <c r="BH158" s="193">
        <f t="shared" si="17"/>
        <v>0</v>
      </c>
      <c r="BI158" s="193">
        <f t="shared" si="18"/>
        <v>0</v>
      </c>
      <c r="BJ158" s="14" t="s">
        <v>85</v>
      </c>
      <c r="BK158" s="193">
        <f t="shared" si="19"/>
        <v>0</v>
      </c>
      <c r="BL158" s="14" t="s">
        <v>217</v>
      </c>
      <c r="BM158" s="192" t="s">
        <v>238</v>
      </c>
    </row>
    <row r="159" spans="1:65" s="2" customFormat="1" ht="16.5" customHeight="1">
      <c r="A159" s="31"/>
      <c r="B159" s="32"/>
      <c r="C159" s="180" t="s">
        <v>239</v>
      </c>
      <c r="D159" s="180" t="s">
        <v>124</v>
      </c>
      <c r="E159" s="181" t="s">
        <v>240</v>
      </c>
      <c r="F159" s="182" t="s">
        <v>241</v>
      </c>
      <c r="G159" s="183" t="s">
        <v>216</v>
      </c>
      <c r="H159" s="184">
        <v>0.5</v>
      </c>
      <c r="I159" s="185"/>
      <c r="J159" s="186">
        <f t="shared" si="10"/>
        <v>0</v>
      </c>
      <c r="K159" s="187"/>
      <c r="L159" s="36"/>
      <c r="M159" s="188" t="s">
        <v>1</v>
      </c>
      <c r="N159" s="189" t="s">
        <v>42</v>
      </c>
      <c r="O159" s="68"/>
      <c r="P159" s="190">
        <f t="shared" si="11"/>
        <v>0</v>
      </c>
      <c r="Q159" s="190">
        <v>0</v>
      </c>
      <c r="R159" s="190">
        <f t="shared" si="12"/>
        <v>0</v>
      </c>
      <c r="S159" s="190">
        <v>0</v>
      </c>
      <c r="T159" s="191">
        <f t="shared" si="1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2" t="s">
        <v>217</v>
      </c>
      <c r="AT159" s="192" t="s">
        <v>124</v>
      </c>
      <c r="AU159" s="192" t="s">
        <v>85</v>
      </c>
      <c r="AY159" s="14" t="s">
        <v>121</v>
      </c>
      <c r="BE159" s="193">
        <f t="shared" si="14"/>
        <v>0</v>
      </c>
      <c r="BF159" s="193">
        <f t="shared" si="15"/>
        <v>0</v>
      </c>
      <c r="BG159" s="193">
        <f t="shared" si="16"/>
        <v>0</v>
      </c>
      <c r="BH159" s="193">
        <f t="shared" si="17"/>
        <v>0</v>
      </c>
      <c r="BI159" s="193">
        <f t="shared" si="18"/>
        <v>0</v>
      </c>
      <c r="BJ159" s="14" t="s">
        <v>85</v>
      </c>
      <c r="BK159" s="193">
        <f t="shared" si="19"/>
        <v>0</v>
      </c>
      <c r="BL159" s="14" t="s">
        <v>217</v>
      </c>
      <c r="BM159" s="192" t="s">
        <v>242</v>
      </c>
    </row>
    <row r="160" spans="1:65" s="2" customFormat="1" ht="16.5" customHeight="1">
      <c r="A160" s="31"/>
      <c r="B160" s="32"/>
      <c r="C160" s="180" t="s">
        <v>243</v>
      </c>
      <c r="D160" s="180" t="s">
        <v>124</v>
      </c>
      <c r="E160" s="181" t="s">
        <v>244</v>
      </c>
      <c r="F160" s="182" t="s">
        <v>245</v>
      </c>
      <c r="G160" s="183" t="s">
        <v>246</v>
      </c>
      <c r="H160" s="184">
        <v>0.05</v>
      </c>
      <c r="I160" s="185"/>
      <c r="J160" s="186">
        <f t="shared" si="10"/>
        <v>0</v>
      </c>
      <c r="K160" s="187"/>
      <c r="L160" s="36"/>
      <c r="M160" s="188" t="s">
        <v>1</v>
      </c>
      <c r="N160" s="189" t="s">
        <v>42</v>
      </c>
      <c r="O160" s="68"/>
      <c r="P160" s="190">
        <f t="shared" si="11"/>
        <v>0</v>
      </c>
      <c r="Q160" s="190">
        <v>0</v>
      </c>
      <c r="R160" s="190">
        <f t="shared" si="12"/>
        <v>0</v>
      </c>
      <c r="S160" s="190">
        <v>0</v>
      </c>
      <c r="T160" s="191">
        <f t="shared" si="1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2" t="s">
        <v>217</v>
      </c>
      <c r="AT160" s="192" t="s">
        <v>124</v>
      </c>
      <c r="AU160" s="192" t="s">
        <v>85</v>
      </c>
      <c r="AY160" s="14" t="s">
        <v>121</v>
      </c>
      <c r="BE160" s="193">
        <f t="shared" si="14"/>
        <v>0</v>
      </c>
      <c r="BF160" s="193">
        <f t="shared" si="15"/>
        <v>0</v>
      </c>
      <c r="BG160" s="193">
        <f t="shared" si="16"/>
        <v>0</v>
      </c>
      <c r="BH160" s="193">
        <f t="shared" si="17"/>
        <v>0</v>
      </c>
      <c r="BI160" s="193">
        <f t="shared" si="18"/>
        <v>0</v>
      </c>
      <c r="BJ160" s="14" t="s">
        <v>85</v>
      </c>
      <c r="BK160" s="193">
        <f t="shared" si="19"/>
        <v>0</v>
      </c>
      <c r="BL160" s="14" t="s">
        <v>217</v>
      </c>
      <c r="BM160" s="192" t="s">
        <v>247</v>
      </c>
    </row>
    <row r="161" spans="1:65" s="2" customFormat="1" ht="16.5" customHeight="1">
      <c r="A161" s="31"/>
      <c r="B161" s="32"/>
      <c r="C161" s="180" t="s">
        <v>248</v>
      </c>
      <c r="D161" s="180" t="s">
        <v>124</v>
      </c>
      <c r="E161" s="181" t="s">
        <v>249</v>
      </c>
      <c r="F161" s="182" t="s">
        <v>250</v>
      </c>
      <c r="G161" s="183" t="s">
        <v>246</v>
      </c>
      <c r="H161" s="184">
        <v>0.02</v>
      </c>
      <c r="I161" s="185"/>
      <c r="J161" s="186">
        <f t="shared" si="10"/>
        <v>0</v>
      </c>
      <c r="K161" s="187"/>
      <c r="L161" s="36"/>
      <c r="M161" s="188" t="s">
        <v>1</v>
      </c>
      <c r="N161" s="189" t="s">
        <v>42</v>
      </c>
      <c r="O161" s="68"/>
      <c r="P161" s="190">
        <f t="shared" si="11"/>
        <v>0</v>
      </c>
      <c r="Q161" s="190">
        <v>0</v>
      </c>
      <c r="R161" s="190">
        <f t="shared" si="12"/>
        <v>0</v>
      </c>
      <c r="S161" s="190">
        <v>0</v>
      </c>
      <c r="T161" s="191">
        <f t="shared" si="1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2" t="s">
        <v>217</v>
      </c>
      <c r="AT161" s="192" t="s">
        <v>124</v>
      </c>
      <c r="AU161" s="192" t="s">
        <v>85</v>
      </c>
      <c r="AY161" s="14" t="s">
        <v>121</v>
      </c>
      <c r="BE161" s="193">
        <f t="shared" si="14"/>
        <v>0</v>
      </c>
      <c r="BF161" s="193">
        <f t="shared" si="15"/>
        <v>0</v>
      </c>
      <c r="BG161" s="193">
        <f t="shared" si="16"/>
        <v>0</v>
      </c>
      <c r="BH161" s="193">
        <f t="shared" si="17"/>
        <v>0</v>
      </c>
      <c r="BI161" s="193">
        <f t="shared" si="18"/>
        <v>0</v>
      </c>
      <c r="BJ161" s="14" t="s">
        <v>85</v>
      </c>
      <c r="BK161" s="193">
        <f t="shared" si="19"/>
        <v>0</v>
      </c>
      <c r="BL161" s="14" t="s">
        <v>217</v>
      </c>
      <c r="BM161" s="192" t="s">
        <v>251</v>
      </c>
    </row>
    <row r="162" spans="1:65" s="12" customFormat="1" ht="25.9" customHeight="1">
      <c r="B162" s="164"/>
      <c r="C162" s="165"/>
      <c r="D162" s="166" t="s">
        <v>76</v>
      </c>
      <c r="E162" s="167" t="s">
        <v>252</v>
      </c>
      <c r="F162" s="167" t="s">
        <v>253</v>
      </c>
      <c r="G162" s="165"/>
      <c r="H162" s="165"/>
      <c r="I162" s="168"/>
      <c r="J162" s="169">
        <f>BK162</f>
        <v>0</v>
      </c>
      <c r="K162" s="165"/>
      <c r="L162" s="170"/>
      <c r="M162" s="171"/>
      <c r="N162" s="172"/>
      <c r="O162" s="172"/>
      <c r="P162" s="173">
        <f>P163+P165</f>
        <v>0</v>
      </c>
      <c r="Q162" s="172"/>
      <c r="R162" s="173">
        <f>R163+R165</f>
        <v>0</v>
      </c>
      <c r="S162" s="172"/>
      <c r="T162" s="174">
        <f>T163+T165</f>
        <v>0</v>
      </c>
      <c r="AR162" s="175" t="s">
        <v>148</v>
      </c>
      <c r="AT162" s="176" t="s">
        <v>76</v>
      </c>
      <c r="AU162" s="176" t="s">
        <v>77</v>
      </c>
      <c r="AY162" s="175" t="s">
        <v>121</v>
      </c>
      <c r="BK162" s="177">
        <f>BK163+BK165</f>
        <v>0</v>
      </c>
    </row>
    <row r="163" spans="1:65" s="12" customFormat="1" ht="22.9" customHeight="1">
      <c r="B163" s="164"/>
      <c r="C163" s="165"/>
      <c r="D163" s="166" t="s">
        <v>76</v>
      </c>
      <c r="E163" s="178" t="s">
        <v>254</v>
      </c>
      <c r="F163" s="178" t="s">
        <v>255</v>
      </c>
      <c r="G163" s="165"/>
      <c r="H163" s="165"/>
      <c r="I163" s="168"/>
      <c r="J163" s="179">
        <f>BK163</f>
        <v>0</v>
      </c>
      <c r="K163" s="165"/>
      <c r="L163" s="170"/>
      <c r="M163" s="171"/>
      <c r="N163" s="172"/>
      <c r="O163" s="172"/>
      <c r="P163" s="173">
        <f>P164</f>
        <v>0</v>
      </c>
      <c r="Q163" s="172"/>
      <c r="R163" s="173">
        <f>R164</f>
        <v>0</v>
      </c>
      <c r="S163" s="172"/>
      <c r="T163" s="174">
        <f>T164</f>
        <v>0</v>
      </c>
      <c r="AR163" s="175" t="s">
        <v>148</v>
      </c>
      <c r="AT163" s="176" t="s">
        <v>76</v>
      </c>
      <c r="AU163" s="176" t="s">
        <v>85</v>
      </c>
      <c r="AY163" s="175" t="s">
        <v>121</v>
      </c>
      <c r="BK163" s="177">
        <f>BK164</f>
        <v>0</v>
      </c>
    </row>
    <row r="164" spans="1:65" s="2" customFormat="1" ht="16.5" customHeight="1">
      <c r="A164" s="31"/>
      <c r="B164" s="32"/>
      <c r="C164" s="180" t="s">
        <v>256</v>
      </c>
      <c r="D164" s="180" t="s">
        <v>124</v>
      </c>
      <c r="E164" s="181" t="s">
        <v>257</v>
      </c>
      <c r="F164" s="182" t="s">
        <v>255</v>
      </c>
      <c r="G164" s="183" t="s">
        <v>209</v>
      </c>
      <c r="H164" s="205"/>
      <c r="I164" s="185"/>
      <c r="J164" s="186">
        <f>ROUND(I164*H164,2)</f>
        <v>0</v>
      </c>
      <c r="K164" s="187"/>
      <c r="L164" s="36"/>
      <c r="M164" s="188" t="s">
        <v>1</v>
      </c>
      <c r="N164" s="189" t="s">
        <v>42</v>
      </c>
      <c r="O164" s="68"/>
      <c r="P164" s="190">
        <f>O164*H164</f>
        <v>0</v>
      </c>
      <c r="Q164" s="190">
        <v>0</v>
      </c>
      <c r="R164" s="190">
        <f>Q164*H164</f>
        <v>0</v>
      </c>
      <c r="S164" s="190">
        <v>0</v>
      </c>
      <c r="T164" s="191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2" t="s">
        <v>258</v>
      </c>
      <c r="AT164" s="192" t="s">
        <v>124</v>
      </c>
      <c r="AU164" s="192" t="s">
        <v>87</v>
      </c>
      <c r="AY164" s="14" t="s">
        <v>121</v>
      </c>
      <c r="BE164" s="193">
        <f>IF(N164="základní",J164,0)</f>
        <v>0</v>
      </c>
      <c r="BF164" s="193">
        <f>IF(N164="snížená",J164,0)</f>
        <v>0</v>
      </c>
      <c r="BG164" s="193">
        <f>IF(N164="zákl. přenesená",J164,0)</f>
        <v>0</v>
      </c>
      <c r="BH164" s="193">
        <f>IF(N164="sníž. přenesená",J164,0)</f>
        <v>0</v>
      </c>
      <c r="BI164" s="193">
        <f>IF(N164="nulová",J164,0)</f>
        <v>0</v>
      </c>
      <c r="BJ164" s="14" t="s">
        <v>85</v>
      </c>
      <c r="BK164" s="193">
        <f>ROUND(I164*H164,2)</f>
        <v>0</v>
      </c>
      <c r="BL164" s="14" t="s">
        <v>258</v>
      </c>
      <c r="BM164" s="192" t="s">
        <v>259</v>
      </c>
    </row>
    <row r="165" spans="1:65" s="12" customFormat="1" ht="22.9" customHeight="1">
      <c r="B165" s="164"/>
      <c r="C165" s="165"/>
      <c r="D165" s="166" t="s">
        <v>76</v>
      </c>
      <c r="E165" s="178" t="s">
        <v>260</v>
      </c>
      <c r="F165" s="178" t="s">
        <v>261</v>
      </c>
      <c r="G165" s="165"/>
      <c r="H165" s="165"/>
      <c r="I165" s="168"/>
      <c r="J165" s="179">
        <f>BK165</f>
        <v>0</v>
      </c>
      <c r="K165" s="165"/>
      <c r="L165" s="170"/>
      <c r="M165" s="171"/>
      <c r="N165" s="172"/>
      <c r="O165" s="172"/>
      <c r="P165" s="173">
        <f>P166</f>
        <v>0</v>
      </c>
      <c r="Q165" s="172"/>
      <c r="R165" s="173">
        <f>R166</f>
        <v>0</v>
      </c>
      <c r="S165" s="172"/>
      <c r="T165" s="174">
        <f>T166</f>
        <v>0</v>
      </c>
      <c r="AR165" s="175" t="s">
        <v>148</v>
      </c>
      <c r="AT165" s="176" t="s">
        <v>76</v>
      </c>
      <c r="AU165" s="176" t="s">
        <v>85</v>
      </c>
      <c r="AY165" s="175" t="s">
        <v>121</v>
      </c>
      <c r="BK165" s="177">
        <f>BK166</f>
        <v>0</v>
      </c>
    </row>
    <row r="166" spans="1:65" s="2" customFormat="1" ht="16.5" customHeight="1">
      <c r="A166" s="31"/>
      <c r="B166" s="32"/>
      <c r="C166" s="180" t="s">
        <v>262</v>
      </c>
      <c r="D166" s="180" t="s">
        <v>124</v>
      </c>
      <c r="E166" s="181" t="s">
        <v>263</v>
      </c>
      <c r="F166" s="182" t="s">
        <v>261</v>
      </c>
      <c r="G166" s="183" t="s">
        <v>209</v>
      </c>
      <c r="H166" s="205"/>
      <c r="I166" s="185"/>
      <c r="J166" s="186">
        <f>ROUND(I166*H166,2)</f>
        <v>0</v>
      </c>
      <c r="K166" s="187"/>
      <c r="L166" s="36"/>
      <c r="M166" s="206" t="s">
        <v>1</v>
      </c>
      <c r="N166" s="207" t="s">
        <v>42</v>
      </c>
      <c r="O166" s="208"/>
      <c r="P166" s="209">
        <f>O166*H166</f>
        <v>0</v>
      </c>
      <c r="Q166" s="209">
        <v>0</v>
      </c>
      <c r="R166" s="209">
        <f>Q166*H166</f>
        <v>0</v>
      </c>
      <c r="S166" s="209">
        <v>0</v>
      </c>
      <c r="T166" s="210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2" t="s">
        <v>258</v>
      </c>
      <c r="AT166" s="192" t="s">
        <v>124</v>
      </c>
      <c r="AU166" s="192" t="s">
        <v>87</v>
      </c>
      <c r="AY166" s="14" t="s">
        <v>121</v>
      </c>
      <c r="BE166" s="193">
        <f>IF(N166="základní",J166,0)</f>
        <v>0</v>
      </c>
      <c r="BF166" s="193">
        <f>IF(N166="snížená",J166,0)</f>
        <v>0</v>
      </c>
      <c r="BG166" s="193">
        <f>IF(N166="zákl. přenesená",J166,0)</f>
        <v>0</v>
      </c>
      <c r="BH166" s="193">
        <f>IF(N166="sníž. přenesená",J166,0)</f>
        <v>0</v>
      </c>
      <c r="BI166" s="193">
        <f>IF(N166="nulová",J166,0)</f>
        <v>0</v>
      </c>
      <c r="BJ166" s="14" t="s">
        <v>85</v>
      </c>
      <c r="BK166" s="193">
        <f>ROUND(I166*H166,2)</f>
        <v>0</v>
      </c>
      <c r="BL166" s="14" t="s">
        <v>258</v>
      </c>
      <c r="BM166" s="192" t="s">
        <v>264</v>
      </c>
    </row>
    <row r="167" spans="1:65" s="2" customFormat="1" ht="6.95" customHeight="1">
      <c r="A167" s="31"/>
      <c r="B167" s="51"/>
      <c r="C167" s="52"/>
      <c r="D167" s="52"/>
      <c r="E167" s="52"/>
      <c r="F167" s="52"/>
      <c r="G167" s="52"/>
      <c r="H167" s="52"/>
      <c r="I167" s="52"/>
      <c r="J167" s="52"/>
      <c r="K167" s="52"/>
      <c r="L167" s="36"/>
      <c r="M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</row>
  </sheetData>
  <sheetProtection algorithmName="SHA-512" hashValue="ZrKA9iUgEYCn81iZlx0WCzuCCx1f8L+AP+aYLiJWrP1ykkdoF2boHxObV6RWuKRFiAcPtCoHHtFpdP4dNGupig==" saltValue="FFlZHXHjrrCt6fFaoxfQ9sVdqUB88SnUrGM7FGj8BcoVgL2PksNWLZFf2G9AzRsfn7rFxiAuhWp2Uap+9jX5sw==" spinCount="100000" sheet="1" objects="1" scenarios="1" formatColumns="0" formatRows="0" autoFilter="0"/>
  <autoFilter ref="C125:K166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05 - Výměna osvětlení v r...</vt:lpstr>
      <vt:lpstr>'05 - Výměna osvětlení v r...'!Názvy_tisku</vt:lpstr>
      <vt:lpstr>'Rekapitulace stavby'!Názvy_tisku</vt:lpstr>
      <vt:lpstr>'05 - Výměna osvětlení v 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Sádlík</dc:creator>
  <cp:lastModifiedBy>Řezáčová Sylva, Ing.</cp:lastModifiedBy>
  <dcterms:created xsi:type="dcterms:W3CDTF">2024-01-11T04:11:10Z</dcterms:created>
  <dcterms:modified xsi:type="dcterms:W3CDTF">2024-09-03T04:48:08Z</dcterms:modified>
</cp:coreProperties>
</file>