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2425_NemCL - modernizace lůžkové stanice ve 3.NP\06 DVZ\F Soupis prací\"/>
    </mc:Choice>
  </mc:AlternateContent>
  <xr:revisionPtr revIDLastSave="0" documentId="13_ncr:1_{2A166A21-51BB-434C-8394-E7F7307FC08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kapitulace stavby" sheetId="1" r:id="rId1"/>
    <sheet name="SO 01 - Monoblok - Archit..." sheetId="2" r:id="rId2"/>
    <sheet name="Pokyny pro vyplnění" sheetId="3" r:id="rId3"/>
  </sheets>
  <definedNames>
    <definedName name="_xlnm._FilterDatabase" localSheetId="1" hidden="1">'SO 01 - Monoblok - Archit...'!$C$103:$K$1025</definedName>
    <definedName name="_xlnm.Print_Titles" localSheetId="0">'Rekapitulace stavby'!$52:$52</definedName>
    <definedName name="_xlnm.Print_Titles" localSheetId="1">'SO 01 - Monoblok - Archit...'!$103:$103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_xlnm.Print_Area" localSheetId="1">'SO 01 - Monoblok - Archit...'!$C$4:$J$39,'SO 01 - Monoblok - Archit...'!$C$45:$J$85,'SO 01 - Monoblok - Archit...'!$C$91:$J$1025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 s="1"/>
  <c r="BI1024" i="2"/>
  <c r="BH1024" i="2"/>
  <c r="BG1024" i="2"/>
  <c r="BF1024" i="2"/>
  <c r="T1024" i="2"/>
  <c r="R1024" i="2"/>
  <c r="P1024" i="2"/>
  <c r="BI1023" i="2"/>
  <c r="BH1023" i="2"/>
  <c r="BG1023" i="2"/>
  <c r="BF1023" i="2"/>
  <c r="T1023" i="2"/>
  <c r="R1023" i="2"/>
  <c r="P1023" i="2"/>
  <c r="BI1021" i="2"/>
  <c r="BH1021" i="2"/>
  <c r="BG1021" i="2"/>
  <c r="BF1021" i="2"/>
  <c r="T1021" i="2"/>
  <c r="R1021" i="2"/>
  <c r="P1021" i="2"/>
  <c r="BI1015" i="2"/>
  <c r="BH1015" i="2"/>
  <c r="BG1015" i="2"/>
  <c r="BF1015" i="2"/>
  <c r="T1015" i="2"/>
  <c r="R1015" i="2"/>
  <c r="P1015" i="2"/>
  <c r="BI1011" i="2"/>
  <c r="BH1011" i="2"/>
  <c r="BG1011" i="2"/>
  <c r="BF1011" i="2"/>
  <c r="T1011" i="2"/>
  <c r="R1011" i="2"/>
  <c r="P1011" i="2"/>
  <c r="BI1008" i="2"/>
  <c r="BH1008" i="2"/>
  <c r="BG1008" i="2"/>
  <c r="BF1008" i="2"/>
  <c r="T1008" i="2"/>
  <c r="R1008" i="2"/>
  <c r="P1008" i="2"/>
  <c r="BI1006" i="2"/>
  <c r="BH1006" i="2"/>
  <c r="BG1006" i="2"/>
  <c r="BF1006" i="2"/>
  <c r="T1006" i="2"/>
  <c r="R1006" i="2"/>
  <c r="P1006" i="2"/>
  <c r="BI1003" i="2"/>
  <c r="BH1003" i="2"/>
  <c r="BG1003" i="2"/>
  <c r="BF1003" i="2"/>
  <c r="T1003" i="2"/>
  <c r="T1002" i="2"/>
  <c r="R1003" i="2"/>
  <c r="R1002" i="2"/>
  <c r="P1003" i="2"/>
  <c r="P1002" i="2"/>
  <c r="BI1000" i="2"/>
  <c r="BH1000" i="2"/>
  <c r="BG1000" i="2"/>
  <c r="BF1000" i="2"/>
  <c r="T1000" i="2"/>
  <c r="T999" i="2"/>
  <c r="R1000" i="2"/>
  <c r="R999" i="2"/>
  <c r="P1000" i="2"/>
  <c r="P999" i="2"/>
  <c r="BI997" i="2"/>
  <c r="BH997" i="2"/>
  <c r="BG997" i="2"/>
  <c r="BF997" i="2"/>
  <c r="T997" i="2"/>
  <c r="R997" i="2"/>
  <c r="P997" i="2"/>
  <c r="BI995" i="2"/>
  <c r="BH995" i="2"/>
  <c r="BG995" i="2"/>
  <c r="BF995" i="2"/>
  <c r="T995" i="2"/>
  <c r="R995" i="2"/>
  <c r="P995" i="2"/>
  <c r="BI989" i="2"/>
  <c r="BH989" i="2"/>
  <c r="BG989" i="2"/>
  <c r="BF989" i="2"/>
  <c r="T989" i="2"/>
  <c r="R989" i="2"/>
  <c r="P989" i="2"/>
  <c r="BI973" i="2"/>
  <c r="BH973" i="2"/>
  <c r="BG973" i="2"/>
  <c r="BF973" i="2"/>
  <c r="T973" i="2"/>
  <c r="R973" i="2"/>
  <c r="P973" i="2"/>
  <c r="BI964" i="2"/>
  <c r="BH964" i="2"/>
  <c r="BG964" i="2"/>
  <c r="BF964" i="2"/>
  <c r="T964" i="2"/>
  <c r="R964" i="2"/>
  <c r="P964" i="2"/>
  <c r="BI961" i="2"/>
  <c r="BH961" i="2"/>
  <c r="BG961" i="2"/>
  <c r="BF961" i="2"/>
  <c r="T961" i="2"/>
  <c r="R961" i="2"/>
  <c r="P961" i="2"/>
  <c r="BI958" i="2"/>
  <c r="BH958" i="2"/>
  <c r="BG958" i="2"/>
  <c r="BF958" i="2"/>
  <c r="T958" i="2"/>
  <c r="R958" i="2"/>
  <c r="P958" i="2"/>
  <c r="BI956" i="2"/>
  <c r="BH956" i="2"/>
  <c r="BG956" i="2"/>
  <c r="BF956" i="2"/>
  <c r="T956" i="2"/>
  <c r="R956" i="2"/>
  <c r="P956" i="2"/>
  <c r="BI954" i="2"/>
  <c r="BH954" i="2"/>
  <c r="BG954" i="2"/>
  <c r="BF954" i="2"/>
  <c r="T954" i="2"/>
  <c r="R954" i="2"/>
  <c r="P954" i="2"/>
  <c r="BI948" i="2"/>
  <c r="BH948" i="2"/>
  <c r="BG948" i="2"/>
  <c r="BF948" i="2"/>
  <c r="T948" i="2"/>
  <c r="R948" i="2"/>
  <c r="P948" i="2"/>
  <c r="BI945" i="2"/>
  <c r="BH945" i="2"/>
  <c r="BG945" i="2"/>
  <c r="BF945" i="2"/>
  <c r="T945" i="2"/>
  <c r="R945" i="2"/>
  <c r="P945" i="2"/>
  <c r="BI943" i="2"/>
  <c r="BH943" i="2"/>
  <c r="BG943" i="2"/>
  <c r="BF943" i="2"/>
  <c r="T943" i="2"/>
  <c r="R943" i="2"/>
  <c r="P943" i="2"/>
  <c r="BI926" i="2"/>
  <c r="BH926" i="2"/>
  <c r="BG926" i="2"/>
  <c r="BF926" i="2"/>
  <c r="T926" i="2"/>
  <c r="R926" i="2"/>
  <c r="P926" i="2"/>
  <c r="BI924" i="2"/>
  <c r="BH924" i="2"/>
  <c r="BG924" i="2"/>
  <c r="BF924" i="2"/>
  <c r="T924" i="2"/>
  <c r="R924" i="2"/>
  <c r="P924" i="2"/>
  <c r="BI912" i="2"/>
  <c r="BH912" i="2"/>
  <c r="BG912" i="2"/>
  <c r="BF912" i="2"/>
  <c r="T912" i="2"/>
  <c r="R912" i="2"/>
  <c r="P912" i="2"/>
  <c r="BI910" i="2"/>
  <c r="BH910" i="2"/>
  <c r="BG910" i="2"/>
  <c r="BF910" i="2"/>
  <c r="T910" i="2"/>
  <c r="R910" i="2"/>
  <c r="P910" i="2"/>
  <c r="BI886" i="2"/>
  <c r="BH886" i="2"/>
  <c r="BG886" i="2"/>
  <c r="BF886" i="2"/>
  <c r="T886" i="2"/>
  <c r="R886" i="2"/>
  <c r="P886" i="2"/>
  <c r="BI861" i="2"/>
  <c r="BH861" i="2"/>
  <c r="BG861" i="2"/>
  <c r="BF861" i="2"/>
  <c r="T861" i="2"/>
  <c r="R861" i="2"/>
  <c r="P861" i="2"/>
  <c r="BI859" i="2"/>
  <c r="BH859" i="2"/>
  <c r="BG859" i="2"/>
  <c r="BF859" i="2"/>
  <c r="T859" i="2"/>
  <c r="R859" i="2"/>
  <c r="P859" i="2"/>
  <c r="BI857" i="2"/>
  <c r="BH857" i="2"/>
  <c r="BG857" i="2"/>
  <c r="BF857" i="2"/>
  <c r="T857" i="2"/>
  <c r="R857" i="2"/>
  <c r="P857" i="2"/>
  <c r="BI854" i="2"/>
  <c r="BH854" i="2"/>
  <c r="BG854" i="2"/>
  <c r="BF854" i="2"/>
  <c r="T854" i="2"/>
  <c r="R854" i="2"/>
  <c r="P854" i="2"/>
  <c r="BI852" i="2"/>
  <c r="BH852" i="2"/>
  <c r="BG852" i="2"/>
  <c r="BF852" i="2"/>
  <c r="T852" i="2"/>
  <c r="R852" i="2"/>
  <c r="P852" i="2"/>
  <c r="BI828" i="2"/>
  <c r="BH828" i="2"/>
  <c r="BG828" i="2"/>
  <c r="BF828" i="2"/>
  <c r="T828" i="2"/>
  <c r="R828" i="2"/>
  <c r="P828" i="2"/>
  <c r="BI826" i="2"/>
  <c r="BH826" i="2"/>
  <c r="BG826" i="2"/>
  <c r="BF826" i="2"/>
  <c r="T826" i="2"/>
  <c r="R826" i="2"/>
  <c r="P826" i="2"/>
  <c r="BI806" i="2"/>
  <c r="BH806" i="2"/>
  <c r="BG806" i="2"/>
  <c r="BF806" i="2"/>
  <c r="T806" i="2"/>
  <c r="R806" i="2"/>
  <c r="P806" i="2"/>
  <c r="BI788" i="2"/>
  <c r="BH788" i="2"/>
  <c r="BG788" i="2"/>
  <c r="BF788" i="2"/>
  <c r="T788" i="2"/>
  <c r="R788" i="2"/>
  <c r="P788" i="2"/>
  <c r="BI786" i="2"/>
  <c r="BH786" i="2"/>
  <c r="BG786" i="2"/>
  <c r="BF786" i="2"/>
  <c r="T786" i="2"/>
  <c r="R786" i="2"/>
  <c r="P786" i="2"/>
  <c r="BI784" i="2"/>
  <c r="BH784" i="2"/>
  <c r="BG784" i="2"/>
  <c r="BF784" i="2"/>
  <c r="T784" i="2"/>
  <c r="R784" i="2"/>
  <c r="P784" i="2"/>
  <c r="BI782" i="2"/>
  <c r="BH782" i="2"/>
  <c r="BG782" i="2"/>
  <c r="BF782" i="2"/>
  <c r="T782" i="2"/>
  <c r="R782" i="2"/>
  <c r="P782" i="2"/>
  <c r="BI780" i="2"/>
  <c r="BH780" i="2"/>
  <c r="BG780" i="2"/>
  <c r="BF780" i="2"/>
  <c r="T780" i="2"/>
  <c r="R780" i="2"/>
  <c r="P780" i="2"/>
  <c r="BI777" i="2"/>
  <c r="BH777" i="2"/>
  <c r="BG777" i="2"/>
  <c r="BF777" i="2"/>
  <c r="T777" i="2"/>
  <c r="R777" i="2"/>
  <c r="P777" i="2"/>
  <c r="BI775" i="2"/>
  <c r="BH775" i="2"/>
  <c r="BG775" i="2"/>
  <c r="BF775" i="2"/>
  <c r="T775" i="2"/>
  <c r="R775" i="2"/>
  <c r="P775" i="2"/>
  <c r="BI760" i="2"/>
  <c r="BH760" i="2"/>
  <c r="BG760" i="2"/>
  <c r="BF760" i="2"/>
  <c r="T760" i="2"/>
  <c r="R760" i="2"/>
  <c r="P760" i="2"/>
  <c r="BI758" i="2"/>
  <c r="BH758" i="2"/>
  <c r="BG758" i="2"/>
  <c r="BF758" i="2"/>
  <c r="T758" i="2"/>
  <c r="R758" i="2"/>
  <c r="P758" i="2"/>
  <c r="BI743" i="2"/>
  <c r="BH743" i="2"/>
  <c r="BG743" i="2"/>
  <c r="BF743" i="2"/>
  <c r="T743" i="2"/>
  <c r="R743" i="2"/>
  <c r="P743" i="2"/>
  <c r="BI741" i="2"/>
  <c r="BH741" i="2"/>
  <c r="BG741" i="2"/>
  <c r="BF741" i="2"/>
  <c r="T741" i="2"/>
  <c r="R741" i="2"/>
  <c r="P741" i="2"/>
  <c r="BI722" i="2"/>
  <c r="BH722" i="2"/>
  <c r="BG722" i="2"/>
  <c r="BF722" i="2"/>
  <c r="T722" i="2"/>
  <c r="R722" i="2"/>
  <c r="P722" i="2"/>
  <c r="BI699" i="2"/>
  <c r="BH699" i="2"/>
  <c r="BG699" i="2"/>
  <c r="BF699" i="2"/>
  <c r="T699" i="2"/>
  <c r="R699" i="2"/>
  <c r="P699" i="2"/>
  <c r="BI697" i="2"/>
  <c r="BH697" i="2"/>
  <c r="BG697" i="2"/>
  <c r="BF697" i="2"/>
  <c r="T697" i="2"/>
  <c r="R697" i="2"/>
  <c r="P697" i="2"/>
  <c r="BI695" i="2"/>
  <c r="BH695" i="2"/>
  <c r="BG695" i="2"/>
  <c r="BF695" i="2"/>
  <c r="T695" i="2"/>
  <c r="R695" i="2"/>
  <c r="P695" i="2"/>
  <c r="BI693" i="2"/>
  <c r="BH693" i="2"/>
  <c r="BG693" i="2"/>
  <c r="BF693" i="2"/>
  <c r="T693" i="2"/>
  <c r="R693" i="2"/>
  <c r="P693" i="2"/>
  <c r="BI669" i="2"/>
  <c r="BH669" i="2"/>
  <c r="BG669" i="2"/>
  <c r="BF669" i="2"/>
  <c r="T669" i="2"/>
  <c r="T668" i="2"/>
  <c r="R669" i="2"/>
  <c r="R668" i="2" s="1"/>
  <c r="P669" i="2"/>
  <c r="P668" i="2"/>
  <c r="BI666" i="2"/>
  <c r="BH666" i="2"/>
  <c r="BG666" i="2"/>
  <c r="BF666" i="2"/>
  <c r="T666" i="2"/>
  <c r="R666" i="2"/>
  <c r="P666" i="2"/>
  <c r="BI664" i="2"/>
  <c r="BH664" i="2"/>
  <c r="BG664" i="2"/>
  <c r="BF664" i="2"/>
  <c r="T664" i="2"/>
  <c r="R664" i="2"/>
  <c r="P664" i="2"/>
  <c r="BI662" i="2"/>
  <c r="BH662" i="2"/>
  <c r="BG662" i="2"/>
  <c r="BF662" i="2"/>
  <c r="T662" i="2"/>
  <c r="R662" i="2"/>
  <c r="P662" i="2"/>
  <c r="BI660" i="2"/>
  <c r="BH660" i="2"/>
  <c r="BG660" i="2"/>
  <c r="BF660" i="2"/>
  <c r="T660" i="2"/>
  <c r="R660" i="2"/>
  <c r="P660" i="2"/>
  <c r="BI658" i="2"/>
  <c r="BH658" i="2"/>
  <c r="BG658" i="2"/>
  <c r="BF658" i="2"/>
  <c r="T658" i="2"/>
  <c r="R658" i="2"/>
  <c r="P658" i="2"/>
  <c r="BI656" i="2"/>
  <c r="BH656" i="2"/>
  <c r="BG656" i="2"/>
  <c r="BF656" i="2"/>
  <c r="T656" i="2"/>
  <c r="R656" i="2"/>
  <c r="P656" i="2"/>
  <c r="BI654" i="2"/>
  <c r="BH654" i="2"/>
  <c r="BG654" i="2"/>
  <c r="BF654" i="2"/>
  <c r="T654" i="2"/>
  <c r="R654" i="2"/>
  <c r="P654" i="2"/>
  <c r="BI652" i="2"/>
  <c r="BH652" i="2"/>
  <c r="BG652" i="2"/>
  <c r="BF652" i="2"/>
  <c r="T652" i="2"/>
  <c r="R652" i="2"/>
  <c r="P652" i="2"/>
  <c r="BI650" i="2"/>
  <c r="BH650" i="2"/>
  <c r="BG650" i="2"/>
  <c r="BF650" i="2"/>
  <c r="T650" i="2"/>
  <c r="R650" i="2"/>
  <c r="P650" i="2"/>
  <c r="BI648" i="2"/>
  <c r="BH648" i="2"/>
  <c r="BG648" i="2"/>
  <c r="BF648" i="2"/>
  <c r="T648" i="2"/>
  <c r="R648" i="2"/>
  <c r="P648" i="2"/>
  <c r="BI646" i="2"/>
  <c r="BH646" i="2"/>
  <c r="BG646" i="2"/>
  <c r="BF646" i="2"/>
  <c r="T646" i="2"/>
  <c r="R646" i="2"/>
  <c r="P646" i="2"/>
  <c r="BI644" i="2"/>
  <c r="BH644" i="2"/>
  <c r="BG644" i="2"/>
  <c r="BF644" i="2"/>
  <c r="T644" i="2"/>
  <c r="R644" i="2"/>
  <c r="P644" i="2"/>
  <c r="BI641" i="2"/>
  <c r="BH641" i="2"/>
  <c r="BG641" i="2"/>
  <c r="BF641" i="2"/>
  <c r="T641" i="2"/>
  <c r="R641" i="2"/>
  <c r="P641" i="2"/>
  <c r="BI636" i="2"/>
  <c r="BH636" i="2"/>
  <c r="BG636" i="2"/>
  <c r="BF636" i="2"/>
  <c r="T636" i="2"/>
  <c r="R636" i="2"/>
  <c r="P636" i="2"/>
  <c r="BI635" i="2"/>
  <c r="BH635" i="2"/>
  <c r="BG635" i="2"/>
  <c r="BF635" i="2"/>
  <c r="T635" i="2"/>
  <c r="R635" i="2"/>
  <c r="P635" i="2"/>
  <c r="BI634" i="2"/>
  <c r="BH634" i="2"/>
  <c r="BG634" i="2"/>
  <c r="BF634" i="2"/>
  <c r="T634" i="2"/>
  <c r="R634" i="2"/>
  <c r="P634" i="2"/>
  <c r="BI631" i="2"/>
  <c r="BH631" i="2"/>
  <c r="BG631" i="2"/>
  <c r="BF631" i="2"/>
  <c r="T631" i="2"/>
  <c r="R631" i="2"/>
  <c r="P631" i="2"/>
  <c r="BI624" i="2"/>
  <c r="BH624" i="2"/>
  <c r="BG624" i="2"/>
  <c r="BF624" i="2"/>
  <c r="T624" i="2"/>
  <c r="R624" i="2"/>
  <c r="P624" i="2"/>
  <c r="BI622" i="2"/>
  <c r="BH622" i="2"/>
  <c r="BG622" i="2"/>
  <c r="BF622" i="2"/>
  <c r="T622" i="2"/>
  <c r="R622" i="2"/>
  <c r="P622" i="2"/>
  <c r="BI604" i="2"/>
  <c r="BH604" i="2"/>
  <c r="BG604" i="2"/>
  <c r="BF604" i="2"/>
  <c r="T604" i="2"/>
  <c r="R604" i="2"/>
  <c r="P604" i="2"/>
  <c r="BI601" i="2"/>
  <c r="BH601" i="2"/>
  <c r="BG601" i="2"/>
  <c r="BF601" i="2"/>
  <c r="T601" i="2"/>
  <c r="R601" i="2"/>
  <c r="P601" i="2"/>
  <c r="BI598" i="2"/>
  <c r="BH598" i="2"/>
  <c r="BG598" i="2"/>
  <c r="BF598" i="2"/>
  <c r="T598" i="2"/>
  <c r="R598" i="2"/>
  <c r="P598" i="2"/>
  <c r="BI589" i="2"/>
  <c r="BH589" i="2"/>
  <c r="BG589" i="2"/>
  <c r="BF589" i="2"/>
  <c r="T589" i="2"/>
  <c r="R589" i="2"/>
  <c r="P589" i="2"/>
  <c r="BI583" i="2"/>
  <c r="BH583" i="2"/>
  <c r="BG583" i="2"/>
  <c r="BF583" i="2"/>
  <c r="T583" i="2"/>
  <c r="R583" i="2"/>
  <c r="P583" i="2"/>
  <c r="BI579" i="2"/>
  <c r="BH579" i="2"/>
  <c r="BG579" i="2"/>
  <c r="BF579" i="2"/>
  <c r="T579" i="2"/>
  <c r="R579" i="2"/>
  <c r="P579" i="2"/>
  <c r="BI576" i="2"/>
  <c r="BH576" i="2"/>
  <c r="BG576" i="2"/>
  <c r="BF576" i="2"/>
  <c r="T576" i="2"/>
  <c r="R576" i="2"/>
  <c r="P576" i="2"/>
  <c r="BI573" i="2"/>
  <c r="BH573" i="2"/>
  <c r="BG573" i="2"/>
  <c r="BF573" i="2"/>
  <c r="T573" i="2"/>
  <c r="R573" i="2"/>
  <c r="P573" i="2"/>
  <c r="BI563" i="2"/>
  <c r="BH563" i="2"/>
  <c r="BG563" i="2"/>
  <c r="BF563" i="2"/>
  <c r="T563" i="2"/>
  <c r="R563" i="2"/>
  <c r="P563" i="2"/>
  <c r="BI561" i="2"/>
  <c r="BH561" i="2"/>
  <c r="BG561" i="2"/>
  <c r="BF561" i="2"/>
  <c r="T561" i="2"/>
  <c r="R561" i="2"/>
  <c r="P561" i="2"/>
  <c r="BI560" i="2"/>
  <c r="BH560" i="2"/>
  <c r="BG560" i="2"/>
  <c r="BF560" i="2"/>
  <c r="T560" i="2"/>
  <c r="R560" i="2"/>
  <c r="P560" i="2"/>
  <c r="BI559" i="2"/>
  <c r="BH559" i="2"/>
  <c r="BG559" i="2"/>
  <c r="BF559" i="2"/>
  <c r="T559" i="2"/>
  <c r="R559" i="2"/>
  <c r="P559" i="2"/>
  <c r="BI558" i="2"/>
  <c r="BH558" i="2"/>
  <c r="BG558" i="2"/>
  <c r="BF558" i="2"/>
  <c r="T558" i="2"/>
  <c r="R558" i="2"/>
  <c r="P558" i="2"/>
  <c r="BI557" i="2"/>
  <c r="BH557" i="2"/>
  <c r="BG557" i="2"/>
  <c r="BF557" i="2"/>
  <c r="T557" i="2"/>
  <c r="R557" i="2"/>
  <c r="P557" i="2"/>
  <c r="BI556" i="2"/>
  <c r="BH556" i="2"/>
  <c r="BG556" i="2"/>
  <c r="BF556" i="2"/>
  <c r="T556" i="2"/>
  <c r="R556" i="2"/>
  <c r="P556" i="2"/>
  <c r="BI548" i="2"/>
  <c r="BH548" i="2"/>
  <c r="BG548" i="2"/>
  <c r="BF548" i="2"/>
  <c r="T548" i="2"/>
  <c r="R548" i="2"/>
  <c r="P548" i="2"/>
  <c r="BI543" i="2"/>
  <c r="BH543" i="2"/>
  <c r="BG543" i="2"/>
  <c r="BF543" i="2"/>
  <c r="T543" i="2"/>
  <c r="R543" i="2"/>
  <c r="P543" i="2"/>
  <c r="BI542" i="2"/>
  <c r="BH542" i="2"/>
  <c r="BG542" i="2"/>
  <c r="BF542" i="2"/>
  <c r="T542" i="2"/>
  <c r="R542" i="2"/>
  <c r="P542" i="2"/>
  <c r="BI540" i="2"/>
  <c r="BH540" i="2"/>
  <c r="BG540" i="2"/>
  <c r="BF540" i="2"/>
  <c r="T540" i="2"/>
  <c r="R540" i="2"/>
  <c r="P540" i="2"/>
  <c r="BI539" i="2"/>
  <c r="BH539" i="2"/>
  <c r="BG539" i="2"/>
  <c r="BF539" i="2"/>
  <c r="T539" i="2"/>
  <c r="R539" i="2"/>
  <c r="P539" i="2"/>
  <c r="BI538" i="2"/>
  <c r="BH538" i="2"/>
  <c r="BG538" i="2"/>
  <c r="BF538" i="2"/>
  <c r="T538" i="2"/>
  <c r="R538" i="2"/>
  <c r="P538" i="2"/>
  <c r="BI537" i="2"/>
  <c r="BH537" i="2"/>
  <c r="BG537" i="2"/>
  <c r="BF537" i="2"/>
  <c r="T537" i="2"/>
  <c r="R537" i="2"/>
  <c r="P537" i="2"/>
  <c r="BI536" i="2"/>
  <c r="BH536" i="2"/>
  <c r="BG536" i="2"/>
  <c r="BF536" i="2"/>
  <c r="T536" i="2"/>
  <c r="R536" i="2"/>
  <c r="P536" i="2"/>
  <c r="BI510" i="2"/>
  <c r="BH510" i="2"/>
  <c r="BG510" i="2"/>
  <c r="BF510" i="2"/>
  <c r="T510" i="2"/>
  <c r="R510" i="2"/>
  <c r="P510" i="2"/>
  <c r="BI507" i="2"/>
  <c r="BH507" i="2"/>
  <c r="BG507" i="2"/>
  <c r="BF507" i="2"/>
  <c r="T507" i="2"/>
  <c r="R507" i="2"/>
  <c r="P507" i="2"/>
  <c r="BI479" i="2"/>
  <c r="BH479" i="2"/>
  <c r="BG479" i="2"/>
  <c r="BF479" i="2"/>
  <c r="T479" i="2"/>
  <c r="R479" i="2"/>
  <c r="P479" i="2"/>
  <c r="BI475" i="2"/>
  <c r="BH475" i="2"/>
  <c r="BG475" i="2"/>
  <c r="BF475" i="2"/>
  <c r="T475" i="2"/>
  <c r="R475" i="2"/>
  <c r="P475" i="2"/>
  <c r="BI463" i="2"/>
  <c r="BH463" i="2"/>
  <c r="BG463" i="2"/>
  <c r="BF463" i="2"/>
  <c r="T463" i="2"/>
  <c r="R463" i="2"/>
  <c r="P463" i="2"/>
  <c r="BI456" i="2"/>
  <c r="BH456" i="2"/>
  <c r="BG456" i="2"/>
  <c r="BF456" i="2"/>
  <c r="T456" i="2"/>
  <c r="R456" i="2"/>
  <c r="P456" i="2"/>
  <c r="BI451" i="2"/>
  <c r="BH451" i="2"/>
  <c r="BG451" i="2"/>
  <c r="BF451" i="2"/>
  <c r="T451" i="2"/>
  <c r="R451" i="2"/>
  <c r="P451" i="2"/>
  <c r="BI447" i="2"/>
  <c r="BH447" i="2"/>
  <c r="BG447" i="2"/>
  <c r="BF447" i="2"/>
  <c r="T447" i="2"/>
  <c r="R447" i="2"/>
  <c r="P447" i="2"/>
  <c r="BI435" i="2"/>
  <c r="BH435" i="2"/>
  <c r="BG435" i="2"/>
  <c r="BF435" i="2"/>
  <c r="T435" i="2"/>
  <c r="R435" i="2"/>
  <c r="P435" i="2"/>
  <c r="BI433" i="2"/>
  <c r="BH433" i="2"/>
  <c r="BG433" i="2"/>
  <c r="BF433" i="2"/>
  <c r="T433" i="2"/>
  <c r="R433" i="2"/>
  <c r="P433" i="2"/>
  <c r="BI432" i="2"/>
  <c r="BH432" i="2"/>
  <c r="BG432" i="2"/>
  <c r="BF432" i="2"/>
  <c r="T432" i="2"/>
  <c r="R432" i="2"/>
  <c r="P432" i="2"/>
  <c r="BI431" i="2"/>
  <c r="BH431" i="2"/>
  <c r="BG431" i="2"/>
  <c r="BF431" i="2"/>
  <c r="T431" i="2"/>
  <c r="R431" i="2"/>
  <c r="P431" i="2"/>
  <c r="BI430" i="2"/>
  <c r="BH430" i="2"/>
  <c r="BG430" i="2"/>
  <c r="BF430" i="2"/>
  <c r="T430" i="2"/>
  <c r="R430" i="2"/>
  <c r="P430" i="2"/>
  <c r="BI429" i="2"/>
  <c r="BH429" i="2"/>
  <c r="BG429" i="2"/>
  <c r="BF429" i="2"/>
  <c r="T429" i="2"/>
  <c r="R429" i="2"/>
  <c r="P429" i="2"/>
  <c r="BI428" i="2"/>
  <c r="BH428" i="2"/>
  <c r="BG428" i="2"/>
  <c r="BF428" i="2"/>
  <c r="T428" i="2"/>
  <c r="R428" i="2"/>
  <c r="P428" i="2"/>
  <c r="BI412" i="2"/>
  <c r="BH412" i="2"/>
  <c r="BG412" i="2"/>
  <c r="BF412" i="2"/>
  <c r="T412" i="2"/>
  <c r="R412" i="2"/>
  <c r="P412" i="2"/>
  <c r="BI410" i="2"/>
  <c r="BH410" i="2"/>
  <c r="BG410" i="2"/>
  <c r="BF410" i="2"/>
  <c r="T410" i="2"/>
  <c r="R410" i="2"/>
  <c r="P410" i="2"/>
  <c r="BI409" i="2"/>
  <c r="BH409" i="2"/>
  <c r="BG409" i="2"/>
  <c r="BF409" i="2"/>
  <c r="T409" i="2"/>
  <c r="R409" i="2"/>
  <c r="P409" i="2"/>
  <c r="BI408" i="2"/>
  <c r="BH408" i="2"/>
  <c r="BG408" i="2"/>
  <c r="BF408" i="2"/>
  <c r="T408" i="2"/>
  <c r="R408" i="2"/>
  <c r="P408" i="2"/>
  <c r="BI400" i="2"/>
  <c r="BH400" i="2"/>
  <c r="BG400" i="2"/>
  <c r="BF400" i="2"/>
  <c r="T400" i="2"/>
  <c r="R400" i="2"/>
  <c r="P400" i="2"/>
  <c r="BI390" i="2"/>
  <c r="BH390" i="2"/>
  <c r="BG390" i="2"/>
  <c r="BF390" i="2"/>
  <c r="T390" i="2"/>
  <c r="R390" i="2"/>
  <c r="P390" i="2"/>
  <c r="BI373" i="2"/>
  <c r="BH373" i="2"/>
  <c r="BG373" i="2"/>
  <c r="BF373" i="2"/>
  <c r="T373" i="2"/>
  <c r="R373" i="2"/>
  <c r="P373" i="2"/>
  <c r="BI369" i="2"/>
  <c r="BH369" i="2"/>
  <c r="BG369" i="2"/>
  <c r="BF369" i="2"/>
  <c r="T369" i="2"/>
  <c r="R369" i="2"/>
  <c r="P369" i="2"/>
  <c r="BI355" i="2"/>
  <c r="BH355" i="2"/>
  <c r="BG355" i="2"/>
  <c r="BF355" i="2"/>
  <c r="T355" i="2"/>
  <c r="R355" i="2"/>
  <c r="P355" i="2"/>
  <c r="BI351" i="2"/>
  <c r="BH351" i="2"/>
  <c r="BG351" i="2"/>
  <c r="BF351" i="2"/>
  <c r="T351" i="2"/>
  <c r="R351" i="2"/>
  <c r="P351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7" i="2"/>
  <c r="BH337" i="2"/>
  <c r="BG337" i="2"/>
  <c r="BF337" i="2"/>
  <c r="T337" i="2"/>
  <c r="R337" i="2"/>
  <c r="P337" i="2"/>
  <c r="BI336" i="2"/>
  <c r="BH336" i="2"/>
  <c r="BG336" i="2"/>
  <c r="BF336" i="2"/>
  <c r="T336" i="2"/>
  <c r="R336" i="2"/>
  <c r="P336" i="2"/>
  <c r="BI335" i="2"/>
  <c r="BH335" i="2"/>
  <c r="BG335" i="2"/>
  <c r="BF335" i="2"/>
  <c r="T335" i="2"/>
  <c r="R335" i="2"/>
  <c r="P335" i="2"/>
  <c r="BI334" i="2"/>
  <c r="BH334" i="2"/>
  <c r="BG334" i="2"/>
  <c r="BF334" i="2"/>
  <c r="T334" i="2"/>
  <c r="R334" i="2"/>
  <c r="P334" i="2"/>
  <c r="BI328" i="2"/>
  <c r="BH328" i="2"/>
  <c r="BG328" i="2"/>
  <c r="BF328" i="2"/>
  <c r="T328" i="2"/>
  <c r="R328" i="2"/>
  <c r="P328" i="2"/>
  <c r="BI324" i="2"/>
  <c r="BH324" i="2"/>
  <c r="BG324" i="2"/>
  <c r="BF324" i="2"/>
  <c r="T324" i="2"/>
  <c r="R324" i="2"/>
  <c r="P324" i="2"/>
  <c r="BI318" i="2"/>
  <c r="BH318" i="2"/>
  <c r="BG318" i="2"/>
  <c r="BF318" i="2"/>
  <c r="T318" i="2"/>
  <c r="R318" i="2"/>
  <c r="P318" i="2"/>
  <c r="BI314" i="2"/>
  <c r="BH314" i="2"/>
  <c r="BG314" i="2"/>
  <c r="BF314" i="2"/>
  <c r="T314" i="2"/>
  <c r="R314" i="2"/>
  <c r="P314" i="2"/>
  <c r="BI312" i="2"/>
  <c r="BH312" i="2"/>
  <c r="BG312" i="2"/>
  <c r="BF312" i="2"/>
  <c r="T312" i="2"/>
  <c r="R312" i="2"/>
  <c r="P312" i="2"/>
  <c r="BI311" i="2"/>
  <c r="BH311" i="2"/>
  <c r="BG311" i="2"/>
  <c r="BF311" i="2"/>
  <c r="T311" i="2"/>
  <c r="R311" i="2"/>
  <c r="P311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292" i="2"/>
  <c r="BH292" i="2"/>
  <c r="BG292" i="2"/>
  <c r="BF292" i="2"/>
  <c r="T292" i="2"/>
  <c r="R292" i="2"/>
  <c r="P292" i="2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R266" i="2"/>
  <c r="P266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46" i="2"/>
  <c r="BH246" i="2"/>
  <c r="BG246" i="2"/>
  <c r="BF246" i="2"/>
  <c r="T246" i="2"/>
  <c r="R246" i="2"/>
  <c r="P246" i="2"/>
  <c r="BI239" i="2"/>
  <c r="BH239" i="2"/>
  <c r="BG239" i="2"/>
  <c r="BF239" i="2"/>
  <c r="T239" i="2"/>
  <c r="R239" i="2"/>
  <c r="P239" i="2"/>
  <c r="BI235" i="2"/>
  <c r="BH235" i="2"/>
  <c r="BG235" i="2"/>
  <c r="BF235" i="2"/>
  <c r="T235" i="2"/>
  <c r="T234" i="2" s="1"/>
  <c r="R235" i="2"/>
  <c r="R234" i="2"/>
  <c r="P235" i="2"/>
  <c r="P234" i="2" s="1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4" i="2"/>
  <c r="BH184" i="2"/>
  <c r="BG184" i="2"/>
  <c r="BF184" i="2"/>
  <c r="T184" i="2"/>
  <c r="R184" i="2"/>
  <c r="P184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42" i="2"/>
  <c r="BH142" i="2"/>
  <c r="BG142" i="2"/>
  <c r="BF142" i="2"/>
  <c r="T142" i="2"/>
  <c r="R142" i="2"/>
  <c r="P142" i="2"/>
  <c r="BI133" i="2"/>
  <c r="BH133" i="2"/>
  <c r="BG133" i="2"/>
  <c r="BF133" i="2"/>
  <c r="T133" i="2"/>
  <c r="R133" i="2"/>
  <c r="P133" i="2"/>
  <c r="BI124" i="2"/>
  <c r="BH124" i="2"/>
  <c r="BG124" i="2"/>
  <c r="BF124" i="2"/>
  <c r="T124" i="2"/>
  <c r="R124" i="2"/>
  <c r="P124" i="2"/>
  <c r="BI121" i="2"/>
  <c r="BH121" i="2"/>
  <c r="BG121" i="2"/>
  <c r="BF121" i="2"/>
  <c r="T121" i="2"/>
  <c r="R121" i="2"/>
  <c r="P121" i="2"/>
  <c r="BI111" i="2"/>
  <c r="BH111" i="2"/>
  <c r="BG111" i="2"/>
  <c r="BF111" i="2"/>
  <c r="T111" i="2"/>
  <c r="R111" i="2"/>
  <c r="P111" i="2"/>
  <c r="BI109" i="2"/>
  <c r="BH109" i="2"/>
  <c r="BG109" i="2"/>
  <c r="BF109" i="2"/>
  <c r="T109" i="2"/>
  <c r="R109" i="2"/>
  <c r="P109" i="2"/>
  <c r="BI107" i="2"/>
  <c r="BH107" i="2"/>
  <c r="BG107" i="2"/>
  <c r="BF107" i="2"/>
  <c r="T107" i="2"/>
  <c r="R107" i="2"/>
  <c r="P107" i="2"/>
  <c r="J101" i="2"/>
  <c r="J100" i="2"/>
  <c r="F100" i="2"/>
  <c r="F98" i="2"/>
  <c r="E96" i="2"/>
  <c r="J55" i="2"/>
  <c r="J54" i="2"/>
  <c r="F54" i="2"/>
  <c r="F52" i="2"/>
  <c r="E50" i="2"/>
  <c r="J18" i="2"/>
  <c r="E18" i="2"/>
  <c r="F55" i="2" s="1"/>
  <c r="J17" i="2"/>
  <c r="J12" i="2"/>
  <c r="J98" i="2"/>
  <c r="E7" i="2"/>
  <c r="E94" i="2" s="1"/>
  <c r="L50" i="1"/>
  <c r="AM50" i="1"/>
  <c r="AM49" i="1"/>
  <c r="L49" i="1"/>
  <c r="AM47" i="1"/>
  <c r="L47" i="1"/>
  <c r="L45" i="1"/>
  <c r="L44" i="1"/>
  <c r="J1011" i="2"/>
  <c r="BK943" i="2"/>
  <c r="BK786" i="2"/>
  <c r="BK695" i="2"/>
  <c r="J658" i="2"/>
  <c r="J641" i="2"/>
  <c r="BK451" i="2"/>
  <c r="BK351" i="2"/>
  <c r="J232" i="2"/>
  <c r="BK168" i="2"/>
  <c r="BK1006" i="2"/>
  <c r="J956" i="2"/>
  <c r="BK658" i="2"/>
  <c r="J539" i="2"/>
  <c r="J451" i="2"/>
  <c r="BK408" i="2"/>
  <c r="J328" i="2"/>
  <c r="J246" i="2"/>
  <c r="BK924" i="2"/>
  <c r="J786" i="2"/>
  <c r="BK656" i="2"/>
  <c r="J558" i="2"/>
  <c r="J433" i="2"/>
  <c r="J373" i="2"/>
  <c r="J142" i="2"/>
  <c r="AS54" i="1"/>
  <c r="J961" i="2"/>
  <c r="J854" i="2"/>
  <c r="J777" i="2"/>
  <c r="J660" i="2"/>
  <c r="J604" i="2"/>
  <c r="J400" i="2"/>
  <c r="BK277" i="2"/>
  <c r="BK170" i="2"/>
  <c r="BK995" i="2"/>
  <c r="BK777" i="2"/>
  <c r="J722" i="2"/>
  <c r="J646" i="2"/>
  <c r="J540" i="2"/>
  <c r="J507" i="2"/>
  <c r="BK447" i="2"/>
  <c r="BK369" i="2"/>
  <c r="BK318" i="2"/>
  <c r="BK184" i="2"/>
  <c r="J133" i="2"/>
  <c r="BK861" i="2"/>
  <c r="BK669" i="2"/>
  <c r="BK646" i="2"/>
  <c r="BK589" i="2"/>
  <c r="J510" i="2"/>
  <c r="BK432" i="2"/>
  <c r="J408" i="2"/>
  <c r="J351" i="2"/>
  <c r="J337" i="2"/>
  <c r="J318" i="2"/>
  <c r="J266" i="2"/>
  <c r="BK246" i="2"/>
  <c r="J168" i="2"/>
  <c r="J107" i="2"/>
  <c r="J1021" i="2"/>
  <c r="BK956" i="2"/>
  <c r="BK857" i="2"/>
  <c r="J666" i="2"/>
  <c r="J656" i="2"/>
  <c r="J634" i="2"/>
  <c r="J579" i="2"/>
  <c r="J475" i="2"/>
  <c r="J369" i="2"/>
  <c r="BK292" i="2"/>
  <c r="BK945" i="2"/>
  <c r="J859" i="2"/>
  <c r="BK806" i="2"/>
  <c r="BK699" i="2"/>
  <c r="J669" i="2"/>
  <c r="BK660" i="2"/>
  <c r="J650" i="2"/>
  <c r="BK624" i="2"/>
  <c r="BK557" i="2"/>
  <c r="J447" i="2"/>
  <c r="BK410" i="2"/>
  <c r="BK312" i="2"/>
  <c r="J220" i="2"/>
  <c r="BK124" i="2"/>
  <c r="J1003" i="2"/>
  <c r="BK948" i="2"/>
  <c r="BK788" i="2"/>
  <c r="J652" i="2"/>
  <c r="BK644" i="2"/>
  <c r="J583" i="2"/>
  <c r="J538" i="2"/>
  <c r="J428" i="2"/>
  <c r="BK336" i="2"/>
  <c r="BK314" i="2"/>
  <c r="BK269" i="2"/>
  <c r="BK220" i="2"/>
  <c r="J175" i="2"/>
  <c r="BK111" i="2"/>
  <c r="BK854" i="2"/>
  <c r="BK722" i="2"/>
  <c r="BK648" i="2"/>
  <c r="BK583" i="2"/>
  <c r="BK538" i="2"/>
  <c r="BK355" i="2"/>
  <c r="J324" i="2"/>
  <c r="BK175" i="2"/>
  <c r="BK1023" i="2"/>
  <c r="J886" i="2"/>
  <c r="J775" i="2"/>
  <c r="BK662" i="2"/>
  <c r="J624" i="2"/>
  <c r="J548" i="2"/>
  <c r="BK429" i="2"/>
  <c r="J224" i="2"/>
  <c r="J1000" i="2"/>
  <c r="J958" i="2"/>
  <c r="J780" i="2"/>
  <c r="BK664" i="2"/>
  <c r="J635" i="2"/>
  <c r="BK543" i="2"/>
  <c r="BK341" i="2"/>
  <c r="J170" i="2"/>
  <c r="J1023" i="2"/>
  <c r="BK926" i="2"/>
  <c r="J741" i="2"/>
  <c r="BK400" i="2"/>
  <c r="BK302" i="2"/>
  <c r="BK229" i="2"/>
  <c r="J1006" i="2"/>
  <c r="J861" i="2"/>
  <c r="J699" i="2"/>
  <c r="BK598" i="2"/>
  <c r="J543" i="2"/>
  <c r="BK390" i="2"/>
  <c r="J275" i="2"/>
  <c r="BK1008" i="2"/>
  <c r="J948" i="2"/>
  <c r="BK666" i="2"/>
  <c r="BK652" i="2"/>
  <c r="J589" i="2"/>
  <c r="BK542" i="2"/>
  <c r="J431" i="2"/>
  <c r="J335" i="2"/>
  <c r="J1024" i="2"/>
  <c r="J989" i="2"/>
  <c r="J924" i="2"/>
  <c r="BK852" i="2"/>
  <c r="J758" i="2"/>
  <c r="BK548" i="2"/>
  <c r="BK479" i="2"/>
  <c r="J338" i="2"/>
  <c r="J292" i="2"/>
  <c r="J222" i="2"/>
  <c r="BK193" i="2"/>
  <c r="BK1024" i="2"/>
  <c r="BK635" i="2"/>
  <c r="J556" i="2"/>
  <c r="J410" i="2"/>
  <c r="BK338" i="2"/>
  <c r="J277" i="2"/>
  <c r="BK224" i="2"/>
  <c r="J1015" i="2"/>
  <c r="J631" i="2"/>
  <c r="J576" i="2"/>
  <c r="J542" i="2"/>
  <c r="BK433" i="2"/>
  <c r="J311" i="2"/>
  <c r="BK226" i="2"/>
  <c r="J857" i="2"/>
  <c r="J697" i="2"/>
  <c r="J695" i="2"/>
  <c r="BK650" i="2"/>
  <c r="BK573" i="2"/>
  <c r="BK537" i="2"/>
  <c r="BK412" i="2"/>
  <c r="BK275" i="2"/>
  <c r="BK239" i="2"/>
  <c r="J226" i="2"/>
  <c r="J109" i="2"/>
  <c r="J826" i="2"/>
  <c r="J557" i="2"/>
  <c r="BK133" i="2"/>
  <c r="BK997" i="2"/>
  <c r="BK912" i="2"/>
  <c r="J788" i="2"/>
  <c r="J760" i="2"/>
  <c r="BK622" i="2"/>
  <c r="BK556" i="2"/>
  <c r="J432" i="2"/>
  <c r="J314" i="2"/>
  <c r="J239" i="2"/>
  <c r="BK1021" i="2"/>
  <c r="J964" i="2"/>
  <c r="J662" i="2"/>
  <c r="J479" i="2"/>
  <c r="BK409" i="2"/>
  <c r="J336" i="2"/>
  <c r="J258" i="2"/>
  <c r="BK121" i="2"/>
  <c r="J995" i="2"/>
  <c r="J784" i="2"/>
  <c r="BK693" i="2"/>
  <c r="J601" i="2"/>
  <c r="J456" i="2"/>
  <c r="J312" i="2"/>
  <c r="BK166" i="2"/>
  <c r="J973" i="2"/>
  <c r="J828" i="2"/>
  <c r="J693" i="2"/>
  <c r="J644" i="2"/>
  <c r="BK561" i="2"/>
  <c r="BK435" i="2"/>
  <c r="BK334" i="2"/>
  <c r="J235" i="2"/>
  <c r="BK142" i="2"/>
  <c r="BK1000" i="2"/>
  <c r="J910" i="2"/>
  <c r="J537" i="2"/>
  <c r="J341" i="2"/>
  <c r="J269" i="2"/>
  <c r="J124" i="2"/>
  <c r="J943" i="2"/>
  <c r="BK782" i="2"/>
  <c r="BK641" i="2"/>
  <c r="J561" i="2"/>
  <c r="J536" i="2"/>
  <c r="J355" i="2"/>
  <c r="BK222" i="2"/>
  <c r="BK989" i="2"/>
  <c r="BK961" i="2"/>
  <c r="J852" i="2"/>
  <c r="BK758" i="2"/>
  <c r="BK631" i="2"/>
  <c r="BK560" i="2"/>
  <c r="J412" i="2"/>
  <c r="BK258" i="2"/>
  <c r="BK191" i="2"/>
  <c r="J121" i="2"/>
  <c r="J782" i="2"/>
  <c r="BK604" i="2"/>
  <c r="BK536" i="2"/>
  <c r="BK430" i="2"/>
  <c r="J390" i="2"/>
  <c r="BK311" i="2"/>
  <c r="J229" i="2"/>
  <c r="J172" i="2"/>
  <c r="BK859" i="2"/>
  <c r="BK741" i="2"/>
  <c r="BK579" i="2"/>
  <c r="BK507" i="2"/>
  <c r="BK328" i="2"/>
  <c r="BK255" i="2"/>
  <c r="BK109" i="2"/>
  <c r="BK1003" i="2"/>
  <c r="BK910" i="2"/>
  <c r="J806" i="2"/>
  <c r="BK697" i="2"/>
  <c r="J559" i="2"/>
  <c r="BK463" i="2"/>
  <c r="BK324" i="2"/>
  <c r="J598" i="2"/>
  <c r="BK475" i="2"/>
  <c r="BK337" i="2"/>
  <c r="J302" i="2"/>
  <c r="BK954" i="2"/>
  <c r="BK743" i="2"/>
  <c r="BK654" i="2"/>
  <c r="BK576" i="2"/>
  <c r="J560" i="2"/>
  <c r="BK172" i="2"/>
  <c r="J997" i="2"/>
  <c r="J954" i="2"/>
  <c r="BK760" i="2"/>
  <c r="BK636" i="2"/>
  <c r="BK563" i="2"/>
  <c r="BK540" i="2"/>
  <c r="J429" i="2"/>
  <c r="J339" i="2"/>
  <c r="J255" i="2"/>
  <c r="J184" i="2"/>
  <c r="BK1011" i="2"/>
  <c r="BK964" i="2"/>
  <c r="J912" i="2"/>
  <c r="BK775" i="2"/>
  <c r="J648" i="2"/>
  <c r="J563" i="2"/>
  <c r="BK510" i="2"/>
  <c r="BK456" i="2"/>
  <c r="J409" i="2"/>
  <c r="BK339" i="2"/>
  <c r="J334" i="2"/>
  <c r="J301" i="2"/>
  <c r="BK235" i="2"/>
  <c r="J191" i="2"/>
  <c r="BK886" i="2"/>
  <c r="BK784" i="2"/>
  <c r="BK634" i="2"/>
  <c r="BK559" i="2"/>
  <c r="J430" i="2"/>
  <c r="BK279" i="2"/>
  <c r="BK232" i="2"/>
  <c r="J1008" i="2"/>
  <c r="J945" i="2"/>
  <c r="BK828" i="2"/>
  <c r="J636" i="2"/>
  <c r="J573" i="2"/>
  <c r="BK539" i="2"/>
  <c r="BK373" i="2"/>
  <c r="J279" i="2"/>
  <c r="BK1015" i="2"/>
  <c r="J926" i="2"/>
  <c r="J743" i="2"/>
  <c r="J654" i="2"/>
  <c r="BK601" i="2"/>
  <c r="J463" i="2"/>
  <c r="BK428" i="2"/>
  <c r="BK266" i="2"/>
  <c r="J193" i="2"/>
  <c r="J111" i="2"/>
  <c r="BK958" i="2"/>
  <c r="BK780" i="2"/>
  <c r="BK431" i="2"/>
  <c r="BK335" i="2"/>
  <c r="J166" i="2"/>
  <c r="BK973" i="2"/>
  <c r="BK826" i="2"/>
  <c r="J664" i="2"/>
  <c r="J622" i="2"/>
  <c r="BK558" i="2"/>
  <c r="J435" i="2"/>
  <c r="BK301" i="2"/>
  <c r="BK107" i="2"/>
  <c r="R106" i="2" l="1"/>
  <c r="BK120" i="2"/>
  <c r="J120" i="2" s="1"/>
  <c r="J62" i="2" s="1"/>
  <c r="P169" i="2"/>
  <c r="R221" i="2"/>
  <c r="R238" i="2"/>
  <c r="BK340" i="2"/>
  <c r="J340" i="2" s="1"/>
  <c r="J68" i="2" s="1"/>
  <c r="BK434" i="2"/>
  <c r="J434" i="2"/>
  <c r="J69" i="2" s="1"/>
  <c r="BK541" i="2"/>
  <c r="J541" i="2"/>
  <c r="J70" i="2"/>
  <c r="P562" i="2"/>
  <c r="P633" i="2"/>
  <c r="T692" i="2"/>
  <c r="R779" i="2"/>
  <c r="T856" i="2"/>
  <c r="P947" i="2"/>
  <c r="BK960" i="2"/>
  <c r="J960" i="2"/>
  <c r="J78" i="2" s="1"/>
  <c r="BK994" i="2"/>
  <c r="T994" i="2"/>
  <c r="P1005" i="2"/>
  <c r="P106" i="2"/>
  <c r="P120" i="2"/>
  <c r="R169" i="2"/>
  <c r="P221" i="2"/>
  <c r="P238" i="2"/>
  <c r="T340" i="2"/>
  <c r="P434" i="2"/>
  <c r="P541" i="2"/>
  <c r="T562" i="2"/>
  <c r="R633" i="2"/>
  <c r="P692" i="2"/>
  <c r="T779" i="2"/>
  <c r="R856" i="2"/>
  <c r="T947" i="2"/>
  <c r="T960" i="2"/>
  <c r="T1005" i="2"/>
  <c r="P1020" i="2"/>
  <c r="T106" i="2"/>
  <c r="T120" i="2"/>
  <c r="T169" i="2"/>
  <c r="T221" i="2"/>
  <c r="BK238" i="2"/>
  <c r="J238" i="2"/>
  <c r="J67" i="2"/>
  <c r="P340" i="2"/>
  <c r="R434" i="2"/>
  <c r="R541" i="2"/>
  <c r="R562" i="2"/>
  <c r="T633" i="2"/>
  <c r="BK692" i="2"/>
  <c r="J692" i="2"/>
  <c r="J74" i="2"/>
  <c r="BK779" i="2"/>
  <c r="J779" i="2"/>
  <c r="J75" i="2"/>
  <c r="BK856" i="2"/>
  <c r="J856" i="2" s="1"/>
  <c r="J76" i="2" s="1"/>
  <c r="BK947" i="2"/>
  <c r="J947" i="2"/>
  <c r="J77" i="2" s="1"/>
  <c r="R960" i="2"/>
  <c r="R994" i="2"/>
  <c r="BK1005" i="2"/>
  <c r="J1005" i="2" s="1"/>
  <c r="J83" i="2" s="1"/>
  <c r="BK1020" i="2"/>
  <c r="J1020" i="2"/>
  <c r="J84" i="2" s="1"/>
  <c r="R1020" i="2"/>
  <c r="BK106" i="2"/>
  <c r="J106" i="2"/>
  <c r="J61" i="2" s="1"/>
  <c r="R120" i="2"/>
  <c r="BK169" i="2"/>
  <c r="J169" i="2"/>
  <c r="J63" i="2" s="1"/>
  <c r="BK221" i="2"/>
  <c r="J221" i="2"/>
  <c r="J64" i="2"/>
  <c r="T238" i="2"/>
  <c r="R340" i="2"/>
  <c r="T434" i="2"/>
  <c r="T541" i="2"/>
  <c r="BK562" i="2"/>
  <c r="J562" i="2" s="1"/>
  <c r="J71" i="2" s="1"/>
  <c r="BK633" i="2"/>
  <c r="J633" i="2" s="1"/>
  <c r="J72" i="2" s="1"/>
  <c r="R692" i="2"/>
  <c r="P779" i="2"/>
  <c r="P856" i="2"/>
  <c r="R947" i="2"/>
  <c r="P960" i="2"/>
  <c r="P994" i="2"/>
  <c r="P993" i="2" s="1"/>
  <c r="R1005" i="2"/>
  <c r="T1020" i="2"/>
  <c r="BK668" i="2"/>
  <c r="J668" i="2" s="1"/>
  <c r="J73" i="2" s="1"/>
  <c r="BK999" i="2"/>
  <c r="J999" i="2"/>
  <c r="J81" i="2" s="1"/>
  <c r="BK234" i="2"/>
  <c r="J234" i="2"/>
  <c r="J65" i="2"/>
  <c r="BK1002" i="2"/>
  <c r="J1002" i="2" s="1"/>
  <c r="J82" i="2" s="1"/>
  <c r="E48" i="2"/>
  <c r="BE109" i="2"/>
  <c r="BE121" i="2"/>
  <c r="BE124" i="2"/>
  <c r="BE133" i="2"/>
  <c r="BE168" i="2"/>
  <c r="BE175" i="2"/>
  <c r="BE246" i="2"/>
  <c r="BE258" i="2"/>
  <c r="BE318" i="2"/>
  <c r="BE328" i="2"/>
  <c r="BE334" i="2"/>
  <c r="BE335" i="2"/>
  <c r="BE337" i="2"/>
  <c r="BE338" i="2"/>
  <c r="BE409" i="2"/>
  <c r="BE412" i="2"/>
  <c r="BE430" i="2"/>
  <c r="BE435" i="2"/>
  <c r="BE475" i="2"/>
  <c r="BE507" i="2"/>
  <c r="BE536" i="2"/>
  <c r="BE540" i="2"/>
  <c r="BE579" i="2"/>
  <c r="BE583" i="2"/>
  <c r="BE635" i="2"/>
  <c r="BE644" i="2"/>
  <c r="BE648" i="2"/>
  <c r="BE650" i="2"/>
  <c r="BE652" i="2"/>
  <c r="BE656" i="2"/>
  <c r="BE695" i="2"/>
  <c r="BE722" i="2"/>
  <c r="BE741" i="2"/>
  <c r="BE743" i="2"/>
  <c r="BE786" i="2"/>
  <c r="BE852" i="2"/>
  <c r="BE924" i="2"/>
  <c r="BE926" i="2"/>
  <c r="BE954" i="2"/>
  <c r="BE956" i="2"/>
  <c r="BE958" i="2"/>
  <c r="BE964" i="2"/>
  <c r="BE995" i="2"/>
  <c r="BE1000" i="2"/>
  <c r="BE1003" i="2"/>
  <c r="BE1008" i="2"/>
  <c r="BE1015" i="2"/>
  <c r="J52" i="2"/>
  <c r="F101" i="2"/>
  <c r="BE111" i="2"/>
  <c r="BE170" i="2"/>
  <c r="BE220" i="2"/>
  <c r="BE226" i="2"/>
  <c r="BE235" i="2"/>
  <c r="BE269" i="2"/>
  <c r="BE292" i="2"/>
  <c r="BE311" i="2"/>
  <c r="BE339" i="2"/>
  <c r="BE341" i="2"/>
  <c r="BE410" i="2"/>
  <c r="BE428" i="2"/>
  <c r="BE429" i="2"/>
  <c r="BE447" i="2"/>
  <c r="BE451" i="2"/>
  <c r="BE456" i="2"/>
  <c r="BE463" i="2"/>
  <c r="BE510" i="2"/>
  <c r="BE539" i="2"/>
  <c r="BE542" i="2"/>
  <c r="BE543" i="2"/>
  <c r="BE561" i="2"/>
  <c r="BE563" i="2"/>
  <c r="BE573" i="2"/>
  <c r="BE598" i="2"/>
  <c r="BE601" i="2"/>
  <c r="BE604" i="2"/>
  <c r="BE622" i="2"/>
  <c r="BE624" i="2"/>
  <c r="BE631" i="2"/>
  <c r="BE636" i="2"/>
  <c r="BE641" i="2"/>
  <c r="BE658" i="2"/>
  <c r="BE664" i="2"/>
  <c r="BE693" i="2"/>
  <c r="BE758" i="2"/>
  <c r="BE760" i="2"/>
  <c r="BE777" i="2"/>
  <c r="BE780" i="2"/>
  <c r="BE828" i="2"/>
  <c r="BE948" i="2"/>
  <c r="BE1011" i="2"/>
  <c r="BE142" i="2"/>
  <c r="BE166" i="2"/>
  <c r="BE191" i="2"/>
  <c r="BE222" i="2"/>
  <c r="BE232" i="2"/>
  <c r="BE255" i="2"/>
  <c r="BE277" i="2"/>
  <c r="BE279" i="2"/>
  <c r="BE312" i="2"/>
  <c r="BE351" i="2"/>
  <c r="BE373" i="2"/>
  <c r="BE431" i="2"/>
  <c r="BE433" i="2"/>
  <c r="BE556" i="2"/>
  <c r="BE557" i="2"/>
  <c r="BE559" i="2"/>
  <c r="BE560" i="2"/>
  <c r="BE576" i="2"/>
  <c r="BE634" i="2"/>
  <c r="BE654" i="2"/>
  <c r="BE660" i="2"/>
  <c r="BE662" i="2"/>
  <c r="BE666" i="2"/>
  <c r="BE669" i="2"/>
  <c r="BE699" i="2"/>
  <c r="BE784" i="2"/>
  <c r="BE806" i="2"/>
  <c r="BE859" i="2"/>
  <c r="BE943" i="2"/>
  <c r="BE945" i="2"/>
  <c r="BE961" i="2"/>
  <c r="BE973" i="2"/>
  <c r="BE989" i="2"/>
  <c r="BE997" i="2"/>
  <c r="BE1021" i="2"/>
  <c r="BE1023" i="2"/>
  <c r="BE107" i="2"/>
  <c r="BE172" i="2"/>
  <c r="BE184" i="2"/>
  <c r="BE193" i="2"/>
  <c r="BE224" i="2"/>
  <c r="BE229" i="2"/>
  <c r="BE239" i="2"/>
  <c r="BE266" i="2"/>
  <c r="BE275" i="2"/>
  <c r="BE301" i="2"/>
  <c r="BE302" i="2"/>
  <c r="BE314" i="2"/>
  <c r="BE324" i="2"/>
  <c r="BE336" i="2"/>
  <c r="BE355" i="2"/>
  <c r="BE369" i="2"/>
  <c r="BE390" i="2"/>
  <c r="BE400" i="2"/>
  <c r="BE408" i="2"/>
  <c r="BE432" i="2"/>
  <c r="BE479" i="2"/>
  <c r="BE537" i="2"/>
  <c r="BE538" i="2"/>
  <c r="BE548" i="2"/>
  <c r="BE558" i="2"/>
  <c r="BE589" i="2"/>
  <c r="BE646" i="2"/>
  <c r="BE697" i="2"/>
  <c r="BE775" i="2"/>
  <c r="BE782" i="2"/>
  <c r="BE788" i="2"/>
  <c r="BE826" i="2"/>
  <c r="BE854" i="2"/>
  <c r="BE857" i="2"/>
  <c r="BE861" i="2"/>
  <c r="BE886" i="2"/>
  <c r="BE910" i="2"/>
  <c r="BE912" i="2"/>
  <c r="BE1006" i="2"/>
  <c r="BE1024" i="2"/>
  <c r="J34" i="2"/>
  <c r="AW55" i="1" s="1"/>
  <c r="F35" i="2"/>
  <c r="BB55" i="1" s="1"/>
  <c r="BB54" i="1" s="1"/>
  <c r="W31" i="1" s="1"/>
  <c r="F37" i="2"/>
  <c r="BD55" i="1" s="1"/>
  <c r="BD54" i="1" s="1"/>
  <c r="W33" i="1" s="1"/>
  <c r="F36" i="2"/>
  <c r="BC55" i="1" s="1"/>
  <c r="BC54" i="1" s="1"/>
  <c r="AY54" i="1" s="1"/>
  <c r="F34" i="2"/>
  <c r="BA55" i="1" s="1"/>
  <c r="BA54" i="1" s="1"/>
  <c r="W30" i="1" s="1"/>
  <c r="T237" i="2" l="1"/>
  <c r="T993" i="2"/>
  <c r="R237" i="2"/>
  <c r="R993" i="2"/>
  <c r="P237" i="2"/>
  <c r="P105" i="2"/>
  <c r="T105" i="2"/>
  <c r="T104" i="2"/>
  <c r="BK993" i="2"/>
  <c r="J993" i="2" s="1"/>
  <c r="J79" i="2" s="1"/>
  <c r="R105" i="2"/>
  <c r="R104" i="2" s="1"/>
  <c r="BK105" i="2"/>
  <c r="J994" i="2"/>
  <c r="J80" i="2"/>
  <c r="BK237" i="2"/>
  <c r="J237" i="2" s="1"/>
  <c r="J66" i="2" s="1"/>
  <c r="AX54" i="1"/>
  <c r="F33" i="2"/>
  <c r="AZ55" i="1" s="1"/>
  <c r="AZ54" i="1" s="1"/>
  <c r="W29" i="1" s="1"/>
  <c r="AW54" i="1"/>
  <c r="AK30" i="1" s="1"/>
  <c r="W32" i="1"/>
  <c r="J33" i="2"/>
  <c r="AV55" i="1" s="1"/>
  <c r="AT55" i="1" s="1"/>
  <c r="BK104" i="2" l="1"/>
  <c r="J104" i="2"/>
  <c r="P104" i="2"/>
  <c r="AU55" i="1"/>
  <c r="AU54" i="1" s="1"/>
  <c r="J105" i="2"/>
  <c r="J60" i="2"/>
  <c r="J30" i="2"/>
  <c r="AG55" i="1"/>
  <c r="AG54" i="1" s="1"/>
  <c r="AK26" i="1" s="1"/>
  <c r="AK35" i="1" s="1"/>
  <c r="AV54" i="1"/>
  <c r="AK29" i="1"/>
  <c r="J39" i="2" l="1"/>
  <c r="J59" i="2"/>
  <c r="AN55" i="1"/>
  <c r="AT54" i="1"/>
  <c r="AN54" i="1" s="1"/>
</calcChain>
</file>

<file path=xl/sharedStrings.xml><?xml version="1.0" encoding="utf-8"?>
<sst xmlns="http://schemas.openxmlformats.org/spreadsheetml/2006/main" count="9394" uniqueCount="1596">
  <si>
    <t>Export Komplet</t>
  </si>
  <si>
    <t>VZ</t>
  </si>
  <si>
    <t>2.0</t>
  </si>
  <si>
    <t>ZAMOK</t>
  </si>
  <si>
    <t>False</t>
  </si>
  <si>
    <t>{78bea305-8dc3-4497-a71d-eb8e9109278a}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</si>
  <si>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</si>
  <si>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</si>
  <si>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</si>
  <si>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</si>
  <si>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</si>
  <si>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</si>
  <si>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</si>
  <si>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</si>
  <si>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2425/DVZ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</si>
  <si>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</si>
  <si>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</si>
  <si>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Modernizace lůžkové stanice ve 3.NP</t>
  </si>
  <si>
    <t>KSO:</t>
  </si>
  <si>
    <t>801 11 23</t>
  </si>
  <si>
    <t>CC-CZ:</t>
  </si>
  <si>
    <t>1264</t>
  </si>
  <si>
    <t>Místo:</t>
  </si>
  <si>
    <t>Česká Lípa</t>
  </si>
  <si>
    <t>Datum:</t>
  </si>
  <si>
    <t>12. 9. 2024</t>
  </si>
  <si>
    <t>CZ-CPV:</t>
  </si>
  <si>
    <t>45000000-7</t>
  </si>
  <si>
    <t>CZ-CPA:</t>
  </si>
  <si>
    <t>41.00.48</t>
  </si>
  <si>
    <t>Zadavatel:</t>
  </si>
  <si>
    <t>IČ:</t>
  </si>
  <si>
    <t>27283518</t>
  </si>
  <si>
    <t xml:space="preserve">Nemocnice s poliklinikou Česká Lípa, a.s. </t>
  </si>
  <si>
    <t>DIČ:</t>
  </si>
  <si>
    <t>CZ27283518</t>
  </si>
  <si>
    <t>Uchazeč:</t>
  </si>
  <si>
    <t>Vyplň údaj</t>
  </si>
  <si>
    <t>Projektant:</t>
  </si>
  <si>
    <t>25410482</t>
  </si>
  <si>
    <t xml:space="preserve">STORING spol. s r.o. </t>
  </si>
  <si>
    <t>CZ25410482</t>
  </si>
  <si>
    <t>True</t>
  </si>
  <si>
    <t>Zpracovatel:</t>
  </si>
  <si>
    <t/>
  </si>
  <si>
    <t>Zuzana Morávková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</si>
  <si>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</si>
  <si>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</si>
  <si>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</si>
  <si>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</si>
  <si>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</si>
  <si>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</si>
  <si>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</si>
  <si>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</si>
  <si>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</si>
  <si>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</si>
  <si>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</si>
  <si>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</si>
  <si>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</si>
  <si>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</si>
  <si>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</si>
  <si>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</si>
  <si>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</si>
  <si>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</si>
  <si>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</si>
  <si>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</si>
  <si>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</si>
  <si>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</si>
  <si>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</si>
  <si>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</si>
  <si>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</si>
  <si>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</si>
  <si>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</si>
  <si>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</si>
  <si>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</si>
  <si>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</si>
  <si>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</si>
  <si>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</si>
  <si>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</si>
  <si>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</si>
  <si>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</si>
  <si>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</si>
  <si>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</si>
  <si>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</si>
  <si>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</si>
  <si>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</si>
  <si>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</si>
  <si>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</si>
  <si>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Monoblok - Architektonické a stavební řešení</t>
  </si>
  <si>
    <t>STA</t>
  </si>
  <si>
    <t>1</t>
  </si>
  <si>
    <t>{4c364f27-870b-418b-b068-533b55f82058}</t>
  </si>
  <si>
    <t>2</t>
  </si>
  <si>
    <t>KRYCÍ LIST SOUPISU PRACÍ</t>
  </si>
  <si>
    <t>Objekt:</t>
  </si>
  <si>
    <t>SO 01 - Monoblok - Architektonické a stavební řešení</t>
  </si>
  <si>
    <t>REKAPITULACE ČLENĚNÍ SOUPISU PRACÍ</t>
  </si>
  <si>
    <t>Kód dílu - Popis</t>
  </si>
  <si>
    <t>Cena celkem [CZK]</t>
  </si>
  <si>
    <t>-1</t>
  </si>
  <si>
    <t>HSV -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</si>
  <si>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</si>
  <si>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</si>
  <si>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</si>
  <si>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</si>
  <si>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</si>
  <si>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</si>
  <si>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725 - Zdravotechnika - zařizovací předměty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</si>
  <si>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</si>
  <si>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</si>
  <si>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</si>
  <si>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</si>
  <si>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</si>
  <si>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</si>
  <si>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</si>
  <si>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</si>
  <si>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</si>
  <si>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</si>
  <si>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</si>
  <si>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a ostatní rozpočtové náklady</t>
  </si>
  <si>
    <t xml:space="preserve">    0.10001 - Průzkumné, geodetické a projektové práce</t>
  </si>
  <si>
    <t xml:space="preserve">    0.20001 - Příprava staveniště</t>
  </si>
  <si>
    <t xml:space="preserve">    0.60001 - Územní vlivy</t>
  </si>
  <si>
    <t xml:space="preserve">    0.70001 - Provozní vlivy</t>
  </si>
  <si>
    <t xml:space="preserve">    0.90001 - Ostatní náklady stavby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</si>
  <si>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</si>
  <si>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</si>
  <si>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</si>
  <si>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</si>
  <si>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</si>
  <si>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</si>
  <si>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</si>
  <si>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</si>
  <si>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</si>
  <si>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</si>
  <si>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</si>
  <si>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</si>
  <si>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</si>
  <si>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</si>
  <si>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</si>
  <si>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3</t>
  </si>
  <si>
    <t>Svislé a kompletní konstrukce</t>
  </si>
  <si>
    <t>K</t>
  </si>
  <si>
    <t>317142432</t>
  </si>
  <si>
    <t>Překlad nenosný pórobetonový š 125 mm v do 250 mm na tenkovrstvou maltu dl přes 1000 do 1250 mm</t>
  </si>
  <si>
    <t>kus</t>
  </si>
  <si>
    <t>4</t>
  </si>
  <si>
    <t>-947708079</t>
  </si>
  <si>
    <t>Online PSC</t>
  </si>
  <si>
    <t>https://podminky.urs.cz/item/CS_URS_2024_02/317142432</t>
  </si>
  <si>
    <t>340239212</t>
  </si>
  <si>
    <t>Zazdívka otvorů v příčkách nebo stěnách pl přes 1 do 4 m2 cihlami plnými tl přes 100 mm</t>
  </si>
  <si>
    <t>m2</t>
  </si>
  <si>
    <t>786804870</t>
  </si>
  <si>
    <t>https://podminky.urs.cz/item/CS_URS_2024_02/340239212</t>
  </si>
  <si>
    <t>342272235</t>
  </si>
  <si>
    <t>Příčka z pórobetonových hladkých tvárnic na tenkovrstvou maltu tl 125 mm</t>
  </si>
  <si>
    <t>-2069528303</t>
  </si>
  <si>
    <t>https://podminky.urs.cz/item/CS_URS_2024_02/342272235</t>
  </si>
  <si>
    <t>VV</t>
  </si>
  <si>
    <t>" Nový stav  D1.01.100 - 101"</t>
  </si>
  <si>
    <t>"I-309 "      1,83*3,10*2     -0,80*1,97*2</t>
  </si>
  <si>
    <t>"I-310  "     8,194</t>
  </si>
  <si>
    <t>"I-311"      8,194</t>
  </si>
  <si>
    <t>"I-312"      8,194</t>
  </si>
  <si>
    <t>"I-358  CENTR. KOUP. "  0,90*3,10</t>
  </si>
  <si>
    <t>Součet</t>
  </si>
  <si>
    <t>6</t>
  </si>
  <si>
    <t>Úpravy povrchů, podlahy a osazování výplní</t>
  </si>
  <si>
    <t>612131101</t>
  </si>
  <si>
    <t>Cementový postřik vnitřních stěn nanášený celoplošně ručně</t>
  </si>
  <si>
    <t>-1808557422</t>
  </si>
  <si>
    <t>https://podminky.urs.cz/item/CS_URS_2024_02/612131101</t>
  </si>
  <si>
    <t xml:space="preserve">   37,661+297,384</t>
  </si>
  <si>
    <t>5</t>
  </si>
  <si>
    <t>612321141</t>
  </si>
  <si>
    <t>Vápenocementová omítka štuková dvouvrstvá vnitřních stěn nanášená ručně</t>
  </si>
  <si>
    <t>1672824399</t>
  </si>
  <si>
    <t>https://podminky.urs.cz/item/CS_URS_2024_02/612321141</t>
  </si>
  <si>
    <t>"I-309     PŘEDSÍŇ "  1,83*2,80   -0,80*1,97</t>
  </si>
  <si>
    <t>"I-310     PŘEDSÍŇ "    3,548</t>
  </si>
  <si>
    <t>"I-311     PŘEDSÍŇ "    3,548</t>
  </si>
  <si>
    <t>"I-312     PŘEDSÍŇ "   3,548</t>
  </si>
  <si>
    <t>"I-364    SKLAD"  (1,65+3,28)*2*2,60   -1,10*1,97</t>
  </si>
  <si>
    <t>612325422</t>
  </si>
  <si>
    <t>Oprava vnitřní vápenocementové štukové omítky tl jádrové omítky do 20 mm a tl štuku do 3 mm stěn v rozsahu plochy přes 10 do 30 %</t>
  </si>
  <si>
    <t>2141381026</t>
  </si>
  <si>
    <t>https://podminky.urs.cz/item/CS_URS_2024_02/612325422</t>
  </si>
  <si>
    <t>"I-309 "      2,91*2,80     -1,10*1,97</t>
  </si>
  <si>
    <t>"I-310  "     5,981</t>
  </si>
  <si>
    <t>"I-311"      5,981</t>
  </si>
  <si>
    <t>"I-312"      5,981</t>
  </si>
  <si>
    <t>"II-307"   (3,13+3,17)*2*2,50   -0,90*1,97</t>
  </si>
  <si>
    <t>7</t>
  </si>
  <si>
    <t>612331121</t>
  </si>
  <si>
    <t>Cementová omítka hladká jednovrstvá vnitřních stěn nanášená ručně</t>
  </si>
  <si>
    <t>-1304412177</t>
  </si>
  <si>
    <t>https://podminky.urs.cz/item/CS_URS_2024_02/612331121</t>
  </si>
  <si>
    <t>"I-309a   UMÝVÁRNA "</t>
  </si>
  <si>
    <t xml:space="preserve">   (1,72+1,83)*2*2,50   -0,80*1,97</t>
  </si>
  <si>
    <t>"I-309b   WC "                    16,174</t>
  </si>
  <si>
    <t>"I-310a   UMÝVÁRNA"   16,174</t>
  </si>
  <si>
    <t>"I-310b   WC  "                   16,174</t>
  </si>
  <si>
    <t>"I-311a   UMÝVÁRNA " 16,174</t>
  </si>
  <si>
    <t>"I-311b   WC "                  16,174</t>
  </si>
  <si>
    <t>"I-312a   UMÝVÁRNA " 16,174</t>
  </si>
  <si>
    <t>"I-312b   WC   "                16,174</t>
  </si>
  <si>
    <t xml:space="preserve">"I-349    ČIST. MÍSTN. "   </t>
  </si>
  <si>
    <t xml:space="preserve">   (2,60+5,00)*2*2,50   -0,90*1,97</t>
  </si>
  <si>
    <t xml:space="preserve">"I-351   ÚKLID "    </t>
  </si>
  <si>
    <t xml:space="preserve">   (2,60+1,63)*2*2,50   -0,70*1,97</t>
  </si>
  <si>
    <t xml:space="preserve">"I-353  WC PERSONÁL "  </t>
  </si>
  <si>
    <t xml:space="preserve">   (1,32+2,28)*2*2,50   -0,70*1,97*2</t>
  </si>
  <si>
    <t xml:space="preserve">   (1,32+0,90)*2*2,50   -0,70*1,97</t>
  </si>
  <si>
    <t xml:space="preserve">"I-358  CENTR. KOUP.  "   </t>
  </si>
  <si>
    <t xml:space="preserve">   (3,28+5,73)*2*2,50   -1,10*1,97</t>
  </si>
  <si>
    <t xml:space="preserve">"I-361    SPRCHA "      </t>
  </si>
  <si>
    <t xml:space="preserve">   (2,29+0,87)*2*2,50   -0,70*1,97</t>
  </si>
  <si>
    <t>8</t>
  </si>
  <si>
    <t>642942111</t>
  </si>
  <si>
    <t>Osazování zárubní nebo rámů dveřních kovových do 2,5 m2 na MC</t>
  </si>
  <si>
    <t>-660620896</t>
  </si>
  <si>
    <t>https://podminky.urs.cz/item/CS_URS_2024_02/642942111</t>
  </si>
  <si>
    <t>9</t>
  </si>
  <si>
    <t>M</t>
  </si>
  <si>
    <t>55331487</t>
  </si>
  <si>
    <t>zárubeň jednokřídlá ocelová pro zdění tl stěny 110-150mm rozměru 800/1970, 2100mm</t>
  </si>
  <si>
    <t>1925113929</t>
  </si>
  <si>
    <t>Ostatní konstrukce a práce, bourání</t>
  </si>
  <si>
    <t>10</t>
  </si>
  <si>
    <t>949101111</t>
  </si>
  <si>
    <t>Lešení pomocné pro objekty pozemních staveb s lešeňovou podlahou v do 1,9 m zatížení do 150 kg/m2</t>
  </si>
  <si>
    <t>16</t>
  </si>
  <si>
    <t>-1498873236</t>
  </si>
  <si>
    <t>https://podminky.urs.cz/item/CS_URS_2024_02/949101111</t>
  </si>
  <si>
    <t>11</t>
  </si>
  <si>
    <t>952901111</t>
  </si>
  <si>
    <t>Vyčištění budov bytové a občanské výstavby při výšce podlaží do 4 m</t>
  </si>
  <si>
    <t>-1924097986</t>
  </si>
  <si>
    <t>https://podminky.urs.cz/item/CS_URS_2024_02/952901111</t>
  </si>
  <si>
    <t xml:space="preserve">   36,00*18,00</t>
  </si>
  <si>
    <t>962031133</t>
  </si>
  <si>
    <t>Bourání příček nebo přizdívek z cihel pálených tl přes 100 do 150 mm</t>
  </si>
  <si>
    <t>236102881</t>
  </si>
  <si>
    <t>https://podminky.urs.cz/item/CS_URS_2024_02/962031133</t>
  </si>
  <si>
    <t xml:space="preserve">"I-309     PŘEDSÍŇ    "    </t>
  </si>
  <si>
    <t xml:space="preserve">   (1,72+1,83*2)*3,10   -0,70*1,97*3</t>
  </si>
  <si>
    <t>"I-310     PŘEDSÍŇ  "   12,541</t>
  </si>
  <si>
    <t>"I-311     PŘEDSÍŇ  "  12,541</t>
  </si>
  <si>
    <t>"I-312     PŘEDSÍŇ  "   12,541</t>
  </si>
  <si>
    <t>"I-361    SKLAD "     0,87*2,53</t>
  </si>
  <si>
    <t>13</t>
  </si>
  <si>
    <t>968072455</t>
  </si>
  <si>
    <t>Vybourání kovových dveřních zárubní pl do 2 m2</t>
  </si>
  <si>
    <t>967302926</t>
  </si>
  <si>
    <t>https://podminky.urs.cz/item/CS_URS_2024_02/968072455</t>
  </si>
  <si>
    <t>"I-309     PŘEDSÍŇ "   0,70*1,97*3</t>
  </si>
  <si>
    <t>"I-310     PŘEDSÍŇ "   0,70*1,97*3</t>
  </si>
  <si>
    <t>"I-311     PŘEDSÍŇ "   0,70*1,97*3</t>
  </si>
  <si>
    <t>"I-312     PŘEDSÍŇ "   0,70*1,97*3</t>
  </si>
  <si>
    <t>14</t>
  </si>
  <si>
    <t>971033631</t>
  </si>
  <si>
    <t>Vybourání otvorů ve zdivu cihelném pl do 4 m2 na MVC nebo MV tl do 150 mm</t>
  </si>
  <si>
    <t>268292322</t>
  </si>
  <si>
    <t>https://podminky.urs.cz/item/CS_URS_2024_02/971033631</t>
  </si>
  <si>
    <t>15</t>
  </si>
  <si>
    <t>978013191</t>
  </si>
  <si>
    <t>Otlučení (osekání) vnitřní vápenné nebo vápenocementové omítky stěn v rozsahu přes 50 do 100 %</t>
  </si>
  <si>
    <t>-1616987884</t>
  </si>
  <si>
    <t>https://podminky.urs.cz/item/CS_URS_2024_02/978013191</t>
  </si>
  <si>
    <t>"I-309a   UMÝVÁRNA "   (1,72*2+1,83)*0,53</t>
  </si>
  <si>
    <t>"I-309b   WC "            (1,72+0,86)*0,53</t>
  </si>
  <si>
    <t>"I-309c   SPRCHA "  (1,72+0,85)*0,53</t>
  </si>
  <si>
    <t>"I-310a   UMÝVÁRNA "  2,793</t>
  </si>
  <si>
    <t>"I-310b   WC  "                    1,367</t>
  </si>
  <si>
    <t>"I-310c   SPRCHA  "         1,362</t>
  </si>
  <si>
    <t>"I-311a   UMÝVÁRNA"     2,793</t>
  </si>
  <si>
    <t>"I-311b   WC "                     1,367</t>
  </si>
  <si>
    <t>"I-311c   SPRCHA"             1,362</t>
  </si>
  <si>
    <t>"I-312a   UMÝVÁRNA"   2,793</t>
  </si>
  <si>
    <t>"I-312b   WC "                    1,367</t>
  </si>
  <si>
    <t>"I-312c   SPRCHA"             1,362</t>
  </si>
  <si>
    <t>"I-349    ČIST. MÍSTN. "</t>
  </si>
  <si>
    <t xml:space="preserve">               (2,60+5,00)*2*0,53  </t>
  </si>
  <si>
    <t>"I-351   ÚKLID"   (2,60+1,63)*2*0,53</t>
  </si>
  <si>
    <t>"I-353  WC PERSONÁL"</t>
  </si>
  <si>
    <t xml:space="preserve">                 (1,32+2,28)*2*0,53</t>
  </si>
  <si>
    <t xml:space="preserve">                ( 1,32+0,90)*2*0,53</t>
  </si>
  <si>
    <t>"I-358  KOUPELNA PAC. "</t>
  </si>
  <si>
    <t xml:space="preserve">               (3,30+6,40)*2*0,53</t>
  </si>
  <si>
    <t>"I-361    SKLAD"  (2,27+0,87)*2*0,53</t>
  </si>
  <si>
    <t>"I-364    SKLAD"  (1,65+3,28)*2*0,53</t>
  </si>
  <si>
    <t>"II-307  ČAJ. KUCHYNĚ"</t>
  </si>
  <si>
    <t xml:space="preserve">               (3,17+3,17)*2*0,53</t>
  </si>
  <si>
    <t>980-01</t>
  </si>
  <si>
    <t>D + M Revizní dvířka 400x400 EI30 osazených do zdiva</t>
  </si>
  <si>
    <t>106648764</t>
  </si>
  <si>
    <t>997</t>
  </si>
  <si>
    <t>Přesun sutě</t>
  </si>
  <si>
    <t>17</t>
  </si>
  <si>
    <t>997013214</t>
  </si>
  <si>
    <t>Vnitrostaveništní doprava suti a vybouraných hmot pro budovy v přes 12 do 15 m ručně</t>
  </si>
  <si>
    <t>t</t>
  </si>
  <si>
    <t>-94477214</t>
  </si>
  <si>
    <t>https://podminky.urs.cz/item/CS_URS_2024_02/997013214</t>
  </si>
  <si>
    <t>18</t>
  </si>
  <si>
    <t>997013501</t>
  </si>
  <si>
    <t>Odvoz suti a vybouraných hmot na skládku nebo meziskládku do 1 km se složením</t>
  </si>
  <si>
    <t>-782269548</t>
  </si>
  <si>
    <t>https://podminky.urs.cz/item/CS_URS_2024_02/997013501</t>
  </si>
  <si>
    <t>19</t>
  </si>
  <si>
    <t>997013509</t>
  </si>
  <si>
    <t>Příplatek k odvozu suti a vybouraných hmot na skládku ZKD 1 km přes 1 km</t>
  </si>
  <si>
    <t>-1456532132</t>
  </si>
  <si>
    <t>https://podminky.urs.cz/item/CS_URS_2024_02/997013509</t>
  </si>
  <si>
    <t>49,357*19 'Přepočtené koeficientem množství</t>
  </si>
  <si>
    <t>20</t>
  </si>
  <si>
    <t>997013609</t>
  </si>
  <si>
    <t>Poplatek za uložení na skládce (skládkovné) stavebního odpadu ze směsí nebo oddělených frakcí betonu, cihel a keramických výrobků kód odpadu 17 01 07</t>
  </si>
  <si>
    <t>-980911829</t>
  </si>
  <si>
    <t>https://podminky.urs.cz/item/CS_URS_2024_02/997013609</t>
  </si>
  <si>
    <t xml:space="preserve">   49,357-0,889</t>
  </si>
  <si>
    <t>997013813</t>
  </si>
  <si>
    <t>Poplatek za uložení na skládce (skládkovné) stavebního odpadu z plastických hmot kód odpadu 17 02 03</t>
  </si>
  <si>
    <t>1507903371</t>
  </si>
  <si>
    <t>https://podminky.urs.cz/item/CS_URS_2024_02/997013813</t>
  </si>
  <si>
    <t>998</t>
  </si>
  <si>
    <t>Přesun hmot</t>
  </si>
  <si>
    <t>22</t>
  </si>
  <si>
    <t>998018003</t>
  </si>
  <si>
    <t>Přesun hmot pro budovy ruční pro budovy v přes 12 do 24 m</t>
  </si>
  <si>
    <t>1262603800</t>
  </si>
  <si>
    <t>https://podminky.urs.cz/item/CS_URS_2024_02/998018003</t>
  </si>
  <si>
    <t>PSV</t>
  </si>
  <si>
    <t>Práce a dodávky PSV</t>
  </si>
  <si>
    <t>725</t>
  </si>
  <si>
    <t>Zdravotechnika - zařizovací předměty</t>
  </si>
  <si>
    <t>23</t>
  </si>
  <si>
    <t>725110811</t>
  </si>
  <si>
    <t>Demontáž klozetů splachovacích s nádrží</t>
  </si>
  <si>
    <t>soubor</t>
  </si>
  <si>
    <t>1942619032</t>
  </si>
  <si>
    <t>https://podminky.urs.cz/item/CS_URS_2024_02/725110811</t>
  </si>
  <si>
    <t>"I-309b   WC  "     1,00</t>
  </si>
  <si>
    <t>"I-310b   WC "      1,00</t>
  </si>
  <si>
    <t>"I-311b   WC "     1,00</t>
  </si>
  <si>
    <t>"I-312b   WC "     1,00</t>
  </si>
  <si>
    <t>24</t>
  </si>
  <si>
    <t>725210821</t>
  </si>
  <si>
    <t>Demontáž umyvadel bez výtokových armatur</t>
  </si>
  <si>
    <t>770443803</t>
  </si>
  <si>
    <t>https://podminky.urs.cz/item/CS_URS_2024_02/725210821</t>
  </si>
  <si>
    <t>"I-309a   UMÝVÁRNA "     2,00</t>
  </si>
  <si>
    <t>"I-310a   UMÝVÁRNA"     2,00</t>
  </si>
  <si>
    <t>"I-311a   UMÝVÁRNA"     2,00</t>
  </si>
  <si>
    <t>"I-312a   UMÝVÁRNA"     2,00</t>
  </si>
  <si>
    <t>"I-353  WC PERSONÁL"   1,00</t>
  </si>
  <si>
    <t>"I-358  KOUPELNA PAC."1,00</t>
  </si>
  <si>
    <t>25</t>
  </si>
  <si>
    <t>725220831</t>
  </si>
  <si>
    <t>Demontáž van litinová rohová</t>
  </si>
  <si>
    <t>528483187</t>
  </si>
  <si>
    <t>https://podminky.urs.cz/item/CS_URS_2024_02/725220831</t>
  </si>
  <si>
    <t>"I-358  KOUPELNA PAC."   1,00</t>
  </si>
  <si>
    <t>26</t>
  </si>
  <si>
    <t>725240812</t>
  </si>
  <si>
    <t>Demontáž vaniček sprchových bez výtokových armatur</t>
  </si>
  <si>
    <t>-83169670</t>
  </si>
  <si>
    <t>https://podminky.urs.cz/item/CS_URS_2024_02/725240812</t>
  </si>
  <si>
    <t>"I-309c   SPRCHA "     1,00</t>
  </si>
  <si>
    <t>"I-310c   SPRCHA"      1,00</t>
  </si>
  <si>
    <t>"I-311c   SPRCHA "     1,00</t>
  </si>
  <si>
    <t>"I-312c   SPRCHA"     1,00</t>
  </si>
  <si>
    <t>"I-361    SKLAD"         1,00</t>
  </si>
  <si>
    <t>27</t>
  </si>
  <si>
    <t>725320822</t>
  </si>
  <si>
    <t>Demontáž dřez dvojitý vestavěný v kuchyňských sestavách bez výtokových armatur</t>
  </si>
  <si>
    <t>-1299595796</t>
  </si>
  <si>
    <t>https://podminky.urs.cz/item/CS_URS_2024_02/725320822</t>
  </si>
  <si>
    <t>"I-349    ČIST. MÍSTN. "    2,00</t>
  </si>
  <si>
    <t>28</t>
  </si>
  <si>
    <t>725330840</t>
  </si>
  <si>
    <t>Demontáž výlevka litinová nebo ocelová</t>
  </si>
  <si>
    <t>1485291303</t>
  </si>
  <si>
    <t>https://podminky.urs.cz/item/CS_URS_2024_02/725330840</t>
  </si>
  <si>
    <t>"I-349    ČIST. MÍSTN. "      1,00</t>
  </si>
  <si>
    <t>"I-351   ÚKLID"                      1,00</t>
  </si>
  <si>
    <t>"I-358  KOUPELNA PAC. " 1,00</t>
  </si>
  <si>
    <t>29</t>
  </si>
  <si>
    <t>725820801</t>
  </si>
  <si>
    <t>Demontáž baterie nástěnné do G 3 / 4</t>
  </si>
  <si>
    <t>-973564505</t>
  </si>
  <si>
    <t>https://podminky.urs.cz/item/CS_URS_2024_02/725820801</t>
  </si>
  <si>
    <t>30</t>
  </si>
  <si>
    <t>725840851</t>
  </si>
  <si>
    <t>Demontáž baterie sprch diferenciální přes G 3/4x1 do G 5/4x6/4</t>
  </si>
  <si>
    <t>1527487137</t>
  </si>
  <si>
    <t>https://podminky.urs.cz/item/CS_URS_2024_02/725840851</t>
  </si>
  <si>
    <t>31</t>
  </si>
  <si>
    <t>725-01</t>
  </si>
  <si>
    <t xml:space="preserve">D + M Umyvadel včetne zápachové uzávěry, baterie a napojení na stávavající rozvody vody a kanalizace </t>
  </si>
  <si>
    <t>kpl</t>
  </si>
  <si>
    <t>-526347278</t>
  </si>
  <si>
    <t>"I-309a   UMÝVÁRNA "    1,00</t>
  </si>
  <si>
    <t xml:space="preserve">"I-309b   WC "                    1,00     </t>
  </si>
  <si>
    <t>"I-310a   UMÝVÁRNA "    1,00</t>
  </si>
  <si>
    <t>"I-310b   WC"                      1,00</t>
  </si>
  <si>
    <t>"I-311a   UMÝVÁRNA"    1,00</t>
  </si>
  <si>
    <t>"I-311b   WC "                    1,00</t>
  </si>
  <si>
    <t>"I-312a   UMÝVÁRNA"    1,00</t>
  </si>
  <si>
    <t>"I-312b   WC "                    1,00</t>
  </si>
  <si>
    <t>"I-353  WC PERSONÁL" 1,00</t>
  </si>
  <si>
    <t xml:space="preserve">"I-358  CENTR. KOUP. "  1,00   </t>
  </si>
  <si>
    <t>32</t>
  </si>
  <si>
    <t>725-11</t>
  </si>
  <si>
    <t xml:space="preserve">D + M Klozetů včetne napojení na stávavající rozvody vody a kanalizace </t>
  </si>
  <si>
    <t>-1977567710</t>
  </si>
  <si>
    <t>"I-310b   WC"     1,00</t>
  </si>
  <si>
    <t>"I-312b   WC"     1,00</t>
  </si>
  <si>
    <t>"I-353  WC PERSONÁL  "   1,00</t>
  </si>
  <si>
    <t xml:space="preserve">"I-358  CENTR. KOUP. "    1,00   </t>
  </si>
  <si>
    <t>33</t>
  </si>
  <si>
    <t>725-12</t>
  </si>
  <si>
    <t>D + M Madel ke klozetům</t>
  </si>
  <si>
    <t>1209527290</t>
  </si>
  <si>
    <t>34</t>
  </si>
  <si>
    <t>725-21</t>
  </si>
  <si>
    <t xml:space="preserve">D + M Sprchových zástěn, baterie a napojení na stávavající rozvody vody a kanalizace </t>
  </si>
  <si>
    <t>-2061765482</t>
  </si>
  <si>
    <t>"I-309a   UMÝVÁRNA"    1,00</t>
  </si>
  <si>
    <t>"I-310a   UMÝVÁRNA"   1,00</t>
  </si>
  <si>
    <t>"I-311a   UMÝVÁRNA"   1,00</t>
  </si>
  <si>
    <t>"I-312a   UMÝVÁRNA "  1,00</t>
  </si>
  <si>
    <t xml:space="preserve">"I-361    SPRCHA   "          1,00  </t>
  </si>
  <si>
    <t>35</t>
  </si>
  <si>
    <t>725-21a</t>
  </si>
  <si>
    <t xml:space="preserve">D + M Sprchových boxů včetne zápachové uzávěry, baterie a napojení na stávavající rozvody vody a kanalizace </t>
  </si>
  <si>
    <t>-1940716840</t>
  </si>
  <si>
    <t>36</t>
  </si>
  <si>
    <t>725-23</t>
  </si>
  <si>
    <t>D + M Sprchové sestavy připojení na sprchovací lůžko</t>
  </si>
  <si>
    <t>555016689</t>
  </si>
  <si>
    <t>"I-358  CENTR. KOUP.  "    1,00</t>
  </si>
  <si>
    <t>37</t>
  </si>
  <si>
    <t>725-24</t>
  </si>
  <si>
    <t>D + M Sklopné sedátko sprchové</t>
  </si>
  <si>
    <t>-1262113087</t>
  </si>
  <si>
    <t>"koupelny pokojů I-309-I-312" 4</t>
  </si>
  <si>
    <t>"centrální koupelna I-358" 1</t>
  </si>
  <si>
    <t>38</t>
  </si>
  <si>
    <t>725-31</t>
  </si>
  <si>
    <t xml:space="preserve">D + M Výlevek včetne zápachové uzávěry, baterie a napojení na stávavající rozvody vody a kanalizace </t>
  </si>
  <si>
    <t>-515909319</t>
  </si>
  <si>
    <t>"I-349    ČIST. MÍSTN. "   1,00</t>
  </si>
  <si>
    <t>"I-351   ÚKLID "                 1,00</t>
  </si>
  <si>
    <t>"I-358  CENTR. KOUP. "  1,00</t>
  </si>
  <si>
    <t>39</t>
  </si>
  <si>
    <t>725-32</t>
  </si>
  <si>
    <t>D + M Mycí stůl , celonerezové provedení, 1200x600 v.850mm, dva dřezy min. rozměr 450x450 hl. 250mm včetne zápachové uzávěry, baterie a napojení na stávavající rozvody vody a kanalizace - podr. popis viz D1.01.100-101</t>
  </si>
  <si>
    <t>-910516766</t>
  </si>
  <si>
    <t>"I-349    ČIST. MÍSTN. "    1</t>
  </si>
  <si>
    <t>40</t>
  </si>
  <si>
    <t>725-34</t>
  </si>
  <si>
    <t>Připojení kuchyňské nebo pracovní linky SV, TUV, K vč ukončujících a uzavíracích prvků s napojením na stávající stoupačky</t>
  </si>
  <si>
    <t>-1514878830</t>
  </si>
  <si>
    <t>"denní místnost I-357" 1</t>
  </si>
  <si>
    <t>"caj kuchyně II-307" 1</t>
  </si>
  <si>
    <t>"vyšetřovna II-308" 1</t>
  </si>
  <si>
    <t>"sesterna II-309" 1</t>
  </si>
  <si>
    <t>41</t>
  </si>
  <si>
    <t>725-90</t>
  </si>
  <si>
    <t>Stavební přípomoce ZTI - sekání, drážky, prostupy, začištění</t>
  </si>
  <si>
    <t>200452402</t>
  </si>
  <si>
    <t>42</t>
  </si>
  <si>
    <t>725-91</t>
  </si>
  <si>
    <t>Dokumentace skutečného provedení /DSkP/ ve 4 vyhotoveních (3x tištěná forma + 1x digitální forma ve formátech PDF a zdrojových) včetně vyznačení změn proti dokumentaci pro realizaci stavby</t>
  </si>
  <si>
    <t>ks</t>
  </si>
  <si>
    <t>147852991</t>
  </si>
  <si>
    <t>43</t>
  </si>
  <si>
    <t>725-92</t>
  </si>
  <si>
    <t>Návod k obsluze a údržbě celkové sestavy s popisem hlavních zařízení, jejich ovládacích a regulačních prvků, armatur a podmínek servisu a údržby</t>
  </si>
  <si>
    <t>-291911855</t>
  </si>
  <si>
    <t>44</t>
  </si>
  <si>
    <t>725-93</t>
  </si>
  <si>
    <t>Tlakové, provozní zkoušky včetně vyhotovení protokolu o jejich provedení a seřízení regulačních armatur</t>
  </si>
  <si>
    <t>-1216739729</t>
  </si>
  <si>
    <t>45</t>
  </si>
  <si>
    <t>725-94</t>
  </si>
  <si>
    <t>Popisy a značky na rozvodných potrubích, bezpečnostní a výstražné tabulky u tlakových nádob, zařízeních s teplým povrchem a technických prostor</t>
  </si>
  <si>
    <t>812260228</t>
  </si>
  <si>
    <t>46</t>
  </si>
  <si>
    <t>725-95</t>
  </si>
  <si>
    <t>Zaškolení obsluhy včetně vyhotovení protokolu o zaškolení</t>
  </si>
  <si>
    <t>-497591062</t>
  </si>
  <si>
    <t>741</t>
  </si>
  <si>
    <t>Elektroinstalace - silnoproud</t>
  </si>
  <si>
    <t>47</t>
  </si>
  <si>
    <t>741-01</t>
  </si>
  <si>
    <t>D+M nové kabeláže lůžkových pokojů včetně sociálních zařízení, napojení na stávající rozvody</t>
  </si>
  <si>
    <t>m</t>
  </si>
  <si>
    <t>-859295826</t>
  </si>
  <si>
    <t>"koupelna I-309a+b" "zásuvky + vypínače" (12+20)*2</t>
  </si>
  <si>
    <t>"předsíň 1-309" "zásuvky + vypínače" 12*1+18*2</t>
  </si>
  <si>
    <t>"koupelna I-310a+b" "zásuvky + vypínače" (12+27)*2</t>
  </si>
  <si>
    <t>"předsíň 1-310" "zásuvky + vypínače" 27*1+33*2</t>
  </si>
  <si>
    <t>"koupelna I-311a+b" "zásuvky + vypínače" (12+34)*2</t>
  </si>
  <si>
    <t>"předsíň 1-311" "zásuvky + vypínače" 34*1+40*2</t>
  </si>
  <si>
    <t>"koupelna I-312a+b" "zásuvky + vypínače" (12+42)*2</t>
  </si>
  <si>
    <t>"předsíň 1-312" "zásuvky + vypínače" 42*1+48*2</t>
  </si>
  <si>
    <t>48</t>
  </si>
  <si>
    <t>741-02</t>
  </si>
  <si>
    <t>D+M nové kabeláže v lékařských pokojích a pracovnách, napojení na stávající rozvody</t>
  </si>
  <si>
    <t>1899960228</t>
  </si>
  <si>
    <t>"vyšetřovna II-308" "zásuvky + vypínače" 56*5+56*2</t>
  </si>
  <si>
    <t>"sesterna II-309" "zásuvky + vypínače" 68*4+68*2</t>
  </si>
  <si>
    <t>49</t>
  </si>
  <si>
    <t>741-03</t>
  </si>
  <si>
    <t>D+M nové kabeláže v ostatních provozních místnostech, napojení na stávající rozvody</t>
  </si>
  <si>
    <t>1917376865</t>
  </si>
  <si>
    <t>"chodba I-301 - zásuvky + vypínače 8+18" 50*2+50*9</t>
  </si>
  <si>
    <t>"čisticí místnost I-349 " "zásuvky + vypínače + zásuvka 400V 8+2+1" 25*4+25*2</t>
  </si>
  <si>
    <t>"úklid I-351" "zásuvky + vypínače 3+1" 28*2+28*1</t>
  </si>
  <si>
    <t>"WC personál I-353" "zásuvky + vypínače 3+2" 30*1+30*1</t>
  </si>
  <si>
    <t>"sklad prádla I-355" "zásuvky + vypínače 4+1" 32*2+32*1</t>
  </si>
  <si>
    <t>"denní místnost pacientů I-357" "zásuvky + vypínače 5+2" 35*3+35*1</t>
  </si>
  <si>
    <t>"centrální koupelna I-358" "zásuvky + vypínače 5+1" 45*3+45*1</t>
  </si>
  <si>
    <t>"sprcha I-361" "zásuvky + vypínače 2+1" 46*1+48*1</t>
  </si>
  <si>
    <t>"sklad I-362" "zásuvky + vypínače 6+2" 48*3+48*1</t>
  </si>
  <si>
    <t>"sklad I-364" "zásuvky + vypínače 4+1" 52*2+52*1</t>
  </si>
  <si>
    <t>"čaj kuchyň" "zásuvky + vypínače 8+2" 54*4+54*1</t>
  </si>
  <si>
    <t>50</t>
  </si>
  <si>
    <t>741-05</t>
  </si>
  <si>
    <t>D+M Kabeláže 400V, 16A pro zdravotnickou techniku vč ochranného pospojení</t>
  </si>
  <si>
    <t>-563278613</t>
  </si>
  <si>
    <t>Připojení 400V, jištění min 16A</t>
  </si>
  <si>
    <t>"I-349 čistící místnost" 24*1</t>
  </si>
  <si>
    <t>51</t>
  </si>
  <si>
    <t>741-11</t>
  </si>
  <si>
    <t>D+M přístrojů (zásuvky, vypínače, spínače) vč kompletace. Přístroje barevně rozlišeny, řada do zdravotnických zařízení.</t>
  </si>
  <si>
    <t>-687727574</t>
  </si>
  <si>
    <t>"koupelna I-309a+b - I-312a+b" "zásuvky + vypínače" (2+1)*2*4</t>
  </si>
  <si>
    <t>"předsíň 1-309-I-312" "zásuvky + vypínače" (2+5)*4</t>
  </si>
  <si>
    <t>"chodba I-301" "zásuvky + vypínače" 8+18</t>
  </si>
  <si>
    <t>"čisticí místnost I-349 " "zásuvky + vypínače + zásuvka 400V" 8+2+1</t>
  </si>
  <si>
    <t>"úklid I-351" "zásuvky + vypínače" 3+1</t>
  </si>
  <si>
    <t>"WC personál I-353" "zásuvky + vypínače" 3+2</t>
  </si>
  <si>
    <t>"sklad prádla I-355" "zásuvky + vypínače" 4+1</t>
  </si>
  <si>
    <t>"denní místnost pacientů I-357" "zásuvky + vypínače" 5+2</t>
  </si>
  <si>
    <t>"centrální koupelna I-358" "zásuvky + vypínače" 5+1</t>
  </si>
  <si>
    <t>"sprcha I-361" "zásuvky + vypínače" 2+1</t>
  </si>
  <si>
    <t>"sklad I-362" "zásuvky + vypínače" 6+2</t>
  </si>
  <si>
    <t>"sklad I-364" "zásuvky + vypínače" 4+1</t>
  </si>
  <si>
    <t>"čaj kuchyň" "zásuvky + vypínače" 8+2</t>
  </si>
  <si>
    <t>"vyšetřovna II-308" "zásuvky  + vypínače" 18+4</t>
  </si>
  <si>
    <t>"sesterna II-309" "zásuvky + vypínače" 13+4</t>
  </si>
  <si>
    <t>52</t>
  </si>
  <si>
    <t>741-12</t>
  </si>
  <si>
    <t xml:space="preserve">D+M svítidel pokojů a běžných místností, LED svítidla dle standardu NemCL, atest pro zdravotnické stavby. </t>
  </si>
  <si>
    <t>1320611116</t>
  </si>
  <si>
    <t>"chodba I-301" 42,0/1,50</t>
  </si>
  <si>
    <t>"sklad prádla I-355" 2</t>
  </si>
  <si>
    <t>"denní místnost I-357" 2</t>
  </si>
  <si>
    <t>"sklad I-362" 3</t>
  </si>
  <si>
    <t>"sklad I-364" 2</t>
  </si>
  <si>
    <t>"čaj kuchyň II-+307" 2</t>
  </si>
  <si>
    <t>"vyšetřovna II-308" 4+2</t>
  </si>
  <si>
    <t>"sesterna II-309" 4+1</t>
  </si>
  <si>
    <t>53</t>
  </si>
  <si>
    <t>741-13</t>
  </si>
  <si>
    <t xml:space="preserve">D+M svítidel koupelny a soc zařízení, LED svítidla dle standardu NemCL, atest pro zdravotnické stavby. </t>
  </si>
  <si>
    <t>-1233367114</t>
  </si>
  <si>
    <t>"Koupelny a předsíně I-309 - I-312" (2+2+2)*4</t>
  </si>
  <si>
    <t>"čistící místnost I-349" 3</t>
  </si>
  <si>
    <t>"úklid I-351" 1</t>
  </si>
  <si>
    <t>"WC person I-353" 2+1</t>
  </si>
  <si>
    <t>"koupelna I-358" 3+1</t>
  </si>
  <si>
    <t>"sprcha I-361" 1</t>
  </si>
  <si>
    <t>54</t>
  </si>
  <si>
    <t>741-50</t>
  </si>
  <si>
    <t>Demontáž stávajících rozvodů elektro vč likvidace odpadu</t>
  </si>
  <si>
    <t>2050787195</t>
  </si>
  <si>
    <t>55</t>
  </si>
  <si>
    <t>741-70</t>
  </si>
  <si>
    <t xml:space="preserve">D+M částečná úprava stávajícícho rozvaděče s přepojením stávajících rozvodů vč překrytí PO dveřmi </t>
  </si>
  <si>
    <t>739473266</t>
  </si>
  <si>
    <t>56</t>
  </si>
  <si>
    <t>741-80</t>
  </si>
  <si>
    <t>D+M pomocných lávek a roštů vč kotvení pro ESIL</t>
  </si>
  <si>
    <t>-383703269</t>
  </si>
  <si>
    <t>"Chodba" 47*2</t>
  </si>
  <si>
    <t>57</t>
  </si>
  <si>
    <t>741-90</t>
  </si>
  <si>
    <t>Stavební přípomoce eSIL - sekání, drážky, prostupy, začištění</t>
  </si>
  <si>
    <t>451128890</t>
  </si>
  <si>
    <t>"koupelny a předsíň 1-309-I-312" "zásuvky + vypínače" (2+1)*2*4*2,20</t>
  </si>
  <si>
    <t>"chodba I-301" "zásuvky + vypínače" (8+18)*2,20</t>
  </si>
  <si>
    <t>"čisticí místnost I-349 " "zásuvky + vypínače + zásuvka 400V" (8+2+1)*2,20</t>
  </si>
  <si>
    <t>"úklid I-351" "zásuvky + vypínače" (3+1)*2,20</t>
  </si>
  <si>
    <t>"WC personál I-353" "zásuvky + vypínače" (3+2)*2,20</t>
  </si>
  <si>
    <t>"sklad prádla I-355" "zásuvky + vypínače" (4+1)*2,20</t>
  </si>
  <si>
    <t>"denní místnost pacientů I-357" "zásuvky + vypínače" (5+2)*2,20</t>
  </si>
  <si>
    <t>"centrální koupelna I-358" "zásuvky + vypínače" (5+1)*2,20</t>
  </si>
  <si>
    <t>"sprcha I-361" "zásuvky + vypínače" (2+1)*2,20</t>
  </si>
  <si>
    <t>"sklad I-362" "zásuvky + vypínače" (6+2)*2,20</t>
  </si>
  <si>
    <t>"sklad I-364" "zásuvky + vypínače" (4+1)*2,20</t>
  </si>
  <si>
    <t>"čaj kuchyň" "zásuvky + vypínače" (8+2)*2,20</t>
  </si>
  <si>
    <t>"vyšetřovna II-308" "zásuvky  + vypínače" (18+4)*2,20</t>
  </si>
  <si>
    <t>"sesterna II-309" "zásuvky + vypínače" (13+4)*2,20</t>
  </si>
  <si>
    <t>58</t>
  </si>
  <si>
    <t>741-91</t>
  </si>
  <si>
    <t>Výrobní a dílenská dokumentace</t>
  </si>
  <si>
    <t>-2051913303</t>
  </si>
  <si>
    <t>59</t>
  </si>
  <si>
    <t>741-92</t>
  </si>
  <si>
    <t>100160317</t>
  </si>
  <si>
    <t>60</t>
  </si>
  <si>
    <t>741-93</t>
  </si>
  <si>
    <t>913163441</t>
  </si>
  <si>
    <t>61</t>
  </si>
  <si>
    <t>741-94</t>
  </si>
  <si>
    <t>Ohlášení, projednání s TIČR a zajištění vydání odborného a závazného souhlasného stanoviska</t>
  </si>
  <si>
    <t>-1199637329</t>
  </si>
  <si>
    <t>62</t>
  </si>
  <si>
    <t>741-95</t>
  </si>
  <si>
    <t>Komplexní revize, zpracování revizní zprávy</t>
  </si>
  <si>
    <t>-1645670750</t>
  </si>
  <si>
    <t>63</t>
  </si>
  <si>
    <t>741-96</t>
  </si>
  <si>
    <t>Komplexní koordinačně funkční zkouška vyhrazených požárních zařízení včetně vypracování zprávy</t>
  </si>
  <si>
    <t>975293874</t>
  </si>
  <si>
    <t>742</t>
  </si>
  <si>
    <t>Elektroinstalace - slaboproud</t>
  </si>
  <si>
    <t>64</t>
  </si>
  <si>
    <t>742-01</t>
  </si>
  <si>
    <t>D+M nové kabeláže DATA vč kompletace, napojení na stávající páteřní rozvod</t>
  </si>
  <si>
    <t>799524182</t>
  </si>
  <si>
    <t>"vyšetřovna II-308 10" (42+10)*5</t>
  </si>
  <si>
    <t>"sesterna II-309 10" (47+10)*5</t>
  </si>
  <si>
    <t>"čist místnost I-349 2" (13+10)*1</t>
  </si>
  <si>
    <t>"sklad prádla I-355 1" (20+10)*1</t>
  </si>
  <si>
    <t>"denní místnost I-357 2" (23+10)*1</t>
  </si>
  <si>
    <t>"centr koupelna I-358 2" (27+10)*1</t>
  </si>
  <si>
    <t>"sklad I-362 1" (34+10)*1</t>
  </si>
  <si>
    <t>"sklad I-364 1" (37+10)*1</t>
  </si>
  <si>
    <t>"čaj kuchyně II-307 1" (41+10)*1</t>
  </si>
  <si>
    <t>"chodba I-301 8" (30+5)*4</t>
  </si>
  <si>
    <t>65</t>
  </si>
  <si>
    <t>742-03</t>
  </si>
  <si>
    <t>D+M nové kabeláže STA vč zásuvky, napojení na stávající páteřní rozvody</t>
  </si>
  <si>
    <t>-334378424</t>
  </si>
  <si>
    <t>"denní místnost I-357" (23+10)</t>
  </si>
  <si>
    <t>"sesetrna II-309" (44+10)</t>
  </si>
  <si>
    <t>66</t>
  </si>
  <si>
    <t>742-04</t>
  </si>
  <si>
    <t>D+M nové kabeláže UTP pro systém SESTRA-PACIENT a SK vč zásuvky</t>
  </si>
  <si>
    <t>-1260199810</t>
  </si>
  <si>
    <t>"vyšetřovna II-308 10" (42+10)*1</t>
  </si>
  <si>
    <t>"sesterna II-309 10" (47+10)*1</t>
  </si>
  <si>
    <t>67</t>
  </si>
  <si>
    <t>742-05</t>
  </si>
  <si>
    <t>D+M nové kabeláže tísňového přivolání, propojení do systému SESTRA-PACIENT</t>
  </si>
  <si>
    <t>-1755722346</t>
  </si>
  <si>
    <t>"soc zařízení I-309 (2+2)" (14+10)*2</t>
  </si>
  <si>
    <t>"soc zařízení I-310 (2+2)" (14+10)*2</t>
  </si>
  <si>
    <t>"soc zařízení I-311 (2+2)" (14+10)*2</t>
  </si>
  <si>
    <t>"soc zařízení I-312 (2+2)" (14+10)*2</t>
  </si>
  <si>
    <t>"centr koupelna I-358 2+2" (27+10)*2</t>
  </si>
  <si>
    <t>68</t>
  </si>
  <si>
    <t>742-10</t>
  </si>
  <si>
    <t>D+M zásuvek DATA vč kompletace, řada do zdravotnických zařízení, design provedení shodné se Silnoproud</t>
  </si>
  <si>
    <t>386592965</t>
  </si>
  <si>
    <t>"vyšetřovna II-308" 10</t>
  </si>
  <si>
    <t>"sesterna II-309" 10</t>
  </si>
  <si>
    <t>"čist místnost I-349" 2</t>
  </si>
  <si>
    <t>"sklad prádla I-355" 1</t>
  </si>
  <si>
    <t>"centr koupelna I-358" 2</t>
  </si>
  <si>
    <t>"sklad I-362" 1</t>
  </si>
  <si>
    <t>"sklad I-364" 1</t>
  </si>
  <si>
    <t>"čaj kuchyně II-307" 1</t>
  </si>
  <si>
    <t>"chodba I-301" 8</t>
  </si>
  <si>
    <t>69</t>
  </si>
  <si>
    <t>742-11</t>
  </si>
  <si>
    <t>D+M tlačítek TÍSEŇ vč kompletace, řada do zdravotnických zařízení, design provedení shodné se Silnoproud</t>
  </si>
  <si>
    <t>-282400019</t>
  </si>
  <si>
    <t>"soc zařízení pokojů i-309A+B - i-312A+B" (2+2)*4</t>
  </si>
  <si>
    <t>"centr koupelna I-358" 2+2</t>
  </si>
  <si>
    <t>70</t>
  </si>
  <si>
    <t>742-20</t>
  </si>
  <si>
    <t>D+M kabeláže pro EPS</t>
  </si>
  <si>
    <t>-1694211237</t>
  </si>
  <si>
    <t>Čidla místnosti</t>
  </si>
  <si>
    <t>"soc zař I-309" (3+10)*3</t>
  </si>
  <si>
    <t>"soc zař I-310" (10+10)*3</t>
  </si>
  <si>
    <t>"soc zař I-311" (17+10)*3</t>
  </si>
  <si>
    <t>"soc zař I-312" (25+10)*3</t>
  </si>
  <si>
    <t>"vyšetřovna II-308" (14+10)*1</t>
  </si>
  <si>
    <t>"sesterna II-309" (18+10)*1</t>
  </si>
  <si>
    <t>"čist místnost I-349" (2+10)*1</t>
  </si>
  <si>
    <t>"úklid I-351" (5+10)*1</t>
  </si>
  <si>
    <t>"sklad prádla I-355" (9+10)*1</t>
  </si>
  <si>
    <t>"denní místnost I-357" (12+10)*1</t>
  </si>
  <si>
    <t>"centr koupelna I-358" (16+10)*1</t>
  </si>
  <si>
    <t>"sklad I-362" (22+10)*1</t>
  </si>
  <si>
    <t>"sklad I-364" (25+10)*1</t>
  </si>
  <si>
    <t>"kuchyně II-307" (30+10)*1</t>
  </si>
  <si>
    <t>Připojení klapek VZT</t>
  </si>
  <si>
    <t>"soc zařízení I-309" (3+10)*2</t>
  </si>
  <si>
    <t>"soc zařízení I-310" (10+10)*2</t>
  </si>
  <si>
    <t>"soc zařízení I-311" (17+10)*2</t>
  </si>
  <si>
    <t>"soc zařízení I-312" (24+10)*2</t>
  </si>
  <si>
    <t>"sprcha pers I-361" (19+5)*1</t>
  </si>
  <si>
    <t>"sklad I-364" (26+10)*1</t>
  </si>
  <si>
    <t>"čaj kuchyň II-307" (20+10)*1</t>
  </si>
  <si>
    <t>71</t>
  </si>
  <si>
    <t>742-80</t>
  </si>
  <si>
    <t>D+M pomocných lávek a roštů vč kotvení pro ESLB</t>
  </si>
  <si>
    <t>966646736</t>
  </si>
  <si>
    <t>"Chodba" 47*1</t>
  </si>
  <si>
    <t>72</t>
  </si>
  <si>
    <t>742-90</t>
  </si>
  <si>
    <t>Stavební přípomoce eSLB - sekání, drážky, prostupy, začištění</t>
  </si>
  <si>
    <t>731657399</t>
  </si>
  <si>
    <t>Rozvody DATA</t>
  </si>
  <si>
    <t>"vyšetřovna II-308 10" 5*2,20</t>
  </si>
  <si>
    <t>"sesterna II-309 10" 5*2,20</t>
  </si>
  <si>
    <t>"čist místnost I-349 2" 1*2,20</t>
  </si>
  <si>
    <t>"sklad prádla I-355 1" 1*2,20</t>
  </si>
  <si>
    <t>"denní místnost I-357 2" 1*2,20</t>
  </si>
  <si>
    <t>"centr koupelna I-358 2" 1*2,20</t>
  </si>
  <si>
    <t>"sklad I-362 1" 1*2,20</t>
  </si>
  <si>
    <t>"sklad I-364 1" 1*2,20</t>
  </si>
  <si>
    <t>"čaj kuchyně II-307 1" 1*2,20</t>
  </si>
  <si>
    <t>"chodba I-301 8" 4*2,50</t>
  </si>
  <si>
    <t>Rozvody STA</t>
  </si>
  <si>
    <t>"denní místnost I-357" 1*1,0</t>
  </si>
  <si>
    <t>"sesetrna II-309" 1*1,0</t>
  </si>
  <si>
    <t>Rozvody SESTRA - PACIENT</t>
  </si>
  <si>
    <t>"soc zařízení I-309 (2+2)" 2*2,20</t>
  </si>
  <si>
    <t>"vyšetřovna II-308 10" 1*2,20</t>
  </si>
  <si>
    <t>"sesterna II-309 10" 1*2,20</t>
  </si>
  <si>
    <t>Rozvody TÍSEŇ</t>
  </si>
  <si>
    <t>"soc zařízení I-310 (2+2)" 2*2,50</t>
  </si>
  <si>
    <t>"soc zařízení I-311 (2+2)" 2*2,50</t>
  </si>
  <si>
    <t>"soc zařízení I-312 (2+2)" 2*2,50</t>
  </si>
  <si>
    <t>"centr koupelna I-358 2+2" 2*2,50</t>
  </si>
  <si>
    <t>73</t>
  </si>
  <si>
    <t>742-91</t>
  </si>
  <si>
    <t>Kontrolní měření slaboproudých rozvodů, revize</t>
  </si>
  <si>
    <t>1596181877</t>
  </si>
  <si>
    <t>74</t>
  </si>
  <si>
    <t>742-92</t>
  </si>
  <si>
    <t>184293684</t>
  </si>
  <si>
    <t>75</t>
  </si>
  <si>
    <t>742-93</t>
  </si>
  <si>
    <t>-37460147</t>
  </si>
  <si>
    <t>76</t>
  </si>
  <si>
    <t>742-94</t>
  </si>
  <si>
    <t>102507158</t>
  </si>
  <si>
    <t>77</t>
  </si>
  <si>
    <t>742-95</t>
  </si>
  <si>
    <t>-1358423371</t>
  </si>
  <si>
    <t>751</t>
  </si>
  <si>
    <t>Vzduchotechnika</t>
  </si>
  <si>
    <t>78</t>
  </si>
  <si>
    <t>751-01</t>
  </si>
  <si>
    <t>Vyčištění, desinfekce, seřízení a zprovoznění vzduchotechnického zařízení provozních místností vč servisní zprávy</t>
  </si>
  <si>
    <t>-2093046634</t>
  </si>
  <si>
    <t>79</t>
  </si>
  <si>
    <t>751515014</t>
  </si>
  <si>
    <t>D+M protipožární klapky do plechového potrubí čtyřhranné do stěny, průřezu přes 0,140 do 0,210 m2 s připojením na EPS</t>
  </si>
  <si>
    <t>1244236528</t>
  </si>
  <si>
    <t>https://podminky.urs.cz/item/CS_URS_2024_02/751515014</t>
  </si>
  <si>
    <t>"čistící místnost I-349" 1</t>
  </si>
  <si>
    <t>"centr koupelna I-358" 1</t>
  </si>
  <si>
    <t>80</t>
  </si>
  <si>
    <t>751515061</t>
  </si>
  <si>
    <t>D+M protipožární klapky do plechového potrubí kruhové do stěny, průměru do 100 mm s připojením na EPS</t>
  </si>
  <si>
    <t>566683395</t>
  </si>
  <si>
    <t>https://podminky.urs.cz/item/CS_URS_2024_02/751515061</t>
  </si>
  <si>
    <t>"soc zařízení I-309-I-312" 2*4</t>
  </si>
  <si>
    <t>"WC person I-353" 1</t>
  </si>
  <si>
    <t>81</t>
  </si>
  <si>
    <t>751-91</t>
  </si>
  <si>
    <t>-1814060592</t>
  </si>
  <si>
    <t>82</t>
  </si>
  <si>
    <t>751-92</t>
  </si>
  <si>
    <t>-81364398</t>
  </si>
  <si>
    <t>83</t>
  </si>
  <si>
    <t>751-93</t>
  </si>
  <si>
    <t>-333233960</t>
  </si>
  <si>
    <t>84</t>
  </si>
  <si>
    <t>751-94</t>
  </si>
  <si>
    <t>995128828</t>
  </si>
  <si>
    <t>85</t>
  </si>
  <si>
    <t>751-95</t>
  </si>
  <si>
    <t>381901536</t>
  </si>
  <si>
    <t>86</t>
  </si>
  <si>
    <t>751-96</t>
  </si>
  <si>
    <t>-93967793</t>
  </si>
  <si>
    <t>763</t>
  </si>
  <si>
    <t>Konstrukce suché výstavby</t>
  </si>
  <si>
    <t>87</t>
  </si>
  <si>
    <t>763121426</t>
  </si>
  <si>
    <t>SDK stěna předsazená tl 112,5 mm profil CW+UW 100 deska 1xH2 12,5 bez izolace EI 15</t>
  </si>
  <si>
    <t>-2064243017</t>
  </si>
  <si>
    <t>https://podminky.urs.cz/item/CS_URS_2024_02/763121426</t>
  </si>
  <si>
    <t>"I-309b   WC "  1,00*1,20</t>
  </si>
  <si>
    <t>"I-310b   WC"   1,20</t>
  </si>
  <si>
    <t>"I-311b   WC"    1,20</t>
  </si>
  <si>
    <t>"I-312b   WC "   1,20</t>
  </si>
  <si>
    <t>"I-353  WC PERSONÁL"  1,20</t>
  </si>
  <si>
    <t>"I-358  CENTR. KOUP. "  1,20+1,10*1,20</t>
  </si>
  <si>
    <t>88</t>
  </si>
  <si>
    <t>763121714</t>
  </si>
  <si>
    <t>SDK stěna předsazená základní penetrační nátěr</t>
  </si>
  <si>
    <t>-1726082764</t>
  </si>
  <si>
    <t>https://podminky.urs.cz/item/CS_URS_2024_02/763121714</t>
  </si>
  <si>
    <t xml:space="preserve">   8,52+10,85</t>
  </si>
  <si>
    <t>89</t>
  </si>
  <si>
    <t>763121823</t>
  </si>
  <si>
    <t>Demontáž SDK předsazené/šachtová stěny s nosnou kcí se zdvojeným CW profilem opláštění trojité</t>
  </si>
  <si>
    <t>491998601</t>
  </si>
  <si>
    <t>https://podminky.urs.cz/item/CS_URS_2024_02/763121823</t>
  </si>
  <si>
    <t>"chodba u II-305"   3,50*3,10</t>
  </si>
  <si>
    <t>90</t>
  </si>
  <si>
    <t>763122550</t>
  </si>
  <si>
    <t>SDK stěna šachtová tl 95 mm profil UW+2xCW 50 desky 3xDF 15 bez izolace EI 90 Rw do 37 dB</t>
  </si>
  <si>
    <t>-963946322</t>
  </si>
  <si>
    <t>https://podminky.urs.cz/item/CS_URS_2024_02/763122550</t>
  </si>
  <si>
    <t>91</t>
  </si>
  <si>
    <t>763131421</t>
  </si>
  <si>
    <t>SDK podhled desky 2xA 12,5 bez izolace dvouvrstvá spodní kce profil CD+UD</t>
  </si>
  <si>
    <t>259756157</t>
  </si>
  <si>
    <t>https://podminky.urs.cz/item/CS_URS_2024_02/763131421</t>
  </si>
  <si>
    <t>"I-355  SKLAD PRÁDLA"      6,01</t>
  </si>
  <si>
    <t>"I-362    SKLAD"                  25,34</t>
  </si>
  <si>
    <t>92</t>
  </si>
  <si>
    <t>763131461</t>
  </si>
  <si>
    <t>SDK podhled desky 2xH2 12,5 bez izolace dvouvrstvá spodní kce profil CD+UD</t>
  </si>
  <si>
    <t>-1017422098</t>
  </si>
  <si>
    <t>https://podminky.urs.cz/item/CS_URS_2024_02/763131461</t>
  </si>
  <si>
    <t>"I-349    ČIST. MÍSTN. "        13,11</t>
  </si>
  <si>
    <t>"I-351   ÚKLID "                      4,28</t>
  </si>
  <si>
    <t>"I-353  WC PERSONÁL "       4,34</t>
  </si>
  <si>
    <t xml:space="preserve">"I-358  CENTR. KOUP. "      19,25   </t>
  </si>
  <si>
    <t>"I-361    SPRCHA  "               2,04</t>
  </si>
  <si>
    <t>93</t>
  </si>
  <si>
    <t>763131714</t>
  </si>
  <si>
    <t>SDK podhled základní penetrační nátěr</t>
  </si>
  <si>
    <t>-43614838</t>
  </si>
  <si>
    <t>https://podminky.urs.cz/item/CS_URS_2024_02/763131714</t>
  </si>
  <si>
    <t xml:space="preserve">   31,35+43,02</t>
  </si>
  <si>
    <t>94</t>
  </si>
  <si>
    <t>763131832</t>
  </si>
  <si>
    <t>Demontáž SDK podhledu s jednovrstvou nosnou kcí z ocelových profilů opláštění dvojité</t>
  </si>
  <si>
    <t>1603998880</t>
  </si>
  <si>
    <t>https://podminky.urs.cz/item/CS_URS_2024_02/763131832</t>
  </si>
  <si>
    <t>"I-362    SKLAD"               25,34</t>
  </si>
  <si>
    <t>95</t>
  </si>
  <si>
    <t>763135101</t>
  </si>
  <si>
    <t>Montáž SDK kazetového podhledu z kazet 600x600 mm na zavěšenou viditelnou nosnou konstrukci</t>
  </si>
  <si>
    <t>-1221733166</t>
  </si>
  <si>
    <t>https://podminky.urs.cz/item/CS_URS_2024_02/763135101</t>
  </si>
  <si>
    <t>"I-309     PŘEDSÍŇ "            5,48</t>
  </si>
  <si>
    <t>"I-309a   UMÝVÁRNA "     3,29</t>
  </si>
  <si>
    <t>"I-309b   WC   "                   3,07</t>
  </si>
  <si>
    <t>"I-310     PŘEDSÍŇ "           5,48</t>
  </si>
  <si>
    <t>"I-310a   UMÝVÁRNA"     3,23</t>
  </si>
  <si>
    <t>"I-310b   WC   "                  3,07</t>
  </si>
  <si>
    <t>"I-311     PŘEDSÍŇ  "          5,48</t>
  </si>
  <si>
    <t>"I-311a   UMÝVÁRNA"     3,29</t>
  </si>
  <si>
    <t>"I-311b   WC   "                    3,07</t>
  </si>
  <si>
    <t>"I-312     PŘEDSÍŇ "           5,48</t>
  </si>
  <si>
    <t>"I-312a   UMÝVÁRNA"      3,23</t>
  </si>
  <si>
    <t>"I-312b   WC   "                    3,07</t>
  </si>
  <si>
    <t>"I-364    SKLAD  "                 5,54</t>
  </si>
  <si>
    <t>"II-307  ČAJ. KUCHYNĚ"   10,01</t>
  </si>
  <si>
    <t>96</t>
  </si>
  <si>
    <t>59030583</t>
  </si>
  <si>
    <t>podhled kazetový bez děrování, skrytá hrana tl 10 mm 600x600mm</t>
  </si>
  <si>
    <t>269120069</t>
  </si>
  <si>
    <t>62,79*1,05 'Přepočtené koeficientem množství</t>
  </si>
  <si>
    <t>97</t>
  </si>
  <si>
    <t>763135812</t>
  </si>
  <si>
    <t>Demontáž podhledu sádrokartonového kazetového na roštu polozapuštěném</t>
  </si>
  <si>
    <t>-2116280253</t>
  </si>
  <si>
    <t>https://podminky.urs.cz/item/CS_URS_2024_02/763135812</t>
  </si>
  <si>
    <t>"I-309     PŘEDSÍŇ  "     5,48</t>
  </si>
  <si>
    <t>"I-310     PŘEDSÍŇ "     5,48</t>
  </si>
  <si>
    <t>"I-311     PŘEDSÍŇ "     5,48</t>
  </si>
  <si>
    <t>"I-312     PŘEDSÍŇ "     5,48</t>
  </si>
  <si>
    <t>98</t>
  </si>
  <si>
    <t>998763122</t>
  </si>
  <si>
    <t>Přesun hmot tonážní pro dřevostavby ruční v objektech v přes 12 do 24 m</t>
  </si>
  <si>
    <t>825798602</t>
  </si>
  <si>
    <t>https://podminky.urs.cz/item/CS_URS_2024_02/998763122</t>
  </si>
  <si>
    <t>766</t>
  </si>
  <si>
    <t>Konstrukce truhlářské</t>
  </si>
  <si>
    <t>99</t>
  </si>
  <si>
    <t>766-01</t>
  </si>
  <si>
    <t>Demontáž kuchyňské linky š. 3130 mm v místnosti II-307 pro zpětné použití</t>
  </si>
  <si>
    <t>1088139768</t>
  </si>
  <si>
    <t>100</t>
  </si>
  <si>
    <t>766-02</t>
  </si>
  <si>
    <t xml:space="preserve">Zpětná montáž kuchyňské linky š. 3130 mm v místnosti II-307 </t>
  </si>
  <si>
    <t>-1432906467</t>
  </si>
  <si>
    <t>101</t>
  </si>
  <si>
    <t>766691914</t>
  </si>
  <si>
    <t>Vyvěšení nebo zavěšení dřevěných křídel dveří pl do 2 m2</t>
  </si>
  <si>
    <t>605581459</t>
  </si>
  <si>
    <t>https://podminky.urs.cz/item/CS_URS_2024_02/766691914</t>
  </si>
  <si>
    <t>"0,70"   17,00</t>
  </si>
  <si>
    <t>"0,90"    3,00</t>
  </si>
  <si>
    <t>102</t>
  </si>
  <si>
    <t>766691915</t>
  </si>
  <si>
    <t>Vyvěšení nebo zavěšení dřevěných křídel dveří pl přes 2 m2</t>
  </si>
  <si>
    <t>-961700975</t>
  </si>
  <si>
    <t>https://podminky.urs.cz/item/CS_URS_2024_02/766691915</t>
  </si>
  <si>
    <t xml:space="preserve">   6,00+8,00</t>
  </si>
  <si>
    <t>103</t>
  </si>
  <si>
    <t>766-D21/L</t>
  </si>
  <si>
    <t>D + M Dveře jednokřídlové 800x1970mm otočné levé, plné hladké, HPL laminát, š. stěny 125mm, -podrobný popis viz. Výpis vnitřních dveří ozn. D21/L</t>
  </si>
  <si>
    <t>-1520808378</t>
  </si>
  <si>
    <t>P</t>
  </si>
  <si>
    <t>Poznámka k položce:_x000D_
Vodorovná madla oboustranně v. 800-900 mm nad podlahou._x000D_
Provětrávací mřížka 100/200, v. 200mm nad podlahou.</t>
  </si>
  <si>
    <t>104</t>
  </si>
  <si>
    <t>766-D21/P</t>
  </si>
  <si>
    <t>D + M Dveře jednokřídlové 800x1970mm otočné pravé, plné hladké, HPL laminát, š. stěny 125mm, -podrobný popis viz. Výpis vnitřních dveří ozn. D21/P</t>
  </si>
  <si>
    <t>-1694928750</t>
  </si>
  <si>
    <t>105</t>
  </si>
  <si>
    <t>766-DK1/L</t>
  </si>
  <si>
    <t>D + M Dveře jednokřídlové 1100x1970mm otočné pravé, plné hladké, STÁVAJÍCÍ ZÁRUBEŇ, VÝMĚNA DVEŘNÍHO KŘÍDLA , HPL laminát, -podrobný popis viz. Výpis vnitřních dveří ozn. DK1/L</t>
  </si>
  <si>
    <t>1118847003</t>
  </si>
  <si>
    <t xml:space="preserve">Poznámka k položce:_x000D_
_x000D_
</t>
  </si>
  <si>
    <t>106</t>
  </si>
  <si>
    <t>766-DK1/P</t>
  </si>
  <si>
    <t>D + M Dveře jednokřídlové 1100x1970mm otočné pravé, plné hladké, STÁVAJÍCÍ ZÁRUBEŇ, VÝMĚNA DVEŘNÍHO KŘÍDLA , HPL laminát, -podrobný popis viz. Výpis vnitřních dveří ozn. DK1/P</t>
  </si>
  <si>
    <t>1748499808</t>
  </si>
  <si>
    <t>107</t>
  </si>
  <si>
    <t>766-DK2/L</t>
  </si>
  <si>
    <t>D + M Dveře jednokřídlové 900x1970mm otočné levé, plné hladké, STÁVAJÍCÍ ZÁRUBEŇ, VÝMĚNA DVEŘNÍHO KŘÍDLA , HPL laminát, -podrobný popis viz. Výpis vnitřních dveří ozn. DK2/L</t>
  </si>
  <si>
    <t>277759010</t>
  </si>
  <si>
    <t xml:space="preserve">Poznámka k položce:_x000D_
Provětrávací mřížka 100/200, v. 200mm nad podlahou_x000D_
</t>
  </si>
  <si>
    <t>108</t>
  </si>
  <si>
    <t>766-DK2/P</t>
  </si>
  <si>
    <t>D + M Dveře jednokřídlové 900x1970mm otočné pravé, plné hladké, STÁVAJÍCÍ ZÁRUBEŇ, VÝMĚNA DVEŘNÍHO KŘÍDLA , HPL laminát, -podrobný popis viz. Výpis vnitřních dveří ozn. DK2/P</t>
  </si>
  <si>
    <t>-966052281</t>
  </si>
  <si>
    <t>109</t>
  </si>
  <si>
    <t>766-DK3/L</t>
  </si>
  <si>
    <t>D + M Dveře jednokřídlové 1100x1970mm otočné levé, plné hladké, STÁVAJÍCÍ ZÁRUBEŇ, VÝMĚNA DVEŘNÍHO KŘÍDLA , HPL laminát, -podrobný popis viz. Výpis vnitřních dveří ozn. DK3/L</t>
  </si>
  <si>
    <t>-2019801070</t>
  </si>
  <si>
    <t xml:space="preserve">Poznámka k položce:_x000D_
Vodorovná madla oboustranně v. 800-900 mm nad podlahou._x000D_
Provětrávací mřížka 100/200, v. 200mm nad podlahou_x000D_
</t>
  </si>
  <si>
    <t>110</t>
  </si>
  <si>
    <t>766-DK4/L</t>
  </si>
  <si>
    <t>D + M Dveře jednokřídlové 700x1970mm otočné levé, plné hladké, STÁVAJÍCÍ ZÁRUBEŇ, VÝMĚNA DVEŘNÍHO KŘÍDLA , HPL laminát, -podrobný popis viz. Výpis vnitřních dveří ozn. DK4/L</t>
  </si>
  <si>
    <t>-372211812</t>
  </si>
  <si>
    <t>111</t>
  </si>
  <si>
    <t>766-DK4/P</t>
  </si>
  <si>
    <t>D + M Dveře jednokřídlové 700x1970mm otočné pravé, plné hladké, STÁVAJÍCÍ ZÁRUBEŇ, VÝMĚNA DVEŘNÍHO KŘÍDLA , HPL laminát, -podrobný popis viz. Výpis vnitřních dveří ozn. DK4/P</t>
  </si>
  <si>
    <t>-2017645839</t>
  </si>
  <si>
    <t>112</t>
  </si>
  <si>
    <t>766-DK5/P</t>
  </si>
  <si>
    <t>D + M Dveře jednokřídlové 1100x1970mm otočné pravé, plné hladké, STÁVAJÍCÍ ZÁRUBEŇ, VÝMĚNA DVEŘNÍHO KŘÍDLA , HPL laminát, -podrobný popis viz. Výpis vnitřních dveří ozn. DK5/P</t>
  </si>
  <si>
    <t>-1698145052</t>
  </si>
  <si>
    <t>113</t>
  </si>
  <si>
    <t>766-DK6/P</t>
  </si>
  <si>
    <t>D + M Dveře jednokřídlové 700x1970mm otočné pravé, plné hladké, STÁVAJÍCÍ ZÁRUBEŇ, VÝMĚNA DVEŘNÍHO KŘÍDLA , HPL laminát, -podrobný popis viz. Výpis vnitřních dveří ozn. DK6/P</t>
  </si>
  <si>
    <t>-659085015</t>
  </si>
  <si>
    <t>114</t>
  </si>
  <si>
    <t>998766123</t>
  </si>
  <si>
    <t>Přesun hmot tonážní pro kce truhlářské ruční v objektech v přes 12 do 24 m</t>
  </si>
  <si>
    <t>453637846</t>
  </si>
  <si>
    <t>https://podminky.urs.cz/item/CS_URS_2024_02/998766123</t>
  </si>
  <si>
    <t>767</t>
  </si>
  <si>
    <t>Konstrukce zámečnické</t>
  </si>
  <si>
    <t>115</t>
  </si>
  <si>
    <t>767581802</t>
  </si>
  <si>
    <t>Demontáž podhledu lamel</t>
  </si>
  <si>
    <t>-50893616</t>
  </si>
  <si>
    <t>https://podminky.urs.cz/item/CS_URS_2024_02/767581802</t>
  </si>
  <si>
    <t>"I-309b   WC "     1,59</t>
  </si>
  <si>
    <t>"I-309c   SPRCHA"     1,58</t>
  </si>
  <si>
    <t>"I-310b   WC "                   1,59</t>
  </si>
  <si>
    <t>"I-310c   SPRCHA  "          1,58</t>
  </si>
  <si>
    <t>"I-311a   UMÝVÁRNA"    3,29</t>
  </si>
  <si>
    <t>"I-311b   WC  "                   1,59</t>
  </si>
  <si>
    <t>"I-311c   SPRCHA"            1,58</t>
  </si>
  <si>
    <t>"I-312a   UMÝVÁRNA "   3,23</t>
  </si>
  <si>
    <t>"I-312b   WC  "                   1,59</t>
  </si>
  <si>
    <t>"I-312c   SPRCHA "            1,58</t>
  </si>
  <si>
    <t>"I-349    ČIST. MÍSTN."    13,11</t>
  </si>
  <si>
    <t>"I-351   ÚKLID "                   4,28</t>
  </si>
  <si>
    <t>"I-353  WC PERSONÁL "   4,34</t>
  </si>
  <si>
    <t>"I-355  SKLAD PRÁDLA "   6,01</t>
  </si>
  <si>
    <t>"I-358  KOUPELNA PAC." 19,25</t>
  </si>
  <si>
    <t>"I-361    SKLAD "                  2,04</t>
  </si>
  <si>
    <t>"I-364    SKLAD"                   5,54</t>
  </si>
  <si>
    <t>"II-307  ČAJ. KUCHYNĚ " 10,01</t>
  </si>
  <si>
    <t>771</t>
  </si>
  <si>
    <t>Podlahy z dlaždic</t>
  </si>
  <si>
    <t>116</t>
  </si>
  <si>
    <t>771111011</t>
  </si>
  <si>
    <t>Vysátí podkladu před pokládkou dlažby</t>
  </si>
  <si>
    <t>640819890</t>
  </si>
  <si>
    <t>https://podminky.urs.cz/item/CS_URS_2024_02/771111011</t>
  </si>
  <si>
    <t>117</t>
  </si>
  <si>
    <t>771121011</t>
  </si>
  <si>
    <t>Nátěr penetrační na podlahu</t>
  </si>
  <si>
    <t>42518953</t>
  </si>
  <si>
    <t>https://podminky.urs.cz/item/CS_URS_2024_02/771121011</t>
  </si>
  <si>
    <t>118</t>
  </si>
  <si>
    <t>771151024</t>
  </si>
  <si>
    <t>Samonivelační stěrka podlah pevnosti 30 MPa tl přes 8 do 10 mm</t>
  </si>
  <si>
    <t>991608958</t>
  </si>
  <si>
    <t>https://podminky.urs.cz/item/CS_URS_2024_02/771151024</t>
  </si>
  <si>
    <t>119</t>
  </si>
  <si>
    <t>771571810</t>
  </si>
  <si>
    <t>Demontáž podlah z dlaždic keramických kladených do malty</t>
  </si>
  <si>
    <t>-1866334802</t>
  </si>
  <si>
    <t>https://podminky.urs.cz/item/CS_URS_2024_02/771571810</t>
  </si>
  <si>
    <t>"I-309a   UMÝVÁRNA"      3,29</t>
  </si>
  <si>
    <t>"I-309b   WC "                       1,59</t>
  </si>
  <si>
    <t>"I-309c   SPRCHA "              1,58</t>
  </si>
  <si>
    <t>"I-310a   UMÝVÁRNA"       3,23</t>
  </si>
  <si>
    <t>"I-310b   WC  "                       1,59</t>
  </si>
  <si>
    <t>"I-310c   SPRCHA"                1,58</t>
  </si>
  <si>
    <t>"I-311a   UMÝVÁRNA "      3,29</t>
  </si>
  <si>
    <t>"I-311b   WC "                       1,59</t>
  </si>
  <si>
    <t>"I-311c   SPRCHA "              1,58</t>
  </si>
  <si>
    <t>"I-312a   UMÝVÁRNA"       3,23</t>
  </si>
  <si>
    <t>"I-312b   WC  "                       1,59</t>
  </si>
  <si>
    <t>"I-312c   SPRCHA  "              1,58</t>
  </si>
  <si>
    <t>"I-349    ČIST. MÍSTN. "     13,11</t>
  </si>
  <si>
    <t>"I-351   ÚKLID  "                    4,28</t>
  </si>
  <si>
    <t>"I-353  WC PERSONÁL"     4,34</t>
  </si>
  <si>
    <t>"I-355  SKLAD PRÁDLA "    6,01</t>
  </si>
  <si>
    <t>"I-361    SKLAD"                   2,04</t>
  </si>
  <si>
    <t>"I-364    SKLAD "                  5,54</t>
  </si>
  <si>
    <t>120</t>
  </si>
  <si>
    <t>771574619</t>
  </si>
  <si>
    <t>Montáž podlah keramických hladkých lepených cementovým standardním lepidlem přes 22 do 25 ks/m2</t>
  </si>
  <si>
    <t>1703999918</t>
  </si>
  <si>
    <t>https://podminky.urs.cz/item/CS_URS_2024_02/771574619</t>
  </si>
  <si>
    <t>"I-309b   WC  "                    3,07</t>
  </si>
  <si>
    <t>"I-310b   WC   "                   3,07</t>
  </si>
  <si>
    <t>"I-311b   WC  "                    3,07</t>
  </si>
  <si>
    <t>"I-312a   UMÝVÁRNA "     3,23</t>
  </si>
  <si>
    <t>"I-351   ÚKLID  "                  4,28</t>
  </si>
  <si>
    <t>"I-353  WC PERSONÁL  " 4,34</t>
  </si>
  <si>
    <t>"I-355  SKLAD PRÁDLA "  6,01</t>
  </si>
  <si>
    <t xml:space="preserve">"I-358  CENTR. KOUP. "    19,25   </t>
  </si>
  <si>
    <t>"I-361    SPRCHA "                2,04</t>
  </si>
  <si>
    <t>"II-307  ČAJ. KUCHYNĚ "  10,01</t>
  </si>
  <si>
    <t>121</t>
  </si>
  <si>
    <t>59761133</t>
  </si>
  <si>
    <t>dlažba keramická slinutá nemrazuvzdorná povrch hladký/matný tl do 10mm přes 22 do 25ks/m2</t>
  </si>
  <si>
    <t>-818209591</t>
  </si>
  <si>
    <t>84,36*1,1 'Přepočtené koeficientem množství</t>
  </si>
  <si>
    <t>122</t>
  </si>
  <si>
    <t>771577231</t>
  </si>
  <si>
    <t>Příplatek k montáži podlah keramických lepených cementovým standardním lepidlem za plochu do 5 m2</t>
  </si>
  <si>
    <t>837433264</t>
  </si>
  <si>
    <t>https://podminky.urs.cz/item/CS_URS_2024_02/771577231</t>
  </si>
  <si>
    <t>123</t>
  </si>
  <si>
    <t>771591112</t>
  </si>
  <si>
    <t>Izolace pod dlažbu nátěrem nebo stěrkou ve dvou vrstvách</t>
  </si>
  <si>
    <t>1430338576</t>
  </si>
  <si>
    <t>https://podminky.urs.cz/item/CS_URS_2024_02/771591112</t>
  </si>
  <si>
    <t>124</t>
  </si>
  <si>
    <t>771591264</t>
  </si>
  <si>
    <t>Izolace těsnícími pásy mezi podlahou a stěnou</t>
  </si>
  <si>
    <t>-2139833880</t>
  </si>
  <si>
    <t>https://podminky.urs.cz/item/CS_URS_2024_02/771591264</t>
  </si>
  <si>
    <t>"I-309a   UMÝVÁRNA "    (1,72+1,83)*2</t>
  </si>
  <si>
    <t>"I-309b   WC  "                   7,10</t>
  </si>
  <si>
    <t>"I-310a   UMÝVÁRNA"    7,10</t>
  </si>
  <si>
    <t>"I-310b   WC   "                 7,10</t>
  </si>
  <si>
    <t>"I-311a   UMÝVÁRNA"     7,10</t>
  </si>
  <si>
    <t>"I-311b   WC  "                 7,10</t>
  </si>
  <si>
    <t>"I-312a   UMÝVÁRNA "   7,10</t>
  </si>
  <si>
    <t>"I-312b   WC   "                   7,10</t>
  </si>
  <si>
    <t xml:space="preserve">"I-351   ÚKLID  "  (2,60+1,63)*2            </t>
  </si>
  <si>
    <t>"I-353  WC PERSONÁL  "(1,32+3,29)*2</t>
  </si>
  <si>
    <t>"I-361    SPRCHA "          (2,29+0,87)*2</t>
  </si>
  <si>
    <t>125</t>
  </si>
  <si>
    <t>777111123</t>
  </si>
  <si>
    <t>Strojní broušení podkladu před provedením lité podlahy</t>
  </si>
  <si>
    <t>918342953</t>
  </si>
  <si>
    <t>https://podminky.urs.cz/item/CS_URS_2024_02/777111123</t>
  </si>
  <si>
    <t>126</t>
  </si>
  <si>
    <t>998771123</t>
  </si>
  <si>
    <t>Přesun hmot tonážní pro podlahy z dlaždic ruční v objektech v přes 12 do 24 m</t>
  </si>
  <si>
    <t>-10657418</t>
  </si>
  <si>
    <t>https://podminky.urs.cz/item/CS_URS_2024_02/998771123</t>
  </si>
  <si>
    <t>776</t>
  </si>
  <si>
    <t>Podlahy povlakové</t>
  </si>
  <si>
    <t>127</t>
  </si>
  <si>
    <t>776111116</t>
  </si>
  <si>
    <t>Odstranění zbytků lepidla z podkladu povlakových podlah broušením</t>
  </si>
  <si>
    <t>866788361</t>
  </si>
  <si>
    <t>https://podminky.urs.cz/item/CS_URS_2024_02/776111116</t>
  </si>
  <si>
    <t>128</t>
  </si>
  <si>
    <t>776111311</t>
  </si>
  <si>
    <t>Vysátí podkladu povlakových podlah</t>
  </si>
  <si>
    <t>1012319074</t>
  </si>
  <si>
    <t>https://podminky.urs.cz/item/CS_URS_2024_02/776111311</t>
  </si>
  <si>
    <t>129</t>
  </si>
  <si>
    <t>776121112</t>
  </si>
  <si>
    <t>Vodou ředitelná penetrace savého podkladu povlakových podlah</t>
  </si>
  <si>
    <t>1589803641</t>
  </si>
  <si>
    <t>https://podminky.urs.cz/item/CS_URS_2024_02/776121112</t>
  </si>
  <si>
    <t>130</t>
  </si>
  <si>
    <t>776141124</t>
  </si>
  <si>
    <t>Stěrka podlahová nivelační pro vyrovnání podkladu povlakových podlah pevnosti 30 MPa tl přes 8 do 10 mm</t>
  </si>
  <si>
    <t>-591215804</t>
  </si>
  <si>
    <t>https://podminky.urs.cz/item/CS_URS_2024_02/776141124</t>
  </si>
  <si>
    <t>131</t>
  </si>
  <si>
    <t>776201811</t>
  </si>
  <si>
    <t>Demontáž lepených povlakových podlah bez podložky ručně</t>
  </si>
  <si>
    <t>1511441272</t>
  </si>
  <si>
    <t>https://podminky.urs.cz/item/CS_URS_2024_02/776201811</t>
  </si>
  <si>
    <t>"I-309     PŘEDSÍŇ "     5,48</t>
  </si>
  <si>
    <t>"I-310     PŘEDSÍŇ"     5,48</t>
  </si>
  <si>
    <t>"I-311     PŘEDSÍŇ"     5,48</t>
  </si>
  <si>
    <t>"I-362    SKLAD "        25,34</t>
  </si>
  <si>
    <t>"I-315 POKOJ 3L"   24,15</t>
  </si>
  <si>
    <t>"I-316 POKOJ 3L"   24,13</t>
  </si>
  <si>
    <t>"I-317 POKOJ 3L"   24,13</t>
  </si>
  <si>
    <t>"I-318 POKOJ 3L"   24,15</t>
  </si>
  <si>
    <t>"I-319 POKOJ 3L"   24,15</t>
  </si>
  <si>
    <t>"I-320 POKOJ 3L"   24,13</t>
  </si>
  <si>
    <t>"I-321 POKOJ 3L"   24,13</t>
  </si>
  <si>
    <t>"I-322 POKOJ 3L"   23,56</t>
  </si>
  <si>
    <t>"I-301  CHODBA"   104,52</t>
  </si>
  <si>
    <t>"I-357  DENNÍ M."  11,42</t>
  </si>
  <si>
    <t>132</t>
  </si>
  <si>
    <t>776221111</t>
  </si>
  <si>
    <t>Lepení pásů z PVC standardním lepidlem</t>
  </si>
  <si>
    <t>-156638992</t>
  </si>
  <si>
    <t>https://podminky.urs.cz/item/CS_URS_2024_02/776221111</t>
  </si>
  <si>
    <t>"I-309     PŘEDSÍŇ "  5,48</t>
  </si>
  <si>
    <t>"I-310     PŘEDSÍŇ"   5,48</t>
  </si>
  <si>
    <t>"I-311     PŘEDSÍŇ "  5,48</t>
  </si>
  <si>
    <t>"I-312     PŘEDSÍŇ"   5,48</t>
  </si>
  <si>
    <t>"I-362    SKLAD "      25,34</t>
  </si>
  <si>
    <t>"I-364    SKLAD "       5,54</t>
  </si>
  <si>
    <t>133</t>
  </si>
  <si>
    <t>28411021</t>
  </si>
  <si>
    <t>PVC vinyl homogenní zátěžová tl 2,00 mm, úprava PUR, třída zátěže 34/43, hmotnost 3550g/m2, hořlavost Bfl S1</t>
  </si>
  <si>
    <t>1964532451</t>
  </si>
  <si>
    <t>361,27*1,1 'Přepočtené koeficientem množství</t>
  </si>
  <si>
    <t>134</t>
  </si>
  <si>
    <t>776411212</t>
  </si>
  <si>
    <t>Montáž tahaných obvodových soklíků z PVC výšky do 100 mm</t>
  </si>
  <si>
    <t>-2037984213</t>
  </si>
  <si>
    <t>https://podminky.urs.cz/item/CS_URS_2024_02/776411212</t>
  </si>
  <si>
    <t xml:space="preserve">"I-309     PŘEDSÍŇ " </t>
  </si>
  <si>
    <t xml:space="preserve">   (2,91+1,83)*2   -1,10*3   -0,80*2</t>
  </si>
  <si>
    <t>"I-310     PŘEDSÍŇ"  4,58</t>
  </si>
  <si>
    <t>"I-311     PŘEDSÍŇ " 4,58</t>
  </si>
  <si>
    <t>"I-312     PŘEDSÍŇ"  4,58</t>
  </si>
  <si>
    <t xml:space="preserve">"I-362    SKLAD "    </t>
  </si>
  <si>
    <t xml:space="preserve">   (3,75+6,70)*2   -(0,90+1,10)</t>
  </si>
  <si>
    <t xml:space="preserve">"I-364    SKLAD "       </t>
  </si>
  <si>
    <t xml:space="preserve">   (1,65+3,28)*2   -1,10</t>
  </si>
  <si>
    <t xml:space="preserve">"I-315 POKOJ 3L"  </t>
  </si>
  <si>
    <t xml:space="preserve">   (3,425+7,10)*2   -1,10</t>
  </si>
  <si>
    <t>"I-316 POKOJ 3L"   19,95</t>
  </si>
  <si>
    <t>"I-317 POKOJ 3L"  19,95</t>
  </si>
  <si>
    <t>"I-318 POKOJ 3L"   19,95</t>
  </si>
  <si>
    <t>"I-319 POKOJ 3L"   19,95</t>
  </si>
  <si>
    <t>"I-320 POKOJ 3L"   19,95</t>
  </si>
  <si>
    <t>"I-321 POKOJ 3L"   19,95</t>
  </si>
  <si>
    <t>"I-322 POKOJ 3L"   19,95</t>
  </si>
  <si>
    <t xml:space="preserve">"I-301  CHODBA+ I-357"  </t>
  </si>
  <si>
    <t xml:space="preserve">   (42,00+3,50)*2   -(1,10*9+0,90*5+0,70*5)</t>
  </si>
  <si>
    <t>135</t>
  </si>
  <si>
    <t>-1356285210</t>
  </si>
  <si>
    <t>278,68*0,17 'Přepočtené koeficientem množství</t>
  </si>
  <si>
    <t>136</t>
  </si>
  <si>
    <t>998776123</t>
  </si>
  <si>
    <t>Přesun hmot tonážní pro podlahy povlakové ruční v objektech v přes 12 do 24 m</t>
  </si>
  <si>
    <t>1829546301</t>
  </si>
  <si>
    <t>https://podminky.urs.cz/item/CS_URS_2024_02/998776123</t>
  </si>
  <si>
    <t>781</t>
  </si>
  <si>
    <t>Dokončovací práce - obklady</t>
  </si>
  <si>
    <t>137</t>
  </si>
  <si>
    <t>781121011</t>
  </si>
  <si>
    <t>Nátěr penetrační na stěnu</t>
  </si>
  <si>
    <t>2114819073</t>
  </si>
  <si>
    <t>https://podminky.urs.cz/item/CS_URS_2024_02/781121011</t>
  </si>
  <si>
    <t>138</t>
  </si>
  <si>
    <t>781131112</t>
  </si>
  <si>
    <t>Izolace pod obklad nátěrem nebo stěrkou ve dvou vrstvách</t>
  </si>
  <si>
    <t>2033980620</t>
  </si>
  <si>
    <t>https://podminky.urs.cz/item/CS_URS_2024_02/781131112</t>
  </si>
  <si>
    <t>139</t>
  </si>
  <si>
    <t>781471810</t>
  </si>
  <si>
    <t>Demontáž obkladů z obkladaček keramických kladených do malty</t>
  </si>
  <si>
    <t>-182213559</t>
  </si>
  <si>
    <t>https://podminky.urs.cz/item/CS_URS_2024_02/781471810</t>
  </si>
  <si>
    <t>"I-309a   UMÝVÁRNA "   (1,72*2+1,83)*2,00</t>
  </si>
  <si>
    <t>"I-309b   WC "            (1,72+0,86)*2,00</t>
  </si>
  <si>
    <t>"I-309c   SPRCHA "  (1,72+0,85)*2,00</t>
  </si>
  <si>
    <t>"I-310a   UMÝVÁRNA "   10,54</t>
  </si>
  <si>
    <t>"I-310b   WC  "                     5,16</t>
  </si>
  <si>
    <t>"I-310c   SPRCHA  "            5,14</t>
  </si>
  <si>
    <t>"I-311a   UMÝVÁRNA"     10,54</t>
  </si>
  <si>
    <t>"I-311b   WC "                      5,16</t>
  </si>
  <si>
    <t>"I-311c   SPRCHA"              5,14</t>
  </si>
  <si>
    <t>"I-312a   UMÝVÁRNA"   10,54</t>
  </si>
  <si>
    <t>"I-312b   WC "                     5,16</t>
  </si>
  <si>
    <t>"I-312c   SPRCHA"             5,14</t>
  </si>
  <si>
    <t xml:space="preserve">               (2,60+5,00)*2*2,00   -0,90*1,97</t>
  </si>
  <si>
    <t>"I-351   ÚKLID"   (2,60+1,63)*2*2,00   -0,70*1,97</t>
  </si>
  <si>
    <t xml:space="preserve">                 (1,32+2,28)*2*2,00  -0,70*1,97*2</t>
  </si>
  <si>
    <t xml:space="preserve">                ( 1,32+0,90)*2*2,00  -0,70*1,97</t>
  </si>
  <si>
    <t xml:space="preserve">               (3,30+6,40)*2*2,00   -1,10*1,97</t>
  </si>
  <si>
    <t>"I-361    SKLAD"  (2,27+0,87)*2*2,00   -0,70*1,97</t>
  </si>
  <si>
    <t>"I-364    SKLAD"  (1,65+3,28)*2*2,00   -1,10*1,97</t>
  </si>
  <si>
    <t>140</t>
  </si>
  <si>
    <t>781472219</t>
  </si>
  <si>
    <t>Montáž obkladů keramických hladkých lepených cementovým flexibilním lepidlem přes 22 do 25 ks/m2</t>
  </si>
  <si>
    <t>-1082521096</t>
  </si>
  <si>
    <t>https://podminky.urs.cz/item/CS_URS_2024_02/781472219</t>
  </si>
  <si>
    <t>141</t>
  </si>
  <si>
    <t>59761704</t>
  </si>
  <si>
    <t>obklad keramický nemrazuvzdorný povrch hladký/lesklý tl do 10mm přes 22 do 25ks/m2</t>
  </si>
  <si>
    <t>1861754957</t>
  </si>
  <si>
    <t>267,657*1,1 'Přepočtené koeficientem množství</t>
  </si>
  <si>
    <t>142</t>
  </si>
  <si>
    <t>781492211</t>
  </si>
  <si>
    <t>Montáž profilů rohových lepených flexibilním cementovým lepidlem</t>
  </si>
  <si>
    <t>398276146</t>
  </si>
  <si>
    <t>https://podminky.urs.cz/item/CS_URS_2024_02/781492211</t>
  </si>
  <si>
    <t>"I-309b   WC "    2,10</t>
  </si>
  <si>
    <t>"I-310b   WC  "   2,10</t>
  </si>
  <si>
    <t>"I-311b   WC "    2,10</t>
  </si>
  <si>
    <t>"I-312b   WC "   2,10</t>
  </si>
  <si>
    <t>"I-351   ÚKLID " 2,20</t>
  </si>
  <si>
    <t>"I-353  WC PERSONÁL "  0,90</t>
  </si>
  <si>
    <t xml:space="preserve">  1,20+1,10+1,20+0,90+2,50</t>
  </si>
  <si>
    <t>143</t>
  </si>
  <si>
    <t>28342001</t>
  </si>
  <si>
    <t>lišta ukončovací z PVC 8mm</t>
  </si>
  <si>
    <t>-1917778453</t>
  </si>
  <si>
    <t>18,4*1,05 'Přepočtené koeficientem množství</t>
  </si>
  <si>
    <t>144</t>
  </si>
  <si>
    <t>781492251</t>
  </si>
  <si>
    <t>Montáž profilů ukončovacích lepených flexibilním cementovým lepidlem</t>
  </si>
  <si>
    <t>-627889266</t>
  </si>
  <si>
    <t>https://podminky.urs.cz/item/CS_URS_2024_02/781492251</t>
  </si>
  <si>
    <t>"I-309a   UMÝVÁRNA " 4,80</t>
  </si>
  <si>
    <t>"I-309b   WC "                  4,80</t>
  </si>
  <si>
    <t>"I-310a   UMÝVÁRNA"  4,80</t>
  </si>
  <si>
    <t>"I-310b   WC  "                 4,80</t>
  </si>
  <si>
    <t>"I-311a   UMÝVÁRNA " 4,80</t>
  </si>
  <si>
    <t>"I-311b   WC "                 4,80</t>
  </si>
  <si>
    <t>"I-312a   UMÝVÁRNA "4,80</t>
  </si>
  <si>
    <t>"I-312b   WC   "               4,80</t>
  </si>
  <si>
    <t>"I-349    ČIST. MÍSTN. " 4,90</t>
  </si>
  <si>
    <t xml:space="preserve">"I-351   ÚKLID "                4,70 </t>
  </si>
  <si>
    <t>"I-353  WC PERSONÁL " 4,70*2</t>
  </si>
  <si>
    <t>"I-358  CENTR. KOUP. "  5,10</t>
  </si>
  <si>
    <t>"I-361    SPRCHA "            4,70</t>
  </si>
  <si>
    <t>145</t>
  </si>
  <si>
    <t>2032237536</t>
  </si>
  <si>
    <t>67,2*1,05 'Přepočtené koeficientem množství</t>
  </si>
  <si>
    <t>146</t>
  </si>
  <si>
    <t>998781123</t>
  </si>
  <si>
    <t>Přesun hmot tonážní pro obklady keramické ruční v objektech v přes 12 do 24 m</t>
  </si>
  <si>
    <t>-1668636306</t>
  </si>
  <si>
    <t>https://podminky.urs.cz/item/CS_URS_2024_02/998781123</t>
  </si>
  <si>
    <t>783</t>
  </si>
  <si>
    <t>Dokončovací práce - nátěry</t>
  </si>
  <si>
    <t>147</t>
  </si>
  <si>
    <t>783306801</t>
  </si>
  <si>
    <t>Odstranění nátěru ze zámečnických konstrukcí obroušením</t>
  </si>
  <si>
    <t>2074353835</t>
  </si>
  <si>
    <t>https://podminky.urs.cz/item/CS_URS_2024_02/783306801</t>
  </si>
  <si>
    <t>0,20*4,70*5</t>
  </si>
  <si>
    <t>0,20*4,90*3</t>
  </si>
  <si>
    <t>0,20*5,10*(6+8)</t>
  </si>
  <si>
    <t>148</t>
  </si>
  <si>
    <t>783314203</t>
  </si>
  <si>
    <t>Základní antikorozní jednonásobný syntetický samozákladující nátěr zámečnických konstrukcí</t>
  </si>
  <si>
    <t>1351205434</t>
  </si>
  <si>
    <t>https://podminky.urs.cz/item/CS_URS_2024_02/783314203</t>
  </si>
  <si>
    <t>149</t>
  </si>
  <si>
    <t>783315101</t>
  </si>
  <si>
    <t>Mezinátěr jednonásobný syntetický standardní zámečnických konstrukcí</t>
  </si>
  <si>
    <t>-635930914</t>
  </si>
  <si>
    <t>https://podminky.urs.cz/item/CS_URS_2024_02/783315101</t>
  </si>
  <si>
    <t>150</t>
  </si>
  <si>
    <t>783317101</t>
  </si>
  <si>
    <t>Krycí jednonásobný syntetický standardní nátěr zámečnických konstrukcí</t>
  </si>
  <si>
    <t>108365346</t>
  </si>
  <si>
    <t>https://podminky.urs.cz/item/CS_URS_2024_02/783317101</t>
  </si>
  <si>
    <t>784</t>
  </si>
  <si>
    <t>Dokončovací práce - malby a tapety</t>
  </si>
  <si>
    <t>151</t>
  </si>
  <si>
    <t>784181101</t>
  </si>
  <si>
    <t>Základní akrylátová jednonásobná bezbarvá penetrace podkladu v místnostech v do 3,80 m</t>
  </si>
  <si>
    <t>1224018897</t>
  </si>
  <si>
    <t>https://podminky.urs.cz/item/CS_URS_2024_02/784181101</t>
  </si>
  <si>
    <t xml:space="preserve">   247,95+971,128</t>
  </si>
  <si>
    <t>152</t>
  </si>
  <si>
    <t>784211101-P</t>
  </si>
  <si>
    <t>Omyvatelná barva musí splňovat odolnost proti oděru za mokra třídy1 velmi vysoká dle ČSN EN 13300</t>
  </si>
  <si>
    <t>1850997083</t>
  </si>
  <si>
    <t xml:space="preserve">"I-355  SKLAD PRÁDLA  "     </t>
  </si>
  <si>
    <t xml:space="preserve">   (1,80+3,29)*2*2,50</t>
  </si>
  <si>
    <t xml:space="preserve">"I-362    SKLAD "     </t>
  </si>
  <si>
    <t xml:space="preserve">   (3,75+6,70)*2*2,50</t>
  </si>
  <si>
    <t xml:space="preserve">"I-364    SKLAD"    </t>
  </si>
  <si>
    <t xml:space="preserve">   (1,65+3,28)*2*2,50</t>
  </si>
  <si>
    <t>153</t>
  </si>
  <si>
    <t>784221101</t>
  </si>
  <si>
    <t>Dvojnásobné bílé malby ze směsí za sucha dobře otěruvzdorných v místnostech do 3,80 m</t>
  </si>
  <si>
    <t>-1217006198</t>
  </si>
  <si>
    <t>https://podminky.urs.cz/item/CS_URS_2024_02/784221101</t>
  </si>
  <si>
    <t xml:space="preserve">"I-309     PŘEDSÍŇ  "   </t>
  </si>
  <si>
    <t xml:space="preserve">   (2,91+1,83)*2*2,70</t>
  </si>
  <si>
    <t>"I-310     PŘEDSÍŇ "   25,596</t>
  </si>
  <si>
    <t>"I-311     PŘEDSÍŇ "   25,596</t>
  </si>
  <si>
    <t>"I-312     PŘEDSÍŇ "   25,596</t>
  </si>
  <si>
    <t>"I-315 POKOJ 3L"  24,15+(3,425+7,10*2)*3,10</t>
  </si>
  <si>
    <t>"I-316 POKOJ  - 322"  78,788*7</t>
  </si>
  <si>
    <t xml:space="preserve">   (42,00+3,50)*2*1,00</t>
  </si>
  <si>
    <t>"II-307 ČAJ. KUCH."</t>
  </si>
  <si>
    <t xml:space="preserve">   (3,13+3,17)*2*2,50</t>
  </si>
  <si>
    <t>154</t>
  </si>
  <si>
    <t>784-01</t>
  </si>
  <si>
    <t>D + M Syntetický nátěr - pásy na chodbách včetně podkladního nátětu a penetrace</t>
  </si>
  <si>
    <t>-1284589794</t>
  </si>
  <si>
    <t xml:space="preserve">"I-301  CHODBA+I-357"   </t>
  </si>
  <si>
    <t xml:space="preserve">   (42,00+3,50)*2*1,60</t>
  </si>
  <si>
    <t>VRN</t>
  </si>
  <si>
    <t>Vedlejší a ostatní rozpočtové náklady</t>
  </si>
  <si>
    <t>0.10001</t>
  </si>
  <si>
    <t>Průzkumné, geodetické a projektové práce</t>
  </si>
  <si>
    <t>155</t>
  </si>
  <si>
    <t>0.10001.006</t>
  </si>
  <si>
    <t>Celková kompletace a koordinace dokumentace skutečného provedení (dále jen „DSkP“) ve 4 vyhotoveních (3x tisk + 1x dig. forma - PDF a zdrojový formát)</t>
  </si>
  <si>
    <t>1024</t>
  </si>
  <si>
    <t>-1855120182</t>
  </si>
  <si>
    <t>Poznámka k položce:_x000D_
Dokumentace skutečného provedení ve skladbě DPS po jednotlivých částech stavby. Zpracování v digitální formě s uvedením rozdílů proti DPS, předání v digitální i tištěné formě dle popisu.</t>
  </si>
  <si>
    <t>156</t>
  </si>
  <si>
    <t>0.10001.009</t>
  </si>
  <si>
    <t>Dokumentace požárních ucpávek a požárních buzávěrů</t>
  </si>
  <si>
    <t>-418619440</t>
  </si>
  <si>
    <t xml:space="preserve">Poznámka k položce:_x000D_
- Kniha PO ucpávek a PO uzávěrů_x000D_
- Půdorysy s označením_x000D_
- Technické listy </t>
  </si>
  <si>
    <t>0.20001</t>
  </si>
  <si>
    <t>Příprava staveniště</t>
  </si>
  <si>
    <t>157</t>
  </si>
  <si>
    <t>0.20001.002</t>
  </si>
  <si>
    <t>Přípojky vody, elektro a dalších IS nutných pro realizaci zakázky včetně měření spotřeby, přičemž spotřebu těchto energií v průběhu provádění prací hradí uchazeč.</t>
  </si>
  <si>
    <t>196727580</t>
  </si>
  <si>
    <t>Poznámka k položce:_x000D_
Připojení zařízení staveniště včetně měření a úhrady spotřeby. Položka obsahuje i dokumentaci přípojek, ochranných opatření a případné přeložky nebo úpravy pro zřízení napojovacích bodů. Odevzdání v digitální i tištěné formě.</t>
  </si>
  <si>
    <t>0.60001</t>
  </si>
  <si>
    <t>Územní vlivy</t>
  </si>
  <si>
    <t>158</t>
  </si>
  <si>
    <t>0.60001.002</t>
  </si>
  <si>
    <t xml:space="preserve">Zajištění čistoty staveniště a zejména navazujících prostor, průběžný úklid staveniště a transportních ploch </t>
  </si>
  <si>
    <t>-1564891146</t>
  </si>
  <si>
    <t>Poznámka k položce:_x000D_
Pravidelný úklid staveniště a přístupových a příjezdových tras.</t>
  </si>
  <si>
    <t>0.70001</t>
  </si>
  <si>
    <t>Provozní vlivy</t>
  </si>
  <si>
    <t>159</t>
  </si>
  <si>
    <t>0.70001.001</t>
  </si>
  <si>
    <t>Ztížené výrobní podmínky související s umístěním stavby a provozními omezeními z důvodu zajištění provozu investora.</t>
  </si>
  <si>
    <t>-1953598125</t>
  </si>
  <si>
    <t>Poznámka k položce:_x000D_
Omezení prací v době mimořádných situací - akutní operační výkony, nepřekonatelné negativní vlivy v průběhu stavebních prací, atd…</t>
  </si>
  <si>
    <t>160</t>
  </si>
  <si>
    <t>0.70001.003</t>
  </si>
  <si>
    <t xml:space="preserve">Provizorní příčky v rámci stavby k oddělení prostor stavby od provozu. Nosná konstrukce z dřevěného roštu vyklínovaného do stávajících konstrukcí, pro ochranu stávajících konstrukcí podložený pomocí pásků z EPS tl. 20 mm. Opláštění 2x geotextílie min hm. 350 g/m2, 1x PE fólie ze strany stavby a 1x OSB desky ze strany veřejné. Součástí dveře , případně vrata s možností uzamčení. Položka obsahuje dodávku, montáž, demontáž, opravu povrchů a maleb stávajících konstrukcí. </t>
  </si>
  <si>
    <t>1942296081</t>
  </si>
  <si>
    <t>"chodba I-301" 2,63*3,00*2</t>
  </si>
  <si>
    <t>161</t>
  </si>
  <si>
    <t>0.70001.004</t>
  </si>
  <si>
    <t>Ochrana stávajících podlah geotextílií a PVC fólií proti poškození při provádění prací ve vnitřních prostorech</t>
  </si>
  <si>
    <t>-945998974</t>
  </si>
  <si>
    <t>"chodba I-301" 104,52</t>
  </si>
  <si>
    <t>"dílčí prostory" 10</t>
  </si>
  <si>
    <t>162</t>
  </si>
  <si>
    <t>0.70001.005</t>
  </si>
  <si>
    <t>Ochrana stávajících konstrukcí geotextílií a PVC fólií při provádění prací ve vnitřních prostorech</t>
  </si>
  <si>
    <t>1450287174</t>
  </si>
  <si>
    <t>"prosklenná stěna sesterna + vyšetřovna" 5,0*3,00</t>
  </si>
  <si>
    <t>"prosklená stěna JIP" 2,50*3,00</t>
  </si>
  <si>
    <t>"dílčí prostory" 5,0</t>
  </si>
  <si>
    <t>0.90001</t>
  </si>
  <si>
    <t>Ostatní náklady stavby</t>
  </si>
  <si>
    <t>163</t>
  </si>
  <si>
    <t>0.90001.001</t>
  </si>
  <si>
    <t>Průběžná fotodokumentace z průběhu provádění zakázky (digitální forma) v počtu min. 40 ks fotek měsíčně. Soubory fotodokumentace řazené po datech jejich provedení.</t>
  </si>
  <si>
    <t>262144</t>
  </si>
  <si>
    <t>-1026505222</t>
  </si>
  <si>
    <t>Poznámka k položce:_x000D_
Řazení fotodokumentace do adresářů po jednotlivých datech s popisem zachycených stavů stavby.</t>
  </si>
  <si>
    <t>164</t>
  </si>
  <si>
    <t>0.90001.002</t>
  </si>
  <si>
    <t>Provedení všech provozních, tlakových a revizních zkoušek a dalších nutných úředních zkoušek a testů k prokázání kvality a bezpečné provozuschopnosti díla a jeho součástí včetně podrobných záznamů a zpráv o průběhu a výsledcích těchto zkoušek</t>
  </si>
  <si>
    <t>247576618</t>
  </si>
  <si>
    <t>165</t>
  </si>
  <si>
    <t>0.90001.003</t>
  </si>
  <si>
    <t>Předání prohlášení o shodě na všechny použité dodávky, materiály a zařízení a další doklady, související s plněním předmětu zakázky, které jsou nezbytné ke kolaudačnímu řízení a převzetí a předání díla (atesty, revize, certifikáty, o likvidaci odpadů v souladu s platnou legislativou atd.);</t>
  </si>
  <si>
    <t>975013691</t>
  </si>
  <si>
    <t>Poznámka k položce:_x000D_
Doklady pro kolaudaci stavby, předávané po dokončených etapác, odevzdání v digitální i tištěné formě.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</si>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</sst>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23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361315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44</xdr:row>
      <xdr:rowOff>301625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1214120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90</xdr:row>
      <xdr:rowOff>0</xdr:rowOff>
    </xdr:from>
    <xdr:to>
      <xdr:col>9</xdr:col>
      <xdr:colOff>1214120</xdr:colOff>
      <xdr:row>94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2/725330840" TargetMode="External"/><Relationship Id="rId21" Type="http://schemas.openxmlformats.org/officeDocument/2006/relationships/hyperlink" Target="https://podminky.urs.cz/item/CS_URS_2024_02/725110811" TargetMode="External"/><Relationship Id="rId42" Type="http://schemas.openxmlformats.org/officeDocument/2006/relationships/hyperlink" Target="https://podminky.urs.cz/item/CS_URS_2024_02/766691914" TargetMode="External"/><Relationship Id="rId47" Type="http://schemas.openxmlformats.org/officeDocument/2006/relationships/hyperlink" Target="https://podminky.urs.cz/item/CS_URS_2024_02/771121011" TargetMode="External"/><Relationship Id="rId63" Type="http://schemas.openxmlformats.org/officeDocument/2006/relationships/hyperlink" Target="https://podminky.urs.cz/item/CS_URS_2024_02/998776123" TargetMode="External"/><Relationship Id="rId68" Type="http://schemas.openxmlformats.org/officeDocument/2006/relationships/hyperlink" Target="https://podminky.urs.cz/item/CS_URS_2024_02/781492211" TargetMode="External"/><Relationship Id="rId16" Type="http://schemas.openxmlformats.org/officeDocument/2006/relationships/hyperlink" Target="https://podminky.urs.cz/item/CS_URS_2024_02/997013501" TargetMode="External"/><Relationship Id="rId11" Type="http://schemas.openxmlformats.org/officeDocument/2006/relationships/hyperlink" Target="https://podminky.urs.cz/item/CS_URS_2024_02/962031133" TargetMode="External"/><Relationship Id="rId24" Type="http://schemas.openxmlformats.org/officeDocument/2006/relationships/hyperlink" Target="https://podminky.urs.cz/item/CS_URS_2024_02/725240812" TargetMode="External"/><Relationship Id="rId32" Type="http://schemas.openxmlformats.org/officeDocument/2006/relationships/hyperlink" Target="https://podminky.urs.cz/item/CS_URS_2024_02/763121714" TargetMode="External"/><Relationship Id="rId37" Type="http://schemas.openxmlformats.org/officeDocument/2006/relationships/hyperlink" Target="https://podminky.urs.cz/item/CS_URS_2024_02/763131714" TargetMode="External"/><Relationship Id="rId40" Type="http://schemas.openxmlformats.org/officeDocument/2006/relationships/hyperlink" Target="https://podminky.urs.cz/item/CS_URS_2024_02/763135812" TargetMode="External"/><Relationship Id="rId45" Type="http://schemas.openxmlformats.org/officeDocument/2006/relationships/hyperlink" Target="https://podminky.urs.cz/item/CS_URS_2024_02/767581802" TargetMode="External"/><Relationship Id="rId53" Type="http://schemas.openxmlformats.org/officeDocument/2006/relationships/hyperlink" Target="https://podminky.urs.cz/item/CS_URS_2024_02/771591264" TargetMode="External"/><Relationship Id="rId58" Type="http://schemas.openxmlformats.org/officeDocument/2006/relationships/hyperlink" Target="https://podminky.urs.cz/item/CS_URS_2024_02/776121112" TargetMode="External"/><Relationship Id="rId66" Type="http://schemas.openxmlformats.org/officeDocument/2006/relationships/hyperlink" Target="https://podminky.urs.cz/item/CS_URS_2024_02/781471810" TargetMode="External"/><Relationship Id="rId74" Type="http://schemas.openxmlformats.org/officeDocument/2006/relationships/hyperlink" Target="https://podminky.urs.cz/item/CS_URS_2024_02/783317101" TargetMode="External"/><Relationship Id="rId5" Type="http://schemas.openxmlformats.org/officeDocument/2006/relationships/hyperlink" Target="https://podminky.urs.cz/item/CS_URS_2024_02/612321141" TargetMode="External"/><Relationship Id="rId61" Type="http://schemas.openxmlformats.org/officeDocument/2006/relationships/hyperlink" Target="https://podminky.urs.cz/item/CS_URS_2024_02/776221111" TargetMode="External"/><Relationship Id="rId19" Type="http://schemas.openxmlformats.org/officeDocument/2006/relationships/hyperlink" Target="https://podminky.urs.cz/item/CS_URS_2024_02/997013813" TargetMode="External"/><Relationship Id="rId14" Type="http://schemas.openxmlformats.org/officeDocument/2006/relationships/hyperlink" Target="https://podminky.urs.cz/item/CS_URS_2024_02/978013191" TargetMode="External"/><Relationship Id="rId22" Type="http://schemas.openxmlformats.org/officeDocument/2006/relationships/hyperlink" Target="https://podminky.urs.cz/item/CS_URS_2024_02/725210821" TargetMode="External"/><Relationship Id="rId27" Type="http://schemas.openxmlformats.org/officeDocument/2006/relationships/hyperlink" Target="https://podminky.urs.cz/item/CS_URS_2024_02/725820801" TargetMode="External"/><Relationship Id="rId30" Type="http://schemas.openxmlformats.org/officeDocument/2006/relationships/hyperlink" Target="https://podminky.urs.cz/item/CS_URS_2024_02/751515061" TargetMode="External"/><Relationship Id="rId35" Type="http://schemas.openxmlformats.org/officeDocument/2006/relationships/hyperlink" Target="https://podminky.urs.cz/item/CS_URS_2024_02/763131421" TargetMode="External"/><Relationship Id="rId43" Type="http://schemas.openxmlformats.org/officeDocument/2006/relationships/hyperlink" Target="https://podminky.urs.cz/item/CS_URS_2024_02/766691915" TargetMode="External"/><Relationship Id="rId48" Type="http://schemas.openxmlformats.org/officeDocument/2006/relationships/hyperlink" Target="https://podminky.urs.cz/item/CS_URS_2024_02/771151024" TargetMode="External"/><Relationship Id="rId56" Type="http://schemas.openxmlformats.org/officeDocument/2006/relationships/hyperlink" Target="https://podminky.urs.cz/item/CS_URS_2024_02/776111116" TargetMode="External"/><Relationship Id="rId64" Type="http://schemas.openxmlformats.org/officeDocument/2006/relationships/hyperlink" Target="https://podminky.urs.cz/item/CS_URS_2024_02/781121011" TargetMode="External"/><Relationship Id="rId69" Type="http://schemas.openxmlformats.org/officeDocument/2006/relationships/hyperlink" Target="https://podminky.urs.cz/item/CS_URS_2024_02/781492251" TargetMode="External"/><Relationship Id="rId77" Type="http://schemas.openxmlformats.org/officeDocument/2006/relationships/printerSettings" Target="../printerSettings/printerSettings2.bin"/><Relationship Id="rId8" Type="http://schemas.openxmlformats.org/officeDocument/2006/relationships/hyperlink" Target="https://podminky.urs.cz/item/CS_URS_2024_02/642942111" TargetMode="External"/><Relationship Id="rId51" Type="http://schemas.openxmlformats.org/officeDocument/2006/relationships/hyperlink" Target="https://podminky.urs.cz/item/CS_URS_2024_02/771577231" TargetMode="External"/><Relationship Id="rId72" Type="http://schemas.openxmlformats.org/officeDocument/2006/relationships/hyperlink" Target="https://podminky.urs.cz/item/CS_URS_2024_02/783314203" TargetMode="External"/><Relationship Id="rId3" Type="http://schemas.openxmlformats.org/officeDocument/2006/relationships/hyperlink" Target="https://podminky.urs.cz/item/CS_URS_2024_02/342272235" TargetMode="External"/><Relationship Id="rId12" Type="http://schemas.openxmlformats.org/officeDocument/2006/relationships/hyperlink" Target="https://podminky.urs.cz/item/CS_URS_2024_02/968072455" TargetMode="External"/><Relationship Id="rId17" Type="http://schemas.openxmlformats.org/officeDocument/2006/relationships/hyperlink" Target="https://podminky.urs.cz/item/CS_URS_2024_02/997013509" TargetMode="External"/><Relationship Id="rId25" Type="http://schemas.openxmlformats.org/officeDocument/2006/relationships/hyperlink" Target="https://podminky.urs.cz/item/CS_URS_2024_02/725320822" TargetMode="External"/><Relationship Id="rId33" Type="http://schemas.openxmlformats.org/officeDocument/2006/relationships/hyperlink" Target="https://podminky.urs.cz/item/CS_URS_2024_02/763121823" TargetMode="External"/><Relationship Id="rId38" Type="http://schemas.openxmlformats.org/officeDocument/2006/relationships/hyperlink" Target="https://podminky.urs.cz/item/CS_URS_2024_02/763131832" TargetMode="External"/><Relationship Id="rId46" Type="http://schemas.openxmlformats.org/officeDocument/2006/relationships/hyperlink" Target="https://podminky.urs.cz/item/CS_URS_2024_02/771111011" TargetMode="External"/><Relationship Id="rId59" Type="http://schemas.openxmlformats.org/officeDocument/2006/relationships/hyperlink" Target="https://podminky.urs.cz/item/CS_URS_2024_02/776141124" TargetMode="External"/><Relationship Id="rId67" Type="http://schemas.openxmlformats.org/officeDocument/2006/relationships/hyperlink" Target="https://podminky.urs.cz/item/CS_URS_2024_02/781472219" TargetMode="External"/><Relationship Id="rId20" Type="http://schemas.openxmlformats.org/officeDocument/2006/relationships/hyperlink" Target="https://podminky.urs.cz/item/CS_URS_2024_02/998018003" TargetMode="External"/><Relationship Id="rId41" Type="http://schemas.openxmlformats.org/officeDocument/2006/relationships/hyperlink" Target="https://podminky.urs.cz/item/CS_URS_2024_02/998763122" TargetMode="External"/><Relationship Id="rId54" Type="http://schemas.openxmlformats.org/officeDocument/2006/relationships/hyperlink" Target="https://podminky.urs.cz/item/CS_URS_2024_02/777111123" TargetMode="External"/><Relationship Id="rId62" Type="http://schemas.openxmlformats.org/officeDocument/2006/relationships/hyperlink" Target="https://podminky.urs.cz/item/CS_URS_2024_02/776411212" TargetMode="External"/><Relationship Id="rId70" Type="http://schemas.openxmlformats.org/officeDocument/2006/relationships/hyperlink" Target="https://podminky.urs.cz/item/CS_URS_2024_02/998781123" TargetMode="External"/><Relationship Id="rId75" Type="http://schemas.openxmlformats.org/officeDocument/2006/relationships/hyperlink" Target="https://podminky.urs.cz/item/CS_URS_2024_02/784181101" TargetMode="External"/><Relationship Id="rId1" Type="http://schemas.openxmlformats.org/officeDocument/2006/relationships/hyperlink" Target="https://podminky.urs.cz/item/CS_URS_2024_02/317142432" TargetMode="External"/><Relationship Id="rId6" Type="http://schemas.openxmlformats.org/officeDocument/2006/relationships/hyperlink" Target="https://podminky.urs.cz/item/CS_URS_2024_02/612325422" TargetMode="External"/><Relationship Id="rId15" Type="http://schemas.openxmlformats.org/officeDocument/2006/relationships/hyperlink" Target="https://podminky.urs.cz/item/CS_URS_2024_02/997013214" TargetMode="External"/><Relationship Id="rId23" Type="http://schemas.openxmlformats.org/officeDocument/2006/relationships/hyperlink" Target="https://podminky.urs.cz/item/CS_URS_2024_02/725220831" TargetMode="External"/><Relationship Id="rId28" Type="http://schemas.openxmlformats.org/officeDocument/2006/relationships/hyperlink" Target="https://podminky.urs.cz/item/CS_URS_2024_02/725840851" TargetMode="External"/><Relationship Id="rId36" Type="http://schemas.openxmlformats.org/officeDocument/2006/relationships/hyperlink" Target="https://podminky.urs.cz/item/CS_URS_2024_02/763131461" TargetMode="External"/><Relationship Id="rId49" Type="http://schemas.openxmlformats.org/officeDocument/2006/relationships/hyperlink" Target="https://podminky.urs.cz/item/CS_URS_2024_02/771571810" TargetMode="External"/><Relationship Id="rId57" Type="http://schemas.openxmlformats.org/officeDocument/2006/relationships/hyperlink" Target="https://podminky.urs.cz/item/CS_URS_2024_02/776111311" TargetMode="External"/><Relationship Id="rId10" Type="http://schemas.openxmlformats.org/officeDocument/2006/relationships/hyperlink" Target="https://podminky.urs.cz/item/CS_URS_2024_02/952901111" TargetMode="External"/><Relationship Id="rId31" Type="http://schemas.openxmlformats.org/officeDocument/2006/relationships/hyperlink" Target="https://podminky.urs.cz/item/CS_URS_2024_02/763121426" TargetMode="External"/><Relationship Id="rId44" Type="http://schemas.openxmlformats.org/officeDocument/2006/relationships/hyperlink" Target="https://podminky.urs.cz/item/CS_URS_2024_02/998766123" TargetMode="External"/><Relationship Id="rId52" Type="http://schemas.openxmlformats.org/officeDocument/2006/relationships/hyperlink" Target="https://podminky.urs.cz/item/CS_URS_2024_02/771591112" TargetMode="External"/><Relationship Id="rId60" Type="http://schemas.openxmlformats.org/officeDocument/2006/relationships/hyperlink" Target="https://podminky.urs.cz/item/CS_URS_2024_02/776201811" TargetMode="External"/><Relationship Id="rId65" Type="http://schemas.openxmlformats.org/officeDocument/2006/relationships/hyperlink" Target="https://podminky.urs.cz/item/CS_URS_2024_02/781131112" TargetMode="External"/><Relationship Id="rId73" Type="http://schemas.openxmlformats.org/officeDocument/2006/relationships/hyperlink" Target="https://podminky.urs.cz/item/CS_URS_2024_02/783315101" TargetMode="External"/><Relationship Id="rId78" Type="http://schemas.openxmlformats.org/officeDocument/2006/relationships/drawing" Target="../drawings/drawing2.xml"/><Relationship Id="rId4" Type="http://schemas.openxmlformats.org/officeDocument/2006/relationships/hyperlink" Target="https://podminky.urs.cz/item/CS_URS_2024_02/612131101" TargetMode="External"/><Relationship Id="rId9" Type="http://schemas.openxmlformats.org/officeDocument/2006/relationships/hyperlink" Target="https://podminky.urs.cz/item/CS_URS_2024_02/949101111" TargetMode="External"/><Relationship Id="rId13" Type="http://schemas.openxmlformats.org/officeDocument/2006/relationships/hyperlink" Target="https://podminky.urs.cz/item/CS_URS_2024_02/971033631" TargetMode="External"/><Relationship Id="rId18" Type="http://schemas.openxmlformats.org/officeDocument/2006/relationships/hyperlink" Target="https://podminky.urs.cz/item/CS_URS_2024_02/997013609" TargetMode="External"/><Relationship Id="rId39" Type="http://schemas.openxmlformats.org/officeDocument/2006/relationships/hyperlink" Target="https://podminky.urs.cz/item/CS_URS_2024_02/763135101" TargetMode="External"/><Relationship Id="rId34" Type="http://schemas.openxmlformats.org/officeDocument/2006/relationships/hyperlink" Target="https://podminky.urs.cz/item/CS_URS_2024_02/763122550" TargetMode="External"/><Relationship Id="rId50" Type="http://schemas.openxmlformats.org/officeDocument/2006/relationships/hyperlink" Target="https://podminky.urs.cz/item/CS_URS_2024_02/771574619" TargetMode="External"/><Relationship Id="rId55" Type="http://schemas.openxmlformats.org/officeDocument/2006/relationships/hyperlink" Target="https://podminky.urs.cz/item/CS_URS_2024_02/998771123" TargetMode="External"/><Relationship Id="rId76" Type="http://schemas.openxmlformats.org/officeDocument/2006/relationships/hyperlink" Target="https://podminky.urs.cz/item/CS_URS_2024_02/784221101" TargetMode="External"/><Relationship Id="rId7" Type="http://schemas.openxmlformats.org/officeDocument/2006/relationships/hyperlink" Target="https://podminky.urs.cz/item/CS_URS_2024_02/612331121" TargetMode="External"/><Relationship Id="rId71" Type="http://schemas.openxmlformats.org/officeDocument/2006/relationships/hyperlink" Target="https://podminky.urs.cz/item/CS_URS_2024_02/783306801" TargetMode="External"/><Relationship Id="rId2" Type="http://schemas.openxmlformats.org/officeDocument/2006/relationships/hyperlink" Target="https://podminky.urs.cz/item/CS_URS_2024_02/340239212" TargetMode="External"/><Relationship Id="rId29" Type="http://schemas.openxmlformats.org/officeDocument/2006/relationships/hyperlink" Target="https://podminky.urs.cz/item/CS_URS_2024_02/75151501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Z13" sqref="Z13"/>
    </sheetView>
  </sheetViews>
  <sheetFormatPr defaultRowHeight="16.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67" t="s">
        <v>14</v>
      </c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R5" s="20"/>
      <c r="BE5" s="264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69" t="s">
        <v>17</v>
      </c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R6" s="20"/>
      <c r="BE6" s="265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21</v>
      </c>
      <c r="AR7" s="20"/>
      <c r="BE7" s="265"/>
      <c r="BS7" s="17" t="s">
        <v>6</v>
      </c>
    </row>
    <row r="8" spans="1:74" ht="12" customHeight="1">
      <c r="B8" s="20"/>
      <c r="D8" s="27" t="s">
        <v>22</v>
      </c>
      <c r="K8" s="25" t="s">
        <v>23</v>
      </c>
      <c r="AK8" s="27" t="s">
        <v>24</v>
      </c>
      <c r="AN8" s="28" t="s">
        <v>25</v>
      </c>
      <c r="AR8" s="20"/>
      <c r="BE8" s="265"/>
      <c r="BS8" s="17" t="s">
        <v>6</v>
      </c>
    </row>
    <row r="9" spans="1:74" ht="29.25" customHeight="1">
      <c r="B9" s="20"/>
      <c r="D9" s="24" t="s">
        <v>26</v>
      </c>
      <c r="K9" s="29" t="s">
        <v>27</v>
      </c>
      <c r="AK9" s="24" t="s">
        <v>28</v>
      </c>
      <c r="AN9" s="29" t="s">
        <v>29</v>
      </c>
      <c r="AR9" s="20"/>
      <c r="BE9" s="265"/>
      <c r="BS9" s="17" t="s">
        <v>6</v>
      </c>
    </row>
    <row r="10" spans="1:74" ht="12" customHeight="1">
      <c r="B10" s="20"/>
      <c r="D10" s="27" t="s">
        <v>30</v>
      </c>
      <c r="AK10" s="27" t="s">
        <v>31</v>
      </c>
      <c r="AN10" s="25" t="s">
        <v>32</v>
      </c>
      <c r="AR10" s="20"/>
      <c r="BE10" s="265"/>
      <c r="BS10" s="17" t="s">
        <v>6</v>
      </c>
    </row>
    <row r="11" spans="1:74" ht="18.399999999999999" customHeight="1">
      <c r="B11" s="20"/>
      <c r="E11" s="25" t="s">
        <v>33</v>
      </c>
      <c r="AK11" s="27" t="s">
        <v>34</v>
      </c>
      <c r="AN11" s="25" t="s">
        <v>35</v>
      </c>
      <c r="AR11" s="20"/>
      <c r="BE11" s="265"/>
      <c r="BS11" s="17" t="s">
        <v>6</v>
      </c>
    </row>
    <row r="12" spans="1:74" ht="6.95" customHeight="1">
      <c r="B12" s="20"/>
      <c r="AR12" s="20"/>
      <c r="BE12" s="265"/>
      <c r="BS12" s="17" t="s">
        <v>6</v>
      </c>
    </row>
    <row r="13" spans="1:74" ht="12" customHeight="1">
      <c r="B13" s="20"/>
      <c r="D13" s="27" t="s">
        <v>36</v>
      </c>
      <c r="AK13" s="27" t="s">
        <v>31</v>
      </c>
      <c r="AN13" s="30" t="s">
        <v>37</v>
      </c>
      <c r="AR13" s="20"/>
      <c r="BE13" s="265"/>
      <c r="BS13" s="17" t="s">
        <v>6</v>
      </c>
    </row>
    <row r="14" spans="1:74" ht="12.75">
      <c r="B14" s="20"/>
      <c r="E14" s="270" t="s">
        <v>37</v>
      </c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" t="s">
        <v>34</v>
      </c>
      <c r="AN14" s="30" t="s">
        <v>37</v>
      </c>
      <c r="AR14" s="20"/>
      <c r="BE14" s="265"/>
      <c r="BS14" s="17" t="s">
        <v>6</v>
      </c>
    </row>
    <row r="15" spans="1:74" ht="6.95" customHeight="1">
      <c r="B15" s="20"/>
      <c r="AR15" s="20"/>
      <c r="BE15" s="265"/>
      <c r="BS15" s="17" t="s">
        <v>4</v>
      </c>
    </row>
    <row r="16" spans="1:74" ht="12" customHeight="1">
      <c r="B16" s="20"/>
      <c r="D16" s="27" t="s">
        <v>38</v>
      </c>
      <c r="AK16" s="27" t="s">
        <v>31</v>
      </c>
      <c r="AN16" s="25" t="s">
        <v>39</v>
      </c>
      <c r="AR16" s="20"/>
      <c r="BE16" s="265"/>
      <c r="BS16" s="17" t="s">
        <v>4</v>
      </c>
    </row>
    <row r="17" spans="2:71" ht="18.399999999999999" customHeight="1">
      <c r="B17" s="20"/>
      <c r="E17" s="25" t="s">
        <v>40</v>
      </c>
      <c r="AK17" s="27" t="s">
        <v>34</v>
      </c>
      <c r="AN17" s="25" t="s">
        <v>41</v>
      </c>
      <c r="AR17" s="20"/>
      <c r="BE17" s="265"/>
      <c r="BS17" s="17" t="s">
        <v>42</v>
      </c>
    </row>
    <row r="18" spans="2:71" ht="6.95" customHeight="1">
      <c r="B18" s="20"/>
      <c r="AR18" s="20"/>
      <c r="BE18" s="265"/>
      <c r="BS18" s="17" t="s">
        <v>6</v>
      </c>
    </row>
    <row r="19" spans="2:71" ht="12" customHeight="1">
      <c r="B19" s="20"/>
      <c r="D19" s="27" t="s">
        <v>43</v>
      </c>
      <c r="AK19" s="27" t="s">
        <v>31</v>
      </c>
      <c r="AN19" s="25" t="s">
        <v>44</v>
      </c>
      <c r="AR19" s="20"/>
      <c r="BE19" s="265"/>
      <c r="BS19" s="17" t="s">
        <v>6</v>
      </c>
    </row>
    <row r="20" spans="2:71" ht="18.399999999999999" customHeight="1">
      <c r="B20" s="20"/>
      <c r="E20" s="25" t="s">
        <v>45</v>
      </c>
      <c r="AK20" s="27" t="s">
        <v>34</v>
      </c>
      <c r="AN20" s="25" t="s">
        <v>44</v>
      </c>
      <c r="AR20" s="20"/>
      <c r="BE20" s="265"/>
      <c r="BS20" s="17" t="s">
        <v>4</v>
      </c>
    </row>
    <row r="21" spans="2:71" ht="6.95" customHeight="1">
      <c r="B21" s="20"/>
      <c r="AR21" s="20"/>
      <c r="BE21" s="265"/>
    </row>
    <row r="22" spans="2:71" ht="12" customHeight="1">
      <c r="B22" s="20"/>
      <c r="D22" s="27" t="s">
        <v>46</v>
      </c>
      <c r="AR22" s="20"/>
      <c r="BE22" s="265"/>
    </row>
    <row r="23" spans="2:71" ht="47.25" customHeight="1">
      <c r="B23" s="20"/>
      <c r="E23" s="272" t="s">
        <v>47</v>
      </c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R23" s="20"/>
      <c r="BE23" s="265"/>
    </row>
    <row r="24" spans="2:71" ht="6.95" customHeight="1">
      <c r="B24" s="20"/>
      <c r="AR24" s="20"/>
      <c r="BE24" s="265"/>
    </row>
    <row r="25" spans="2:71" ht="6.95" customHeight="1">
      <c r="B25" s="2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0"/>
      <c r="BE25" s="265"/>
    </row>
    <row r="26" spans="2:71" s="1" customFormat="1" ht="25.9" customHeight="1">
      <c r="B26" s="33"/>
      <c r="D26" s="34" t="s">
        <v>48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73">
        <f>ROUND(AG54,2)</f>
        <v>0</v>
      </c>
      <c r="AL26" s="274"/>
      <c r="AM26" s="274"/>
      <c r="AN26" s="274"/>
      <c r="AO26" s="274"/>
      <c r="AR26" s="33"/>
      <c r="BE26" s="265"/>
    </row>
    <row r="27" spans="2:71" s="1" customFormat="1" ht="6.95" customHeight="1">
      <c r="B27" s="33"/>
      <c r="AR27" s="33"/>
      <c r="BE27" s="265"/>
    </row>
    <row r="28" spans="2:71" s="1" customFormat="1" ht="12.75">
      <c r="B28" s="33"/>
      <c r="L28" s="275" t="s">
        <v>49</v>
      </c>
      <c r="M28" s="275"/>
      <c r="N28" s="275"/>
      <c r="O28" s="275"/>
      <c r="P28" s="275"/>
      <c r="W28" s="275" t="s">
        <v>50</v>
      </c>
      <c r="X28" s="275"/>
      <c r="Y28" s="275"/>
      <c r="Z28" s="275"/>
      <c r="AA28" s="275"/>
      <c r="AB28" s="275"/>
      <c r="AC28" s="275"/>
      <c r="AD28" s="275"/>
      <c r="AE28" s="275"/>
      <c r="AK28" s="275" t="s">
        <v>51</v>
      </c>
      <c r="AL28" s="275"/>
      <c r="AM28" s="275"/>
      <c r="AN28" s="275"/>
      <c r="AO28" s="275"/>
      <c r="AR28" s="33"/>
      <c r="BE28" s="265"/>
    </row>
    <row r="29" spans="2:71" s="2" customFormat="1" ht="14.45" customHeight="1">
      <c r="B29" s="37"/>
      <c r="D29" s="27" t="s">
        <v>52</v>
      </c>
      <c r="F29" s="27" t="s">
        <v>53</v>
      </c>
      <c r="L29" s="278">
        <v>0.21</v>
      </c>
      <c r="M29" s="277"/>
      <c r="N29" s="277"/>
      <c r="O29" s="277"/>
      <c r="P29" s="277"/>
      <c r="W29" s="276">
        <f>ROUND(AZ54, 2)</f>
        <v>0</v>
      </c>
      <c r="X29" s="277"/>
      <c r="Y29" s="277"/>
      <c r="Z29" s="277"/>
      <c r="AA29" s="277"/>
      <c r="AB29" s="277"/>
      <c r="AC29" s="277"/>
      <c r="AD29" s="277"/>
      <c r="AE29" s="277"/>
      <c r="AK29" s="276">
        <f>ROUND(AV54, 2)</f>
        <v>0</v>
      </c>
      <c r="AL29" s="277"/>
      <c r="AM29" s="277"/>
      <c r="AN29" s="277"/>
      <c r="AO29" s="277"/>
      <c r="AR29" s="37"/>
      <c r="BE29" s="266"/>
    </row>
    <row r="30" spans="2:71" s="2" customFormat="1" ht="14.45" customHeight="1">
      <c r="B30" s="37"/>
      <c r="F30" s="27" t="s">
        <v>54</v>
      </c>
      <c r="L30" s="278">
        <v>0.12</v>
      </c>
      <c r="M30" s="277"/>
      <c r="N30" s="277"/>
      <c r="O30" s="277"/>
      <c r="P30" s="277"/>
      <c r="W30" s="276">
        <f>ROUND(BA54, 2)</f>
        <v>0</v>
      </c>
      <c r="X30" s="277"/>
      <c r="Y30" s="277"/>
      <c r="Z30" s="277"/>
      <c r="AA30" s="277"/>
      <c r="AB30" s="277"/>
      <c r="AC30" s="277"/>
      <c r="AD30" s="277"/>
      <c r="AE30" s="277"/>
      <c r="AK30" s="276">
        <f>ROUND(AW54, 2)</f>
        <v>0</v>
      </c>
      <c r="AL30" s="277"/>
      <c r="AM30" s="277"/>
      <c r="AN30" s="277"/>
      <c r="AO30" s="277"/>
      <c r="AR30" s="37"/>
      <c r="BE30" s="266"/>
    </row>
    <row r="31" spans="2:71" s="2" customFormat="1" ht="14.45" hidden="1" customHeight="1">
      <c r="B31" s="37"/>
      <c r="F31" s="27" t="s">
        <v>55</v>
      </c>
      <c r="L31" s="278">
        <v>0.21</v>
      </c>
      <c r="M31" s="277"/>
      <c r="N31" s="277"/>
      <c r="O31" s="277"/>
      <c r="P31" s="277"/>
      <c r="W31" s="276">
        <f>ROUND(BB54, 2)</f>
        <v>0</v>
      </c>
      <c r="X31" s="277"/>
      <c r="Y31" s="277"/>
      <c r="Z31" s="277"/>
      <c r="AA31" s="277"/>
      <c r="AB31" s="277"/>
      <c r="AC31" s="277"/>
      <c r="AD31" s="277"/>
      <c r="AE31" s="277"/>
      <c r="AK31" s="276">
        <v>0</v>
      </c>
      <c r="AL31" s="277"/>
      <c r="AM31" s="277"/>
      <c r="AN31" s="277"/>
      <c r="AO31" s="277"/>
      <c r="AR31" s="37"/>
      <c r="BE31" s="266"/>
    </row>
    <row r="32" spans="2:71" s="2" customFormat="1" ht="14.45" hidden="1" customHeight="1">
      <c r="B32" s="37"/>
      <c r="F32" s="27" t="s">
        <v>56</v>
      </c>
      <c r="L32" s="278">
        <v>0.12</v>
      </c>
      <c r="M32" s="277"/>
      <c r="N32" s="277"/>
      <c r="O32" s="277"/>
      <c r="P32" s="277"/>
      <c r="W32" s="276">
        <f>ROUND(BC54, 2)</f>
        <v>0</v>
      </c>
      <c r="X32" s="277"/>
      <c r="Y32" s="277"/>
      <c r="Z32" s="277"/>
      <c r="AA32" s="277"/>
      <c r="AB32" s="277"/>
      <c r="AC32" s="277"/>
      <c r="AD32" s="277"/>
      <c r="AE32" s="277"/>
      <c r="AK32" s="276">
        <v>0</v>
      </c>
      <c r="AL32" s="277"/>
      <c r="AM32" s="277"/>
      <c r="AN32" s="277"/>
      <c r="AO32" s="277"/>
      <c r="AR32" s="37"/>
      <c r="BE32" s="266"/>
    </row>
    <row r="33" spans="2:44" s="2" customFormat="1" ht="14.45" hidden="1" customHeight="1">
      <c r="B33" s="37"/>
      <c r="F33" s="27" t="s">
        <v>57</v>
      </c>
      <c r="L33" s="278">
        <v>0</v>
      </c>
      <c r="M33" s="277"/>
      <c r="N33" s="277"/>
      <c r="O33" s="277"/>
      <c r="P33" s="277"/>
      <c r="W33" s="276">
        <f>ROUND(BD54, 2)</f>
        <v>0</v>
      </c>
      <c r="X33" s="277"/>
      <c r="Y33" s="277"/>
      <c r="Z33" s="277"/>
      <c r="AA33" s="277"/>
      <c r="AB33" s="277"/>
      <c r="AC33" s="277"/>
      <c r="AD33" s="277"/>
      <c r="AE33" s="277"/>
      <c r="AK33" s="276">
        <v>0</v>
      </c>
      <c r="AL33" s="277"/>
      <c r="AM33" s="277"/>
      <c r="AN33" s="277"/>
      <c r="AO33" s="277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58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59</v>
      </c>
      <c r="U35" s="40"/>
      <c r="V35" s="40"/>
      <c r="W35" s="40"/>
      <c r="X35" s="279" t="s">
        <v>60</v>
      </c>
      <c r="Y35" s="280"/>
      <c r="Z35" s="280"/>
      <c r="AA35" s="280"/>
      <c r="AB35" s="280"/>
      <c r="AC35" s="40"/>
      <c r="AD35" s="40"/>
      <c r="AE35" s="40"/>
      <c r="AF35" s="40"/>
      <c r="AG35" s="40"/>
      <c r="AH35" s="40"/>
      <c r="AI35" s="40"/>
      <c r="AJ35" s="40"/>
      <c r="AK35" s="281">
        <f>SUM(AK26:AK33)</f>
        <v>0</v>
      </c>
      <c r="AL35" s="280"/>
      <c r="AM35" s="280"/>
      <c r="AN35" s="280"/>
      <c r="AO35" s="282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1" t="s">
        <v>61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7" t="s">
        <v>13</v>
      </c>
      <c r="L44" s="3" t="str">
        <f>K5</f>
        <v>2425/DVZ</v>
      </c>
      <c r="AR44" s="46"/>
    </row>
    <row r="45" spans="2:44" s="4" customFormat="1" ht="36.950000000000003" customHeight="1">
      <c r="B45" s="47"/>
      <c r="C45" s="48" t="s">
        <v>16</v>
      </c>
      <c r="L45" s="283" t="str">
        <f>K6</f>
        <v>Modernizace lůžkové stanice ve 3.NP</v>
      </c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7" t="s">
        <v>22</v>
      </c>
      <c r="L47" s="49" t="str">
        <f>IF(K8="","",K8)</f>
        <v>Česká Lípa</v>
      </c>
      <c r="AI47" s="27" t="s">
        <v>24</v>
      </c>
      <c r="AM47" s="285" t="str">
        <f>IF(AN8= "","",AN8)</f>
        <v>12. 9. 2024</v>
      </c>
      <c r="AN47" s="285"/>
      <c r="AR47" s="33"/>
    </row>
    <row r="48" spans="2:44" s="1" customFormat="1" ht="6.95" customHeight="1">
      <c r="B48" s="33"/>
      <c r="AR48" s="33"/>
    </row>
    <row r="49" spans="1:91" s="1" customFormat="1" ht="15.2" customHeight="1">
      <c r="B49" s="33"/>
      <c r="C49" s="27" t="s">
        <v>30</v>
      </c>
      <c r="L49" s="3" t="str">
        <f>IF(E11= "","",E11)</f>
        <v xml:space="preserve">Nemocnice s poliklinikou Česká Lípa, a.s. </v>
      </c>
      <c r="AI49" s="27" t="s">
        <v>38</v>
      </c>
      <c r="AM49" s="286" t="str">
        <f>IF(E17="","",E17)</f>
        <v xml:space="preserve">STORING spol. s r.o. </v>
      </c>
      <c r="AN49" s="287"/>
      <c r="AO49" s="287"/>
      <c r="AP49" s="287"/>
      <c r="AR49" s="33"/>
      <c r="AS49" s="288" t="s">
        <v>62</v>
      </c>
      <c r="AT49" s="289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7" t="s">
        <v>36</v>
      </c>
      <c r="L50" s="3" t="str">
        <f>IF(E14= "Vyplň údaj","",E14)</f>
        <v/>
      </c>
      <c r="AI50" s="27" t="s">
        <v>43</v>
      </c>
      <c r="AM50" s="286" t="str">
        <f>IF(E20="","",E20)</f>
        <v>Zuzana Morávková</v>
      </c>
      <c r="AN50" s="287"/>
      <c r="AO50" s="287"/>
      <c r="AP50" s="287"/>
      <c r="AR50" s="33"/>
      <c r="AS50" s="290"/>
      <c r="AT50" s="291"/>
      <c r="BD50" s="54"/>
    </row>
    <row r="51" spans="1:91" s="1" customFormat="1" ht="10.9" customHeight="1">
      <c r="B51" s="33"/>
      <c r="AR51" s="33"/>
      <c r="AS51" s="290"/>
      <c r="AT51" s="291"/>
      <c r="BD51" s="54"/>
    </row>
    <row r="52" spans="1:91" s="1" customFormat="1" ht="29.25" customHeight="1">
      <c r="B52" s="33"/>
      <c r="C52" s="292" t="s">
        <v>63</v>
      </c>
      <c r="D52" s="293"/>
      <c r="E52" s="293"/>
      <c r="F52" s="293"/>
      <c r="G52" s="293"/>
      <c r="H52" s="55"/>
      <c r="I52" s="294" t="s">
        <v>64</v>
      </c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5" t="s">
        <v>65</v>
      </c>
      <c r="AH52" s="293"/>
      <c r="AI52" s="293"/>
      <c r="AJ52" s="293"/>
      <c r="AK52" s="293"/>
      <c r="AL52" s="293"/>
      <c r="AM52" s="293"/>
      <c r="AN52" s="294" t="s">
        <v>66</v>
      </c>
      <c r="AO52" s="293"/>
      <c r="AP52" s="293"/>
      <c r="AQ52" s="56" t="s">
        <v>67</v>
      </c>
      <c r="AR52" s="33"/>
      <c r="AS52" s="57" t="s">
        <v>68</v>
      </c>
      <c r="AT52" s="58" t="s">
        <v>69</v>
      </c>
      <c r="AU52" s="58" t="s">
        <v>70</v>
      </c>
      <c r="AV52" s="58" t="s">
        <v>71</v>
      </c>
      <c r="AW52" s="58" t="s">
        <v>72</v>
      </c>
      <c r="AX52" s="58" t="s">
        <v>73</v>
      </c>
      <c r="AY52" s="58" t="s">
        <v>74</v>
      </c>
      <c r="AZ52" s="58" t="s">
        <v>75</v>
      </c>
      <c r="BA52" s="58" t="s">
        <v>76</v>
      </c>
      <c r="BB52" s="58" t="s">
        <v>77</v>
      </c>
      <c r="BC52" s="58" t="s">
        <v>78</v>
      </c>
      <c r="BD52" s="59" t="s">
        <v>79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80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299">
        <f>ROUND(AG55,2)</f>
        <v>0</v>
      </c>
      <c r="AH54" s="299"/>
      <c r="AI54" s="299"/>
      <c r="AJ54" s="299"/>
      <c r="AK54" s="299"/>
      <c r="AL54" s="299"/>
      <c r="AM54" s="299"/>
      <c r="AN54" s="300">
        <f>SUM(AG54,AT54)</f>
        <v>0</v>
      </c>
      <c r="AO54" s="300"/>
      <c r="AP54" s="300"/>
      <c r="AQ54" s="65" t="s">
        <v>44</v>
      </c>
      <c r="AR54" s="61"/>
      <c r="AS54" s="66">
        <f>ROUND(AS55,2)</f>
        <v>0</v>
      </c>
      <c r="AT54" s="67">
        <f>ROUND(SUM(AV54:AW54),2)</f>
        <v>0</v>
      </c>
      <c r="AU54" s="68">
        <f>ROUND(AU55,5)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ROUND(AZ55,2)</f>
        <v>0</v>
      </c>
      <c r="BA54" s="67">
        <f>ROUND(BA55,2)</f>
        <v>0</v>
      </c>
      <c r="BB54" s="67">
        <f>ROUND(BB55,2)</f>
        <v>0</v>
      </c>
      <c r="BC54" s="67">
        <f>ROUND(BC55,2)</f>
        <v>0</v>
      </c>
      <c r="BD54" s="69">
        <f>ROUND(BD55,2)</f>
        <v>0</v>
      </c>
      <c r="BS54" s="70" t="s">
        <v>81</v>
      </c>
      <c r="BT54" s="70" t="s">
        <v>82</v>
      </c>
      <c r="BU54" s="71" t="s">
        <v>83</v>
      </c>
      <c r="BV54" s="70" t="s">
        <v>84</v>
      </c>
      <c r="BW54" s="70" t="s">
        <v>5</v>
      </c>
      <c r="BX54" s="70" t="s">
        <v>85</v>
      </c>
      <c r="CL54" s="70" t="s">
        <v>19</v>
      </c>
    </row>
    <row r="55" spans="1:91" s="6" customFormat="1" ht="24.75" customHeight="1">
      <c r="A55" s="72" t="s">
        <v>86</v>
      </c>
      <c r="B55" s="73"/>
      <c r="C55" s="74"/>
      <c r="D55" s="298" t="s">
        <v>87</v>
      </c>
      <c r="E55" s="298"/>
      <c r="F55" s="298"/>
      <c r="G55" s="298"/>
      <c r="H55" s="298"/>
      <c r="I55" s="75"/>
      <c r="J55" s="298" t="s">
        <v>88</v>
      </c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  <c r="AG55" s="296">
        <f>'SO 01 - Monoblok - Archit...'!J30</f>
        <v>0</v>
      </c>
      <c r="AH55" s="297"/>
      <c r="AI55" s="297"/>
      <c r="AJ55" s="297"/>
      <c r="AK55" s="297"/>
      <c r="AL55" s="297"/>
      <c r="AM55" s="297"/>
      <c r="AN55" s="296">
        <f>SUM(AG55,AT55)</f>
        <v>0</v>
      </c>
      <c r="AO55" s="297"/>
      <c r="AP55" s="297"/>
      <c r="AQ55" s="76" t="s">
        <v>89</v>
      </c>
      <c r="AR55" s="73"/>
      <c r="AS55" s="77">
        <v>0</v>
      </c>
      <c r="AT55" s="78">
        <f>ROUND(SUM(AV55:AW55),2)</f>
        <v>0</v>
      </c>
      <c r="AU55" s="79">
        <f>'SO 01 - Monoblok - Archit...'!P104</f>
        <v>0</v>
      </c>
      <c r="AV55" s="78">
        <f>'SO 01 - Monoblok - Archit...'!J33</f>
        <v>0</v>
      </c>
      <c r="AW55" s="78">
        <f>'SO 01 - Monoblok - Archit...'!J34</f>
        <v>0</v>
      </c>
      <c r="AX55" s="78">
        <f>'SO 01 - Monoblok - Archit...'!J35</f>
        <v>0</v>
      </c>
      <c r="AY55" s="78">
        <f>'SO 01 - Monoblok - Archit...'!J36</f>
        <v>0</v>
      </c>
      <c r="AZ55" s="78">
        <f>'SO 01 - Monoblok - Archit...'!F33</f>
        <v>0</v>
      </c>
      <c r="BA55" s="78">
        <f>'SO 01 - Monoblok - Archit...'!F34</f>
        <v>0</v>
      </c>
      <c r="BB55" s="78">
        <f>'SO 01 - Monoblok - Archit...'!F35</f>
        <v>0</v>
      </c>
      <c r="BC55" s="78">
        <f>'SO 01 - Monoblok - Archit...'!F36</f>
        <v>0</v>
      </c>
      <c r="BD55" s="80">
        <f>'SO 01 - Monoblok - Archit...'!F37</f>
        <v>0</v>
      </c>
      <c r="BT55" s="81" t="s">
        <v>90</v>
      </c>
      <c r="BV55" s="81" t="s">
        <v>84</v>
      </c>
      <c r="BW55" s="81" t="s">
        <v>91</v>
      </c>
      <c r="BX55" s="81" t="s">
        <v>5</v>
      </c>
      <c r="CL55" s="81" t="s">
        <v>44</v>
      </c>
      <c r="CM55" s="81" t="s">
        <v>92</v>
      </c>
    </row>
    <row r="56" spans="1:91" s="1" customFormat="1" ht="30" customHeight="1">
      <c r="B56" s="33"/>
      <c r="AR56" s="33"/>
    </row>
    <row r="57" spans="1:91" s="1" customFormat="1" ht="6.95" customHeight="1"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33"/>
    </row>
  </sheetData>
  <sheetProtection algorithmName="SHA-512" hashValue="6tf6Qnc+4hldv5nTcxyQrX2XWd1VwZOQpVtTivgQ2GqkZlIBih/428+uU+jdjMEn34oWutI6BED6ETfZYR0D/A==" saltValue="49svGBfj5CUVviukkmaJhH3xDxB7067698WCNPeiWR1Fw97VrRMuqn2spxrKqKMuShXLesIbSm5x4kI6uu2bJ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J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01 - Monoblok - Archit...'!C2" display="/" xr:uid="{00000000-0004-0000-0000-000000000000}"/>
  </hyperlinks>
  <pageMargins left="0.39370078740157483" right="0.39370078740157483" top="0.39370078740157483" bottom="0.39370078740157483" header="0" footer="0"/>
  <pageSetup paperSize="9" scale="68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026"/>
  <sheetViews>
    <sheetView showGridLines="0" tabSelected="1" workbookViewId="0">
      <selection activeCell="Z13" sqref="Z13"/>
    </sheetView>
  </sheetViews>
  <sheetFormatPr defaultRowHeight="16.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7" t="s">
        <v>91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92</v>
      </c>
    </row>
    <row r="4" spans="2:46" ht="24.95" customHeight="1">
      <c r="B4" s="20"/>
      <c r="D4" s="21" t="s">
        <v>93</v>
      </c>
      <c r="L4" s="20"/>
      <c r="M4" s="82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1" t="str">
        <f>'Rekapitulace stavby'!K6</f>
        <v>Modernizace lůžkové stanice ve 3.NP</v>
      </c>
      <c r="F7" s="302"/>
      <c r="G7" s="302"/>
      <c r="H7" s="302"/>
      <c r="L7" s="20"/>
    </row>
    <row r="8" spans="2:46" s="1" customFormat="1" ht="12" customHeight="1">
      <c r="B8" s="33"/>
      <c r="D8" s="27" t="s">
        <v>94</v>
      </c>
      <c r="L8" s="33"/>
    </row>
    <row r="9" spans="2:46" s="1" customFormat="1" ht="16.5" customHeight="1">
      <c r="B9" s="33"/>
      <c r="E9" s="283" t="s">
        <v>95</v>
      </c>
      <c r="F9" s="303"/>
      <c r="G9" s="303"/>
      <c r="H9" s="303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7" t="s">
        <v>18</v>
      </c>
      <c r="F11" s="25" t="s">
        <v>44</v>
      </c>
      <c r="I11" s="27" t="s">
        <v>20</v>
      </c>
      <c r="J11" s="25" t="s">
        <v>44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>12. 9. 2024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32</v>
      </c>
      <c r="L14" s="33"/>
    </row>
    <row r="15" spans="2:46" s="1" customFormat="1" ht="18" customHeight="1">
      <c r="B15" s="33"/>
      <c r="E15" s="25" t="s">
        <v>33</v>
      </c>
      <c r="I15" s="27" t="s">
        <v>34</v>
      </c>
      <c r="J15" s="25" t="s">
        <v>35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7" t="s">
        <v>36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04" t="str">
        <f>'Rekapitulace stavby'!E14</f>
        <v>Vyplň údaj</v>
      </c>
      <c r="F18" s="267"/>
      <c r="G18" s="267"/>
      <c r="H18" s="267"/>
      <c r="I18" s="27" t="s">
        <v>34</v>
      </c>
      <c r="J18" s="28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7" t="s">
        <v>38</v>
      </c>
      <c r="I20" s="27" t="s">
        <v>31</v>
      </c>
      <c r="J20" s="25" t="s">
        <v>39</v>
      </c>
      <c r="L20" s="33"/>
    </row>
    <row r="21" spans="2:12" s="1" customFormat="1" ht="18" customHeight="1">
      <c r="B21" s="33"/>
      <c r="E21" s="25" t="s">
        <v>40</v>
      </c>
      <c r="I21" s="27" t="s">
        <v>34</v>
      </c>
      <c r="J21" s="25" t="s">
        <v>41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7" t="s">
        <v>43</v>
      </c>
      <c r="I23" s="27" t="s">
        <v>31</v>
      </c>
      <c r="J23" s="25" t="s">
        <v>44</v>
      </c>
      <c r="L23" s="33"/>
    </row>
    <row r="24" spans="2:12" s="1" customFormat="1" ht="18" customHeight="1">
      <c r="B24" s="33"/>
      <c r="E24" s="25" t="s">
        <v>45</v>
      </c>
      <c r="I24" s="27" t="s">
        <v>34</v>
      </c>
      <c r="J24" s="25" t="s">
        <v>44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7" t="s">
        <v>46</v>
      </c>
      <c r="L26" s="33"/>
    </row>
    <row r="27" spans="2:12" s="7" customFormat="1" ht="16.5" customHeight="1">
      <c r="B27" s="83"/>
      <c r="E27" s="272" t="s">
        <v>44</v>
      </c>
      <c r="F27" s="272"/>
      <c r="G27" s="272"/>
      <c r="H27" s="272"/>
      <c r="L27" s="83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4" t="s">
        <v>48</v>
      </c>
      <c r="J30" s="64">
        <f>ROUND(J104,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50</v>
      </c>
      <c r="I32" s="36" t="s">
        <v>49</v>
      </c>
      <c r="J32" s="36" t="s">
        <v>51</v>
      </c>
      <c r="L32" s="33"/>
    </row>
    <row r="33" spans="2:12" s="1" customFormat="1" ht="14.45" customHeight="1">
      <c r="B33" s="33"/>
      <c r="D33" s="53" t="s">
        <v>52</v>
      </c>
      <c r="E33" s="27" t="s">
        <v>53</v>
      </c>
      <c r="F33" s="85">
        <f>ROUND((SUM(BE104:BE1025)),  2)</f>
        <v>0</v>
      </c>
      <c r="I33" s="86">
        <v>0.21</v>
      </c>
      <c r="J33" s="85">
        <f>ROUND(((SUM(BE104:BE1025))*I33),  2)</f>
        <v>0</v>
      </c>
      <c r="L33" s="33"/>
    </row>
    <row r="34" spans="2:12" s="1" customFormat="1" ht="14.45" customHeight="1">
      <c r="B34" s="33"/>
      <c r="E34" s="27" t="s">
        <v>54</v>
      </c>
      <c r="F34" s="85">
        <f>ROUND((SUM(BF104:BF1025)),  2)</f>
        <v>0</v>
      </c>
      <c r="I34" s="86">
        <v>0.12</v>
      </c>
      <c r="J34" s="85">
        <f>ROUND(((SUM(BF104:BF1025))*I34),  2)</f>
        <v>0</v>
      </c>
      <c r="L34" s="33"/>
    </row>
    <row r="35" spans="2:12" s="1" customFormat="1" ht="14.45" hidden="1" customHeight="1">
      <c r="B35" s="33"/>
      <c r="E35" s="27" t="s">
        <v>55</v>
      </c>
      <c r="F35" s="85">
        <f>ROUND((SUM(BG104:BG1025)),  2)</f>
        <v>0</v>
      </c>
      <c r="I35" s="86">
        <v>0.21</v>
      </c>
      <c r="J35" s="85">
        <f>0</f>
        <v>0</v>
      </c>
      <c r="L35" s="33"/>
    </row>
    <row r="36" spans="2:12" s="1" customFormat="1" ht="14.45" hidden="1" customHeight="1">
      <c r="B36" s="33"/>
      <c r="E36" s="27" t="s">
        <v>56</v>
      </c>
      <c r="F36" s="85">
        <f>ROUND((SUM(BH104:BH1025)),  2)</f>
        <v>0</v>
      </c>
      <c r="I36" s="86">
        <v>0.12</v>
      </c>
      <c r="J36" s="85">
        <f>0</f>
        <v>0</v>
      </c>
      <c r="L36" s="33"/>
    </row>
    <row r="37" spans="2:12" s="1" customFormat="1" ht="14.45" hidden="1" customHeight="1">
      <c r="B37" s="33"/>
      <c r="E37" s="27" t="s">
        <v>57</v>
      </c>
      <c r="F37" s="85">
        <f>ROUND((SUM(BI104:BI1025)),  2)</f>
        <v>0</v>
      </c>
      <c r="I37" s="86">
        <v>0</v>
      </c>
      <c r="J37" s="85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87"/>
      <c r="D39" s="88" t="s">
        <v>58</v>
      </c>
      <c r="E39" s="55"/>
      <c r="F39" s="55"/>
      <c r="G39" s="89" t="s">
        <v>59</v>
      </c>
      <c r="H39" s="90" t="s">
        <v>60</v>
      </c>
      <c r="I39" s="55"/>
      <c r="J39" s="91">
        <f>SUM(J30:J37)</f>
        <v>0</v>
      </c>
      <c r="K39" s="92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1" t="s">
        <v>96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01" t="str">
        <f>E7</f>
        <v>Modernizace lůžkové stanice ve 3.NP</v>
      </c>
      <c r="F48" s="302"/>
      <c r="G48" s="302"/>
      <c r="H48" s="302"/>
      <c r="L48" s="33"/>
    </row>
    <row r="49" spans="2:47" s="1" customFormat="1" ht="12" customHeight="1">
      <c r="B49" s="33"/>
      <c r="C49" s="27" t="s">
        <v>94</v>
      </c>
      <c r="L49" s="33"/>
    </row>
    <row r="50" spans="2:47" s="1" customFormat="1" ht="16.5" customHeight="1">
      <c r="B50" s="33"/>
      <c r="E50" s="283" t="str">
        <f>E9</f>
        <v>SO 01 - Monoblok - Architektonické a stavební řešení</v>
      </c>
      <c r="F50" s="303"/>
      <c r="G50" s="303"/>
      <c r="H50" s="303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Česká Lípa</v>
      </c>
      <c r="I52" s="27" t="s">
        <v>24</v>
      </c>
      <c r="J52" s="50" t="str">
        <f>IF(J12="","",J12)</f>
        <v>12. 9. 2024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7" t="s">
        <v>30</v>
      </c>
      <c r="F54" s="25" t="str">
        <f>E15</f>
        <v xml:space="preserve">Nemocnice s poliklinikou Česká Lípa, a.s. </v>
      </c>
      <c r="I54" s="27" t="s">
        <v>38</v>
      </c>
      <c r="J54" s="31" t="str">
        <f>E21</f>
        <v xml:space="preserve">STORING spol. s r.o. </v>
      </c>
      <c r="L54" s="33"/>
    </row>
    <row r="55" spans="2:47" s="1" customFormat="1" ht="15.2" customHeight="1">
      <c r="B55" s="33"/>
      <c r="C55" s="27" t="s">
        <v>36</v>
      </c>
      <c r="F55" s="25" t="str">
        <f>IF(E18="","",E18)</f>
        <v>Vyplň údaj</v>
      </c>
      <c r="I55" s="27" t="s">
        <v>43</v>
      </c>
      <c r="J55" s="31" t="str">
        <f>E24</f>
        <v>Zuzana Morávková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3" t="s">
        <v>97</v>
      </c>
      <c r="D57" s="87"/>
      <c r="E57" s="87"/>
      <c r="F57" s="87"/>
      <c r="G57" s="87"/>
      <c r="H57" s="87"/>
      <c r="I57" s="87"/>
      <c r="J57" s="94" t="s">
        <v>98</v>
      </c>
      <c r="K57" s="87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5" t="s">
        <v>80</v>
      </c>
      <c r="J59" s="64">
        <f>J104</f>
        <v>0</v>
      </c>
      <c r="L59" s="33"/>
      <c r="AU59" s="17" t="s">
        <v>99</v>
      </c>
    </row>
    <row r="60" spans="2:47" s="8" customFormat="1" ht="24.95" customHeight="1">
      <c r="B60" s="96"/>
      <c r="D60" s="97" t="s">
        <v>100</v>
      </c>
      <c r="E60" s="98"/>
      <c r="F60" s="98"/>
      <c r="G60" s="98"/>
      <c r="H60" s="98"/>
      <c r="I60" s="98"/>
      <c r="J60" s="99">
        <f>J105</f>
        <v>0</v>
      </c>
      <c r="L60" s="96"/>
    </row>
    <row r="61" spans="2:47" s="9" customFormat="1" ht="19.899999999999999" customHeight="1">
      <c r="B61" s="100"/>
      <c r="D61" s="101" t="s">
        <v>101</v>
      </c>
      <c r="E61" s="102"/>
      <c r="F61" s="102"/>
      <c r="G61" s="102"/>
      <c r="H61" s="102"/>
      <c r="I61" s="102"/>
      <c r="J61" s="103">
        <f>J106</f>
        <v>0</v>
      </c>
      <c r="L61" s="100"/>
    </row>
    <row r="62" spans="2:47" s="9" customFormat="1" ht="19.899999999999999" customHeight="1">
      <c r="B62" s="100"/>
      <c r="D62" s="101" t="s">
        <v>102</v>
      </c>
      <c r="E62" s="102"/>
      <c r="F62" s="102"/>
      <c r="G62" s="102"/>
      <c r="H62" s="102"/>
      <c r="I62" s="102"/>
      <c r="J62" s="103">
        <f>J120</f>
        <v>0</v>
      </c>
      <c r="L62" s="100"/>
    </row>
    <row r="63" spans="2:47" s="9" customFormat="1" ht="19.899999999999999" customHeight="1">
      <c r="B63" s="100"/>
      <c r="D63" s="101" t="s">
        <v>103</v>
      </c>
      <c r="E63" s="102"/>
      <c r="F63" s="102"/>
      <c r="G63" s="102"/>
      <c r="H63" s="102"/>
      <c r="I63" s="102"/>
      <c r="J63" s="103">
        <f>J169</f>
        <v>0</v>
      </c>
      <c r="L63" s="100"/>
    </row>
    <row r="64" spans="2:47" s="9" customFormat="1" ht="19.899999999999999" customHeight="1">
      <c r="B64" s="100"/>
      <c r="D64" s="101" t="s">
        <v>104</v>
      </c>
      <c r="E64" s="102"/>
      <c r="F64" s="102"/>
      <c r="G64" s="102"/>
      <c r="H64" s="102"/>
      <c r="I64" s="102"/>
      <c r="J64" s="103">
        <f>J221</f>
        <v>0</v>
      </c>
      <c r="L64" s="100"/>
    </row>
    <row r="65" spans="2:12" s="9" customFormat="1" ht="19.899999999999999" customHeight="1">
      <c r="B65" s="100"/>
      <c r="D65" s="101" t="s">
        <v>105</v>
      </c>
      <c r="E65" s="102"/>
      <c r="F65" s="102"/>
      <c r="G65" s="102"/>
      <c r="H65" s="102"/>
      <c r="I65" s="102"/>
      <c r="J65" s="103">
        <f>J234</f>
        <v>0</v>
      </c>
      <c r="L65" s="100"/>
    </row>
    <row r="66" spans="2:12" s="8" customFormat="1" ht="24.95" customHeight="1">
      <c r="B66" s="96"/>
      <c r="D66" s="97" t="s">
        <v>106</v>
      </c>
      <c r="E66" s="98"/>
      <c r="F66" s="98"/>
      <c r="G66" s="98"/>
      <c r="H66" s="98"/>
      <c r="I66" s="98"/>
      <c r="J66" s="99">
        <f>J237</f>
        <v>0</v>
      </c>
      <c r="L66" s="96"/>
    </row>
    <row r="67" spans="2:12" s="9" customFormat="1" ht="19.899999999999999" customHeight="1">
      <c r="B67" s="100"/>
      <c r="D67" s="101" t="s">
        <v>107</v>
      </c>
      <c r="E67" s="102"/>
      <c r="F67" s="102"/>
      <c r="G67" s="102"/>
      <c r="H67" s="102"/>
      <c r="I67" s="102"/>
      <c r="J67" s="103">
        <f>J238</f>
        <v>0</v>
      </c>
      <c r="L67" s="100"/>
    </row>
    <row r="68" spans="2:12" s="9" customFormat="1" ht="19.899999999999999" customHeight="1">
      <c r="B68" s="100"/>
      <c r="D68" s="101" t="s">
        <v>108</v>
      </c>
      <c r="E68" s="102"/>
      <c r="F68" s="102"/>
      <c r="G68" s="102"/>
      <c r="H68" s="102"/>
      <c r="I68" s="102"/>
      <c r="J68" s="103">
        <f>J340</f>
        <v>0</v>
      </c>
      <c r="L68" s="100"/>
    </row>
    <row r="69" spans="2:12" s="9" customFormat="1" ht="19.899999999999999" customHeight="1">
      <c r="B69" s="100"/>
      <c r="D69" s="101" t="s">
        <v>109</v>
      </c>
      <c r="E69" s="102"/>
      <c r="F69" s="102"/>
      <c r="G69" s="102"/>
      <c r="H69" s="102"/>
      <c r="I69" s="102"/>
      <c r="J69" s="103">
        <f>J434</f>
        <v>0</v>
      </c>
      <c r="L69" s="100"/>
    </row>
    <row r="70" spans="2:12" s="9" customFormat="1" ht="19.899999999999999" customHeight="1">
      <c r="B70" s="100"/>
      <c r="D70" s="101" t="s">
        <v>110</v>
      </c>
      <c r="E70" s="102"/>
      <c r="F70" s="102"/>
      <c r="G70" s="102"/>
      <c r="H70" s="102"/>
      <c r="I70" s="102"/>
      <c r="J70" s="103">
        <f>J541</f>
        <v>0</v>
      </c>
      <c r="L70" s="100"/>
    </row>
    <row r="71" spans="2:12" s="9" customFormat="1" ht="19.899999999999999" customHeight="1">
      <c r="B71" s="100"/>
      <c r="D71" s="101" t="s">
        <v>111</v>
      </c>
      <c r="E71" s="102"/>
      <c r="F71" s="102"/>
      <c r="G71" s="102"/>
      <c r="H71" s="102"/>
      <c r="I71" s="102"/>
      <c r="J71" s="103">
        <f>J562</f>
        <v>0</v>
      </c>
      <c r="L71" s="100"/>
    </row>
    <row r="72" spans="2:12" s="9" customFormat="1" ht="19.899999999999999" customHeight="1">
      <c r="B72" s="100"/>
      <c r="D72" s="101" t="s">
        <v>112</v>
      </c>
      <c r="E72" s="102"/>
      <c r="F72" s="102"/>
      <c r="G72" s="102"/>
      <c r="H72" s="102"/>
      <c r="I72" s="102"/>
      <c r="J72" s="103">
        <f>J633</f>
        <v>0</v>
      </c>
      <c r="L72" s="100"/>
    </row>
    <row r="73" spans="2:12" s="9" customFormat="1" ht="19.899999999999999" customHeight="1">
      <c r="B73" s="100"/>
      <c r="D73" s="101" t="s">
        <v>113</v>
      </c>
      <c r="E73" s="102"/>
      <c r="F73" s="102"/>
      <c r="G73" s="102"/>
      <c r="H73" s="102"/>
      <c r="I73" s="102"/>
      <c r="J73" s="103">
        <f>J668</f>
        <v>0</v>
      </c>
      <c r="L73" s="100"/>
    </row>
    <row r="74" spans="2:12" s="9" customFormat="1" ht="19.899999999999999" customHeight="1">
      <c r="B74" s="100"/>
      <c r="D74" s="101" t="s">
        <v>114</v>
      </c>
      <c r="E74" s="102"/>
      <c r="F74" s="102"/>
      <c r="G74" s="102"/>
      <c r="H74" s="102"/>
      <c r="I74" s="102"/>
      <c r="J74" s="103">
        <f>J692</f>
        <v>0</v>
      </c>
      <c r="L74" s="100"/>
    </row>
    <row r="75" spans="2:12" s="9" customFormat="1" ht="19.899999999999999" customHeight="1">
      <c r="B75" s="100"/>
      <c r="D75" s="101" t="s">
        <v>115</v>
      </c>
      <c r="E75" s="102"/>
      <c r="F75" s="102"/>
      <c r="G75" s="102"/>
      <c r="H75" s="102"/>
      <c r="I75" s="102"/>
      <c r="J75" s="103">
        <f>J779</f>
        <v>0</v>
      </c>
      <c r="L75" s="100"/>
    </row>
    <row r="76" spans="2:12" s="9" customFormat="1" ht="19.899999999999999" customHeight="1">
      <c r="B76" s="100"/>
      <c r="D76" s="101" t="s">
        <v>116</v>
      </c>
      <c r="E76" s="102"/>
      <c r="F76" s="102"/>
      <c r="G76" s="102"/>
      <c r="H76" s="102"/>
      <c r="I76" s="102"/>
      <c r="J76" s="103">
        <f>J856</f>
        <v>0</v>
      </c>
      <c r="L76" s="100"/>
    </row>
    <row r="77" spans="2:12" s="9" customFormat="1" ht="19.899999999999999" customHeight="1">
      <c r="B77" s="100"/>
      <c r="D77" s="101" t="s">
        <v>117</v>
      </c>
      <c r="E77" s="102"/>
      <c r="F77" s="102"/>
      <c r="G77" s="102"/>
      <c r="H77" s="102"/>
      <c r="I77" s="102"/>
      <c r="J77" s="103">
        <f>J947</f>
        <v>0</v>
      </c>
      <c r="L77" s="100"/>
    </row>
    <row r="78" spans="2:12" s="9" customFormat="1" ht="19.899999999999999" customHeight="1">
      <c r="B78" s="100"/>
      <c r="D78" s="101" t="s">
        <v>118</v>
      </c>
      <c r="E78" s="102"/>
      <c r="F78" s="102"/>
      <c r="G78" s="102"/>
      <c r="H78" s="102"/>
      <c r="I78" s="102"/>
      <c r="J78" s="103">
        <f>J960</f>
        <v>0</v>
      </c>
      <c r="L78" s="100"/>
    </row>
    <row r="79" spans="2:12" s="8" customFormat="1" ht="24.95" customHeight="1">
      <c r="B79" s="96"/>
      <c r="D79" s="97" t="s">
        <v>119</v>
      </c>
      <c r="E79" s="98"/>
      <c r="F79" s="98"/>
      <c r="G79" s="98"/>
      <c r="H79" s="98"/>
      <c r="I79" s="98"/>
      <c r="J79" s="99">
        <f>J993</f>
        <v>0</v>
      </c>
      <c r="L79" s="96"/>
    </row>
    <row r="80" spans="2:12" s="9" customFormat="1" ht="19.899999999999999" customHeight="1">
      <c r="B80" s="100"/>
      <c r="D80" s="101" t="s">
        <v>120</v>
      </c>
      <c r="E80" s="102"/>
      <c r="F80" s="102"/>
      <c r="G80" s="102"/>
      <c r="H80" s="102"/>
      <c r="I80" s="102"/>
      <c r="J80" s="103">
        <f>J994</f>
        <v>0</v>
      </c>
      <c r="L80" s="100"/>
    </row>
    <row r="81" spans="2:12" s="9" customFormat="1" ht="19.899999999999999" customHeight="1">
      <c r="B81" s="100"/>
      <c r="D81" s="101" t="s">
        <v>121</v>
      </c>
      <c r="E81" s="102"/>
      <c r="F81" s="102"/>
      <c r="G81" s="102"/>
      <c r="H81" s="102"/>
      <c r="I81" s="102"/>
      <c r="J81" s="103">
        <f>J999</f>
        <v>0</v>
      </c>
      <c r="L81" s="100"/>
    </row>
    <row r="82" spans="2:12" s="9" customFormat="1" ht="19.899999999999999" customHeight="1">
      <c r="B82" s="100"/>
      <c r="D82" s="101" t="s">
        <v>122</v>
      </c>
      <c r="E82" s="102"/>
      <c r="F82" s="102"/>
      <c r="G82" s="102"/>
      <c r="H82" s="102"/>
      <c r="I82" s="102"/>
      <c r="J82" s="103">
        <f>J1002</f>
        <v>0</v>
      </c>
      <c r="L82" s="100"/>
    </row>
    <row r="83" spans="2:12" s="9" customFormat="1" ht="19.899999999999999" customHeight="1">
      <c r="B83" s="100"/>
      <c r="D83" s="101" t="s">
        <v>123</v>
      </c>
      <c r="E83" s="102"/>
      <c r="F83" s="102"/>
      <c r="G83" s="102"/>
      <c r="H83" s="102"/>
      <c r="I83" s="102"/>
      <c r="J83" s="103">
        <f>J1005</f>
        <v>0</v>
      </c>
      <c r="L83" s="100"/>
    </row>
    <row r="84" spans="2:12" s="9" customFormat="1" ht="19.899999999999999" customHeight="1">
      <c r="B84" s="100"/>
      <c r="D84" s="101" t="s">
        <v>124</v>
      </c>
      <c r="E84" s="102"/>
      <c r="F84" s="102"/>
      <c r="G84" s="102"/>
      <c r="H84" s="102"/>
      <c r="I84" s="102"/>
      <c r="J84" s="103">
        <f>J1020</f>
        <v>0</v>
      </c>
      <c r="L84" s="100"/>
    </row>
    <row r="85" spans="2:12" s="1" customFormat="1" ht="21.75" customHeight="1">
      <c r="B85" s="33"/>
      <c r="L85" s="33"/>
    </row>
    <row r="86" spans="2:12" s="1" customFormat="1" ht="6.95" customHeight="1"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33"/>
    </row>
    <row r="90" spans="2:12" s="1" customFormat="1" ht="6.95" customHeight="1">
      <c r="B90" s="44"/>
      <c r="C90" s="45"/>
      <c r="D90" s="45"/>
      <c r="E90" s="45"/>
      <c r="F90" s="45"/>
      <c r="G90" s="45"/>
      <c r="H90" s="45"/>
      <c r="I90" s="45"/>
      <c r="J90" s="45"/>
      <c r="K90" s="45"/>
      <c r="L90" s="33"/>
    </row>
    <row r="91" spans="2:12" s="1" customFormat="1" ht="24.95" customHeight="1">
      <c r="B91" s="33"/>
      <c r="C91" s="21" t="s">
        <v>125</v>
      </c>
      <c r="L91" s="33"/>
    </row>
    <row r="92" spans="2:12" s="1" customFormat="1" ht="6.95" customHeight="1">
      <c r="B92" s="33"/>
      <c r="L92" s="33"/>
    </row>
    <row r="93" spans="2:12" s="1" customFormat="1" ht="12" customHeight="1">
      <c r="B93" s="33"/>
      <c r="C93" s="27" t="s">
        <v>16</v>
      </c>
      <c r="L93" s="33"/>
    </row>
    <row r="94" spans="2:12" s="1" customFormat="1" ht="16.5" customHeight="1">
      <c r="B94" s="33"/>
      <c r="E94" s="301" t="str">
        <f>E7</f>
        <v>Modernizace lůžkové stanice ve 3.NP</v>
      </c>
      <c r="F94" s="302"/>
      <c r="G94" s="302"/>
      <c r="H94" s="302"/>
      <c r="L94" s="33"/>
    </row>
    <row r="95" spans="2:12" s="1" customFormat="1" ht="12" customHeight="1">
      <c r="B95" s="33"/>
      <c r="C95" s="27" t="s">
        <v>94</v>
      </c>
      <c r="L95" s="33"/>
    </row>
    <row r="96" spans="2:12" s="1" customFormat="1" ht="16.5" customHeight="1">
      <c r="B96" s="33"/>
      <c r="E96" s="283" t="str">
        <f>E9</f>
        <v>SO 01 - Monoblok - Architektonické a stavební řešení</v>
      </c>
      <c r="F96" s="303"/>
      <c r="G96" s="303"/>
      <c r="H96" s="303"/>
      <c r="L96" s="33"/>
    </row>
    <row r="97" spans="2:65" s="1" customFormat="1" ht="6.95" customHeight="1">
      <c r="B97" s="33"/>
      <c r="L97" s="33"/>
    </row>
    <row r="98" spans="2:65" s="1" customFormat="1" ht="12" customHeight="1">
      <c r="B98" s="33"/>
      <c r="C98" s="27" t="s">
        <v>22</v>
      </c>
      <c r="F98" s="25" t="str">
        <f>F12</f>
        <v>Česká Lípa</v>
      </c>
      <c r="I98" s="27" t="s">
        <v>24</v>
      </c>
      <c r="J98" s="50" t="str">
        <f>IF(J12="","",J12)</f>
        <v>12. 9. 2024</v>
      </c>
      <c r="L98" s="33"/>
    </row>
    <row r="99" spans="2:65" s="1" customFormat="1" ht="6.95" customHeight="1">
      <c r="B99" s="33"/>
      <c r="L99" s="33"/>
    </row>
    <row r="100" spans="2:65" s="1" customFormat="1" ht="15.2" customHeight="1">
      <c r="B100" s="33"/>
      <c r="C100" s="27" t="s">
        <v>30</v>
      </c>
      <c r="F100" s="25" t="str">
        <f>E15</f>
        <v xml:space="preserve">Nemocnice s poliklinikou Česká Lípa, a.s. </v>
      </c>
      <c r="I100" s="27" t="s">
        <v>38</v>
      </c>
      <c r="J100" s="31" t="str">
        <f>E21</f>
        <v xml:space="preserve">STORING spol. s r.o. </v>
      </c>
      <c r="L100" s="33"/>
    </row>
    <row r="101" spans="2:65" s="1" customFormat="1" ht="15.2" customHeight="1">
      <c r="B101" s="33"/>
      <c r="C101" s="27" t="s">
        <v>36</v>
      </c>
      <c r="F101" s="25" t="str">
        <f>IF(E18="","",E18)</f>
        <v>Vyplň údaj</v>
      </c>
      <c r="I101" s="27" t="s">
        <v>43</v>
      </c>
      <c r="J101" s="31" t="str">
        <f>E24</f>
        <v>Zuzana Morávková</v>
      </c>
      <c r="L101" s="33"/>
    </row>
    <row r="102" spans="2:65" s="1" customFormat="1" ht="10.35" customHeight="1">
      <c r="B102" s="33"/>
      <c r="L102" s="33"/>
    </row>
    <row r="103" spans="2:65" s="10" customFormat="1" ht="29.25" customHeight="1">
      <c r="B103" s="104"/>
      <c r="C103" s="105" t="s">
        <v>126</v>
      </c>
      <c r="D103" s="106" t="s">
        <v>67</v>
      </c>
      <c r="E103" s="106" t="s">
        <v>63</v>
      </c>
      <c r="F103" s="106" t="s">
        <v>64</v>
      </c>
      <c r="G103" s="106" t="s">
        <v>127</v>
      </c>
      <c r="H103" s="106" t="s">
        <v>128</v>
      </c>
      <c r="I103" s="106" t="s">
        <v>129</v>
      </c>
      <c r="J103" s="107" t="s">
        <v>98</v>
      </c>
      <c r="K103" s="108" t="s">
        <v>130</v>
      </c>
      <c r="L103" s="104"/>
      <c r="M103" s="57" t="s">
        <v>44</v>
      </c>
      <c r="N103" s="58" t="s">
        <v>52</v>
      </c>
      <c r="O103" s="58" t="s">
        <v>131</v>
      </c>
      <c r="P103" s="58" t="s">
        <v>132</v>
      </c>
      <c r="Q103" s="58" t="s">
        <v>133</v>
      </c>
      <c r="R103" s="58" t="s">
        <v>134</v>
      </c>
      <c r="S103" s="58" t="s">
        <v>135</v>
      </c>
      <c r="T103" s="59" t="s">
        <v>136</v>
      </c>
    </row>
    <row r="104" spans="2:65" s="1" customFormat="1" ht="22.9" customHeight="1">
      <c r="B104" s="33"/>
      <c r="C104" s="62" t="s">
        <v>137</v>
      </c>
      <c r="J104" s="109">
        <f>BK104</f>
        <v>0</v>
      </c>
      <c r="L104" s="33"/>
      <c r="M104" s="60"/>
      <c r="N104" s="51"/>
      <c r="O104" s="51"/>
      <c r="P104" s="110">
        <f>P105+P237+P993</f>
        <v>0</v>
      </c>
      <c r="Q104" s="51"/>
      <c r="R104" s="110">
        <f>R105+R237+R993</f>
        <v>37.685470119999998</v>
      </c>
      <c r="S104" s="51"/>
      <c r="T104" s="111">
        <f>T105+T237+T993</f>
        <v>49.356682800000002</v>
      </c>
      <c r="AT104" s="17" t="s">
        <v>81</v>
      </c>
      <c r="AU104" s="17" t="s">
        <v>99</v>
      </c>
      <c r="BK104" s="112">
        <f>BK105+BK237+BK993</f>
        <v>0</v>
      </c>
    </row>
    <row r="105" spans="2:65" s="11" customFormat="1" ht="25.9" customHeight="1">
      <c r="B105" s="113"/>
      <c r="D105" s="114" t="s">
        <v>81</v>
      </c>
      <c r="E105" s="115" t="s">
        <v>138</v>
      </c>
      <c r="F105" s="115" t="s">
        <v>138</v>
      </c>
      <c r="I105" s="116"/>
      <c r="J105" s="117">
        <f>BK105</f>
        <v>0</v>
      </c>
      <c r="L105" s="113"/>
      <c r="M105" s="118"/>
      <c r="P105" s="119">
        <f>P106+P120+P169+P221+P234</f>
        <v>0</v>
      </c>
      <c r="R105" s="119">
        <f>R106+R120+R169+R221+R234</f>
        <v>15.26193321</v>
      </c>
      <c r="T105" s="120">
        <f>T106+T120+T169+T221+T234</f>
        <v>20.407150999999999</v>
      </c>
      <c r="AR105" s="114" t="s">
        <v>90</v>
      </c>
      <c r="AT105" s="121" t="s">
        <v>81</v>
      </c>
      <c r="AU105" s="121" t="s">
        <v>82</v>
      </c>
      <c r="AY105" s="114" t="s">
        <v>139</v>
      </c>
      <c r="BK105" s="122">
        <f>BK106+BK120+BK169+BK221+BK234</f>
        <v>0</v>
      </c>
    </row>
    <row r="106" spans="2:65" s="11" customFormat="1" ht="22.9" customHeight="1">
      <c r="B106" s="113"/>
      <c r="D106" s="114" t="s">
        <v>81</v>
      </c>
      <c r="E106" s="123" t="s">
        <v>140</v>
      </c>
      <c r="F106" s="123" t="s">
        <v>141</v>
      </c>
      <c r="I106" s="116"/>
      <c r="J106" s="124">
        <f>BK106</f>
        <v>0</v>
      </c>
      <c r="L106" s="113"/>
      <c r="M106" s="118"/>
      <c r="P106" s="119">
        <f>SUM(P107:P119)</f>
        <v>0</v>
      </c>
      <c r="R106" s="119">
        <f>SUM(R107:R119)</f>
        <v>5.1428286800000009</v>
      </c>
      <c r="T106" s="120">
        <f>SUM(T107:T119)</f>
        <v>0</v>
      </c>
      <c r="AR106" s="114" t="s">
        <v>90</v>
      </c>
      <c r="AT106" s="121" t="s">
        <v>81</v>
      </c>
      <c r="AU106" s="121" t="s">
        <v>90</v>
      </c>
      <c r="AY106" s="114" t="s">
        <v>139</v>
      </c>
      <c r="BK106" s="122">
        <f>SUM(BK107:BK119)</f>
        <v>0</v>
      </c>
    </row>
    <row r="107" spans="2:65" s="1" customFormat="1" ht="33" customHeight="1">
      <c r="B107" s="33"/>
      <c r="C107" s="125" t="s">
        <v>90</v>
      </c>
      <c r="D107" s="125" t="s">
        <v>142</v>
      </c>
      <c r="E107" s="126" t="s">
        <v>143</v>
      </c>
      <c r="F107" s="127" t="s">
        <v>144</v>
      </c>
      <c r="G107" s="128" t="s">
        <v>145</v>
      </c>
      <c r="H107" s="129">
        <v>8</v>
      </c>
      <c r="I107" s="130"/>
      <c r="J107" s="131">
        <f>ROUND(I107*H107,2)</f>
        <v>0</v>
      </c>
      <c r="K107" s="132"/>
      <c r="L107" s="33"/>
      <c r="M107" s="133" t="s">
        <v>44</v>
      </c>
      <c r="N107" s="134" t="s">
        <v>53</v>
      </c>
      <c r="P107" s="135">
        <f>O107*H107</f>
        <v>0</v>
      </c>
      <c r="Q107" s="135">
        <v>2.6550000000000001E-2</v>
      </c>
      <c r="R107" s="135">
        <f>Q107*H107</f>
        <v>0.21240000000000001</v>
      </c>
      <c r="S107" s="135">
        <v>0</v>
      </c>
      <c r="T107" s="136">
        <f>S107*H107</f>
        <v>0</v>
      </c>
      <c r="AR107" s="137" t="s">
        <v>146</v>
      </c>
      <c r="AT107" s="137" t="s">
        <v>142</v>
      </c>
      <c r="AU107" s="137" t="s">
        <v>92</v>
      </c>
      <c r="AY107" s="17" t="s">
        <v>139</v>
      </c>
      <c r="BE107" s="138">
        <f>IF(N107="základní",J107,0)</f>
        <v>0</v>
      </c>
      <c r="BF107" s="138">
        <f>IF(N107="snížená",J107,0)</f>
        <v>0</v>
      </c>
      <c r="BG107" s="138">
        <f>IF(N107="zákl. přenesená",J107,0)</f>
        <v>0</v>
      </c>
      <c r="BH107" s="138">
        <f>IF(N107="sníž. přenesená",J107,0)</f>
        <v>0</v>
      </c>
      <c r="BI107" s="138">
        <f>IF(N107="nulová",J107,0)</f>
        <v>0</v>
      </c>
      <c r="BJ107" s="17" t="s">
        <v>90</v>
      </c>
      <c r="BK107" s="138">
        <f>ROUND(I107*H107,2)</f>
        <v>0</v>
      </c>
      <c r="BL107" s="17" t="s">
        <v>146</v>
      </c>
      <c r="BM107" s="137" t="s">
        <v>147</v>
      </c>
    </row>
    <row r="108" spans="2:65" s="1" customFormat="1" ht="11.25">
      <c r="B108" s="33"/>
      <c r="D108" s="139" t="s">
        <v>148</v>
      </c>
      <c r="F108" s="140" t="s">
        <v>149</v>
      </c>
      <c r="I108" s="141"/>
      <c r="L108" s="33"/>
      <c r="M108" s="142"/>
      <c r="T108" s="54"/>
      <c r="AT108" s="17" t="s">
        <v>148</v>
      </c>
      <c r="AU108" s="17" t="s">
        <v>92</v>
      </c>
    </row>
    <row r="109" spans="2:65" s="1" customFormat="1" ht="24.2" customHeight="1">
      <c r="B109" s="33"/>
      <c r="C109" s="125" t="s">
        <v>92</v>
      </c>
      <c r="D109" s="125" t="s">
        <v>142</v>
      </c>
      <c r="E109" s="126" t="s">
        <v>150</v>
      </c>
      <c r="F109" s="127" t="s">
        <v>151</v>
      </c>
      <c r="G109" s="128" t="s">
        <v>152</v>
      </c>
      <c r="H109" s="129">
        <v>9</v>
      </c>
      <c r="I109" s="130"/>
      <c r="J109" s="131">
        <f>ROUND(I109*H109,2)</f>
        <v>0</v>
      </c>
      <c r="K109" s="132"/>
      <c r="L109" s="33"/>
      <c r="M109" s="133" t="s">
        <v>44</v>
      </c>
      <c r="N109" s="134" t="s">
        <v>53</v>
      </c>
      <c r="P109" s="135">
        <f>O109*H109</f>
        <v>0</v>
      </c>
      <c r="Q109" s="135">
        <v>0.27128000000000002</v>
      </c>
      <c r="R109" s="135">
        <f>Q109*H109</f>
        <v>2.4415200000000001</v>
      </c>
      <c r="S109" s="135">
        <v>0</v>
      </c>
      <c r="T109" s="136">
        <f>S109*H109</f>
        <v>0</v>
      </c>
      <c r="AR109" s="137" t="s">
        <v>146</v>
      </c>
      <c r="AT109" s="137" t="s">
        <v>142</v>
      </c>
      <c r="AU109" s="137" t="s">
        <v>92</v>
      </c>
      <c r="AY109" s="17" t="s">
        <v>139</v>
      </c>
      <c r="BE109" s="138">
        <f>IF(N109="základní",J109,0)</f>
        <v>0</v>
      </c>
      <c r="BF109" s="138">
        <f>IF(N109="snížená",J109,0)</f>
        <v>0</v>
      </c>
      <c r="BG109" s="138">
        <f>IF(N109="zákl. přenesená",J109,0)</f>
        <v>0</v>
      </c>
      <c r="BH109" s="138">
        <f>IF(N109="sníž. přenesená",J109,0)</f>
        <v>0</v>
      </c>
      <c r="BI109" s="138">
        <f>IF(N109="nulová",J109,0)</f>
        <v>0</v>
      </c>
      <c r="BJ109" s="17" t="s">
        <v>90</v>
      </c>
      <c r="BK109" s="138">
        <f>ROUND(I109*H109,2)</f>
        <v>0</v>
      </c>
      <c r="BL109" s="17" t="s">
        <v>146</v>
      </c>
      <c r="BM109" s="137" t="s">
        <v>153</v>
      </c>
    </row>
    <row r="110" spans="2:65" s="1" customFormat="1" ht="11.25">
      <c r="B110" s="33"/>
      <c r="D110" s="139" t="s">
        <v>148</v>
      </c>
      <c r="F110" s="140" t="s">
        <v>154</v>
      </c>
      <c r="I110" s="141"/>
      <c r="L110" s="33"/>
      <c r="M110" s="142"/>
      <c r="T110" s="54"/>
      <c r="AT110" s="17" t="s">
        <v>148</v>
      </c>
      <c r="AU110" s="17" t="s">
        <v>92</v>
      </c>
    </row>
    <row r="111" spans="2:65" s="1" customFormat="1" ht="24.2" customHeight="1">
      <c r="B111" s="33"/>
      <c r="C111" s="125" t="s">
        <v>140</v>
      </c>
      <c r="D111" s="125" t="s">
        <v>142</v>
      </c>
      <c r="E111" s="126" t="s">
        <v>155</v>
      </c>
      <c r="F111" s="127" t="s">
        <v>156</v>
      </c>
      <c r="G111" s="128" t="s">
        <v>152</v>
      </c>
      <c r="H111" s="129">
        <v>35.566000000000003</v>
      </c>
      <c r="I111" s="130"/>
      <c r="J111" s="131">
        <f>ROUND(I111*H111,2)</f>
        <v>0</v>
      </c>
      <c r="K111" s="132"/>
      <c r="L111" s="33"/>
      <c r="M111" s="133" t="s">
        <v>44</v>
      </c>
      <c r="N111" s="134" t="s">
        <v>53</v>
      </c>
      <c r="P111" s="135">
        <f>O111*H111</f>
        <v>0</v>
      </c>
      <c r="Q111" s="135">
        <v>6.9980000000000001E-2</v>
      </c>
      <c r="R111" s="135">
        <f>Q111*H111</f>
        <v>2.4889086800000002</v>
      </c>
      <c r="S111" s="135">
        <v>0</v>
      </c>
      <c r="T111" s="136">
        <f>S111*H111</f>
        <v>0</v>
      </c>
      <c r="AR111" s="137" t="s">
        <v>146</v>
      </c>
      <c r="AT111" s="137" t="s">
        <v>142</v>
      </c>
      <c r="AU111" s="137" t="s">
        <v>92</v>
      </c>
      <c r="AY111" s="17" t="s">
        <v>139</v>
      </c>
      <c r="BE111" s="138">
        <f>IF(N111="základní",J111,0)</f>
        <v>0</v>
      </c>
      <c r="BF111" s="138">
        <f>IF(N111="snížená",J111,0)</f>
        <v>0</v>
      </c>
      <c r="BG111" s="138">
        <f>IF(N111="zákl. přenesená",J111,0)</f>
        <v>0</v>
      </c>
      <c r="BH111" s="138">
        <f>IF(N111="sníž. přenesená",J111,0)</f>
        <v>0</v>
      </c>
      <c r="BI111" s="138">
        <f>IF(N111="nulová",J111,0)</f>
        <v>0</v>
      </c>
      <c r="BJ111" s="17" t="s">
        <v>90</v>
      </c>
      <c r="BK111" s="138">
        <f>ROUND(I111*H111,2)</f>
        <v>0</v>
      </c>
      <c r="BL111" s="17" t="s">
        <v>146</v>
      </c>
      <c r="BM111" s="137" t="s">
        <v>157</v>
      </c>
    </row>
    <row r="112" spans="2:65" s="1" customFormat="1" ht="11.25">
      <c r="B112" s="33"/>
      <c r="D112" s="139" t="s">
        <v>148</v>
      </c>
      <c r="F112" s="140" t="s">
        <v>158</v>
      </c>
      <c r="I112" s="141"/>
      <c r="L112" s="33"/>
      <c r="M112" s="142"/>
      <c r="T112" s="54"/>
      <c r="AT112" s="17" t="s">
        <v>148</v>
      </c>
      <c r="AU112" s="17" t="s">
        <v>92</v>
      </c>
    </row>
    <row r="113" spans="2:65" s="12" customFormat="1" ht="11.25">
      <c r="B113" s="143"/>
      <c r="D113" s="144" t="s">
        <v>159</v>
      </c>
      <c r="E113" s="145" t="s">
        <v>44</v>
      </c>
      <c r="F113" s="146" t="s">
        <v>160</v>
      </c>
      <c r="H113" s="145" t="s">
        <v>44</v>
      </c>
      <c r="I113" s="147"/>
      <c r="L113" s="143"/>
      <c r="M113" s="148"/>
      <c r="T113" s="149"/>
      <c r="AT113" s="145" t="s">
        <v>159</v>
      </c>
      <c r="AU113" s="145" t="s">
        <v>92</v>
      </c>
      <c r="AV113" s="12" t="s">
        <v>90</v>
      </c>
      <c r="AW113" s="12" t="s">
        <v>42</v>
      </c>
      <c r="AX113" s="12" t="s">
        <v>82</v>
      </c>
      <c r="AY113" s="145" t="s">
        <v>139</v>
      </c>
    </row>
    <row r="114" spans="2:65" s="13" customFormat="1" ht="11.25">
      <c r="B114" s="150"/>
      <c r="D114" s="144" t="s">
        <v>159</v>
      </c>
      <c r="E114" s="151" t="s">
        <v>44</v>
      </c>
      <c r="F114" s="152" t="s">
        <v>161</v>
      </c>
      <c r="H114" s="153">
        <v>8.1940000000000008</v>
      </c>
      <c r="I114" s="154"/>
      <c r="L114" s="150"/>
      <c r="M114" s="155"/>
      <c r="T114" s="156"/>
      <c r="AT114" s="151" t="s">
        <v>159</v>
      </c>
      <c r="AU114" s="151" t="s">
        <v>92</v>
      </c>
      <c r="AV114" s="13" t="s">
        <v>92</v>
      </c>
      <c r="AW114" s="13" t="s">
        <v>42</v>
      </c>
      <c r="AX114" s="13" t="s">
        <v>82</v>
      </c>
      <c r="AY114" s="151" t="s">
        <v>139</v>
      </c>
    </row>
    <row r="115" spans="2:65" s="13" customFormat="1" ht="11.25">
      <c r="B115" s="150"/>
      <c r="D115" s="144" t="s">
        <v>159</v>
      </c>
      <c r="E115" s="151" t="s">
        <v>44</v>
      </c>
      <c r="F115" s="152" t="s">
        <v>162</v>
      </c>
      <c r="H115" s="153">
        <v>8.1940000000000008</v>
      </c>
      <c r="I115" s="154"/>
      <c r="L115" s="150"/>
      <c r="M115" s="155"/>
      <c r="T115" s="156"/>
      <c r="AT115" s="151" t="s">
        <v>159</v>
      </c>
      <c r="AU115" s="151" t="s">
        <v>92</v>
      </c>
      <c r="AV115" s="13" t="s">
        <v>92</v>
      </c>
      <c r="AW115" s="13" t="s">
        <v>42</v>
      </c>
      <c r="AX115" s="13" t="s">
        <v>82</v>
      </c>
      <c r="AY115" s="151" t="s">
        <v>139</v>
      </c>
    </row>
    <row r="116" spans="2:65" s="13" customFormat="1" ht="11.25">
      <c r="B116" s="150"/>
      <c r="D116" s="144" t="s">
        <v>159</v>
      </c>
      <c r="E116" s="151" t="s">
        <v>44</v>
      </c>
      <c r="F116" s="152" t="s">
        <v>163</v>
      </c>
      <c r="H116" s="153">
        <v>8.1940000000000008</v>
      </c>
      <c r="I116" s="154"/>
      <c r="L116" s="150"/>
      <c r="M116" s="155"/>
      <c r="T116" s="156"/>
      <c r="AT116" s="151" t="s">
        <v>159</v>
      </c>
      <c r="AU116" s="151" t="s">
        <v>92</v>
      </c>
      <c r="AV116" s="13" t="s">
        <v>92</v>
      </c>
      <c r="AW116" s="13" t="s">
        <v>42</v>
      </c>
      <c r="AX116" s="13" t="s">
        <v>82</v>
      </c>
      <c r="AY116" s="151" t="s">
        <v>139</v>
      </c>
    </row>
    <row r="117" spans="2:65" s="13" customFormat="1" ht="11.25">
      <c r="B117" s="150"/>
      <c r="D117" s="144" t="s">
        <v>159</v>
      </c>
      <c r="E117" s="151" t="s">
        <v>44</v>
      </c>
      <c r="F117" s="152" t="s">
        <v>164</v>
      </c>
      <c r="H117" s="153">
        <v>8.1940000000000008</v>
      </c>
      <c r="I117" s="154"/>
      <c r="L117" s="150"/>
      <c r="M117" s="155"/>
      <c r="T117" s="156"/>
      <c r="AT117" s="151" t="s">
        <v>159</v>
      </c>
      <c r="AU117" s="151" t="s">
        <v>92</v>
      </c>
      <c r="AV117" s="13" t="s">
        <v>92</v>
      </c>
      <c r="AW117" s="13" t="s">
        <v>42</v>
      </c>
      <c r="AX117" s="13" t="s">
        <v>82</v>
      </c>
      <c r="AY117" s="151" t="s">
        <v>139</v>
      </c>
    </row>
    <row r="118" spans="2:65" s="13" customFormat="1" ht="11.25">
      <c r="B118" s="150"/>
      <c r="D118" s="144" t="s">
        <v>159</v>
      </c>
      <c r="E118" s="151" t="s">
        <v>44</v>
      </c>
      <c r="F118" s="152" t="s">
        <v>165</v>
      </c>
      <c r="H118" s="153">
        <v>2.79</v>
      </c>
      <c r="I118" s="154"/>
      <c r="L118" s="150"/>
      <c r="M118" s="155"/>
      <c r="T118" s="156"/>
      <c r="AT118" s="151" t="s">
        <v>159</v>
      </c>
      <c r="AU118" s="151" t="s">
        <v>92</v>
      </c>
      <c r="AV118" s="13" t="s">
        <v>92</v>
      </c>
      <c r="AW118" s="13" t="s">
        <v>42</v>
      </c>
      <c r="AX118" s="13" t="s">
        <v>82</v>
      </c>
      <c r="AY118" s="151" t="s">
        <v>139</v>
      </c>
    </row>
    <row r="119" spans="2:65" s="14" customFormat="1" ht="11.25">
      <c r="B119" s="157"/>
      <c r="D119" s="144" t="s">
        <v>159</v>
      </c>
      <c r="E119" s="158" t="s">
        <v>44</v>
      </c>
      <c r="F119" s="159" t="s">
        <v>166</v>
      </c>
      <c r="H119" s="160">
        <v>35.566000000000003</v>
      </c>
      <c r="I119" s="161"/>
      <c r="L119" s="157"/>
      <c r="M119" s="162"/>
      <c r="T119" s="163"/>
      <c r="AT119" s="158" t="s">
        <v>159</v>
      </c>
      <c r="AU119" s="158" t="s">
        <v>92</v>
      </c>
      <c r="AV119" s="14" t="s">
        <v>146</v>
      </c>
      <c r="AW119" s="14" t="s">
        <v>42</v>
      </c>
      <c r="AX119" s="14" t="s">
        <v>90</v>
      </c>
      <c r="AY119" s="158" t="s">
        <v>139</v>
      </c>
    </row>
    <row r="120" spans="2:65" s="11" customFormat="1" ht="22.9" customHeight="1">
      <c r="B120" s="113"/>
      <c r="D120" s="114" t="s">
        <v>81</v>
      </c>
      <c r="E120" s="123" t="s">
        <v>167</v>
      </c>
      <c r="F120" s="123" t="s">
        <v>168</v>
      </c>
      <c r="I120" s="116"/>
      <c r="J120" s="124">
        <f>BK120</f>
        <v>0</v>
      </c>
      <c r="L120" s="113"/>
      <c r="M120" s="118"/>
      <c r="P120" s="119">
        <f>SUM(P121:P168)</f>
        <v>0</v>
      </c>
      <c r="R120" s="119">
        <f>SUM(R121:R168)</f>
        <v>9.9836845299999997</v>
      </c>
      <c r="T120" s="120">
        <f>SUM(T121:T168)</f>
        <v>0</v>
      </c>
      <c r="AR120" s="114" t="s">
        <v>90</v>
      </c>
      <c r="AT120" s="121" t="s">
        <v>81</v>
      </c>
      <c r="AU120" s="121" t="s">
        <v>90</v>
      </c>
      <c r="AY120" s="114" t="s">
        <v>139</v>
      </c>
      <c r="BK120" s="122">
        <f>SUM(BK121:BK168)</f>
        <v>0</v>
      </c>
    </row>
    <row r="121" spans="2:65" s="1" customFormat="1" ht="24.2" customHeight="1">
      <c r="B121" s="33"/>
      <c r="C121" s="125" t="s">
        <v>146</v>
      </c>
      <c r="D121" s="125" t="s">
        <v>142</v>
      </c>
      <c r="E121" s="126" t="s">
        <v>169</v>
      </c>
      <c r="F121" s="127" t="s">
        <v>170</v>
      </c>
      <c r="G121" s="128" t="s">
        <v>152</v>
      </c>
      <c r="H121" s="129">
        <v>335.04500000000002</v>
      </c>
      <c r="I121" s="130"/>
      <c r="J121" s="131">
        <f>ROUND(I121*H121,2)</f>
        <v>0</v>
      </c>
      <c r="K121" s="132"/>
      <c r="L121" s="33"/>
      <c r="M121" s="133" t="s">
        <v>44</v>
      </c>
      <c r="N121" s="134" t="s">
        <v>53</v>
      </c>
      <c r="P121" s="135">
        <f>O121*H121</f>
        <v>0</v>
      </c>
      <c r="Q121" s="135">
        <v>7.3499999999999998E-3</v>
      </c>
      <c r="R121" s="135">
        <f>Q121*H121</f>
        <v>2.4625807499999999</v>
      </c>
      <c r="S121" s="135">
        <v>0</v>
      </c>
      <c r="T121" s="136">
        <f>S121*H121</f>
        <v>0</v>
      </c>
      <c r="AR121" s="137" t="s">
        <v>146</v>
      </c>
      <c r="AT121" s="137" t="s">
        <v>142</v>
      </c>
      <c r="AU121" s="137" t="s">
        <v>92</v>
      </c>
      <c r="AY121" s="17" t="s">
        <v>139</v>
      </c>
      <c r="BE121" s="138">
        <f>IF(N121="základní",J121,0)</f>
        <v>0</v>
      </c>
      <c r="BF121" s="138">
        <f>IF(N121="snížená",J121,0)</f>
        <v>0</v>
      </c>
      <c r="BG121" s="138">
        <f>IF(N121="zákl. přenesená",J121,0)</f>
        <v>0</v>
      </c>
      <c r="BH121" s="138">
        <f>IF(N121="sníž. přenesená",J121,0)</f>
        <v>0</v>
      </c>
      <c r="BI121" s="138">
        <f>IF(N121="nulová",J121,0)</f>
        <v>0</v>
      </c>
      <c r="BJ121" s="17" t="s">
        <v>90</v>
      </c>
      <c r="BK121" s="138">
        <f>ROUND(I121*H121,2)</f>
        <v>0</v>
      </c>
      <c r="BL121" s="17" t="s">
        <v>146</v>
      </c>
      <c r="BM121" s="137" t="s">
        <v>171</v>
      </c>
    </row>
    <row r="122" spans="2:65" s="1" customFormat="1" ht="11.25">
      <c r="B122" s="33"/>
      <c r="D122" s="139" t="s">
        <v>148</v>
      </c>
      <c r="F122" s="140" t="s">
        <v>172</v>
      </c>
      <c r="I122" s="141"/>
      <c r="L122" s="33"/>
      <c r="M122" s="142"/>
      <c r="T122" s="54"/>
      <c r="AT122" s="17" t="s">
        <v>148</v>
      </c>
      <c r="AU122" s="17" t="s">
        <v>92</v>
      </c>
    </row>
    <row r="123" spans="2:65" s="13" customFormat="1" ht="11.25">
      <c r="B123" s="150"/>
      <c r="D123" s="144" t="s">
        <v>159</v>
      </c>
      <c r="E123" s="151" t="s">
        <v>44</v>
      </c>
      <c r="F123" s="152" t="s">
        <v>173</v>
      </c>
      <c r="H123" s="153">
        <v>335.04500000000002</v>
      </c>
      <c r="I123" s="154"/>
      <c r="L123" s="150"/>
      <c r="M123" s="155"/>
      <c r="T123" s="156"/>
      <c r="AT123" s="151" t="s">
        <v>159</v>
      </c>
      <c r="AU123" s="151" t="s">
        <v>92</v>
      </c>
      <c r="AV123" s="13" t="s">
        <v>92</v>
      </c>
      <c r="AW123" s="13" t="s">
        <v>42</v>
      </c>
      <c r="AX123" s="13" t="s">
        <v>90</v>
      </c>
      <c r="AY123" s="151" t="s">
        <v>139</v>
      </c>
    </row>
    <row r="124" spans="2:65" s="1" customFormat="1" ht="24.2" customHeight="1">
      <c r="B124" s="33"/>
      <c r="C124" s="125" t="s">
        <v>174</v>
      </c>
      <c r="D124" s="125" t="s">
        <v>142</v>
      </c>
      <c r="E124" s="126" t="s">
        <v>175</v>
      </c>
      <c r="F124" s="127" t="s">
        <v>176</v>
      </c>
      <c r="G124" s="128" t="s">
        <v>152</v>
      </c>
      <c r="H124" s="129">
        <v>37.661000000000001</v>
      </c>
      <c r="I124" s="130"/>
      <c r="J124" s="131">
        <f>ROUND(I124*H124,2)</f>
        <v>0</v>
      </c>
      <c r="K124" s="132"/>
      <c r="L124" s="33"/>
      <c r="M124" s="133" t="s">
        <v>44</v>
      </c>
      <c r="N124" s="134" t="s">
        <v>53</v>
      </c>
      <c r="P124" s="135">
        <f>O124*H124</f>
        <v>0</v>
      </c>
      <c r="Q124" s="135">
        <v>1.8380000000000001E-2</v>
      </c>
      <c r="R124" s="135">
        <f>Q124*H124</f>
        <v>0.69220918000000009</v>
      </c>
      <c r="S124" s="135">
        <v>0</v>
      </c>
      <c r="T124" s="136">
        <f>S124*H124</f>
        <v>0</v>
      </c>
      <c r="AR124" s="137" t="s">
        <v>146</v>
      </c>
      <c r="AT124" s="137" t="s">
        <v>142</v>
      </c>
      <c r="AU124" s="137" t="s">
        <v>92</v>
      </c>
      <c r="AY124" s="17" t="s">
        <v>139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7" t="s">
        <v>90</v>
      </c>
      <c r="BK124" s="138">
        <f>ROUND(I124*H124,2)</f>
        <v>0</v>
      </c>
      <c r="BL124" s="17" t="s">
        <v>146</v>
      </c>
      <c r="BM124" s="137" t="s">
        <v>177</v>
      </c>
    </row>
    <row r="125" spans="2:65" s="1" customFormat="1" ht="11.25">
      <c r="B125" s="33"/>
      <c r="D125" s="139" t="s">
        <v>148</v>
      </c>
      <c r="F125" s="140" t="s">
        <v>178</v>
      </c>
      <c r="I125" s="141"/>
      <c r="L125" s="33"/>
      <c r="M125" s="142"/>
      <c r="T125" s="54"/>
      <c r="AT125" s="17" t="s">
        <v>148</v>
      </c>
      <c r="AU125" s="17" t="s">
        <v>92</v>
      </c>
    </row>
    <row r="126" spans="2:65" s="12" customFormat="1" ht="11.25">
      <c r="B126" s="143"/>
      <c r="D126" s="144" t="s">
        <v>159</v>
      </c>
      <c r="E126" s="145" t="s">
        <v>44</v>
      </c>
      <c r="F126" s="146" t="s">
        <v>160</v>
      </c>
      <c r="H126" s="145" t="s">
        <v>44</v>
      </c>
      <c r="I126" s="147"/>
      <c r="L126" s="143"/>
      <c r="M126" s="148"/>
      <c r="T126" s="149"/>
      <c r="AT126" s="145" t="s">
        <v>159</v>
      </c>
      <c r="AU126" s="145" t="s">
        <v>92</v>
      </c>
      <c r="AV126" s="12" t="s">
        <v>90</v>
      </c>
      <c r="AW126" s="12" t="s">
        <v>42</v>
      </c>
      <c r="AX126" s="12" t="s">
        <v>82</v>
      </c>
      <c r="AY126" s="145" t="s">
        <v>139</v>
      </c>
    </row>
    <row r="127" spans="2:65" s="13" customFormat="1" ht="11.25">
      <c r="B127" s="150"/>
      <c r="D127" s="144" t="s">
        <v>159</v>
      </c>
      <c r="E127" s="151" t="s">
        <v>44</v>
      </c>
      <c r="F127" s="152" t="s">
        <v>179</v>
      </c>
      <c r="H127" s="153">
        <v>3.548</v>
      </c>
      <c r="I127" s="154"/>
      <c r="L127" s="150"/>
      <c r="M127" s="155"/>
      <c r="T127" s="156"/>
      <c r="AT127" s="151" t="s">
        <v>159</v>
      </c>
      <c r="AU127" s="151" t="s">
        <v>92</v>
      </c>
      <c r="AV127" s="13" t="s">
        <v>92</v>
      </c>
      <c r="AW127" s="13" t="s">
        <v>42</v>
      </c>
      <c r="AX127" s="13" t="s">
        <v>82</v>
      </c>
      <c r="AY127" s="151" t="s">
        <v>139</v>
      </c>
    </row>
    <row r="128" spans="2:65" s="13" customFormat="1" ht="11.25">
      <c r="B128" s="150"/>
      <c r="D128" s="144" t="s">
        <v>159</v>
      </c>
      <c r="E128" s="151" t="s">
        <v>44</v>
      </c>
      <c r="F128" s="152" t="s">
        <v>180</v>
      </c>
      <c r="H128" s="153">
        <v>3.548</v>
      </c>
      <c r="I128" s="154"/>
      <c r="L128" s="150"/>
      <c r="M128" s="155"/>
      <c r="T128" s="156"/>
      <c r="AT128" s="151" t="s">
        <v>159</v>
      </c>
      <c r="AU128" s="151" t="s">
        <v>92</v>
      </c>
      <c r="AV128" s="13" t="s">
        <v>92</v>
      </c>
      <c r="AW128" s="13" t="s">
        <v>42</v>
      </c>
      <c r="AX128" s="13" t="s">
        <v>82</v>
      </c>
      <c r="AY128" s="151" t="s">
        <v>139</v>
      </c>
    </row>
    <row r="129" spans="2:65" s="13" customFormat="1" ht="11.25">
      <c r="B129" s="150"/>
      <c r="D129" s="144" t="s">
        <v>159</v>
      </c>
      <c r="E129" s="151" t="s">
        <v>44</v>
      </c>
      <c r="F129" s="152" t="s">
        <v>181</v>
      </c>
      <c r="H129" s="153">
        <v>3.548</v>
      </c>
      <c r="I129" s="154"/>
      <c r="L129" s="150"/>
      <c r="M129" s="155"/>
      <c r="T129" s="156"/>
      <c r="AT129" s="151" t="s">
        <v>159</v>
      </c>
      <c r="AU129" s="151" t="s">
        <v>92</v>
      </c>
      <c r="AV129" s="13" t="s">
        <v>92</v>
      </c>
      <c r="AW129" s="13" t="s">
        <v>42</v>
      </c>
      <c r="AX129" s="13" t="s">
        <v>82</v>
      </c>
      <c r="AY129" s="151" t="s">
        <v>139</v>
      </c>
    </row>
    <row r="130" spans="2:65" s="13" customFormat="1" ht="11.25">
      <c r="B130" s="150"/>
      <c r="D130" s="144" t="s">
        <v>159</v>
      </c>
      <c r="E130" s="151" t="s">
        <v>44</v>
      </c>
      <c r="F130" s="152" t="s">
        <v>182</v>
      </c>
      <c r="H130" s="153">
        <v>3.548</v>
      </c>
      <c r="I130" s="154"/>
      <c r="L130" s="150"/>
      <c r="M130" s="155"/>
      <c r="T130" s="156"/>
      <c r="AT130" s="151" t="s">
        <v>159</v>
      </c>
      <c r="AU130" s="151" t="s">
        <v>92</v>
      </c>
      <c r="AV130" s="13" t="s">
        <v>92</v>
      </c>
      <c r="AW130" s="13" t="s">
        <v>42</v>
      </c>
      <c r="AX130" s="13" t="s">
        <v>82</v>
      </c>
      <c r="AY130" s="151" t="s">
        <v>139</v>
      </c>
    </row>
    <row r="131" spans="2:65" s="13" customFormat="1" ht="11.25">
      <c r="B131" s="150"/>
      <c r="D131" s="144" t="s">
        <v>159</v>
      </c>
      <c r="E131" s="151" t="s">
        <v>44</v>
      </c>
      <c r="F131" s="152" t="s">
        <v>183</v>
      </c>
      <c r="H131" s="153">
        <v>23.469000000000001</v>
      </c>
      <c r="I131" s="154"/>
      <c r="L131" s="150"/>
      <c r="M131" s="155"/>
      <c r="T131" s="156"/>
      <c r="AT131" s="151" t="s">
        <v>159</v>
      </c>
      <c r="AU131" s="151" t="s">
        <v>92</v>
      </c>
      <c r="AV131" s="13" t="s">
        <v>92</v>
      </c>
      <c r="AW131" s="13" t="s">
        <v>42</v>
      </c>
      <c r="AX131" s="13" t="s">
        <v>82</v>
      </c>
      <c r="AY131" s="151" t="s">
        <v>139</v>
      </c>
    </row>
    <row r="132" spans="2:65" s="14" customFormat="1" ht="11.25">
      <c r="B132" s="157"/>
      <c r="D132" s="144" t="s">
        <v>159</v>
      </c>
      <c r="E132" s="158" t="s">
        <v>44</v>
      </c>
      <c r="F132" s="159" t="s">
        <v>166</v>
      </c>
      <c r="H132" s="160">
        <v>37.661000000000001</v>
      </c>
      <c r="I132" s="161"/>
      <c r="L132" s="157"/>
      <c r="M132" s="162"/>
      <c r="T132" s="163"/>
      <c r="AT132" s="158" t="s">
        <v>159</v>
      </c>
      <c r="AU132" s="158" t="s">
        <v>92</v>
      </c>
      <c r="AV132" s="14" t="s">
        <v>146</v>
      </c>
      <c r="AW132" s="14" t="s">
        <v>42</v>
      </c>
      <c r="AX132" s="14" t="s">
        <v>90</v>
      </c>
      <c r="AY132" s="158" t="s">
        <v>139</v>
      </c>
    </row>
    <row r="133" spans="2:65" s="1" customFormat="1" ht="37.9" customHeight="1">
      <c r="B133" s="33"/>
      <c r="C133" s="125" t="s">
        <v>167</v>
      </c>
      <c r="D133" s="125" t="s">
        <v>142</v>
      </c>
      <c r="E133" s="126" t="s">
        <v>184</v>
      </c>
      <c r="F133" s="127" t="s">
        <v>185</v>
      </c>
      <c r="G133" s="128" t="s">
        <v>152</v>
      </c>
      <c r="H133" s="129">
        <v>53.651000000000003</v>
      </c>
      <c r="I133" s="130"/>
      <c r="J133" s="131">
        <f>ROUND(I133*H133,2)</f>
        <v>0</v>
      </c>
      <c r="K133" s="132"/>
      <c r="L133" s="33"/>
      <c r="M133" s="133" t="s">
        <v>44</v>
      </c>
      <c r="N133" s="134" t="s">
        <v>53</v>
      </c>
      <c r="P133" s="135">
        <f>O133*H133</f>
        <v>0</v>
      </c>
      <c r="Q133" s="135">
        <v>1.7600000000000001E-2</v>
      </c>
      <c r="R133" s="135">
        <f>Q133*H133</f>
        <v>0.94425760000000014</v>
      </c>
      <c r="S133" s="135">
        <v>0</v>
      </c>
      <c r="T133" s="136">
        <f>S133*H133</f>
        <v>0</v>
      </c>
      <c r="AR133" s="137" t="s">
        <v>146</v>
      </c>
      <c r="AT133" s="137" t="s">
        <v>142</v>
      </c>
      <c r="AU133" s="137" t="s">
        <v>92</v>
      </c>
      <c r="AY133" s="17" t="s">
        <v>139</v>
      </c>
      <c r="BE133" s="138">
        <f>IF(N133="základní",J133,0)</f>
        <v>0</v>
      </c>
      <c r="BF133" s="138">
        <f>IF(N133="snížená",J133,0)</f>
        <v>0</v>
      </c>
      <c r="BG133" s="138">
        <f>IF(N133="zákl. přenesená",J133,0)</f>
        <v>0</v>
      </c>
      <c r="BH133" s="138">
        <f>IF(N133="sníž. přenesená",J133,0)</f>
        <v>0</v>
      </c>
      <c r="BI133" s="138">
        <f>IF(N133="nulová",J133,0)</f>
        <v>0</v>
      </c>
      <c r="BJ133" s="17" t="s">
        <v>90</v>
      </c>
      <c r="BK133" s="138">
        <f>ROUND(I133*H133,2)</f>
        <v>0</v>
      </c>
      <c r="BL133" s="17" t="s">
        <v>146</v>
      </c>
      <c r="BM133" s="137" t="s">
        <v>186</v>
      </c>
    </row>
    <row r="134" spans="2:65" s="1" customFormat="1" ht="11.25">
      <c r="B134" s="33"/>
      <c r="D134" s="139" t="s">
        <v>148</v>
      </c>
      <c r="F134" s="140" t="s">
        <v>187</v>
      </c>
      <c r="I134" s="141"/>
      <c r="L134" s="33"/>
      <c r="M134" s="142"/>
      <c r="T134" s="54"/>
      <c r="AT134" s="17" t="s">
        <v>148</v>
      </c>
      <c r="AU134" s="17" t="s">
        <v>92</v>
      </c>
    </row>
    <row r="135" spans="2:65" s="12" customFormat="1" ht="11.25">
      <c r="B135" s="143"/>
      <c r="D135" s="144" t="s">
        <v>159</v>
      </c>
      <c r="E135" s="145" t="s">
        <v>44</v>
      </c>
      <c r="F135" s="146" t="s">
        <v>160</v>
      </c>
      <c r="H135" s="145" t="s">
        <v>44</v>
      </c>
      <c r="I135" s="147"/>
      <c r="L135" s="143"/>
      <c r="M135" s="148"/>
      <c r="T135" s="149"/>
      <c r="AT135" s="145" t="s">
        <v>159</v>
      </c>
      <c r="AU135" s="145" t="s">
        <v>92</v>
      </c>
      <c r="AV135" s="12" t="s">
        <v>90</v>
      </c>
      <c r="AW135" s="12" t="s">
        <v>42</v>
      </c>
      <c r="AX135" s="12" t="s">
        <v>82</v>
      </c>
      <c r="AY135" s="145" t="s">
        <v>139</v>
      </c>
    </row>
    <row r="136" spans="2:65" s="13" customFormat="1" ht="11.25">
      <c r="B136" s="150"/>
      <c r="D136" s="144" t="s">
        <v>159</v>
      </c>
      <c r="E136" s="151" t="s">
        <v>44</v>
      </c>
      <c r="F136" s="152" t="s">
        <v>188</v>
      </c>
      <c r="H136" s="153">
        <v>5.9809999999999999</v>
      </c>
      <c r="I136" s="154"/>
      <c r="L136" s="150"/>
      <c r="M136" s="155"/>
      <c r="T136" s="156"/>
      <c r="AT136" s="151" t="s">
        <v>159</v>
      </c>
      <c r="AU136" s="151" t="s">
        <v>92</v>
      </c>
      <c r="AV136" s="13" t="s">
        <v>92</v>
      </c>
      <c r="AW136" s="13" t="s">
        <v>42</v>
      </c>
      <c r="AX136" s="13" t="s">
        <v>82</v>
      </c>
      <c r="AY136" s="151" t="s">
        <v>139</v>
      </c>
    </row>
    <row r="137" spans="2:65" s="13" customFormat="1" ht="11.25">
      <c r="B137" s="150"/>
      <c r="D137" s="144" t="s">
        <v>159</v>
      </c>
      <c r="E137" s="151" t="s">
        <v>44</v>
      </c>
      <c r="F137" s="152" t="s">
        <v>189</v>
      </c>
      <c r="H137" s="153">
        <v>5.9809999999999999</v>
      </c>
      <c r="I137" s="154"/>
      <c r="L137" s="150"/>
      <c r="M137" s="155"/>
      <c r="T137" s="156"/>
      <c r="AT137" s="151" t="s">
        <v>159</v>
      </c>
      <c r="AU137" s="151" t="s">
        <v>92</v>
      </c>
      <c r="AV137" s="13" t="s">
        <v>92</v>
      </c>
      <c r="AW137" s="13" t="s">
        <v>42</v>
      </c>
      <c r="AX137" s="13" t="s">
        <v>82</v>
      </c>
      <c r="AY137" s="151" t="s">
        <v>139</v>
      </c>
    </row>
    <row r="138" spans="2:65" s="13" customFormat="1" ht="11.25">
      <c r="B138" s="150"/>
      <c r="D138" s="144" t="s">
        <v>159</v>
      </c>
      <c r="E138" s="151" t="s">
        <v>44</v>
      </c>
      <c r="F138" s="152" t="s">
        <v>190</v>
      </c>
      <c r="H138" s="153">
        <v>5.9809999999999999</v>
      </c>
      <c r="I138" s="154"/>
      <c r="L138" s="150"/>
      <c r="M138" s="155"/>
      <c r="T138" s="156"/>
      <c r="AT138" s="151" t="s">
        <v>159</v>
      </c>
      <c r="AU138" s="151" t="s">
        <v>92</v>
      </c>
      <c r="AV138" s="13" t="s">
        <v>92</v>
      </c>
      <c r="AW138" s="13" t="s">
        <v>42</v>
      </c>
      <c r="AX138" s="13" t="s">
        <v>82</v>
      </c>
      <c r="AY138" s="151" t="s">
        <v>139</v>
      </c>
    </row>
    <row r="139" spans="2:65" s="13" customFormat="1" ht="11.25">
      <c r="B139" s="150"/>
      <c r="D139" s="144" t="s">
        <v>159</v>
      </c>
      <c r="E139" s="151" t="s">
        <v>44</v>
      </c>
      <c r="F139" s="152" t="s">
        <v>191</v>
      </c>
      <c r="H139" s="153">
        <v>5.9809999999999999</v>
      </c>
      <c r="I139" s="154"/>
      <c r="L139" s="150"/>
      <c r="M139" s="155"/>
      <c r="T139" s="156"/>
      <c r="AT139" s="151" t="s">
        <v>159</v>
      </c>
      <c r="AU139" s="151" t="s">
        <v>92</v>
      </c>
      <c r="AV139" s="13" t="s">
        <v>92</v>
      </c>
      <c r="AW139" s="13" t="s">
        <v>42</v>
      </c>
      <c r="AX139" s="13" t="s">
        <v>82</v>
      </c>
      <c r="AY139" s="151" t="s">
        <v>139</v>
      </c>
    </row>
    <row r="140" spans="2:65" s="13" customFormat="1" ht="11.25">
      <c r="B140" s="150"/>
      <c r="D140" s="144" t="s">
        <v>159</v>
      </c>
      <c r="E140" s="151" t="s">
        <v>44</v>
      </c>
      <c r="F140" s="152" t="s">
        <v>192</v>
      </c>
      <c r="H140" s="153">
        <v>29.727</v>
      </c>
      <c r="I140" s="154"/>
      <c r="L140" s="150"/>
      <c r="M140" s="155"/>
      <c r="T140" s="156"/>
      <c r="AT140" s="151" t="s">
        <v>159</v>
      </c>
      <c r="AU140" s="151" t="s">
        <v>92</v>
      </c>
      <c r="AV140" s="13" t="s">
        <v>92</v>
      </c>
      <c r="AW140" s="13" t="s">
        <v>42</v>
      </c>
      <c r="AX140" s="13" t="s">
        <v>82</v>
      </c>
      <c r="AY140" s="151" t="s">
        <v>139</v>
      </c>
    </row>
    <row r="141" spans="2:65" s="14" customFormat="1" ht="11.25">
      <c r="B141" s="157"/>
      <c r="D141" s="144" t="s">
        <v>159</v>
      </c>
      <c r="E141" s="158" t="s">
        <v>44</v>
      </c>
      <c r="F141" s="159" t="s">
        <v>166</v>
      </c>
      <c r="H141" s="160">
        <v>53.651000000000003</v>
      </c>
      <c r="I141" s="161"/>
      <c r="L141" s="157"/>
      <c r="M141" s="162"/>
      <c r="T141" s="163"/>
      <c r="AT141" s="158" t="s">
        <v>159</v>
      </c>
      <c r="AU141" s="158" t="s">
        <v>92</v>
      </c>
      <c r="AV141" s="14" t="s">
        <v>146</v>
      </c>
      <c r="AW141" s="14" t="s">
        <v>42</v>
      </c>
      <c r="AX141" s="14" t="s">
        <v>90</v>
      </c>
      <c r="AY141" s="158" t="s">
        <v>139</v>
      </c>
    </row>
    <row r="142" spans="2:65" s="1" customFormat="1" ht="24.2" customHeight="1">
      <c r="B142" s="33"/>
      <c r="C142" s="125" t="s">
        <v>193</v>
      </c>
      <c r="D142" s="125" t="s">
        <v>142</v>
      </c>
      <c r="E142" s="126" t="s">
        <v>194</v>
      </c>
      <c r="F142" s="127" t="s">
        <v>195</v>
      </c>
      <c r="G142" s="128" t="s">
        <v>152</v>
      </c>
      <c r="H142" s="129">
        <v>267.65699999999998</v>
      </c>
      <c r="I142" s="130"/>
      <c r="J142" s="131">
        <f>ROUND(I142*H142,2)</f>
        <v>0</v>
      </c>
      <c r="K142" s="132"/>
      <c r="L142" s="33"/>
      <c r="M142" s="133" t="s">
        <v>44</v>
      </c>
      <c r="N142" s="134" t="s">
        <v>53</v>
      </c>
      <c r="P142" s="135">
        <f>O142*H142</f>
        <v>0</v>
      </c>
      <c r="Q142" s="135">
        <v>2.1000000000000001E-2</v>
      </c>
      <c r="R142" s="135">
        <f>Q142*H142</f>
        <v>5.6207969999999996</v>
      </c>
      <c r="S142" s="135">
        <v>0</v>
      </c>
      <c r="T142" s="136">
        <f>S142*H142</f>
        <v>0</v>
      </c>
      <c r="AR142" s="137" t="s">
        <v>146</v>
      </c>
      <c r="AT142" s="137" t="s">
        <v>142</v>
      </c>
      <c r="AU142" s="137" t="s">
        <v>92</v>
      </c>
      <c r="AY142" s="17" t="s">
        <v>139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7" t="s">
        <v>90</v>
      </c>
      <c r="BK142" s="138">
        <f>ROUND(I142*H142,2)</f>
        <v>0</v>
      </c>
      <c r="BL142" s="17" t="s">
        <v>146</v>
      </c>
      <c r="BM142" s="137" t="s">
        <v>196</v>
      </c>
    </row>
    <row r="143" spans="2:65" s="1" customFormat="1" ht="11.25">
      <c r="B143" s="33"/>
      <c r="D143" s="139" t="s">
        <v>148</v>
      </c>
      <c r="F143" s="140" t="s">
        <v>197</v>
      </c>
      <c r="I143" s="141"/>
      <c r="L143" s="33"/>
      <c r="M143" s="142"/>
      <c r="T143" s="54"/>
      <c r="AT143" s="17" t="s">
        <v>148</v>
      </c>
      <c r="AU143" s="17" t="s">
        <v>92</v>
      </c>
    </row>
    <row r="144" spans="2:65" s="12" customFormat="1" ht="11.25">
      <c r="B144" s="143"/>
      <c r="D144" s="144" t="s">
        <v>159</v>
      </c>
      <c r="E144" s="145" t="s">
        <v>44</v>
      </c>
      <c r="F144" s="146" t="s">
        <v>160</v>
      </c>
      <c r="H144" s="145" t="s">
        <v>44</v>
      </c>
      <c r="I144" s="147"/>
      <c r="L144" s="143"/>
      <c r="M144" s="148"/>
      <c r="T144" s="149"/>
      <c r="AT144" s="145" t="s">
        <v>159</v>
      </c>
      <c r="AU144" s="145" t="s">
        <v>92</v>
      </c>
      <c r="AV144" s="12" t="s">
        <v>90</v>
      </c>
      <c r="AW144" s="12" t="s">
        <v>42</v>
      </c>
      <c r="AX144" s="12" t="s">
        <v>82</v>
      </c>
      <c r="AY144" s="145" t="s">
        <v>139</v>
      </c>
    </row>
    <row r="145" spans="2:51" s="12" customFormat="1" ht="11.25">
      <c r="B145" s="143"/>
      <c r="D145" s="144" t="s">
        <v>159</v>
      </c>
      <c r="E145" s="145" t="s">
        <v>44</v>
      </c>
      <c r="F145" s="146" t="s">
        <v>198</v>
      </c>
      <c r="H145" s="145" t="s">
        <v>44</v>
      </c>
      <c r="I145" s="147"/>
      <c r="L145" s="143"/>
      <c r="M145" s="148"/>
      <c r="T145" s="149"/>
      <c r="AT145" s="145" t="s">
        <v>159</v>
      </c>
      <c r="AU145" s="145" t="s">
        <v>92</v>
      </c>
      <c r="AV145" s="12" t="s">
        <v>90</v>
      </c>
      <c r="AW145" s="12" t="s">
        <v>42</v>
      </c>
      <c r="AX145" s="12" t="s">
        <v>82</v>
      </c>
      <c r="AY145" s="145" t="s">
        <v>139</v>
      </c>
    </row>
    <row r="146" spans="2:51" s="13" customFormat="1" ht="11.25">
      <c r="B146" s="150"/>
      <c r="D146" s="144" t="s">
        <v>159</v>
      </c>
      <c r="E146" s="151" t="s">
        <v>44</v>
      </c>
      <c r="F146" s="152" t="s">
        <v>199</v>
      </c>
      <c r="H146" s="153">
        <v>16.173999999999999</v>
      </c>
      <c r="I146" s="154"/>
      <c r="L146" s="150"/>
      <c r="M146" s="155"/>
      <c r="T146" s="156"/>
      <c r="AT146" s="151" t="s">
        <v>159</v>
      </c>
      <c r="AU146" s="151" t="s">
        <v>92</v>
      </c>
      <c r="AV146" s="13" t="s">
        <v>92</v>
      </c>
      <c r="AW146" s="13" t="s">
        <v>42</v>
      </c>
      <c r="AX146" s="13" t="s">
        <v>82</v>
      </c>
      <c r="AY146" s="151" t="s">
        <v>139</v>
      </c>
    </row>
    <row r="147" spans="2:51" s="13" customFormat="1" ht="11.25">
      <c r="B147" s="150"/>
      <c r="D147" s="144" t="s">
        <v>159</v>
      </c>
      <c r="E147" s="151" t="s">
        <v>44</v>
      </c>
      <c r="F147" s="152" t="s">
        <v>200</v>
      </c>
      <c r="H147" s="153">
        <v>16.173999999999999</v>
      </c>
      <c r="I147" s="154"/>
      <c r="L147" s="150"/>
      <c r="M147" s="155"/>
      <c r="T147" s="156"/>
      <c r="AT147" s="151" t="s">
        <v>159</v>
      </c>
      <c r="AU147" s="151" t="s">
        <v>92</v>
      </c>
      <c r="AV147" s="13" t="s">
        <v>92</v>
      </c>
      <c r="AW147" s="13" t="s">
        <v>42</v>
      </c>
      <c r="AX147" s="13" t="s">
        <v>82</v>
      </c>
      <c r="AY147" s="151" t="s">
        <v>139</v>
      </c>
    </row>
    <row r="148" spans="2:51" s="13" customFormat="1" ht="11.25">
      <c r="B148" s="150"/>
      <c r="D148" s="144" t="s">
        <v>159</v>
      </c>
      <c r="E148" s="151" t="s">
        <v>44</v>
      </c>
      <c r="F148" s="152" t="s">
        <v>201</v>
      </c>
      <c r="H148" s="153">
        <v>16.173999999999999</v>
      </c>
      <c r="I148" s="154"/>
      <c r="L148" s="150"/>
      <c r="M148" s="155"/>
      <c r="T148" s="156"/>
      <c r="AT148" s="151" t="s">
        <v>159</v>
      </c>
      <c r="AU148" s="151" t="s">
        <v>92</v>
      </c>
      <c r="AV148" s="13" t="s">
        <v>92</v>
      </c>
      <c r="AW148" s="13" t="s">
        <v>42</v>
      </c>
      <c r="AX148" s="13" t="s">
        <v>82</v>
      </c>
      <c r="AY148" s="151" t="s">
        <v>139</v>
      </c>
    </row>
    <row r="149" spans="2:51" s="13" customFormat="1" ht="11.25">
      <c r="B149" s="150"/>
      <c r="D149" s="144" t="s">
        <v>159</v>
      </c>
      <c r="E149" s="151" t="s">
        <v>44</v>
      </c>
      <c r="F149" s="152" t="s">
        <v>202</v>
      </c>
      <c r="H149" s="153">
        <v>16.173999999999999</v>
      </c>
      <c r="I149" s="154"/>
      <c r="L149" s="150"/>
      <c r="M149" s="155"/>
      <c r="T149" s="156"/>
      <c r="AT149" s="151" t="s">
        <v>159</v>
      </c>
      <c r="AU149" s="151" t="s">
        <v>92</v>
      </c>
      <c r="AV149" s="13" t="s">
        <v>92</v>
      </c>
      <c r="AW149" s="13" t="s">
        <v>42</v>
      </c>
      <c r="AX149" s="13" t="s">
        <v>82</v>
      </c>
      <c r="AY149" s="151" t="s">
        <v>139</v>
      </c>
    </row>
    <row r="150" spans="2:51" s="13" customFormat="1" ht="11.25">
      <c r="B150" s="150"/>
      <c r="D150" s="144" t="s">
        <v>159</v>
      </c>
      <c r="E150" s="151" t="s">
        <v>44</v>
      </c>
      <c r="F150" s="152" t="s">
        <v>203</v>
      </c>
      <c r="H150" s="153">
        <v>16.173999999999999</v>
      </c>
      <c r="I150" s="154"/>
      <c r="L150" s="150"/>
      <c r="M150" s="155"/>
      <c r="T150" s="156"/>
      <c r="AT150" s="151" t="s">
        <v>159</v>
      </c>
      <c r="AU150" s="151" t="s">
        <v>92</v>
      </c>
      <c r="AV150" s="13" t="s">
        <v>92</v>
      </c>
      <c r="AW150" s="13" t="s">
        <v>42</v>
      </c>
      <c r="AX150" s="13" t="s">
        <v>82</v>
      </c>
      <c r="AY150" s="151" t="s">
        <v>139</v>
      </c>
    </row>
    <row r="151" spans="2:51" s="13" customFormat="1" ht="11.25">
      <c r="B151" s="150"/>
      <c r="D151" s="144" t="s">
        <v>159</v>
      </c>
      <c r="E151" s="151" t="s">
        <v>44</v>
      </c>
      <c r="F151" s="152" t="s">
        <v>204</v>
      </c>
      <c r="H151" s="153">
        <v>16.173999999999999</v>
      </c>
      <c r="I151" s="154"/>
      <c r="L151" s="150"/>
      <c r="M151" s="155"/>
      <c r="T151" s="156"/>
      <c r="AT151" s="151" t="s">
        <v>159</v>
      </c>
      <c r="AU151" s="151" t="s">
        <v>92</v>
      </c>
      <c r="AV151" s="13" t="s">
        <v>92</v>
      </c>
      <c r="AW151" s="13" t="s">
        <v>42</v>
      </c>
      <c r="AX151" s="13" t="s">
        <v>82</v>
      </c>
      <c r="AY151" s="151" t="s">
        <v>139</v>
      </c>
    </row>
    <row r="152" spans="2:51" s="13" customFormat="1" ht="11.25">
      <c r="B152" s="150"/>
      <c r="D152" s="144" t="s">
        <v>159</v>
      </c>
      <c r="E152" s="151" t="s">
        <v>44</v>
      </c>
      <c r="F152" s="152" t="s">
        <v>205</v>
      </c>
      <c r="H152" s="153">
        <v>16.173999999999999</v>
      </c>
      <c r="I152" s="154"/>
      <c r="L152" s="150"/>
      <c r="M152" s="155"/>
      <c r="T152" s="156"/>
      <c r="AT152" s="151" t="s">
        <v>159</v>
      </c>
      <c r="AU152" s="151" t="s">
        <v>92</v>
      </c>
      <c r="AV152" s="13" t="s">
        <v>92</v>
      </c>
      <c r="AW152" s="13" t="s">
        <v>42</v>
      </c>
      <c r="AX152" s="13" t="s">
        <v>82</v>
      </c>
      <c r="AY152" s="151" t="s">
        <v>139</v>
      </c>
    </row>
    <row r="153" spans="2:51" s="13" customFormat="1" ht="11.25">
      <c r="B153" s="150"/>
      <c r="D153" s="144" t="s">
        <v>159</v>
      </c>
      <c r="E153" s="151" t="s">
        <v>44</v>
      </c>
      <c r="F153" s="152" t="s">
        <v>206</v>
      </c>
      <c r="H153" s="153">
        <v>16.173999999999999</v>
      </c>
      <c r="I153" s="154"/>
      <c r="L153" s="150"/>
      <c r="M153" s="155"/>
      <c r="T153" s="156"/>
      <c r="AT153" s="151" t="s">
        <v>159</v>
      </c>
      <c r="AU153" s="151" t="s">
        <v>92</v>
      </c>
      <c r="AV153" s="13" t="s">
        <v>92</v>
      </c>
      <c r="AW153" s="13" t="s">
        <v>42</v>
      </c>
      <c r="AX153" s="13" t="s">
        <v>82</v>
      </c>
      <c r="AY153" s="151" t="s">
        <v>139</v>
      </c>
    </row>
    <row r="154" spans="2:51" s="12" customFormat="1" ht="11.25">
      <c r="B154" s="143"/>
      <c r="D154" s="144" t="s">
        <v>159</v>
      </c>
      <c r="E154" s="145" t="s">
        <v>44</v>
      </c>
      <c r="F154" s="146" t="s">
        <v>207</v>
      </c>
      <c r="H154" s="145" t="s">
        <v>44</v>
      </c>
      <c r="I154" s="147"/>
      <c r="L154" s="143"/>
      <c r="M154" s="148"/>
      <c r="T154" s="149"/>
      <c r="AT154" s="145" t="s">
        <v>159</v>
      </c>
      <c r="AU154" s="145" t="s">
        <v>92</v>
      </c>
      <c r="AV154" s="12" t="s">
        <v>90</v>
      </c>
      <c r="AW154" s="12" t="s">
        <v>42</v>
      </c>
      <c r="AX154" s="12" t="s">
        <v>82</v>
      </c>
      <c r="AY154" s="145" t="s">
        <v>139</v>
      </c>
    </row>
    <row r="155" spans="2:51" s="13" customFormat="1" ht="11.25">
      <c r="B155" s="150"/>
      <c r="D155" s="144" t="s">
        <v>159</v>
      </c>
      <c r="E155" s="151" t="s">
        <v>44</v>
      </c>
      <c r="F155" s="152" t="s">
        <v>208</v>
      </c>
      <c r="H155" s="153">
        <v>36.226999999999997</v>
      </c>
      <c r="I155" s="154"/>
      <c r="L155" s="150"/>
      <c r="M155" s="155"/>
      <c r="T155" s="156"/>
      <c r="AT155" s="151" t="s">
        <v>159</v>
      </c>
      <c r="AU155" s="151" t="s">
        <v>92</v>
      </c>
      <c r="AV155" s="13" t="s">
        <v>92</v>
      </c>
      <c r="AW155" s="13" t="s">
        <v>42</v>
      </c>
      <c r="AX155" s="13" t="s">
        <v>82</v>
      </c>
      <c r="AY155" s="151" t="s">
        <v>139</v>
      </c>
    </row>
    <row r="156" spans="2:51" s="12" customFormat="1" ht="11.25">
      <c r="B156" s="143"/>
      <c r="D156" s="144" t="s">
        <v>159</v>
      </c>
      <c r="E156" s="145" t="s">
        <v>44</v>
      </c>
      <c r="F156" s="146" t="s">
        <v>209</v>
      </c>
      <c r="H156" s="145" t="s">
        <v>44</v>
      </c>
      <c r="I156" s="147"/>
      <c r="L156" s="143"/>
      <c r="M156" s="148"/>
      <c r="T156" s="149"/>
      <c r="AT156" s="145" t="s">
        <v>159</v>
      </c>
      <c r="AU156" s="145" t="s">
        <v>92</v>
      </c>
      <c r="AV156" s="12" t="s">
        <v>90</v>
      </c>
      <c r="AW156" s="12" t="s">
        <v>42</v>
      </c>
      <c r="AX156" s="12" t="s">
        <v>82</v>
      </c>
      <c r="AY156" s="145" t="s">
        <v>139</v>
      </c>
    </row>
    <row r="157" spans="2:51" s="13" customFormat="1" ht="11.25">
      <c r="B157" s="150"/>
      <c r="D157" s="144" t="s">
        <v>159</v>
      </c>
      <c r="E157" s="151" t="s">
        <v>44</v>
      </c>
      <c r="F157" s="152" t="s">
        <v>210</v>
      </c>
      <c r="H157" s="153">
        <v>19.771000000000001</v>
      </c>
      <c r="I157" s="154"/>
      <c r="L157" s="150"/>
      <c r="M157" s="155"/>
      <c r="T157" s="156"/>
      <c r="AT157" s="151" t="s">
        <v>159</v>
      </c>
      <c r="AU157" s="151" t="s">
        <v>92</v>
      </c>
      <c r="AV157" s="13" t="s">
        <v>92</v>
      </c>
      <c r="AW157" s="13" t="s">
        <v>42</v>
      </c>
      <c r="AX157" s="13" t="s">
        <v>82</v>
      </c>
      <c r="AY157" s="151" t="s">
        <v>139</v>
      </c>
    </row>
    <row r="158" spans="2:51" s="12" customFormat="1" ht="11.25">
      <c r="B158" s="143"/>
      <c r="D158" s="144" t="s">
        <v>159</v>
      </c>
      <c r="E158" s="145" t="s">
        <v>44</v>
      </c>
      <c r="F158" s="146" t="s">
        <v>211</v>
      </c>
      <c r="H158" s="145" t="s">
        <v>44</v>
      </c>
      <c r="I158" s="147"/>
      <c r="L158" s="143"/>
      <c r="M158" s="148"/>
      <c r="T158" s="149"/>
      <c r="AT158" s="145" t="s">
        <v>159</v>
      </c>
      <c r="AU158" s="145" t="s">
        <v>92</v>
      </c>
      <c r="AV158" s="12" t="s">
        <v>90</v>
      </c>
      <c r="AW158" s="12" t="s">
        <v>42</v>
      </c>
      <c r="AX158" s="12" t="s">
        <v>82</v>
      </c>
      <c r="AY158" s="145" t="s">
        <v>139</v>
      </c>
    </row>
    <row r="159" spans="2:51" s="13" customFormat="1" ht="11.25">
      <c r="B159" s="150"/>
      <c r="D159" s="144" t="s">
        <v>159</v>
      </c>
      <c r="E159" s="151" t="s">
        <v>44</v>
      </c>
      <c r="F159" s="152" t="s">
        <v>212</v>
      </c>
      <c r="H159" s="153">
        <v>15.242000000000001</v>
      </c>
      <c r="I159" s="154"/>
      <c r="L159" s="150"/>
      <c r="M159" s="155"/>
      <c r="T159" s="156"/>
      <c r="AT159" s="151" t="s">
        <v>159</v>
      </c>
      <c r="AU159" s="151" t="s">
        <v>92</v>
      </c>
      <c r="AV159" s="13" t="s">
        <v>92</v>
      </c>
      <c r="AW159" s="13" t="s">
        <v>42</v>
      </c>
      <c r="AX159" s="13" t="s">
        <v>82</v>
      </c>
      <c r="AY159" s="151" t="s">
        <v>139</v>
      </c>
    </row>
    <row r="160" spans="2:51" s="13" customFormat="1" ht="11.25">
      <c r="B160" s="150"/>
      <c r="D160" s="144" t="s">
        <v>159</v>
      </c>
      <c r="E160" s="151" t="s">
        <v>44</v>
      </c>
      <c r="F160" s="152" t="s">
        <v>213</v>
      </c>
      <c r="H160" s="153">
        <v>9.7210000000000001</v>
      </c>
      <c r="I160" s="154"/>
      <c r="L160" s="150"/>
      <c r="M160" s="155"/>
      <c r="T160" s="156"/>
      <c r="AT160" s="151" t="s">
        <v>159</v>
      </c>
      <c r="AU160" s="151" t="s">
        <v>92</v>
      </c>
      <c r="AV160" s="13" t="s">
        <v>92</v>
      </c>
      <c r="AW160" s="13" t="s">
        <v>42</v>
      </c>
      <c r="AX160" s="13" t="s">
        <v>82</v>
      </c>
      <c r="AY160" s="151" t="s">
        <v>139</v>
      </c>
    </row>
    <row r="161" spans="2:65" s="12" customFormat="1" ht="11.25">
      <c r="B161" s="143"/>
      <c r="D161" s="144" t="s">
        <v>159</v>
      </c>
      <c r="E161" s="145" t="s">
        <v>44</v>
      </c>
      <c r="F161" s="146" t="s">
        <v>214</v>
      </c>
      <c r="H161" s="145" t="s">
        <v>44</v>
      </c>
      <c r="I161" s="147"/>
      <c r="L161" s="143"/>
      <c r="M161" s="148"/>
      <c r="T161" s="149"/>
      <c r="AT161" s="145" t="s">
        <v>159</v>
      </c>
      <c r="AU161" s="145" t="s">
        <v>92</v>
      </c>
      <c r="AV161" s="12" t="s">
        <v>90</v>
      </c>
      <c r="AW161" s="12" t="s">
        <v>42</v>
      </c>
      <c r="AX161" s="12" t="s">
        <v>82</v>
      </c>
      <c r="AY161" s="145" t="s">
        <v>139</v>
      </c>
    </row>
    <row r="162" spans="2:65" s="13" customFormat="1" ht="11.25">
      <c r="B162" s="150"/>
      <c r="D162" s="144" t="s">
        <v>159</v>
      </c>
      <c r="E162" s="151" t="s">
        <v>44</v>
      </c>
      <c r="F162" s="152" t="s">
        <v>215</v>
      </c>
      <c r="H162" s="153">
        <v>42.883000000000003</v>
      </c>
      <c r="I162" s="154"/>
      <c r="L162" s="150"/>
      <c r="M162" s="155"/>
      <c r="T162" s="156"/>
      <c r="AT162" s="151" t="s">
        <v>159</v>
      </c>
      <c r="AU162" s="151" t="s">
        <v>92</v>
      </c>
      <c r="AV162" s="13" t="s">
        <v>92</v>
      </c>
      <c r="AW162" s="13" t="s">
        <v>42</v>
      </c>
      <c r="AX162" s="13" t="s">
        <v>82</v>
      </c>
      <c r="AY162" s="151" t="s">
        <v>139</v>
      </c>
    </row>
    <row r="163" spans="2:65" s="12" customFormat="1" ht="11.25">
      <c r="B163" s="143"/>
      <c r="D163" s="144" t="s">
        <v>159</v>
      </c>
      <c r="E163" s="145" t="s">
        <v>44</v>
      </c>
      <c r="F163" s="146" t="s">
        <v>216</v>
      </c>
      <c r="H163" s="145" t="s">
        <v>44</v>
      </c>
      <c r="I163" s="147"/>
      <c r="L163" s="143"/>
      <c r="M163" s="148"/>
      <c r="T163" s="149"/>
      <c r="AT163" s="145" t="s">
        <v>159</v>
      </c>
      <c r="AU163" s="145" t="s">
        <v>92</v>
      </c>
      <c r="AV163" s="12" t="s">
        <v>90</v>
      </c>
      <c r="AW163" s="12" t="s">
        <v>42</v>
      </c>
      <c r="AX163" s="12" t="s">
        <v>82</v>
      </c>
      <c r="AY163" s="145" t="s">
        <v>139</v>
      </c>
    </row>
    <row r="164" spans="2:65" s="13" customFormat="1" ht="11.25">
      <c r="B164" s="150"/>
      <c r="D164" s="144" t="s">
        <v>159</v>
      </c>
      <c r="E164" s="151" t="s">
        <v>44</v>
      </c>
      <c r="F164" s="152" t="s">
        <v>217</v>
      </c>
      <c r="H164" s="153">
        <v>14.420999999999999</v>
      </c>
      <c r="I164" s="154"/>
      <c r="L164" s="150"/>
      <c r="M164" s="155"/>
      <c r="T164" s="156"/>
      <c r="AT164" s="151" t="s">
        <v>159</v>
      </c>
      <c r="AU164" s="151" t="s">
        <v>92</v>
      </c>
      <c r="AV164" s="13" t="s">
        <v>92</v>
      </c>
      <c r="AW164" s="13" t="s">
        <v>42</v>
      </c>
      <c r="AX164" s="13" t="s">
        <v>82</v>
      </c>
      <c r="AY164" s="151" t="s">
        <v>139</v>
      </c>
    </row>
    <row r="165" spans="2:65" s="14" customFormat="1" ht="11.25">
      <c r="B165" s="157"/>
      <c r="D165" s="144" t="s">
        <v>159</v>
      </c>
      <c r="E165" s="158" t="s">
        <v>44</v>
      </c>
      <c r="F165" s="159" t="s">
        <v>166</v>
      </c>
      <c r="H165" s="160">
        <v>267.65699999999998</v>
      </c>
      <c r="I165" s="161"/>
      <c r="L165" s="157"/>
      <c r="M165" s="162"/>
      <c r="T165" s="163"/>
      <c r="AT165" s="158" t="s">
        <v>159</v>
      </c>
      <c r="AU165" s="158" t="s">
        <v>92</v>
      </c>
      <c r="AV165" s="14" t="s">
        <v>146</v>
      </c>
      <c r="AW165" s="14" t="s">
        <v>42</v>
      </c>
      <c r="AX165" s="14" t="s">
        <v>90</v>
      </c>
      <c r="AY165" s="158" t="s">
        <v>139</v>
      </c>
    </row>
    <row r="166" spans="2:65" s="1" customFormat="1" ht="24.2" customHeight="1">
      <c r="B166" s="33"/>
      <c r="C166" s="125" t="s">
        <v>218</v>
      </c>
      <c r="D166" s="125" t="s">
        <v>142</v>
      </c>
      <c r="E166" s="126" t="s">
        <v>219</v>
      </c>
      <c r="F166" s="127" t="s">
        <v>220</v>
      </c>
      <c r="G166" s="128" t="s">
        <v>145</v>
      </c>
      <c r="H166" s="129">
        <v>8</v>
      </c>
      <c r="I166" s="130"/>
      <c r="J166" s="131">
        <f>ROUND(I166*H166,2)</f>
        <v>0</v>
      </c>
      <c r="K166" s="132"/>
      <c r="L166" s="33"/>
      <c r="M166" s="133" t="s">
        <v>44</v>
      </c>
      <c r="N166" s="134" t="s">
        <v>53</v>
      </c>
      <c r="P166" s="135">
        <f>O166*H166</f>
        <v>0</v>
      </c>
      <c r="Q166" s="135">
        <v>1.7770000000000001E-2</v>
      </c>
      <c r="R166" s="135">
        <f>Q166*H166</f>
        <v>0.14216000000000001</v>
      </c>
      <c r="S166" s="135">
        <v>0</v>
      </c>
      <c r="T166" s="136">
        <f>S166*H166</f>
        <v>0</v>
      </c>
      <c r="AR166" s="137" t="s">
        <v>146</v>
      </c>
      <c r="AT166" s="137" t="s">
        <v>142</v>
      </c>
      <c r="AU166" s="137" t="s">
        <v>92</v>
      </c>
      <c r="AY166" s="17" t="s">
        <v>139</v>
      </c>
      <c r="BE166" s="138">
        <f>IF(N166="základní",J166,0)</f>
        <v>0</v>
      </c>
      <c r="BF166" s="138">
        <f>IF(N166="snížená",J166,0)</f>
        <v>0</v>
      </c>
      <c r="BG166" s="138">
        <f>IF(N166="zákl. přenesená",J166,0)</f>
        <v>0</v>
      </c>
      <c r="BH166" s="138">
        <f>IF(N166="sníž. přenesená",J166,0)</f>
        <v>0</v>
      </c>
      <c r="BI166" s="138">
        <f>IF(N166="nulová",J166,0)</f>
        <v>0</v>
      </c>
      <c r="BJ166" s="17" t="s">
        <v>90</v>
      </c>
      <c r="BK166" s="138">
        <f>ROUND(I166*H166,2)</f>
        <v>0</v>
      </c>
      <c r="BL166" s="17" t="s">
        <v>146</v>
      </c>
      <c r="BM166" s="137" t="s">
        <v>221</v>
      </c>
    </row>
    <row r="167" spans="2:65" s="1" customFormat="1" ht="11.25">
      <c r="B167" s="33"/>
      <c r="D167" s="139" t="s">
        <v>148</v>
      </c>
      <c r="F167" s="140" t="s">
        <v>222</v>
      </c>
      <c r="I167" s="141"/>
      <c r="L167" s="33"/>
      <c r="M167" s="142"/>
      <c r="T167" s="54"/>
      <c r="AT167" s="17" t="s">
        <v>148</v>
      </c>
      <c r="AU167" s="17" t="s">
        <v>92</v>
      </c>
    </row>
    <row r="168" spans="2:65" s="1" customFormat="1" ht="24.2" customHeight="1">
      <c r="B168" s="33"/>
      <c r="C168" s="164" t="s">
        <v>223</v>
      </c>
      <c r="D168" s="164" t="s">
        <v>224</v>
      </c>
      <c r="E168" s="165" t="s">
        <v>225</v>
      </c>
      <c r="F168" s="166" t="s">
        <v>226</v>
      </c>
      <c r="G168" s="167" t="s">
        <v>145</v>
      </c>
      <c r="H168" s="168">
        <v>8</v>
      </c>
      <c r="I168" s="169"/>
      <c r="J168" s="170">
        <f>ROUND(I168*H168,2)</f>
        <v>0</v>
      </c>
      <c r="K168" s="171"/>
      <c r="L168" s="172"/>
      <c r="M168" s="173" t="s">
        <v>44</v>
      </c>
      <c r="N168" s="174" t="s">
        <v>53</v>
      </c>
      <c r="P168" s="135">
        <f>O168*H168</f>
        <v>0</v>
      </c>
      <c r="Q168" s="135">
        <v>1.521E-2</v>
      </c>
      <c r="R168" s="135">
        <f>Q168*H168</f>
        <v>0.12168</v>
      </c>
      <c r="S168" s="135">
        <v>0</v>
      </c>
      <c r="T168" s="136">
        <f>S168*H168</f>
        <v>0</v>
      </c>
      <c r="AR168" s="137" t="s">
        <v>218</v>
      </c>
      <c r="AT168" s="137" t="s">
        <v>224</v>
      </c>
      <c r="AU168" s="137" t="s">
        <v>92</v>
      </c>
      <c r="AY168" s="17" t="s">
        <v>139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7" t="s">
        <v>90</v>
      </c>
      <c r="BK168" s="138">
        <f>ROUND(I168*H168,2)</f>
        <v>0</v>
      </c>
      <c r="BL168" s="17" t="s">
        <v>146</v>
      </c>
      <c r="BM168" s="137" t="s">
        <v>227</v>
      </c>
    </row>
    <row r="169" spans="2:65" s="11" customFormat="1" ht="22.9" customHeight="1">
      <c r="B169" s="113"/>
      <c r="D169" s="114" t="s">
        <v>81</v>
      </c>
      <c r="E169" s="123" t="s">
        <v>223</v>
      </c>
      <c r="F169" s="123" t="s">
        <v>228</v>
      </c>
      <c r="I169" s="116"/>
      <c r="J169" s="124">
        <f>BK169</f>
        <v>0</v>
      </c>
      <c r="L169" s="113"/>
      <c r="M169" s="118"/>
      <c r="P169" s="119">
        <f>SUM(P170:P220)</f>
        <v>0</v>
      </c>
      <c r="R169" s="119">
        <f>SUM(R170:R220)</f>
        <v>0.13541999999999998</v>
      </c>
      <c r="T169" s="120">
        <f>SUM(T170:T220)</f>
        <v>20.407150999999999</v>
      </c>
      <c r="AR169" s="114" t="s">
        <v>90</v>
      </c>
      <c r="AT169" s="121" t="s">
        <v>81</v>
      </c>
      <c r="AU169" s="121" t="s">
        <v>90</v>
      </c>
      <c r="AY169" s="114" t="s">
        <v>139</v>
      </c>
      <c r="BK169" s="122">
        <f>SUM(BK170:BK220)</f>
        <v>0</v>
      </c>
    </row>
    <row r="170" spans="2:65" s="1" customFormat="1" ht="33" customHeight="1">
      <c r="B170" s="33"/>
      <c r="C170" s="125" t="s">
        <v>229</v>
      </c>
      <c r="D170" s="125" t="s">
        <v>142</v>
      </c>
      <c r="E170" s="126" t="s">
        <v>230</v>
      </c>
      <c r="F170" s="127" t="s">
        <v>231</v>
      </c>
      <c r="G170" s="128" t="s">
        <v>152</v>
      </c>
      <c r="H170" s="129">
        <v>150</v>
      </c>
      <c r="I170" s="130"/>
      <c r="J170" s="131">
        <f>ROUND(I170*H170,2)</f>
        <v>0</v>
      </c>
      <c r="K170" s="132"/>
      <c r="L170" s="33"/>
      <c r="M170" s="133" t="s">
        <v>44</v>
      </c>
      <c r="N170" s="134" t="s">
        <v>53</v>
      </c>
      <c r="P170" s="135">
        <f>O170*H170</f>
        <v>0</v>
      </c>
      <c r="Q170" s="135">
        <v>1.2999999999999999E-4</v>
      </c>
      <c r="R170" s="135">
        <f>Q170*H170</f>
        <v>1.95E-2</v>
      </c>
      <c r="S170" s="135">
        <v>0</v>
      </c>
      <c r="T170" s="136">
        <f>S170*H170</f>
        <v>0</v>
      </c>
      <c r="AR170" s="137" t="s">
        <v>232</v>
      </c>
      <c r="AT170" s="137" t="s">
        <v>142</v>
      </c>
      <c r="AU170" s="137" t="s">
        <v>92</v>
      </c>
      <c r="AY170" s="17" t="s">
        <v>139</v>
      </c>
      <c r="BE170" s="138">
        <f>IF(N170="základní",J170,0)</f>
        <v>0</v>
      </c>
      <c r="BF170" s="138">
        <f>IF(N170="snížená",J170,0)</f>
        <v>0</v>
      </c>
      <c r="BG170" s="138">
        <f>IF(N170="zákl. přenesená",J170,0)</f>
        <v>0</v>
      </c>
      <c r="BH170" s="138">
        <f>IF(N170="sníž. přenesená",J170,0)</f>
        <v>0</v>
      </c>
      <c r="BI170" s="138">
        <f>IF(N170="nulová",J170,0)</f>
        <v>0</v>
      </c>
      <c r="BJ170" s="17" t="s">
        <v>90</v>
      </c>
      <c r="BK170" s="138">
        <f>ROUND(I170*H170,2)</f>
        <v>0</v>
      </c>
      <c r="BL170" s="17" t="s">
        <v>232</v>
      </c>
      <c r="BM170" s="137" t="s">
        <v>233</v>
      </c>
    </row>
    <row r="171" spans="2:65" s="1" customFormat="1" ht="11.25">
      <c r="B171" s="33"/>
      <c r="D171" s="139" t="s">
        <v>148</v>
      </c>
      <c r="F171" s="140" t="s">
        <v>234</v>
      </c>
      <c r="I171" s="141"/>
      <c r="L171" s="33"/>
      <c r="M171" s="142"/>
      <c r="T171" s="54"/>
      <c r="AT171" s="17" t="s">
        <v>148</v>
      </c>
      <c r="AU171" s="17" t="s">
        <v>92</v>
      </c>
    </row>
    <row r="172" spans="2:65" s="1" customFormat="1" ht="24.2" customHeight="1">
      <c r="B172" s="33"/>
      <c r="C172" s="125" t="s">
        <v>235</v>
      </c>
      <c r="D172" s="125" t="s">
        <v>142</v>
      </c>
      <c r="E172" s="126" t="s">
        <v>236</v>
      </c>
      <c r="F172" s="127" t="s">
        <v>237</v>
      </c>
      <c r="G172" s="128" t="s">
        <v>152</v>
      </c>
      <c r="H172" s="129">
        <v>648</v>
      </c>
      <c r="I172" s="130"/>
      <c r="J172" s="131">
        <f>ROUND(I172*H172,2)</f>
        <v>0</v>
      </c>
      <c r="K172" s="132"/>
      <c r="L172" s="33"/>
      <c r="M172" s="133" t="s">
        <v>44</v>
      </c>
      <c r="N172" s="134" t="s">
        <v>53</v>
      </c>
      <c r="P172" s="135">
        <f>O172*H172</f>
        <v>0</v>
      </c>
      <c r="Q172" s="135">
        <v>4.0000000000000003E-5</v>
      </c>
      <c r="R172" s="135">
        <f>Q172*H172</f>
        <v>2.5920000000000002E-2</v>
      </c>
      <c r="S172" s="135">
        <v>0</v>
      </c>
      <c r="T172" s="136">
        <f>S172*H172</f>
        <v>0</v>
      </c>
      <c r="AR172" s="137" t="s">
        <v>146</v>
      </c>
      <c r="AT172" s="137" t="s">
        <v>142</v>
      </c>
      <c r="AU172" s="137" t="s">
        <v>92</v>
      </c>
      <c r="AY172" s="17" t="s">
        <v>139</v>
      </c>
      <c r="BE172" s="138">
        <f>IF(N172="základní",J172,0)</f>
        <v>0</v>
      </c>
      <c r="BF172" s="138">
        <f>IF(N172="snížená",J172,0)</f>
        <v>0</v>
      </c>
      <c r="BG172" s="138">
        <f>IF(N172="zákl. přenesená",J172,0)</f>
        <v>0</v>
      </c>
      <c r="BH172" s="138">
        <f>IF(N172="sníž. přenesená",J172,0)</f>
        <v>0</v>
      </c>
      <c r="BI172" s="138">
        <f>IF(N172="nulová",J172,0)</f>
        <v>0</v>
      </c>
      <c r="BJ172" s="17" t="s">
        <v>90</v>
      </c>
      <c r="BK172" s="138">
        <f>ROUND(I172*H172,2)</f>
        <v>0</v>
      </c>
      <c r="BL172" s="17" t="s">
        <v>146</v>
      </c>
      <c r="BM172" s="137" t="s">
        <v>238</v>
      </c>
    </row>
    <row r="173" spans="2:65" s="1" customFormat="1" ht="11.25">
      <c r="B173" s="33"/>
      <c r="D173" s="139" t="s">
        <v>148</v>
      </c>
      <c r="F173" s="140" t="s">
        <v>239</v>
      </c>
      <c r="I173" s="141"/>
      <c r="L173" s="33"/>
      <c r="M173" s="142"/>
      <c r="T173" s="54"/>
      <c r="AT173" s="17" t="s">
        <v>148</v>
      </c>
      <c r="AU173" s="17" t="s">
        <v>92</v>
      </c>
    </row>
    <row r="174" spans="2:65" s="13" customFormat="1" ht="11.25">
      <c r="B174" s="150"/>
      <c r="D174" s="144" t="s">
        <v>159</v>
      </c>
      <c r="E174" s="151" t="s">
        <v>44</v>
      </c>
      <c r="F174" s="152" t="s">
        <v>240</v>
      </c>
      <c r="H174" s="153">
        <v>648</v>
      </c>
      <c r="I174" s="154"/>
      <c r="L174" s="150"/>
      <c r="M174" s="155"/>
      <c r="T174" s="156"/>
      <c r="AT174" s="151" t="s">
        <v>159</v>
      </c>
      <c r="AU174" s="151" t="s">
        <v>92</v>
      </c>
      <c r="AV174" s="13" t="s">
        <v>92</v>
      </c>
      <c r="AW174" s="13" t="s">
        <v>42</v>
      </c>
      <c r="AX174" s="13" t="s">
        <v>90</v>
      </c>
      <c r="AY174" s="151" t="s">
        <v>139</v>
      </c>
    </row>
    <row r="175" spans="2:65" s="1" customFormat="1" ht="24.2" customHeight="1">
      <c r="B175" s="33"/>
      <c r="C175" s="125" t="s">
        <v>8</v>
      </c>
      <c r="D175" s="125" t="s">
        <v>142</v>
      </c>
      <c r="E175" s="126" t="s">
        <v>241</v>
      </c>
      <c r="F175" s="127" t="s">
        <v>242</v>
      </c>
      <c r="G175" s="128" t="s">
        <v>152</v>
      </c>
      <c r="H175" s="129">
        <v>52.365000000000002</v>
      </c>
      <c r="I175" s="130"/>
      <c r="J175" s="131">
        <f>ROUND(I175*H175,2)</f>
        <v>0</v>
      </c>
      <c r="K175" s="132"/>
      <c r="L175" s="33"/>
      <c r="M175" s="133" t="s">
        <v>44</v>
      </c>
      <c r="N175" s="134" t="s">
        <v>53</v>
      </c>
      <c r="P175" s="135">
        <f>O175*H175</f>
        <v>0</v>
      </c>
      <c r="Q175" s="135">
        <v>0</v>
      </c>
      <c r="R175" s="135">
        <f>Q175*H175</f>
        <v>0</v>
      </c>
      <c r="S175" s="135">
        <v>0.26100000000000001</v>
      </c>
      <c r="T175" s="136">
        <f>S175*H175</f>
        <v>13.667265</v>
      </c>
      <c r="AR175" s="137" t="s">
        <v>146</v>
      </c>
      <c r="AT175" s="137" t="s">
        <v>142</v>
      </c>
      <c r="AU175" s="137" t="s">
        <v>92</v>
      </c>
      <c r="AY175" s="17" t="s">
        <v>139</v>
      </c>
      <c r="BE175" s="138">
        <f>IF(N175="základní",J175,0)</f>
        <v>0</v>
      </c>
      <c r="BF175" s="138">
        <f>IF(N175="snížená",J175,0)</f>
        <v>0</v>
      </c>
      <c r="BG175" s="138">
        <f>IF(N175="zákl. přenesená",J175,0)</f>
        <v>0</v>
      </c>
      <c r="BH175" s="138">
        <f>IF(N175="sníž. přenesená",J175,0)</f>
        <v>0</v>
      </c>
      <c r="BI175" s="138">
        <f>IF(N175="nulová",J175,0)</f>
        <v>0</v>
      </c>
      <c r="BJ175" s="17" t="s">
        <v>90</v>
      </c>
      <c r="BK175" s="138">
        <f>ROUND(I175*H175,2)</f>
        <v>0</v>
      </c>
      <c r="BL175" s="17" t="s">
        <v>146</v>
      </c>
      <c r="BM175" s="137" t="s">
        <v>243</v>
      </c>
    </row>
    <row r="176" spans="2:65" s="1" customFormat="1" ht="11.25">
      <c r="B176" s="33"/>
      <c r="D176" s="139" t="s">
        <v>148</v>
      </c>
      <c r="F176" s="140" t="s">
        <v>244</v>
      </c>
      <c r="I176" s="141"/>
      <c r="L176" s="33"/>
      <c r="M176" s="142"/>
      <c r="T176" s="54"/>
      <c r="AT176" s="17" t="s">
        <v>148</v>
      </c>
      <c r="AU176" s="17" t="s">
        <v>92</v>
      </c>
    </row>
    <row r="177" spans="2:65" s="12" customFormat="1" ht="11.25">
      <c r="B177" s="143"/>
      <c r="D177" s="144" t="s">
        <v>159</v>
      </c>
      <c r="E177" s="145" t="s">
        <v>44</v>
      </c>
      <c r="F177" s="146" t="s">
        <v>245</v>
      </c>
      <c r="H177" s="145" t="s">
        <v>44</v>
      </c>
      <c r="I177" s="147"/>
      <c r="L177" s="143"/>
      <c r="M177" s="148"/>
      <c r="T177" s="149"/>
      <c r="AT177" s="145" t="s">
        <v>159</v>
      </c>
      <c r="AU177" s="145" t="s">
        <v>92</v>
      </c>
      <c r="AV177" s="12" t="s">
        <v>90</v>
      </c>
      <c r="AW177" s="12" t="s">
        <v>42</v>
      </c>
      <c r="AX177" s="12" t="s">
        <v>82</v>
      </c>
      <c r="AY177" s="145" t="s">
        <v>139</v>
      </c>
    </row>
    <row r="178" spans="2:65" s="13" customFormat="1" ht="11.25">
      <c r="B178" s="150"/>
      <c r="D178" s="144" t="s">
        <v>159</v>
      </c>
      <c r="E178" s="151" t="s">
        <v>44</v>
      </c>
      <c r="F178" s="152" t="s">
        <v>246</v>
      </c>
      <c r="H178" s="153">
        <v>12.541</v>
      </c>
      <c r="I178" s="154"/>
      <c r="L178" s="150"/>
      <c r="M178" s="155"/>
      <c r="T178" s="156"/>
      <c r="AT178" s="151" t="s">
        <v>159</v>
      </c>
      <c r="AU178" s="151" t="s">
        <v>92</v>
      </c>
      <c r="AV178" s="13" t="s">
        <v>92</v>
      </c>
      <c r="AW178" s="13" t="s">
        <v>42</v>
      </c>
      <c r="AX178" s="13" t="s">
        <v>82</v>
      </c>
      <c r="AY178" s="151" t="s">
        <v>139</v>
      </c>
    </row>
    <row r="179" spans="2:65" s="13" customFormat="1" ht="11.25">
      <c r="B179" s="150"/>
      <c r="D179" s="144" t="s">
        <v>159</v>
      </c>
      <c r="E179" s="151" t="s">
        <v>44</v>
      </c>
      <c r="F179" s="152" t="s">
        <v>247</v>
      </c>
      <c r="H179" s="153">
        <v>12.541</v>
      </c>
      <c r="I179" s="154"/>
      <c r="L179" s="150"/>
      <c r="M179" s="155"/>
      <c r="T179" s="156"/>
      <c r="AT179" s="151" t="s">
        <v>159</v>
      </c>
      <c r="AU179" s="151" t="s">
        <v>92</v>
      </c>
      <c r="AV179" s="13" t="s">
        <v>92</v>
      </c>
      <c r="AW179" s="13" t="s">
        <v>42</v>
      </c>
      <c r="AX179" s="13" t="s">
        <v>82</v>
      </c>
      <c r="AY179" s="151" t="s">
        <v>139</v>
      </c>
    </row>
    <row r="180" spans="2:65" s="13" customFormat="1" ht="11.25">
      <c r="B180" s="150"/>
      <c r="D180" s="144" t="s">
        <v>159</v>
      </c>
      <c r="E180" s="151" t="s">
        <v>44</v>
      </c>
      <c r="F180" s="152" t="s">
        <v>248</v>
      </c>
      <c r="H180" s="153">
        <v>12.541</v>
      </c>
      <c r="I180" s="154"/>
      <c r="L180" s="150"/>
      <c r="M180" s="155"/>
      <c r="T180" s="156"/>
      <c r="AT180" s="151" t="s">
        <v>159</v>
      </c>
      <c r="AU180" s="151" t="s">
        <v>92</v>
      </c>
      <c r="AV180" s="13" t="s">
        <v>92</v>
      </c>
      <c r="AW180" s="13" t="s">
        <v>42</v>
      </c>
      <c r="AX180" s="13" t="s">
        <v>82</v>
      </c>
      <c r="AY180" s="151" t="s">
        <v>139</v>
      </c>
    </row>
    <row r="181" spans="2:65" s="13" customFormat="1" ht="11.25">
      <c r="B181" s="150"/>
      <c r="D181" s="144" t="s">
        <v>159</v>
      </c>
      <c r="E181" s="151" t="s">
        <v>44</v>
      </c>
      <c r="F181" s="152" t="s">
        <v>249</v>
      </c>
      <c r="H181" s="153">
        <v>12.541</v>
      </c>
      <c r="I181" s="154"/>
      <c r="L181" s="150"/>
      <c r="M181" s="155"/>
      <c r="T181" s="156"/>
      <c r="AT181" s="151" t="s">
        <v>159</v>
      </c>
      <c r="AU181" s="151" t="s">
        <v>92</v>
      </c>
      <c r="AV181" s="13" t="s">
        <v>92</v>
      </c>
      <c r="AW181" s="13" t="s">
        <v>42</v>
      </c>
      <c r="AX181" s="13" t="s">
        <v>82</v>
      </c>
      <c r="AY181" s="151" t="s">
        <v>139</v>
      </c>
    </row>
    <row r="182" spans="2:65" s="13" customFormat="1" ht="11.25">
      <c r="B182" s="150"/>
      <c r="D182" s="144" t="s">
        <v>159</v>
      </c>
      <c r="E182" s="151" t="s">
        <v>44</v>
      </c>
      <c r="F182" s="152" t="s">
        <v>250</v>
      </c>
      <c r="H182" s="153">
        <v>2.2010000000000001</v>
      </c>
      <c r="I182" s="154"/>
      <c r="L182" s="150"/>
      <c r="M182" s="155"/>
      <c r="T182" s="156"/>
      <c r="AT182" s="151" t="s">
        <v>159</v>
      </c>
      <c r="AU182" s="151" t="s">
        <v>92</v>
      </c>
      <c r="AV182" s="13" t="s">
        <v>92</v>
      </c>
      <c r="AW182" s="13" t="s">
        <v>42</v>
      </c>
      <c r="AX182" s="13" t="s">
        <v>82</v>
      </c>
      <c r="AY182" s="151" t="s">
        <v>139</v>
      </c>
    </row>
    <row r="183" spans="2:65" s="14" customFormat="1" ht="11.25">
      <c r="B183" s="157"/>
      <c r="D183" s="144" t="s">
        <v>159</v>
      </c>
      <c r="E183" s="158" t="s">
        <v>44</v>
      </c>
      <c r="F183" s="159" t="s">
        <v>166</v>
      </c>
      <c r="H183" s="160">
        <v>52.365000000000002</v>
      </c>
      <c r="I183" s="161"/>
      <c r="L183" s="157"/>
      <c r="M183" s="162"/>
      <c r="T183" s="163"/>
      <c r="AT183" s="158" t="s">
        <v>159</v>
      </c>
      <c r="AU183" s="158" t="s">
        <v>92</v>
      </c>
      <c r="AV183" s="14" t="s">
        <v>146</v>
      </c>
      <c r="AW183" s="14" t="s">
        <v>42</v>
      </c>
      <c r="AX183" s="14" t="s">
        <v>90</v>
      </c>
      <c r="AY183" s="158" t="s">
        <v>139</v>
      </c>
    </row>
    <row r="184" spans="2:65" s="1" customFormat="1" ht="21.75" customHeight="1">
      <c r="B184" s="33"/>
      <c r="C184" s="125" t="s">
        <v>251</v>
      </c>
      <c r="D184" s="125" t="s">
        <v>142</v>
      </c>
      <c r="E184" s="126" t="s">
        <v>252</v>
      </c>
      <c r="F184" s="127" t="s">
        <v>253</v>
      </c>
      <c r="G184" s="128" t="s">
        <v>152</v>
      </c>
      <c r="H184" s="129">
        <v>16.547999999999998</v>
      </c>
      <c r="I184" s="130"/>
      <c r="J184" s="131">
        <f>ROUND(I184*H184,2)</f>
        <v>0</v>
      </c>
      <c r="K184" s="132"/>
      <c r="L184" s="33"/>
      <c r="M184" s="133" t="s">
        <v>44</v>
      </c>
      <c r="N184" s="134" t="s">
        <v>53</v>
      </c>
      <c r="P184" s="135">
        <f>O184*H184</f>
        <v>0</v>
      </c>
      <c r="Q184" s="135">
        <v>0</v>
      </c>
      <c r="R184" s="135">
        <f>Q184*H184</f>
        <v>0</v>
      </c>
      <c r="S184" s="135">
        <v>7.5999999999999998E-2</v>
      </c>
      <c r="T184" s="136">
        <f>S184*H184</f>
        <v>1.2576479999999999</v>
      </c>
      <c r="AR184" s="137" t="s">
        <v>146</v>
      </c>
      <c r="AT184" s="137" t="s">
        <v>142</v>
      </c>
      <c r="AU184" s="137" t="s">
        <v>92</v>
      </c>
      <c r="AY184" s="17" t="s">
        <v>139</v>
      </c>
      <c r="BE184" s="138">
        <f>IF(N184="základní",J184,0)</f>
        <v>0</v>
      </c>
      <c r="BF184" s="138">
        <f>IF(N184="snížená",J184,0)</f>
        <v>0</v>
      </c>
      <c r="BG184" s="138">
        <f>IF(N184="zákl. přenesená",J184,0)</f>
        <v>0</v>
      </c>
      <c r="BH184" s="138">
        <f>IF(N184="sníž. přenesená",J184,0)</f>
        <v>0</v>
      </c>
      <c r="BI184" s="138">
        <f>IF(N184="nulová",J184,0)</f>
        <v>0</v>
      </c>
      <c r="BJ184" s="17" t="s">
        <v>90</v>
      </c>
      <c r="BK184" s="138">
        <f>ROUND(I184*H184,2)</f>
        <v>0</v>
      </c>
      <c r="BL184" s="17" t="s">
        <v>146</v>
      </c>
      <c r="BM184" s="137" t="s">
        <v>254</v>
      </c>
    </row>
    <row r="185" spans="2:65" s="1" customFormat="1" ht="11.25">
      <c r="B185" s="33"/>
      <c r="D185" s="139" t="s">
        <v>148</v>
      </c>
      <c r="F185" s="140" t="s">
        <v>255</v>
      </c>
      <c r="I185" s="141"/>
      <c r="L185" s="33"/>
      <c r="M185" s="142"/>
      <c r="T185" s="54"/>
      <c r="AT185" s="17" t="s">
        <v>148</v>
      </c>
      <c r="AU185" s="17" t="s">
        <v>92</v>
      </c>
    </row>
    <row r="186" spans="2:65" s="13" customFormat="1" ht="11.25">
      <c r="B186" s="150"/>
      <c r="D186" s="144" t="s">
        <v>159</v>
      </c>
      <c r="E186" s="151" t="s">
        <v>44</v>
      </c>
      <c r="F186" s="152" t="s">
        <v>256</v>
      </c>
      <c r="H186" s="153">
        <v>4.1369999999999996</v>
      </c>
      <c r="I186" s="154"/>
      <c r="L186" s="150"/>
      <c r="M186" s="155"/>
      <c r="T186" s="156"/>
      <c r="AT186" s="151" t="s">
        <v>159</v>
      </c>
      <c r="AU186" s="151" t="s">
        <v>92</v>
      </c>
      <c r="AV186" s="13" t="s">
        <v>92</v>
      </c>
      <c r="AW186" s="13" t="s">
        <v>42</v>
      </c>
      <c r="AX186" s="13" t="s">
        <v>82</v>
      </c>
      <c r="AY186" s="151" t="s">
        <v>139</v>
      </c>
    </row>
    <row r="187" spans="2:65" s="13" customFormat="1" ht="11.25">
      <c r="B187" s="150"/>
      <c r="D187" s="144" t="s">
        <v>159</v>
      </c>
      <c r="E187" s="151" t="s">
        <v>44</v>
      </c>
      <c r="F187" s="152" t="s">
        <v>257</v>
      </c>
      <c r="H187" s="153">
        <v>4.1369999999999996</v>
      </c>
      <c r="I187" s="154"/>
      <c r="L187" s="150"/>
      <c r="M187" s="155"/>
      <c r="T187" s="156"/>
      <c r="AT187" s="151" t="s">
        <v>159</v>
      </c>
      <c r="AU187" s="151" t="s">
        <v>92</v>
      </c>
      <c r="AV187" s="13" t="s">
        <v>92</v>
      </c>
      <c r="AW187" s="13" t="s">
        <v>42</v>
      </c>
      <c r="AX187" s="13" t="s">
        <v>82</v>
      </c>
      <c r="AY187" s="151" t="s">
        <v>139</v>
      </c>
    </row>
    <row r="188" spans="2:65" s="13" customFormat="1" ht="11.25">
      <c r="B188" s="150"/>
      <c r="D188" s="144" t="s">
        <v>159</v>
      </c>
      <c r="E188" s="151" t="s">
        <v>44</v>
      </c>
      <c r="F188" s="152" t="s">
        <v>258</v>
      </c>
      <c r="H188" s="153">
        <v>4.1369999999999996</v>
      </c>
      <c r="I188" s="154"/>
      <c r="L188" s="150"/>
      <c r="M188" s="155"/>
      <c r="T188" s="156"/>
      <c r="AT188" s="151" t="s">
        <v>159</v>
      </c>
      <c r="AU188" s="151" t="s">
        <v>92</v>
      </c>
      <c r="AV188" s="13" t="s">
        <v>92</v>
      </c>
      <c r="AW188" s="13" t="s">
        <v>42</v>
      </c>
      <c r="AX188" s="13" t="s">
        <v>82</v>
      </c>
      <c r="AY188" s="151" t="s">
        <v>139</v>
      </c>
    </row>
    <row r="189" spans="2:65" s="13" customFormat="1" ht="11.25">
      <c r="B189" s="150"/>
      <c r="D189" s="144" t="s">
        <v>159</v>
      </c>
      <c r="E189" s="151" t="s">
        <v>44</v>
      </c>
      <c r="F189" s="152" t="s">
        <v>259</v>
      </c>
      <c r="H189" s="153">
        <v>4.1369999999999996</v>
      </c>
      <c r="I189" s="154"/>
      <c r="L189" s="150"/>
      <c r="M189" s="155"/>
      <c r="T189" s="156"/>
      <c r="AT189" s="151" t="s">
        <v>159</v>
      </c>
      <c r="AU189" s="151" t="s">
        <v>92</v>
      </c>
      <c r="AV189" s="13" t="s">
        <v>92</v>
      </c>
      <c r="AW189" s="13" t="s">
        <v>42</v>
      </c>
      <c r="AX189" s="13" t="s">
        <v>82</v>
      </c>
      <c r="AY189" s="151" t="s">
        <v>139</v>
      </c>
    </row>
    <row r="190" spans="2:65" s="14" customFormat="1" ht="11.25">
      <c r="B190" s="157"/>
      <c r="D190" s="144" t="s">
        <v>159</v>
      </c>
      <c r="E190" s="158" t="s">
        <v>44</v>
      </c>
      <c r="F190" s="159" t="s">
        <v>166</v>
      </c>
      <c r="H190" s="160">
        <v>16.547999999999998</v>
      </c>
      <c r="I190" s="161"/>
      <c r="L190" s="157"/>
      <c r="M190" s="162"/>
      <c r="T190" s="163"/>
      <c r="AT190" s="158" t="s">
        <v>159</v>
      </c>
      <c r="AU190" s="158" t="s">
        <v>92</v>
      </c>
      <c r="AV190" s="14" t="s">
        <v>146</v>
      </c>
      <c r="AW190" s="14" t="s">
        <v>42</v>
      </c>
      <c r="AX190" s="14" t="s">
        <v>90</v>
      </c>
      <c r="AY190" s="158" t="s">
        <v>139</v>
      </c>
    </row>
    <row r="191" spans="2:65" s="1" customFormat="1" ht="24.2" customHeight="1">
      <c r="B191" s="33"/>
      <c r="C191" s="125" t="s">
        <v>260</v>
      </c>
      <c r="D191" s="125" t="s">
        <v>142</v>
      </c>
      <c r="E191" s="126" t="s">
        <v>261</v>
      </c>
      <c r="F191" s="127" t="s">
        <v>262</v>
      </c>
      <c r="G191" s="128" t="s">
        <v>152</v>
      </c>
      <c r="H191" s="129">
        <v>9</v>
      </c>
      <c r="I191" s="130"/>
      <c r="J191" s="131">
        <f>ROUND(I191*H191,2)</f>
        <v>0</v>
      </c>
      <c r="K191" s="132"/>
      <c r="L191" s="33"/>
      <c r="M191" s="133" t="s">
        <v>44</v>
      </c>
      <c r="N191" s="134" t="s">
        <v>53</v>
      </c>
      <c r="P191" s="135">
        <f>O191*H191</f>
        <v>0</v>
      </c>
      <c r="Q191" s="135">
        <v>0</v>
      </c>
      <c r="R191" s="135">
        <f>Q191*H191</f>
        <v>0</v>
      </c>
      <c r="S191" s="135">
        <v>0.27</v>
      </c>
      <c r="T191" s="136">
        <f>S191*H191</f>
        <v>2.4300000000000002</v>
      </c>
      <c r="AR191" s="137" t="s">
        <v>146</v>
      </c>
      <c r="AT191" s="137" t="s">
        <v>142</v>
      </c>
      <c r="AU191" s="137" t="s">
        <v>92</v>
      </c>
      <c r="AY191" s="17" t="s">
        <v>139</v>
      </c>
      <c r="BE191" s="138">
        <f>IF(N191="základní",J191,0)</f>
        <v>0</v>
      </c>
      <c r="BF191" s="138">
        <f>IF(N191="snížená",J191,0)</f>
        <v>0</v>
      </c>
      <c r="BG191" s="138">
        <f>IF(N191="zákl. přenesená",J191,0)</f>
        <v>0</v>
      </c>
      <c r="BH191" s="138">
        <f>IF(N191="sníž. přenesená",J191,0)</f>
        <v>0</v>
      </c>
      <c r="BI191" s="138">
        <f>IF(N191="nulová",J191,0)</f>
        <v>0</v>
      </c>
      <c r="BJ191" s="17" t="s">
        <v>90</v>
      </c>
      <c r="BK191" s="138">
        <f>ROUND(I191*H191,2)</f>
        <v>0</v>
      </c>
      <c r="BL191" s="17" t="s">
        <v>146</v>
      </c>
      <c r="BM191" s="137" t="s">
        <v>263</v>
      </c>
    </row>
    <row r="192" spans="2:65" s="1" customFormat="1" ht="11.25">
      <c r="B192" s="33"/>
      <c r="D192" s="139" t="s">
        <v>148</v>
      </c>
      <c r="F192" s="140" t="s">
        <v>264</v>
      </c>
      <c r="I192" s="141"/>
      <c r="L192" s="33"/>
      <c r="M192" s="142"/>
      <c r="T192" s="54"/>
      <c r="AT192" s="17" t="s">
        <v>148</v>
      </c>
      <c r="AU192" s="17" t="s">
        <v>92</v>
      </c>
    </row>
    <row r="193" spans="2:65" s="1" customFormat="1" ht="37.9" customHeight="1">
      <c r="B193" s="33"/>
      <c r="C193" s="125" t="s">
        <v>265</v>
      </c>
      <c r="D193" s="125" t="s">
        <v>142</v>
      </c>
      <c r="E193" s="126" t="s">
        <v>266</v>
      </c>
      <c r="F193" s="127" t="s">
        <v>267</v>
      </c>
      <c r="G193" s="128" t="s">
        <v>152</v>
      </c>
      <c r="H193" s="129">
        <v>66.352999999999994</v>
      </c>
      <c r="I193" s="130"/>
      <c r="J193" s="131">
        <f>ROUND(I193*H193,2)</f>
        <v>0</v>
      </c>
      <c r="K193" s="132"/>
      <c r="L193" s="33"/>
      <c r="M193" s="133" t="s">
        <v>44</v>
      </c>
      <c r="N193" s="134" t="s">
        <v>53</v>
      </c>
      <c r="P193" s="135">
        <f>O193*H193</f>
        <v>0</v>
      </c>
      <c r="Q193" s="135">
        <v>0</v>
      </c>
      <c r="R193" s="135">
        <f>Q193*H193</f>
        <v>0</v>
      </c>
      <c r="S193" s="135">
        <v>4.5999999999999999E-2</v>
      </c>
      <c r="T193" s="136">
        <f>S193*H193</f>
        <v>3.0522379999999996</v>
      </c>
      <c r="AR193" s="137" t="s">
        <v>146</v>
      </c>
      <c r="AT193" s="137" t="s">
        <v>142</v>
      </c>
      <c r="AU193" s="137" t="s">
        <v>92</v>
      </c>
      <c r="AY193" s="17" t="s">
        <v>139</v>
      </c>
      <c r="BE193" s="138">
        <f>IF(N193="základní",J193,0)</f>
        <v>0</v>
      </c>
      <c r="BF193" s="138">
        <f>IF(N193="snížená",J193,0)</f>
        <v>0</v>
      </c>
      <c r="BG193" s="138">
        <f>IF(N193="zákl. přenesená",J193,0)</f>
        <v>0</v>
      </c>
      <c r="BH193" s="138">
        <f>IF(N193="sníž. přenesená",J193,0)</f>
        <v>0</v>
      </c>
      <c r="BI193" s="138">
        <f>IF(N193="nulová",J193,0)</f>
        <v>0</v>
      </c>
      <c r="BJ193" s="17" t="s">
        <v>90</v>
      </c>
      <c r="BK193" s="138">
        <f>ROUND(I193*H193,2)</f>
        <v>0</v>
      </c>
      <c r="BL193" s="17" t="s">
        <v>146</v>
      </c>
      <c r="BM193" s="137" t="s">
        <v>268</v>
      </c>
    </row>
    <row r="194" spans="2:65" s="1" customFormat="1" ht="11.25">
      <c r="B194" s="33"/>
      <c r="D194" s="139" t="s">
        <v>148</v>
      </c>
      <c r="F194" s="140" t="s">
        <v>269</v>
      </c>
      <c r="I194" s="141"/>
      <c r="L194" s="33"/>
      <c r="M194" s="142"/>
      <c r="T194" s="54"/>
      <c r="AT194" s="17" t="s">
        <v>148</v>
      </c>
      <c r="AU194" s="17" t="s">
        <v>92</v>
      </c>
    </row>
    <row r="195" spans="2:65" s="13" customFormat="1" ht="11.25">
      <c r="B195" s="150"/>
      <c r="D195" s="144" t="s">
        <v>159</v>
      </c>
      <c r="E195" s="151" t="s">
        <v>44</v>
      </c>
      <c r="F195" s="152" t="s">
        <v>270</v>
      </c>
      <c r="H195" s="153">
        <v>2.7930000000000001</v>
      </c>
      <c r="I195" s="154"/>
      <c r="L195" s="150"/>
      <c r="M195" s="155"/>
      <c r="T195" s="156"/>
      <c r="AT195" s="151" t="s">
        <v>159</v>
      </c>
      <c r="AU195" s="151" t="s">
        <v>92</v>
      </c>
      <c r="AV195" s="13" t="s">
        <v>92</v>
      </c>
      <c r="AW195" s="13" t="s">
        <v>42</v>
      </c>
      <c r="AX195" s="13" t="s">
        <v>82</v>
      </c>
      <c r="AY195" s="151" t="s">
        <v>139</v>
      </c>
    </row>
    <row r="196" spans="2:65" s="13" customFormat="1" ht="11.25">
      <c r="B196" s="150"/>
      <c r="D196" s="144" t="s">
        <v>159</v>
      </c>
      <c r="E196" s="151" t="s">
        <v>44</v>
      </c>
      <c r="F196" s="152" t="s">
        <v>271</v>
      </c>
      <c r="H196" s="153">
        <v>1.367</v>
      </c>
      <c r="I196" s="154"/>
      <c r="L196" s="150"/>
      <c r="M196" s="155"/>
      <c r="T196" s="156"/>
      <c r="AT196" s="151" t="s">
        <v>159</v>
      </c>
      <c r="AU196" s="151" t="s">
        <v>92</v>
      </c>
      <c r="AV196" s="13" t="s">
        <v>92</v>
      </c>
      <c r="AW196" s="13" t="s">
        <v>42</v>
      </c>
      <c r="AX196" s="13" t="s">
        <v>82</v>
      </c>
      <c r="AY196" s="151" t="s">
        <v>139</v>
      </c>
    </row>
    <row r="197" spans="2:65" s="13" customFormat="1" ht="11.25">
      <c r="B197" s="150"/>
      <c r="D197" s="144" t="s">
        <v>159</v>
      </c>
      <c r="E197" s="151" t="s">
        <v>44</v>
      </c>
      <c r="F197" s="152" t="s">
        <v>272</v>
      </c>
      <c r="H197" s="153">
        <v>1.3620000000000001</v>
      </c>
      <c r="I197" s="154"/>
      <c r="L197" s="150"/>
      <c r="M197" s="155"/>
      <c r="T197" s="156"/>
      <c r="AT197" s="151" t="s">
        <v>159</v>
      </c>
      <c r="AU197" s="151" t="s">
        <v>92</v>
      </c>
      <c r="AV197" s="13" t="s">
        <v>92</v>
      </c>
      <c r="AW197" s="13" t="s">
        <v>42</v>
      </c>
      <c r="AX197" s="13" t="s">
        <v>82</v>
      </c>
      <c r="AY197" s="151" t="s">
        <v>139</v>
      </c>
    </row>
    <row r="198" spans="2:65" s="13" customFormat="1" ht="11.25">
      <c r="B198" s="150"/>
      <c r="D198" s="144" t="s">
        <v>159</v>
      </c>
      <c r="E198" s="151" t="s">
        <v>44</v>
      </c>
      <c r="F198" s="152" t="s">
        <v>273</v>
      </c>
      <c r="H198" s="153">
        <v>2.7930000000000001</v>
      </c>
      <c r="I198" s="154"/>
      <c r="L198" s="150"/>
      <c r="M198" s="155"/>
      <c r="T198" s="156"/>
      <c r="AT198" s="151" t="s">
        <v>159</v>
      </c>
      <c r="AU198" s="151" t="s">
        <v>92</v>
      </c>
      <c r="AV198" s="13" t="s">
        <v>92</v>
      </c>
      <c r="AW198" s="13" t="s">
        <v>42</v>
      </c>
      <c r="AX198" s="13" t="s">
        <v>82</v>
      </c>
      <c r="AY198" s="151" t="s">
        <v>139</v>
      </c>
    </row>
    <row r="199" spans="2:65" s="13" customFormat="1" ht="11.25">
      <c r="B199" s="150"/>
      <c r="D199" s="144" t="s">
        <v>159</v>
      </c>
      <c r="E199" s="151" t="s">
        <v>44</v>
      </c>
      <c r="F199" s="152" t="s">
        <v>274</v>
      </c>
      <c r="H199" s="153">
        <v>1.367</v>
      </c>
      <c r="I199" s="154"/>
      <c r="L199" s="150"/>
      <c r="M199" s="155"/>
      <c r="T199" s="156"/>
      <c r="AT199" s="151" t="s">
        <v>159</v>
      </c>
      <c r="AU199" s="151" t="s">
        <v>92</v>
      </c>
      <c r="AV199" s="13" t="s">
        <v>92</v>
      </c>
      <c r="AW199" s="13" t="s">
        <v>42</v>
      </c>
      <c r="AX199" s="13" t="s">
        <v>82</v>
      </c>
      <c r="AY199" s="151" t="s">
        <v>139</v>
      </c>
    </row>
    <row r="200" spans="2:65" s="13" customFormat="1" ht="11.25">
      <c r="B200" s="150"/>
      <c r="D200" s="144" t="s">
        <v>159</v>
      </c>
      <c r="E200" s="151" t="s">
        <v>44</v>
      </c>
      <c r="F200" s="152" t="s">
        <v>275</v>
      </c>
      <c r="H200" s="153">
        <v>1.3620000000000001</v>
      </c>
      <c r="I200" s="154"/>
      <c r="L200" s="150"/>
      <c r="M200" s="155"/>
      <c r="T200" s="156"/>
      <c r="AT200" s="151" t="s">
        <v>159</v>
      </c>
      <c r="AU200" s="151" t="s">
        <v>92</v>
      </c>
      <c r="AV200" s="13" t="s">
        <v>92</v>
      </c>
      <c r="AW200" s="13" t="s">
        <v>42</v>
      </c>
      <c r="AX200" s="13" t="s">
        <v>82</v>
      </c>
      <c r="AY200" s="151" t="s">
        <v>139</v>
      </c>
    </row>
    <row r="201" spans="2:65" s="13" customFormat="1" ht="11.25">
      <c r="B201" s="150"/>
      <c r="D201" s="144" t="s">
        <v>159</v>
      </c>
      <c r="E201" s="151" t="s">
        <v>44</v>
      </c>
      <c r="F201" s="152" t="s">
        <v>276</v>
      </c>
      <c r="H201" s="153">
        <v>2.7930000000000001</v>
      </c>
      <c r="I201" s="154"/>
      <c r="L201" s="150"/>
      <c r="M201" s="155"/>
      <c r="T201" s="156"/>
      <c r="AT201" s="151" t="s">
        <v>159</v>
      </c>
      <c r="AU201" s="151" t="s">
        <v>92</v>
      </c>
      <c r="AV201" s="13" t="s">
        <v>92</v>
      </c>
      <c r="AW201" s="13" t="s">
        <v>42</v>
      </c>
      <c r="AX201" s="13" t="s">
        <v>82</v>
      </c>
      <c r="AY201" s="151" t="s">
        <v>139</v>
      </c>
    </row>
    <row r="202" spans="2:65" s="13" customFormat="1" ht="11.25">
      <c r="B202" s="150"/>
      <c r="D202" s="144" t="s">
        <v>159</v>
      </c>
      <c r="E202" s="151" t="s">
        <v>44</v>
      </c>
      <c r="F202" s="152" t="s">
        <v>277</v>
      </c>
      <c r="H202" s="153">
        <v>1.367</v>
      </c>
      <c r="I202" s="154"/>
      <c r="L202" s="150"/>
      <c r="M202" s="155"/>
      <c r="T202" s="156"/>
      <c r="AT202" s="151" t="s">
        <v>159</v>
      </c>
      <c r="AU202" s="151" t="s">
        <v>92</v>
      </c>
      <c r="AV202" s="13" t="s">
        <v>92</v>
      </c>
      <c r="AW202" s="13" t="s">
        <v>42</v>
      </c>
      <c r="AX202" s="13" t="s">
        <v>82</v>
      </c>
      <c r="AY202" s="151" t="s">
        <v>139</v>
      </c>
    </row>
    <row r="203" spans="2:65" s="13" customFormat="1" ht="11.25">
      <c r="B203" s="150"/>
      <c r="D203" s="144" t="s">
        <v>159</v>
      </c>
      <c r="E203" s="151" t="s">
        <v>44</v>
      </c>
      <c r="F203" s="152" t="s">
        <v>278</v>
      </c>
      <c r="H203" s="153">
        <v>1.3620000000000001</v>
      </c>
      <c r="I203" s="154"/>
      <c r="L203" s="150"/>
      <c r="M203" s="155"/>
      <c r="T203" s="156"/>
      <c r="AT203" s="151" t="s">
        <v>159</v>
      </c>
      <c r="AU203" s="151" t="s">
        <v>92</v>
      </c>
      <c r="AV203" s="13" t="s">
        <v>92</v>
      </c>
      <c r="AW203" s="13" t="s">
        <v>42</v>
      </c>
      <c r="AX203" s="13" t="s">
        <v>82</v>
      </c>
      <c r="AY203" s="151" t="s">
        <v>139</v>
      </c>
    </row>
    <row r="204" spans="2:65" s="13" customFormat="1" ht="11.25">
      <c r="B204" s="150"/>
      <c r="D204" s="144" t="s">
        <v>159</v>
      </c>
      <c r="E204" s="151" t="s">
        <v>44</v>
      </c>
      <c r="F204" s="152" t="s">
        <v>279</v>
      </c>
      <c r="H204" s="153">
        <v>2.7930000000000001</v>
      </c>
      <c r="I204" s="154"/>
      <c r="L204" s="150"/>
      <c r="M204" s="155"/>
      <c r="T204" s="156"/>
      <c r="AT204" s="151" t="s">
        <v>159</v>
      </c>
      <c r="AU204" s="151" t="s">
        <v>92</v>
      </c>
      <c r="AV204" s="13" t="s">
        <v>92</v>
      </c>
      <c r="AW204" s="13" t="s">
        <v>42</v>
      </c>
      <c r="AX204" s="13" t="s">
        <v>82</v>
      </c>
      <c r="AY204" s="151" t="s">
        <v>139</v>
      </c>
    </row>
    <row r="205" spans="2:65" s="13" customFormat="1" ht="11.25">
      <c r="B205" s="150"/>
      <c r="D205" s="144" t="s">
        <v>159</v>
      </c>
      <c r="E205" s="151" t="s">
        <v>44</v>
      </c>
      <c r="F205" s="152" t="s">
        <v>280</v>
      </c>
      <c r="H205" s="153">
        <v>1.367</v>
      </c>
      <c r="I205" s="154"/>
      <c r="L205" s="150"/>
      <c r="M205" s="155"/>
      <c r="T205" s="156"/>
      <c r="AT205" s="151" t="s">
        <v>159</v>
      </c>
      <c r="AU205" s="151" t="s">
        <v>92</v>
      </c>
      <c r="AV205" s="13" t="s">
        <v>92</v>
      </c>
      <c r="AW205" s="13" t="s">
        <v>42</v>
      </c>
      <c r="AX205" s="13" t="s">
        <v>82</v>
      </c>
      <c r="AY205" s="151" t="s">
        <v>139</v>
      </c>
    </row>
    <row r="206" spans="2:65" s="13" customFormat="1" ht="11.25">
      <c r="B206" s="150"/>
      <c r="D206" s="144" t="s">
        <v>159</v>
      </c>
      <c r="E206" s="151" t="s">
        <v>44</v>
      </c>
      <c r="F206" s="152" t="s">
        <v>281</v>
      </c>
      <c r="H206" s="153">
        <v>1.3620000000000001</v>
      </c>
      <c r="I206" s="154"/>
      <c r="L206" s="150"/>
      <c r="M206" s="155"/>
      <c r="T206" s="156"/>
      <c r="AT206" s="151" t="s">
        <v>159</v>
      </c>
      <c r="AU206" s="151" t="s">
        <v>92</v>
      </c>
      <c r="AV206" s="13" t="s">
        <v>92</v>
      </c>
      <c r="AW206" s="13" t="s">
        <v>42</v>
      </c>
      <c r="AX206" s="13" t="s">
        <v>82</v>
      </c>
      <c r="AY206" s="151" t="s">
        <v>139</v>
      </c>
    </row>
    <row r="207" spans="2:65" s="12" customFormat="1" ht="11.25">
      <c r="B207" s="143"/>
      <c r="D207" s="144" t="s">
        <v>159</v>
      </c>
      <c r="E207" s="145" t="s">
        <v>44</v>
      </c>
      <c r="F207" s="146" t="s">
        <v>282</v>
      </c>
      <c r="H207" s="145" t="s">
        <v>44</v>
      </c>
      <c r="I207" s="147"/>
      <c r="L207" s="143"/>
      <c r="M207" s="148"/>
      <c r="T207" s="149"/>
      <c r="AT207" s="145" t="s">
        <v>159</v>
      </c>
      <c r="AU207" s="145" t="s">
        <v>92</v>
      </c>
      <c r="AV207" s="12" t="s">
        <v>90</v>
      </c>
      <c r="AW207" s="12" t="s">
        <v>42</v>
      </c>
      <c r="AX207" s="12" t="s">
        <v>82</v>
      </c>
      <c r="AY207" s="145" t="s">
        <v>139</v>
      </c>
    </row>
    <row r="208" spans="2:65" s="13" customFormat="1" ht="11.25">
      <c r="B208" s="150"/>
      <c r="D208" s="144" t="s">
        <v>159</v>
      </c>
      <c r="E208" s="151" t="s">
        <v>44</v>
      </c>
      <c r="F208" s="152" t="s">
        <v>283</v>
      </c>
      <c r="H208" s="153">
        <v>8.0559999999999992</v>
      </c>
      <c r="I208" s="154"/>
      <c r="L208" s="150"/>
      <c r="M208" s="155"/>
      <c r="T208" s="156"/>
      <c r="AT208" s="151" t="s">
        <v>159</v>
      </c>
      <c r="AU208" s="151" t="s">
        <v>92</v>
      </c>
      <c r="AV208" s="13" t="s">
        <v>92</v>
      </c>
      <c r="AW208" s="13" t="s">
        <v>42</v>
      </c>
      <c r="AX208" s="13" t="s">
        <v>82</v>
      </c>
      <c r="AY208" s="151" t="s">
        <v>139</v>
      </c>
    </row>
    <row r="209" spans="2:65" s="13" customFormat="1" ht="11.25">
      <c r="B209" s="150"/>
      <c r="D209" s="144" t="s">
        <v>159</v>
      </c>
      <c r="E209" s="151" t="s">
        <v>44</v>
      </c>
      <c r="F209" s="152" t="s">
        <v>284</v>
      </c>
      <c r="H209" s="153">
        <v>4.484</v>
      </c>
      <c r="I209" s="154"/>
      <c r="L209" s="150"/>
      <c r="M209" s="155"/>
      <c r="T209" s="156"/>
      <c r="AT209" s="151" t="s">
        <v>159</v>
      </c>
      <c r="AU209" s="151" t="s">
        <v>92</v>
      </c>
      <c r="AV209" s="13" t="s">
        <v>92</v>
      </c>
      <c r="AW209" s="13" t="s">
        <v>42</v>
      </c>
      <c r="AX209" s="13" t="s">
        <v>82</v>
      </c>
      <c r="AY209" s="151" t="s">
        <v>139</v>
      </c>
    </row>
    <row r="210" spans="2:65" s="12" customFormat="1" ht="11.25">
      <c r="B210" s="143"/>
      <c r="D210" s="144" t="s">
        <v>159</v>
      </c>
      <c r="E210" s="145" t="s">
        <v>44</v>
      </c>
      <c r="F210" s="146" t="s">
        <v>285</v>
      </c>
      <c r="H210" s="145" t="s">
        <v>44</v>
      </c>
      <c r="I210" s="147"/>
      <c r="L210" s="143"/>
      <c r="M210" s="148"/>
      <c r="T210" s="149"/>
      <c r="AT210" s="145" t="s">
        <v>159</v>
      </c>
      <c r="AU210" s="145" t="s">
        <v>92</v>
      </c>
      <c r="AV210" s="12" t="s">
        <v>90</v>
      </c>
      <c r="AW210" s="12" t="s">
        <v>42</v>
      </c>
      <c r="AX210" s="12" t="s">
        <v>82</v>
      </c>
      <c r="AY210" s="145" t="s">
        <v>139</v>
      </c>
    </row>
    <row r="211" spans="2:65" s="13" customFormat="1" ht="11.25">
      <c r="B211" s="150"/>
      <c r="D211" s="144" t="s">
        <v>159</v>
      </c>
      <c r="E211" s="151" t="s">
        <v>44</v>
      </c>
      <c r="F211" s="152" t="s">
        <v>286</v>
      </c>
      <c r="H211" s="153">
        <v>3.8159999999999998</v>
      </c>
      <c r="I211" s="154"/>
      <c r="L211" s="150"/>
      <c r="M211" s="155"/>
      <c r="T211" s="156"/>
      <c r="AT211" s="151" t="s">
        <v>159</v>
      </c>
      <c r="AU211" s="151" t="s">
        <v>92</v>
      </c>
      <c r="AV211" s="13" t="s">
        <v>92</v>
      </c>
      <c r="AW211" s="13" t="s">
        <v>42</v>
      </c>
      <c r="AX211" s="13" t="s">
        <v>82</v>
      </c>
      <c r="AY211" s="151" t="s">
        <v>139</v>
      </c>
    </row>
    <row r="212" spans="2:65" s="13" customFormat="1" ht="11.25">
      <c r="B212" s="150"/>
      <c r="D212" s="144" t="s">
        <v>159</v>
      </c>
      <c r="E212" s="151" t="s">
        <v>44</v>
      </c>
      <c r="F212" s="152" t="s">
        <v>287</v>
      </c>
      <c r="H212" s="153">
        <v>2.3530000000000002</v>
      </c>
      <c r="I212" s="154"/>
      <c r="L212" s="150"/>
      <c r="M212" s="155"/>
      <c r="T212" s="156"/>
      <c r="AT212" s="151" t="s">
        <v>159</v>
      </c>
      <c r="AU212" s="151" t="s">
        <v>92</v>
      </c>
      <c r="AV212" s="13" t="s">
        <v>92</v>
      </c>
      <c r="AW212" s="13" t="s">
        <v>42</v>
      </c>
      <c r="AX212" s="13" t="s">
        <v>82</v>
      </c>
      <c r="AY212" s="151" t="s">
        <v>139</v>
      </c>
    </row>
    <row r="213" spans="2:65" s="12" customFormat="1" ht="11.25">
      <c r="B213" s="143"/>
      <c r="D213" s="144" t="s">
        <v>159</v>
      </c>
      <c r="E213" s="145" t="s">
        <v>44</v>
      </c>
      <c r="F213" s="146" t="s">
        <v>288</v>
      </c>
      <c r="H213" s="145" t="s">
        <v>44</v>
      </c>
      <c r="I213" s="147"/>
      <c r="L213" s="143"/>
      <c r="M213" s="148"/>
      <c r="T213" s="149"/>
      <c r="AT213" s="145" t="s">
        <v>159</v>
      </c>
      <c r="AU213" s="145" t="s">
        <v>92</v>
      </c>
      <c r="AV213" s="12" t="s">
        <v>90</v>
      </c>
      <c r="AW213" s="12" t="s">
        <v>42</v>
      </c>
      <c r="AX213" s="12" t="s">
        <v>82</v>
      </c>
      <c r="AY213" s="145" t="s">
        <v>139</v>
      </c>
    </row>
    <row r="214" spans="2:65" s="13" customFormat="1" ht="11.25">
      <c r="B214" s="150"/>
      <c r="D214" s="144" t="s">
        <v>159</v>
      </c>
      <c r="E214" s="151" t="s">
        <v>44</v>
      </c>
      <c r="F214" s="152" t="s">
        <v>289</v>
      </c>
      <c r="H214" s="153">
        <v>10.282</v>
      </c>
      <c r="I214" s="154"/>
      <c r="L214" s="150"/>
      <c r="M214" s="155"/>
      <c r="T214" s="156"/>
      <c r="AT214" s="151" t="s">
        <v>159</v>
      </c>
      <c r="AU214" s="151" t="s">
        <v>92</v>
      </c>
      <c r="AV214" s="13" t="s">
        <v>92</v>
      </c>
      <c r="AW214" s="13" t="s">
        <v>42</v>
      </c>
      <c r="AX214" s="13" t="s">
        <v>82</v>
      </c>
      <c r="AY214" s="151" t="s">
        <v>139</v>
      </c>
    </row>
    <row r="215" spans="2:65" s="13" customFormat="1" ht="11.25">
      <c r="B215" s="150"/>
      <c r="D215" s="144" t="s">
        <v>159</v>
      </c>
      <c r="E215" s="151" t="s">
        <v>44</v>
      </c>
      <c r="F215" s="152" t="s">
        <v>290</v>
      </c>
      <c r="H215" s="153">
        <v>3.3279999999999998</v>
      </c>
      <c r="I215" s="154"/>
      <c r="L215" s="150"/>
      <c r="M215" s="155"/>
      <c r="T215" s="156"/>
      <c r="AT215" s="151" t="s">
        <v>159</v>
      </c>
      <c r="AU215" s="151" t="s">
        <v>92</v>
      </c>
      <c r="AV215" s="13" t="s">
        <v>92</v>
      </c>
      <c r="AW215" s="13" t="s">
        <v>42</v>
      </c>
      <c r="AX215" s="13" t="s">
        <v>82</v>
      </c>
      <c r="AY215" s="151" t="s">
        <v>139</v>
      </c>
    </row>
    <row r="216" spans="2:65" s="13" customFormat="1" ht="11.25">
      <c r="B216" s="150"/>
      <c r="D216" s="144" t="s">
        <v>159</v>
      </c>
      <c r="E216" s="151" t="s">
        <v>44</v>
      </c>
      <c r="F216" s="152" t="s">
        <v>291</v>
      </c>
      <c r="H216" s="153">
        <v>5.226</v>
      </c>
      <c r="I216" s="154"/>
      <c r="L216" s="150"/>
      <c r="M216" s="155"/>
      <c r="T216" s="156"/>
      <c r="AT216" s="151" t="s">
        <v>159</v>
      </c>
      <c r="AU216" s="151" t="s">
        <v>92</v>
      </c>
      <c r="AV216" s="13" t="s">
        <v>92</v>
      </c>
      <c r="AW216" s="13" t="s">
        <v>42</v>
      </c>
      <c r="AX216" s="13" t="s">
        <v>82</v>
      </c>
      <c r="AY216" s="151" t="s">
        <v>139</v>
      </c>
    </row>
    <row r="217" spans="2:65" s="12" customFormat="1" ht="11.25">
      <c r="B217" s="143"/>
      <c r="D217" s="144" t="s">
        <v>159</v>
      </c>
      <c r="E217" s="145" t="s">
        <v>44</v>
      </c>
      <c r="F217" s="146" t="s">
        <v>292</v>
      </c>
      <c r="H217" s="145" t="s">
        <v>44</v>
      </c>
      <c r="I217" s="147"/>
      <c r="L217" s="143"/>
      <c r="M217" s="148"/>
      <c r="T217" s="149"/>
      <c r="AT217" s="145" t="s">
        <v>159</v>
      </c>
      <c r="AU217" s="145" t="s">
        <v>92</v>
      </c>
      <c r="AV217" s="12" t="s">
        <v>90</v>
      </c>
      <c r="AW217" s="12" t="s">
        <v>42</v>
      </c>
      <c r="AX217" s="12" t="s">
        <v>82</v>
      </c>
      <c r="AY217" s="145" t="s">
        <v>139</v>
      </c>
    </row>
    <row r="218" spans="2:65" s="13" customFormat="1" ht="11.25">
      <c r="B218" s="150"/>
      <c r="D218" s="144" t="s">
        <v>159</v>
      </c>
      <c r="E218" s="151" t="s">
        <v>44</v>
      </c>
      <c r="F218" s="152" t="s">
        <v>293</v>
      </c>
      <c r="H218" s="153">
        <v>6.72</v>
      </c>
      <c r="I218" s="154"/>
      <c r="L218" s="150"/>
      <c r="M218" s="155"/>
      <c r="T218" s="156"/>
      <c r="AT218" s="151" t="s">
        <v>159</v>
      </c>
      <c r="AU218" s="151" t="s">
        <v>92</v>
      </c>
      <c r="AV218" s="13" t="s">
        <v>92</v>
      </c>
      <c r="AW218" s="13" t="s">
        <v>42</v>
      </c>
      <c r="AX218" s="13" t="s">
        <v>82</v>
      </c>
      <c r="AY218" s="151" t="s">
        <v>139</v>
      </c>
    </row>
    <row r="219" spans="2:65" s="14" customFormat="1" ht="11.25">
      <c r="B219" s="157"/>
      <c r="D219" s="144" t="s">
        <v>159</v>
      </c>
      <c r="E219" s="158" t="s">
        <v>44</v>
      </c>
      <c r="F219" s="159" t="s">
        <v>166</v>
      </c>
      <c r="H219" s="160">
        <v>66.352999999999994</v>
      </c>
      <c r="I219" s="161"/>
      <c r="L219" s="157"/>
      <c r="M219" s="162"/>
      <c r="T219" s="163"/>
      <c r="AT219" s="158" t="s">
        <v>159</v>
      </c>
      <c r="AU219" s="158" t="s">
        <v>92</v>
      </c>
      <c r="AV219" s="14" t="s">
        <v>146</v>
      </c>
      <c r="AW219" s="14" t="s">
        <v>42</v>
      </c>
      <c r="AX219" s="14" t="s">
        <v>90</v>
      </c>
      <c r="AY219" s="158" t="s">
        <v>139</v>
      </c>
    </row>
    <row r="220" spans="2:65" s="1" customFormat="1" ht="21.75" customHeight="1">
      <c r="B220" s="33"/>
      <c r="C220" s="125" t="s">
        <v>232</v>
      </c>
      <c r="D220" s="125" t="s">
        <v>142</v>
      </c>
      <c r="E220" s="126" t="s">
        <v>294</v>
      </c>
      <c r="F220" s="127" t="s">
        <v>295</v>
      </c>
      <c r="G220" s="128" t="s">
        <v>145</v>
      </c>
      <c r="H220" s="129">
        <v>9</v>
      </c>
      <c r="I220" s="130"/>
      <c r="J220" s="131">
        <f>ROUND(I220*H220,2)</f>
        <v>0</v>
      </c>
      <c r="K220" s="132"/>
      <c r="L220" s="33"/>
      <c r="M220" s="133" t="s">
        <v>44</v>
      </c>
      <c r="N220" s="134" t="s">
        <v>53</v>
      </c>
      <c r="P220" s="135">
        <f>O220*H220</f>
        <v>0</v>
      </c>
      <c r="Q220" s="135">
        <v>0.01</v>
      </c>
      <c r="R220" s="135">
        <f>Q220*H220</f>
        <v>0.09</v>
      </c>
      <c r="S220" s="135">
        <v>0</v>
      </c>
      <c r="T220" s="136">
        <f>S220*H220</f>
        <v>0</v>
      </c>
      <c r="AR220" s="137" t="s">
        <v>146</v>
      </c>
      <c r="AT220" s="137" t="s">
        <v>142</v>
      </c>
      <c r="AU220" s="137" t="s">
        <v>92</v>
      </c>
      <c r="AY220" s="17" t="s">
        <v>139</v>
      </c>
      <c r="BE220" s="138">
        <f>IF(N220="základní",J220,0)</f>
        <v>0</v>
      </c>
      <c r="BF220" s="138">
        <f>IF(N220="snížená",J220,0)</f>
        <v>0</v>
      </c>
      <c r="BG220" s="138">
        <f>IF(N220="zákl. přenesená",J220,0)</f>
        <v>0</v>
      </c>
      <c r="BH220" s="138">
        <f>IF(N220="sníž. přenesená",J220,0)</f>
        <v>0</v>
      </c>
      <c r="BI220" s="138">
        <f>IF(N220="nulová",J220,0)</f>
        <v>0</v>
      </c>
      <c r="BJ220" s="17" t="s">
        <v>90</v>
      </c>
      <c r="BK220" s="138">
        <f>ROUND(I220*H220,2)</f>
        <v>0</v>
      </c>
      <c r="BL220" s="17" t="s">
        <v>146</v>
      </c>
      <c r="BM220" s="137" t="s">
        <v>296</v>
      </c>
    </row>
    <row r="221" spans="2:65" s="11" customFormat="1" ht="22.9" customHeight="1">
      <c r="B221" s="113"/>
      <c r="D221" s="114" t="s">
        <v>81</v>
      </c>
      <c r="E221" s="123" t="s">
        <v>297</v>
      </c>
      <c r="F221" s="123" t="s">
        <v>298</v>
      </c>
      <c r="I221" s="116"/>
      <c r="J221" s="124">
        <f>BK221</f>
        <v>0</v>
      </c>
      <c r="L221" s="113"/>
      <c r="M221" s="118"/>
      <c r="P221" s="119">
        <f>SUM(P222:P233)</f>
        <v>0</v>
      </c>
      <c r="R221" s="119">
        <f>SUM(R222:R233)</f>
        <v>0</v>
      </c>
      <c r="T221" s="120">
        <f>SUM(T222:T233)</f>
        <v>0</v>
      </c>
      <c r="AR221" s="114" t="s">
        <v>90</v>
      </c>
      <c r="AT221" s="121" t="s">
        <v>81</v>
      </c>
      <c r="AU221" s="121" t="s">
        <v>90</v>
      </c>
      <c r="AY221" s="114" t="s">
        <v>139</v>
      </c>
      <c r="BK221" s="122">
        <f>SUM(BK222:BK233)</f>
        <v>0</v>
      </c>
    </row>
    <row r="222" spans="2:65" s="1" customFormat="1" ht="24.2" customHeight="1">
      <c r="B222" s="33"/>
      <c r="C222" s="125" t="s">
        <v>299</v>
      </c>
      <c r="D222" s="125" t="s">
        <v>142</v>
      </c>
      <c r="E222" s="126" t="s">
        <v>300</v>
      </c>
      <c r="F222" s="127" t="s">
        <v>301</v>
      </c>
      <c r="G222" s="128" t="s">
        <v>302</v>
      </c>
      <c r="H222" s="129">
        <v>49.356999999999999</v>
      </c>
      <c r="I222" s="130"/>
      <c r="J222" s="131">
        <f>ROUND(I222*H222,2)</f>
        <v>0</v>
      </c>
      <c r="K222" s="132"/>
      <c r="L222" s="33"/>
      <c r="M222" s="133" t="s">
        <v>44</v>
      </c>
      <c r="N222" s="134" t="s">
        <v>53</v>
      </c>
      <c r="P222" s="135">
        <f>O222*H222</f>
        <v>0</v>
      </c>
      <c r="Q222" s="135">
        <v>0</v>
      </c>
      <c r="R222" s="135">
        <f>Q222*H222</f>
        <v>0</v>
      </c>
      <c r="S222" s="135">
        <v>0</v>
      </c>
      <c r="T222" s="136">
        <f>S222*H222</f>
        <v>0</v>
      </c>
      <c r="AR222" s="137" t="s">
        <v>146</v>
      </c>
      <c r="AT222" s="137" t="s">
        <v>142</v>
      </c>
      <c r="AU222" s="137" t="s">
        <v>92</v>
      </c>
      <c r="AY222" s="17" t="s">
        <v>139</v>
      </c>
      <c r="BE222" s="138">
        <f>IF(N222="základní",J222,0)</f>
        <v>0</v>
      </c>
      <c r="BF222" s="138">
        <f>IF(N222="snížená",J222,0)</f>
        <v>0</v>
      </c>
      <c r="BG222" s="138">
        <f>IF(N222="zákl. přenesená",J222,0)</f>
        <v>0</v>
      </c>
      <c r="BH222" s="138">
        <f>IF(N222="sníž. přenesená",J222,0)</f>
        <v>0</v>
      </c>
      <c r="BI222" s="138">
        <f>IF(N222="nulová",J222,0)</f>
        <v>0</v>
      </c>
      <c r="BJ222" s="17" t="s">
        <v>90</v>
      </c>
      <c r="BK222" s="138">
        <f>ROUND(I222*H222,2)</f>
        <v>0</v>
      </c>
      <c r="BL222" s="17" t="s">
        <v>146</v>
      </c>
      <c r="BM222" s="137" t="s">
        <v>303</v>
      </c>
    </row>
    <row r="223" spans="2:65" s="1" customFormat="1" ht="11.25">
      <c r="B223" s="33"/>
      <c r="D223" s="139" t="s">
        <v>148</v>
      </c>
      <c r="F223" s="140" t="s">
        <v>304</v>
      </c>
      <c r="I223" s="141"/>
      <c r="L223" s="33"/>
      <c r="M223" s="142"/>
      <c r="T223" s="54"/>
      <c r="AT223" s="17" t="s">
        <v>148</v>
      </c>
      <c r="AU223" s="17" t="s">
        <v>92</v>
      </c>
    </row>
    <row r="224" spans="2:65" s="1" customFormat="1" ht="24.2" customHeight="1">
      <c r="B224" s="33"/>
      <c r="C224" s="125" t="s">
        <v>305</v>
      </c>
      <c r="D224" s="125" t="s">
        <v>142</v>
      </c>
      <c r="E224" s="126" t="s">
        <v>306</v>
      </c>
      <c r="F224" s="127" t="s">
        <v>307</v>
      </c>
      <c r="G224" s="128" t="s">
        <v>302</v>
      </c>
      <c r="H224" s="129">
        <v>49.356999999999999</v>
      </c>
      <c r="I224" s="130"/>
      <c r="J224" s="131">
        <f>ROUND(I224*H224,2)</f>
        <v>0</v>
      </c>
      <c r="K224" s="132"/>
      <c r="L224" s="33"/>
      <c r="M224" s="133" t="s">
        <v>44</v>
      </c>
      <c r="N224" s="134" t="s">
        <v>53</v>
      </c>
      <c r="P224" s="135">
        <f>O224*H224</f>
        <v>0</v>
      </c>
      <c r="Q224" s="135">
        <v>0</v>
      </c>
      <c r="R224" s="135">
        <f>Q224*H224</f>
        <v>0</v>
      </c>
      <c r="S224" s="135">
        <v>0</v>
      </c>
      <c r="T224" s="136">
        <f>S224*H224</f>
        <v>0</v>
      </c>
      <c r="AR224" s="137" t="s">
        <v>146</v>
      </c>
      <c r="AT224" s="137" t="s">
        <v>142</v>
      </c>
      <c r="AU224" s="137" t="s">
        <v>92</v>
      </c>
      <c r="AY224" s="17" t="s">
        <v>139</v>
      </c>
      <c r="BE224" s="138">
        <f>IF(N224="základní",J224,0)</f>
        <v>0</v>
      </c>
      <c r="BF224" s="138">
        <f>IF(N224="snížená",J224,0)</f>
        <v>0</v>
      </c>
      <c r="BG224" s="138">
        <f>IF(N224="zákl. přenesená",J224,0)</f>
        <v>0</v>
      </c>
      <c r="BH224" s="138">
        <f>IF(N224="sníž. přenesená",J224,0)</f>
        <v>0</v>
      </c>
      <c r="BI224" s="138">
        <f>IF(N224="nulová",J224,0)</f>
        <v>0</v>
      </c>
      <c r="BJ224" s="17" t="s">
        <v>90</v>
      </c>
      <c r="BK224" s="138">
        <f>ROUND(I224*H224,2)</f>
        <v>0</v>
      </c>
      <c r="BL224" s="17" t="s">
        <v>146</v>
      </c>
      <c r="BM224" s="137" t="s">
        <v>308</v>
      </c>
    </row>
    <row r="225" spans="2:65" s="1" customFormat="1" ht="11.25">
      <c r="B225" s="33"/>
      <c r="D225" s="139" t="s">
        <v>148</v>
      </c>
      <c r="F225" s="140" t="s">
        <v>309</v>
      </c>
      <c r="I225" s="141"/>
      <c r="L225" s="33"/>
      <c r="M225" s="142"/>
      <c r="T225" s="54"/>
      <c r="AT225" s="17" t="s">
        <v>148</v>
      </c>
      <c r="AU225" s="17" t="s">
        <v>92</v>
      </c>
    </row>
    <row r="226" spans="2:65" s="1" customFormat="1" ht="24.2" customHeight="1">
      <c r="B226" s="33"/>
      <c r="C226" s="125" t="s">
        <v>310</v>
      </c>
      <c r="D226" s="125" t="s">
        <v>142</v>
      </c>
      <c r="E226" s="126" t="s">
        <v>311</v>
      </c>
      <c r="F226" s="127" t="s">
        <v>312</v>
      </c>
      <c r="G226" s="128" t="s">
        <v>302</v>
      </c>
      <c r="H226" s="129">
        <v>937.78300000000002</v>
      </c>
      <c r="I226" s="130"/>
      <c r="J226" s="131">
        <f>ROUND(I226*H226,2)</f>
        <v>0</v>
      </c>
      <c r="K226" s="132"/>
      <c r="L226" s="33"/>
      <c r="M226" s="133" t="s">
        <v>44</v>
      </c>
      <c r="N226" s="134" t="s">
        <v>53</v>
      </c>
      <c r="P226" s="135">
        <f>O226*H226</f>
        <v>0</v>
      </c>
      <c r="Q226" s="135">
        <v>0</v>
      </c>
      <c r="R226" s="135">
        <f>Q226*H226</f>
        <v>0</v>
      </c>
      <c r="S226" s="135">
        <v>0</v>
      </c>
      <c r="T226" s="136">
        <f>S226*H226</f>
        <v>0</v>
      </c>
      <c r="AR226" s="137" t="s">
        <v>146</v>
      </c>
      <c r="AT226" s="137" t="s">
        <v>142</v>
      </c>
      <c r="AU226" s="137" t="s">
        <v>92</v>
      </c>
      <c r="AY226" s="17" t="s">
        <v>139</v>
      </c>
      <c r="BE226" s="138">
        <f>IF(N226="základní",J226,0)</f>
        <v>0</v>
      </c>
      <c r="BF226" s="138">
        <f>IF(N226="snížená",J226,0)</f>
        <v>0</v>
      </c>
      <c r="BG226" s="138">
        <f>IF(N226="zákl. přenesená",J226,0)</f>
        <v>0</v>
      </c>
      <c r="BH226" s="138">
        <f>IF(N226="sníž. přenesená",J226,0)</f>
        <v>0</v>
      </c>
      <c r="BI226" s="138">
        <f>IF(N226="nulová",J226,0)</f>
        <v>0</v>
      </c>
      <c r="BJ226" s="17" t="s">
        <v>90</v>
      </c>
      <c r="BK226" s="138">
        <f>ROUND(I226*H226,2)</f>
        <v>0</v>
      </c>
      <c r="BL226" s="17" t="s">
        <v>146</v>
      </c>
      <c r="BM226" s="137" t="s">
        <v>313</v>
      </c>
    </row>
    <row r="227" spans="2:65" s="1" customFormat="1" ht="11.25">
      <c r="B227" s="33"/>
      <c r="D227" s="139" t="s">
        <v>148</v>
      </c>
      <c r="F227" s="140" t="s">
        <v>314</v>
      </c>
      <c r="I227" s="141"/>
      <c r="L227" s="33"/>
      <c r="M227" s="142"/>
      <c r="T227" s="54"/>
      <c r="AT227" s="17" t="s">
        <v>148</v>
      </c>
      <c r="AU227" s="17" t="s">
        <v>92</v>
      </c>
    </row>
    <row r="228" spans="2:65" s="13" customFormat="1" ht="11.25">
      <c r="B228" s="150"/>
      <c r="D228" s="144" t="s">
        <v>159</v>
      </c>
      <c r="F228" s="152" t="s">
        <v>315</v>
      </c>
      <c r="H228" s="153">
        <v>937.78300000000002</v>
      </c>
      <c r="I228" s="154"/>
      <c r="L228" s="150"/>
      <c r="M228" s="155"/>
      <c r="T228" s="156"/>
      <c r="AT228" s="151" t="s">
        <v>159</v>
      </c>
      <c r="AU228" s="151" t="s">
        <v>92</v>
      </c>
      <c r="AV228" s="13" t="s">
        <v>92</v>
      </c>
      <c r="AW228" s="13" t="s">
        <v>4</v>
      </c>
      <c r="AX228" s="13" t="s">
        <v>90</v>
      </c>
      <c r="AY228" s="151" t="s">
        <v>139</v>
      </c>
    </row>
    <row r="229" spans="2:65" s="1" customFormat="1" ht="49.15" customHeight="1">
      <c r="B229" s="33"/>
      <c r="C229" s="125" t="s">
        <v>316</v>
      </c>
      <c r="D229" s="125" t="s">
        <v>142</v>
      </c>
      <c r="E229" s="126" t="s">
        <v>317</v>
      </c>
      <c r="F229" s="127" t="s">
        <v>318</v>
      </c>
      <c r="G229" s="128" t="s">
        <v>302</v>
      </c>
      <c r="H229" s="129">
        <v>48.468000000000004</v>
      </c>
      <c r="I229" s="130"/>
      <c r="J229" s="131">
        <f>ROUND(I229*H229,2)</f>
        <v>0</v>
      </c>
      <c r="K229" s="132"/>
      <c r="L229" s="33"/>
      <c r="M229" s="133" t="s">
        <v>44</v>
      </c>
      <c r="N229" s="134" t="s">
        <v>53</v>
      </c>
      <c r="P229" s="135">
        <f>O229*H229</f>
        <v>0</v>
      </c>
      <c r="Q229" s="135">
        <v>0</v>
      </c>
      <c r="R229" s="135">
        <f>Q229*H229</f>
        <v>0</v>
      </c>
      <c r="S229" s="135">
        <v>0</v>
      </c>
      <c r="T229" s="136">
        <f>S229*H229</f>
        <v>0</v>
      </c>
      <c r="AR229" s="137" t="s">
        <v>146</v>
      </c>
      <c r="AT229" s="137" t="s">
        <v>142</v>
      </c>
      <c r="AU229" s="137" t="s">
        <v>92</v>
      </c>
      <c r="AY229" s="17" t="s">
        <v>139</v>
      </c>
      <c r="BE229" s="138">
        <f>IF(N229="základní",J229,0)</f>
        <v>0</v>
      </c>
      <c r="BF229" s="138">
        <f>IF(N229="snížená",J229,0)</f>
        <v>0</v>
      </c>
      <c r="BG229" s="138">
        <f>IF(N229="zákl. přenesená",J229,0)</f>
        <v>0</v>
      </c>
      <c r="BH229" s="138">
        <f>IF(N229="sníž. přenesená",J229,0)</f>
        <v>0</v>
      </c>
      <c r="BI229" s="138">
        <f>IF(N229="nulová",J229,0)</f>
        <v>0</v>
      </c>
      <c r="BJ229" s="17" t="s">
        <v>90</v>
      </c>
      <c r="BK229" s="138">
        <f>ROUND(I229*H229,2)</f>
        <v>0</v>
      </c>
      <c r="BL229" s="17" t="s">
        <v>146</v>
      </c>
      <c r="BM229" s="137" t="s">
        <v>319</v>
      </c>
    </row>
    <row r="230" spans="2:65" s="1" customFormat="1" ht="11.25">
      <c r="B230" s="33"/>
      <c r="D230" s="139" t="s">
        <v>148</v>
      </c>
      <c r="F230" s="140" t="s">
        <v>320</v>
      </c>
      <c r="I230" s="141"/>
      <c r="L230" s="33"/>
      <c r="M230" s="142"/>
      <c r="T230" s="54"/>
      <c r="AT230" s="17" t="s">
        <v>148</v>
      </c>
      <c r="AU230" s="17" t="s">
        <v>92</v>
      </c>
    </row>
    <row r="231" spans="2:65" s="13" customFormat="1" ht="11.25">
      <c r="B231" s="150"/>
      <c r="D231" s="144" t="s">
        <v>159</v>
      </c>
      <c r="E231" s="151" t="s">
        <v>44</v>
      </c>
      <c r="F231" s="152" t="s">
        <v>321</v>
      </c>
      <c r="H231" s="153">
        <v>48.468000000000004</v>
      </c>
      <c r="I231" s="154"/>
      <c r="L231" s="150"/>
      <c r="M231" s="155"/>
      <c r="T231" s="156"/>
      <c r="AT231" s="151" t="s">
        <v>159</v>
      </c>
      <c r="AU231" s="151" t="s">
        <v>92</v>
      </c>
      <c r="AV231" s="13" t="s">
        <v>92</v>
      </c>
      <c r="AW231" s="13" t="s">
        <v>42</v>
      </c>
      <c r="AX231" s="13" t="s">
        <v>90</v>
      </c>
      <c r="AY231" s="151" t="s">
        <v>139</v>
      </c>
    </row>
    <row r="232" spans="2:65" s="1" customFormat="1" ht="37.9" customHeight="1">
      <c r="B232" s="33"/>
      <c r="C232" s="125" t="s">
        <v>7</v>
      </c>
      <c r="D232" s="125" t="s">
        <v>142</v>
      </c>
      <c r="E232" s="126" t="s">
        <v>322</v>
      </c>
      <c r="F232" s="127" t="s">
        <v>323</v>
      </c>
      <c r="G232" s="128" t="s">
        <v>302</v>
      </c>
      <c r="H232" s="129">
        <v>0.88900000000000001</v>
      </c>
      <c r="I232" s="130"/>
      <c r="J232" s="131">
        <f>ROUND(I232*H232,2)</f>
        <v>0</v>
      </c>
      <c r="K232" s="132"/>
      <c r="L232" s="33"/>
      <c r="M232" s="133" t="s">
        <v>44</v>
      </c>
      <c r="N232" s="134" t="s">
        <v>53</v>
      </c>
      <c r="P232" s="135">
        <f>O232*H232</f>
        <v>0</v>
      </c>
      <c r="Q232" s="135">
        <v>0</v>
      </c>
      <c r="R232" s="135">
        <f>Q232*H232</f>
        <v>0</v>
      </c>
      <c r="S232" s="135">
        <v>0</v>
      </c>
      <c r="T232" s="136">
        <f>S232*H232</f>
        <v>0</v>
      </c>
      <c r="AR232" s="137" t="s">
        <v>146</v>
      </c>
      <c r="AT232" s="137" t="s">
        <v>142</v>
      </c>
      <c r="AU232" s="137" t="s">
        <v>92</v>
      </c>
      <c r="AY232" s="17" t="s">
        <v>139</v>
      </c>
      <c r="BE232" s="138">
        <f>IF(N232="základní",J232,0)</f>
        <v>0</v>
      </c>
      <c r="BF232" s="138">
        <f>IF(N232="snížená",J232,0)</f>
        <v>0</v>
      </c>
      <c r="BG232" s="138">
        <f>IF(N232="zákl. přenesená",J232,0)</f>
        <v>0</v>
      </c>
      <c r="BH232" s="138">
        <f>IF(N232="sníž. přenesená",J232,0)</f>
        <v>0</v>
      </c>
      <c r="BI232" s="138">
        <f>IF(N232="nulová",J232,0)</f>
        <v>0</v>
      </c>
      <c r="BJ232" s="17" t="s">
        <v>90</v>
      </c>
      <c r="BK232" s="138">
        <f>ROUND(I232*H232,2)</f>
        <v>0</v>
      </c>
      <c r="BL232" s="17" t="s">
        <v>146</v>
      </c>
      <c r="BM232" s="137" t="s">
        <v>324</v>
      </c>
    </row>
    <row r="233" spans="2:65" s="1" customFormat="1" ht="11.25">
      <c r="B233" s="33"/>
      <c r="D233" s="139" t="s">
        <v>148</v>
      </c>
      <c r="F233" s="140" t="s">
        <v>325</v>
      </c>
      <c r="I233" s="141"/>
      <c r="L233" s="33"/>
      <c r="M233" s="142"/>
      <c r="T233" s="54"/>
      <c r="AT233" s="17" t="s">
        <v>148</v>
      </c>
      <c r="AU233" s="17" t="s">
        <v>92</v>
      </c>
    </row>
    <row r="234" spans="2:65" s="11" customFormat="1" ht="22.9" customHeight="1">
      <c r="B234" s="113"/>
      <c r="D234" s="114" t="s">
        <v>81</v>
      </c>
      <c r="E234" s="123" t="s">
        <v>326</v>
      </c>
      <c r="F234" s="123" t="s">
        <v>327</v>
      </c>
      <c r="I234" s="116"/>
      <c r="J234" s="124">
        <f>BK234</f>
        <v>0</v>
      </c>
      <c r="L234" s="113"/>
      <c r="M234" s="118"/>
      <c r="P234" s="119">
        <f>SUM(P235:P236)</f>
        <v>0</v>
      </c>
      <c r="R234" s="119">
        <f>SUM(R235:R236)</f>
        <v>0</v>
      </c>
      <c r="T234" s="120">
        <f>SUM(T235:T236)</f>
        <v>0</v>
      </c>
      <c r="AR234" s="114" t="s">
        <v>90</v>
      </c>
      <c r="AT234" s="121" t="s">
        <v>81</v>
      </c>
      <c r="AU234" s="121" t="s">
        <v>90</v>
      </c>
      <c r="AY234" s="114" t="s">
        <v>139</v>
      </c>
      <c r="BK234" s="122">
        <f>SUM(BK235:BK236)</f>
        <v>0</v>
      </c>
    </row>
    <row r="235" spans="2:65" s="1" customFormat="1" ht="24.2" customHeight="1">
      <c r="B235" s="33"/>
      <c r="C235" s="125" t="s">
        <v>328</v>
      </c>
      <c r="D235" s="125" t="s">
        <v>142</v>
      </c>
      <c r="E235" s="126" t="s">
        <v>329</v>
      </c>
      <c r="F235" s="127" t="s">
        <v>330</v>
      </c>
      <c r="G235" s="128" t="s">
        <v>302</v>
      </c>
      <c r="H235" s="129">
        <v>15.242000000000001</v>
      </c>
      <c r="I235" s="130"/>
      <c r="J235" s="131">
        <f>ROUND(I235*H235,2)</f>
        <v>0</v>
      </c>
      <c r="K235" s="132"/>
      <c r="L235" s="33"/>
      <c r="M235" s="133" t="s">
        <v>44</v>
      </c>
      <c r="N235" s="134" t="s">
        <v>53</v>
      </c>
      <c r="P235" s="135">
        <f>O235*H235</f>
        <v>0</v>
      </c>
      <c r="Q235" s="135">
        <v>0</v>
      </c>
      <c r="R235" s="135">
        <f>Q235*H235</f>
        <v>0</v>
      </c>
      <c r="S235" s="135">
        <v>0</v>
      </c>
      <c r="T235" s="136">
        <f>S235*H235</f>
        <v>0</v>
      </c>
      <c r="AR235" s="137" t="s">
        <v>146</v>
      </c>
      <c r="AT235" s="137" t="s">
        <v>142</v>
      </c>
      <c r="AU235" s="137" t="s">
        <v>92</v>
      </c>
      <c r="AY235" s="17" t="s">
        <v>139</v>
      </c>
      <c r="BE235" s="138">
        <f>IF(N235="základní",J235,0)</f>
        <v>0</v>
      </c>
      <c r="BF235" s="138">
        <f>IF(N235="snížená",J235,0)</f>
        <v>0</v>
      </c>
      <c r="BG235" s="138">
        <f>IF(N235="zákl. přenesená",J235,0)</f>
        <v>0</v>
      </c>
      <c r="BH235" s="138">
        <f>IF(N235="sníž. přenesená",J235,0)</f>
        <v>0</v>
      </c>
      <c r="BI235" s="138">
        <f>IF(N235="nulová",J235,0)</f>
        <v>0</v>
      </c>
      <c r="BJ235" s="17" t="s">
        <v>90</v>
      </c>
      <c r="BK235" s="138">
        <f>ROUND(I235*H235,2)</f>
        <v>0</v>
      </c>
      <c r="BL235" s="17" t="s">
        <v>146</v>
      </c>
      <c r="BM235" s="137" t="s">
        <v>331</v>
      </c>
    </row>
    <row r="236" spans="2:65" s="1" customFormat="1" ht="11.25">
      <c r="B236" s="33"/>
      <c r="D236" s="139" t="s">
        <v>148</v>
      </c>
      <c r="F236" s="140" t="s">
        <v>332</v>
      </c>
      <c r="I236" s="141"/>
      <c r="L236" s="33"/>
      <c r="M236" s="142"/>
      <c r="T236" s="54"/>
      <c r="AT236" s="17" t="s">
        <v>148</v>
      </c>
      <c r="AU236" s="17" t="s">
        <v>92</v>
      </c>
    </row>
    <row r="237" spans="2:65" s="11" customFormat="1" ht="25.9" customHeight="1">
      <c r="B237" s="113"/>
      <c r="D237" s="114" t="s">
        <v>81</v>
      </c>
      <c r="E237" s="115" t="s">
        <v>333</v>
      </c>
      <c r="F237" s="115" t="s">
        <v>334</v>
      </c>
      <c r="I237" s="116"/>
      <c r="J237" s="117">
        <f>BK237</f>
        <v>0</v>
      </c>
      <c r="L237" s="113"/>
      <c r="M237" s="118"/>
      <c r="P237" s="119">
        <f>P238+P340+P434+P541+P562+P633+P668+P692+P779+P856+P947+P960</f>
        <v>0</v>
      </c>
      <c r="R237" s="119">
        <f>R238+R340+R434+R541+R562+R633+R668+R692+R779+R856+R947+R960</f>
        <v>22.423536909999999</v>
      </c>
      <c r="T237" s="120">
        <f>T238+T340+T434+T541+T562+T633+T668+T692+T779+T856+T947+T960</f>
        <v>28.949531800000003</v>
      </c>
      <c r="AR237" s="114" t="s">
        <v>92</v>
      </c>
      <c r="AT237" s="121" t="s">
        <v>81</v>
      </c>
      <c r="AU237" s="121" t="s">
        <v>82</v>
      </c>
      <c r="AY237" s="114" t="s">
        <v>139</v>
      </c>
      <c r="BK237" s="122">
        <f>BK238+BK340+BK434+BK541+BK562+BK633+BK668+BK692+BK779+BK856+BK947+BK960</f>
        <v>0</v>
      </c>
    </row>
    <row r="238" spans="2:65" s="11" customFormat="1" ht="22.9" customHeight="1">
      <c r="B238" s="113"/>
      <c r="D238" s="114" t="s">
        <v>81</v>
      </c>
      <c r="E238" s="123" t="s">
        <v>335</v>
      </c>
      <c r="F238" s="123" t="s">
        <v>336</v>
      </c>
      <c r="I238" s="116"/>
      <c r="J238" s="124">
        <f>BK238</f>
        <v>0</v>
      </c>
      <c r="L238" s="113"/>
      <c r="M238" s="118"/>
      <c r="P238" s="119">
        <f>SUM(P239:P339)</f>
        <v>0</v>
      </c>
      <c r="R238" s="119">
        <f>SUM(R239:R339)</f>
        <v>0</v>
      </c>
      <c r="T238" s="120">
        <f>SUM(T239:T339)</f>
        <v>0.64964</v>
      </c>
      <c r="AR238" s="114" t="s">
        <v>92</v>
      </c>
      <c r="AT238" s="121" t="s">
        <v>81</v>
      </c>
      <c r="AU238" s="121" t="s">
        <v>90</v>
      </c>
      <c r="AY238" s="114" t="s">
        <v>139</v>
      </c>
      <c r="BK238" s="122">
        <f>SUM(BK239:BK339)</f>
        <v>0</v>
      </c>
    </row>
    <row r="239" spans="2:65" s="1" customFormat="1" ht="16.5" customHeight="1">
      <c r="B239" s="33"/>
      <c r="C239" s="125" t="s">
        <v>337</v>
      </c>
      <c r="D239" s="125" t="s">
        <v>142</v>
      </c>
      <c r="E239" s="126" t="s">
        <v>338</v>
      </c>
      <c r="F239" s="127" t="s">
        <v>339</v>
      </c>
      <c r="G239" s="128" t="s">
        <v>340</v>
      </c>
      <c r="H239" s="129">
        <v>4</v>
      </c>
      <c r="I239" s="130"/>
      <c r="J239" s="131">
        <f>ROUND(I239*H239,2)</f>
        <v>0</v>
      </c>
      <c r="K239" s="132"/>
      <c r="L239" s="33"/>
      <c r="M239" s="133" t="s">
        <v>44</v>
      </c>
      <c r="N239" s="134" t="s">
        <v>53</v>
      </c>
      <c r="P239" s="135">
        <f>O239*H239</f>
        <v>0</v>
      </c>
      <c r="Q239" s="135">
        <v>0</v>
      </c>
      <c r="R239" s="135">
        <f>Q239*H239</f>
        <v>0</v>
      </c>
      <c r="S239" s="135">
        <v>1.933E-2</v>
      </c>
      <c r="T239" s="136">
        <f>S239*H239</f>
        <v>7.732E-2</v>
      </c>
      <c r="AR239" s="137" t="s">
        <v>232</v>
      </c>
      <c r="AT239" s="137" t="s">
        <v>142</v>
      </c>
      <c r="AU239" s="137" t="s">
        <v>92</v>
      </c>
      <c r="AY239" s="17" t="s">
        <v>139</v>
      </c>
      <c r="BE239" s="138">
        <f>IF(N239="základní",J239,0)</f>
        <v>0</v>
      </c>
      <c r="BF239" s="138">
        <f>IF(N239="snížená",J239,0)</f>
        <v>0</v>
      </c>
      <c r="BG239" s="138">
        <f>IF(N239="zákl. přenesená",J239,0)</f>
        <v>0</v>
      </c>
      <c r="BH239" s="138">
        <f>IF(N239="sníž. přenesená",J239,0)</f>
        <v>0</v>
      </c>
      <c r="BI239" s="138">
        <f>IF(N239="nulová",J239,0)</f>
        <v>0</v>
      </c>
      <c r="BJ239" s="17" t="s">
        <v>90</v>
      </c>
      <c r="BK239" s="138">
        <f>ROUND(I239*H239,2)</f>
        <v>0</v>
      </c>
      <c r="BL239" s="17" t="s">
        <v>232</v>
      </c>
      <c r="BM239" s="137" t="s">
        <v>341</v>
      </c>
    </row>
    <row r="240" spans="2:65" s="1" customFormat="1" ht="11.25">
      <c r="B240" s="33"/>
      <c r="D240" s="139" t="s">
        <v>148</v>
      </c>
      <c r="F240" s="140" t="s">
        <v>342</v>
      </c>
      <c r="I240" s="141"/>
      <c r="L240" s="33"/>
      <c r="M240" s="142"/>
      <c r="T240" s="54"/>
      <c r="AT240" s="17" t="s">
        <v>148</v>
      </c>
      <c r="AU240" s="17" t="s">
        <v>92</v>
      </c>
    </row>
    <row r="241" spans="2:65" s="13" customFormat="1" ht="11.25">
      <c r="B241" s="150"/>
      <c r="D241" s="144" t="s">
        <v>159</v>
      </c>
      <c r="E241" s="151" t="s">
        <v>44</v>
      </c>
      <c r="F241" s="152" t="s">
        <v>343</v>
      </c>
      <c r="H241" s="153">
        <v>1</v>
      </c>
      <c r="I241" s="154"/>
      <c r="L241" s="150"/>
      <c r="M241" s="155"/>
      <c r="T241" s="156"/>
      <c r="AT241" s="151" t="s">
        <v>159</v>
      </c>
      <c r="AU241" s="151" t="s">
        <v>92</v>
      </c>
      <c r="AV241" s="13" t="s">
        <v>92</v>
      </c>
      <c r="AW241" s="13" t="s">
        <v>42</v>
      </c>
      <c r="AX241" s="13" t="s">
        <v>82</v>
      </c>
      <c r="AY241" s="151" t="s">
        <v>139</v>
      </c>
    </row>
    <row r="242" spans="2:65" s="13" customFormat="1" ht="11.25">
      <c r="B242" s="150"/>
      <c r="D242" s="144" t="s">
        <v>159</v>
      </c>
      <c r="E242" s="151" t="s">
        <v>44</v>
      </c>
      <c r="F242" s="152" t="s">
        <v>344</v>
      </c>
      <c r="H242" s="153">
        <v>1</v>
      </c>
      <c r="I242" s="154"/>
      <c r="L242" s="150"/>
      <c r="M242" s="155"/>
      <c r="T242" s="156"/>
      <c r="AT242" s="151" t="s">
        <v>159</v>
      </c>
      <c r="AU242" s="151" t="s">
        <v>92</v>
      </c>
      <c r="AV242" s="13" t="s">
        <v>92</v>
      </c>
      <c r="AW242" s="13" t="s">
        <v>42</v>
      </c>
      <c r="AX242" s="13" t="s">
        <v>82</v>
      </c>
      <c r="AY242" s="151" t="s">
        <v>139</v>
      </c>
    </row>
    <row r="243" spans="2:65" s="13" customFormat="1" ht="11.25">
      <c r="B243" s="150"/>
      <c r="D243" s="144" t="s">
        <v>159</v>
      </c>
      <c r="E243" s="151" t="s">
        <v>44</v>
      </c>
      <c r="F243" s="152" t="s">
        <v>345</v>
      </c>
      <c r="H243" s="153">
        <v>1</v>
      </c>
      <c r="I243" s="154"/>
      <c r="L243" s="150"/>
      <c r="M243" s="155"/>
      <c r="T243" s="156"/>
      <c r="AT243" s="151" t="s">
        <v>159</v>
      </c>
      <c r="AU243" s="151" t="s">
        <v>92</v>
      </c>
      <c r="AV243" s="13" t="s">
        <v>92</v>
      </c>
      <c r="AW243" s="13" t="s">
        <v>42</v>
      </c>
      <c r="AX243" s="13" t="s">
        <v>82</v>
      </c>
      <c r="AY243" s="151" t="s">
        <v>139</v>
      </c>
    </row>
    <row r="244" spans="2:65" s="13" customFormat="1" ht="11.25">
      <c r="B244" s="150"/>
      <c r="D244" s="144" t="s">
        <v>159</v>
      </c>
      <c r="E244" s="151" t="s">
        <v>44</v>
      </c>
      <c r="F244" s="152" t="s">
        <v>346</v>
      </c>
      <c r="H244" s="153">
        <v>1</v>
      </c>
      <c r="I244" s="154"/>
      <c r="L244" s="150"/>
      <c r="M244" s="155"/>
      <c r="T244" s="156"/>
      <c r="AT244" s="151" t="s">
        <v>159</v>
      </c>
      <c r="AU244" s="151" t="s">
        <v>92</v>
      </c>
      <c r="AV244" s="13" t="s">
        <v>92</v>
      </c>
      <c r="AW244" s="13" t="s">
        <v>42</v>
      </c>
      <c r="AX244" s="13" t="s">
        <v>82</v>
      </c>
      <c r="AY244" s="151" t="s">
        <v>139</v>
      </c>
    </row>
    <row r="245" spans="2:65" s="14" customFormat="1" ht="11.25">
      <c r="B245" s="157"/>
      <c r="D245" s="144" t="s">
        <v>159</v>
      </c>
      <c r="E245" s="158" t="s">
        <v>44</v>
      </c>
      <c r="F245" s="159" t="s">
        <v>166</v>
      </c>
      <c r="H245" s="160">
        <v>4</v>
      </c>
      <c r="I245" s="161"/>
      <c r="L245" s="157"/>
      <c r="M245" s="162"/>
      <c r="T245" s="163"/>
      <c r="AT245" s="158" t="s">
        <v>159</v>
      </c>
      <c r="AU245" s="158" t="s">
        <v>92</v>
      </c>
      <c r="AV245" s="14" t="s">
        <v>146</v>
      </c>
      <c r="AW245" s="14" t="s">
        <v>42</v>
      </c>
      <c r="AX245" s="14" t="s">
        <v>90</v>
      </c>
      <c r="AY245" s="158" t="s">
        <v>139</v>
      </c>
    </row>
    <row r="246" spans="2:65" s="1" customFormat="1" ht="16.5" customHeight="1">
      <c r="B246" s="33"/>
      <c r="C246" s="125" t="s">
        <v>347</v>
      </c>
      <c r="D246" s="125" t="s">
        <v>142</v>
      </c>
      <c r="E246" s="126" t="s">
        <v>348</v>
      </c>
      <c r="F246" s="127" t="s">
        <v>349</v>
      </c>
      <c r="G246" s="128" t="s">
        <v>340</v>
      </c>
      <c r="H246" s="129">
        <v>10</v>
      </c>
      <c r="I246" s="130"/>
      <c r="J246" s="131">
        <f>ROUND(I246*H246,2)</f>
        <v>0</v>
      </c>
      <c r="K246" s="132"/>
      <c r="L246" s="33"/>
      <c r="M246" s="133" t="s">
        <v>44</v>
      </c>
      <c r="N246" s="134" t="s">
        <v>53</v>
      </c>
      <c r="P246" s="135">
        <f>O246*H246</f>
        <v>0</v>
      </c>
      <c r="Q246" s="135">
        <v>0</v>
      </c>
      <c r="R246" s="135">
        <f>Q246*H246</f>
        <v>0</v>
      </c>
      <c r="S246" s="135">
        <v>1.9460000000000002E-2</v>
      </c>
      <c r="T246" s="136">
        <f>S246*H246</f>
        <v>0.19460000000000002</v>
      </c>
      <c r="AR246" s="137" t="s">
        <v>232</v>
      </c>
      <c r="AT246" s="137" t="s">
        <v>142</v>
      </c>
      <c r="AU246" s="137" t="s">
        <v>92</v>
      </c>
      <c r="AY246" s="17" t="s">
        <v>139</v>
      </c>
      <c r="BE246" s="138">
        <f>IF(N246="základní",J246,0)</f>
        <v>0</v>
      </c>
      <c r="BF246" s="138">
        <f>IF(N246="snížená",J246,0)</f>
        <v>0</v>
      </c>
      <c r="BG246" s="138">
        <f>IF(N246="zákl. přenesená",J246,0)</f>
        <v>0</v>
      </c>
      <c r="BH246" s="138">
        <f>IF(N246="sníž. přenesená",J246,0)</f>
        <v>0</v>
      </c>
      <c r="BI246" s="138">
        <f>IF(N246="nulová",J246,0)</f>
        <v>0</v>
      </c>
      <c r="BJ246" s="17" t="s">
        <v>90</v>
      </c>
      <c r="BK246" s="138">
        <f>ROUND(I246*H246,2)</f>
        <v>0</v>
      </c>
      <c r="BL246" s="17" t="s">
        <v>232</v>
      </c>
      <c r="BM246" s="137" t="s">
        <v>350</v>
      </c>
    </row>
    <row r="247" spans="2:65" s="1" customFormat="1" ht="11.25">
      <c r="B247" s="33"/>
      <c r="D247" s="139" t="s">
        <v>148</v>
      </c>
      <c r="F247" s="140" t="s">
        <v>351</v>
      </c>
      <c r="I247" s="141"/>
      <c r="L247" s="33"/>
      <c r="M247" s="142"/>
      <c r="T247" s="54"/>
      <c r="AT247" s="17" t="s">
        <v>148</v>
      </c>
      <c r="AU247" s="17" t="s">
        <v>92</v>
      </c>
    </row>
    <row r="248" spans="2:65" s="13" customFormat="1" ht="11.25">
      <c r="B248" s="150"/>
      <c r="D248" s="144" t="s">
        <v>159</v>
      </c>
      <c r="E248" s="151" t="s">
        <v>44</v>
      </c>
      <c r="F248" s="152" t="s">
        <v>352</v>
      </c>
      <c r="H248" s="153">
        <v>2</v>
      </c>
      <c r="I248" s="154"/>
      <c r="L248" s="150"/>
      <c r="M248" s="155"/>
      <c r="T248" s="156"/>
      <c r="AT248" s="151" t="s">
        <v>159</v>
      </c>
      <c r="AU248" s="151" t="s">
        <v>92</v>
      </c>
      <c r="AV248" s="13" t="s">
        <v>92</v>
      </c>
      <c r="AW248" s="13" t="s">
        <v>42</v>
      </c>
      <c r="AX248" s="13" t="s">
        <v>82</v>
      </c>
      <c r="AY248" s="151" t="s">
        <v>139</v>
      </c>
    </row>
    <row r="249" spans="2:65" s="13" customFormat="1" ht="11.25">
      <c r="B249" s="150"/>
      <c r="D249" s="144" t="s">
        <v>159</v>
      </c>
      <c r="E249" s="151" t="s">
        <v>44</v>
      </c>
      <c r="F249" s="152" t="s">
        <v>353</v>
      </c>
      <c r="H249" s="153">
        <v>2</v>
      </c>
      <c r="I249" s="154"/>
      <c r="L249" s="150"/>
      <c r="M249" s="155"/>
      <c r="T249" s="156"/>
      <c r="AT249" s="151" t="s">
        <v>159</v>
      </c>
      <c r="AU249" s="151" t="s">
        <v>92</v>
      </c>
      <c r="AV249" s="13" t="s">
        <v>92</v>
      </c>
      <c r="AW249" s="13" t="s">
        <v>42</v>
      </c>
      <c r="AX249" s="13" t="s">
        <v>82</v>
      </c>
      <c r="AY249" s="151" t="s">
        <v>139</v>
      </c>
    </row>
    <row r="250" spans="2:65" s="13" customFormat="1" ht="11.25">
      <c r="B250" s="150"/>
      <c r="D250" s="144" t="s">
        <v>159</v>
      </c>
      <c r="E250" s="151" t="s">
        <v>44</v>
      </c>
      <c r="F250" s="152" t="s">
        <v>354</v>
      </c>
      <c r="H250" s="153">
        <v>2</v>
      </c>
      <c r="I250" s="154"/>
      <c r="L250" s="150"/>
      <c r="M250" s="155"/>
      <c r="T250" s="156"/>
      <c r="AT250" s="151" t="s">
        <v>159</v>
      </c>
      <c r="AU250" s="151" t="s">
        <v>92</v>
      </c>
      <c r="AV250" s="13" t="s">
        <v>92</v>
      </c>
      <c r="AW250" s="13" t="s">
        <v>42</v>
      </c>
      <c r="AX250" s="13" t="s">
        <v>82</v>
      </c>
      <c r="AY250" s="151" t="s">
        <v>139</v>
      </c>
    </row>
    <row r="251" spans="2:65" s="13" customFormat="1" ht="11.25">
      <c r="B251" s="150"/>
      <c r="D251" s="144" t="s">
        <v>159</v>
      </c>
      <c r="E251" s="151" t="s">
        <v>44</v>
      </c>
      <c r="F251" s="152" t="s">
        <v>355</v>
      </c>
      <c r="H251" s="153">
        <v>2</v>
      </c>
      <c r="I251" s="154"/>
      <c r="L251" s="150"/>
      <c r="M251" s="155"/>
      <c r="T251" s="156"/>
      <c r="AT251" s="151" t="s">
        <v>159</v>
      </c>
      <c r="AU251" s="151" t="s">
        <v>92</v>
      </c>
      <c r="AV251" s="13" t="s">
        <v>92</v>
      </c>
      <c r="AW251" s="13" t="s">
        <v>42</v>
      </c>
      <c r="AX251" s="13" t="s">
        <v>82</v>
      </c>
      <c r="AY251" s="151" t="s">
        <v>139</v>
      </c>
    </row>
    <row r="252" spans="2:65" s="13" customFormat="1" ht="11.25">
      <c r="B252" s="150"/>
      <c r="D252" s="144" t="s">
        <v>159</v>
      </c>
      <c r="E252" s="151" t="s">
        <v>44</v>
      </c>
      <c r="F252" s="152" t="s">
        <v>356</v>
      </c>
      <c r="H252" s="153">
        <v>1</v>
      </c>
      <c r="I252" s="154"/>
      <c r="L252" s="150"/>
      <c r="M252" s="155"/>
      <c r="T252" s="156"/>
      <c r="AT252" s="151" t="s">
        <v>159</v>
      </c>
      <c r="AU252" s="151" t="s">
        <v>92</v>
      </c>
      <c r="AV252" s="13" t="s">
        <v>92</v>
      </c>
      <c r="AW252" s="13" t="s">
        <v>42</v>
      </c>
      <c r="AX252" s="13" t="s">
        <v>82</v>
      </c>
      <c r="AY252" s="151" t="s">
        <v>139</v>
      </c>
    </row>
    <row r="253" spans="2:65" s="13" customFormat="1" ht="11.25">
      <c r="B253" s="150"/>
      <c r="D253" s="144" t="s">
        <v>159</v>
      </c>
      <c r="E253" s="151" t="s">
        <v>44</v>
      </c>
      <c r="F253" s="152" t="s">
        <v>357</v>
      </c>
      <c r="H253" s="153">
        <v>1</v>
      </c>
      <c r="I253" s="154"/>
      <c r="L253" s="150"/>
      <c r="M253" s="155"/>
      <c r="T253" s="156"/>
      <c r="AT253" s="151" t="s">
        <v>159</v>
      </c>
      <c r="AU253" s="151" t="s">
        <v>92</v>
      </c>
      <c r="AV253" s="13" t="s">
        <v>92</v>
      </c>
      <c r="AW253" s="13" t="s">
        <v>42</v>
      </c>
      <c r="AX253" s="13" t="s">
        <v>82</v>
      </c>
      <c r="AY253" s="151" t="s">
        <v>139</v>
      </c>
    </row>
    <row r="254" spans="2:65" s="14" customFormat="1" ht="11.25">
      <c r="B254" s="157"/>
      <c r="D254" s="144" t="s">
        <v>159</v>
      </c>
      <c r="E254" s="158" t="s">
        <v>44</v>
      </c>
      <c r="F254" s="159" t="s">
        <v>166</v>
      </c>
      <c r="H254" s="160">
        <v>10</v>
      </c>
      <c r="I254" s="161"/>
      <c r="L254" s="157"/>
      <c r="M254" s="162"/>
      <c r="T254" s="163"/>
      <c r="AT254" s="158" t="s">
        <v>159</v>
      </c>
      <c r="AU254" s="158" t="s">
        <v>92</v>
      </c>
      <c r="AV254" s="14" t="s">
        <v>146</v>
      </c>
      <c r="AW254" s="14" t="s">
        <v>42</v>
      </c>
      <c r="AX254" s="14" t="s">
        <v>90</v>
      </c>
      <c r="AY254" s="158" t="s">
        <v>139</v>
      </c>
    </row>
    <row r="255" spans="2:65" s="1" customFormat="1" ht="16.5" customHeight="1">
      <c r="B255" s="33"/>
      <c r="C255" s="125" t="s">
        <v>358</v>
      </c>
      <c r="D255" s="125" t="s">
        <v>142</v>
      </c>
      <c r="E255" s="126" t="s">
        <v>359</v>
      </c>
      <c r="F255" s="127" t="s">
        <v>360</v>
      </c>
      <c r="G255" s="128" t="s">
        <v>340</v>
      </c>
      <c r="H255" s="129">
        <v>1</v>
      </c>
      <c r="I255" s="130"/>
      <c r="J255" s="131">
        <f>ROUND(I255*H255,2)</f>
        <v>0</v>
      </c>
      <c r="K255" s="132"/>
      <c r="L255" s="33"/>
      <c r="M255" s="133" t="s">
        <v>44</v>
      </c>
      <c r="N255" s="134" t="s">
        <v>53</v>
      </c>
      <c r="P255" s="135">
        <f>O255*H255</f>
        <v>0</v>
      </c>
      <c r="Q255" s="135">
        <v>0</v>
      </c>
      <c r="R255" s="135">
        <f>Q255*H255</f>
        <v>0</v>
      </c>
      <c r="S255" s="135">
        <v>9.5100000000000004E-2</v>
      </c>
      <c r="T255" s="136">
        <f>S255*H255</f>
        <v>9.5100000000000004E-2</v>
      </c>
      <c r="AR255" s="137" t="s">
        <v>232</v>
      </c>
      <c r="AT255" s="137" t="s">
        <v>142</v>
      </c>
      <c r="AU255" s="137" t="s">
        <v>92</v>
      </c>
      <c r="AY255" s="17" t="s">
        <v>139</v>
      </c>
      <c r="BE255" s="138">
        <f>IF(N255="základní",J255,0)</f>
        <v>0</v>
      </c>
      <c r="BF255" s="138">
        <f>IF(N255="snížená",J255,0)</f>
        <v>0</v>
      </c>
      <c r="BG255" s="138">
        <f>IF(N255="zákl. přenesená",J255,0)</f>
        <v>0</v>
      </c>
      <c r="BH255" s="138">
        <f>IF(N255="sníž. přenesená",J255,0)</f>
        <v>0</v>
      </c>
      <c r="BI255" s="138">
        <f>IF(N255="nulová",J255,0)</f>
        <v>0</v>
      </c>
      <c r="BJ255" s="17" t="s">
        <v>90</v>
      </c>
      <c r="BK255" s="138">
        <f>ROUND(I255*H255,2)</f>
        <v>0</v>
      </c>
      <c r="BL255" s="17" t="s">
        <v>232</v>
      </c>
      <c r="BM255" s="137" t="s">
        <v>361</v>
      </c>
    </row>
    <row r="256" spans="2:65" s="1" customFormat="1" ht="11.25">
      <c r="B256" s="33"/>
      <c r="D256" s="139" t="s">
        <v>148</v>
      </c>
      <c r="F256" s="140" t="s">
        <v>362</v>
      </c>
      <c r="I256" s="141"/>
      <c r="L256" s="33"/>
      <c r="M256" s="142"/>
      <c r="T256" s="54"/>
      <c r="AT256" s="17" t="s">
        <v>148</v>
      </c>
      <c r="AU256" s="17" t="s">
        <v>92</v>
      </c>
    </row>
    <row r="257" spans="2:65" s="13" customFormat="1" ht="11.25">
      <c r="B257" s="150"/>
      <c r="D257" s="144" t="s">
        <v>159</v>
      </c>
      <c r="E257" s="151" t="s">
        <v>44</v>
      </c>
      <c r="F257" s="152" t="s">
        <v>363</v>
      </c>
      <c r="H257" s="153">
        <v>1</v>
      </c>
      <c r="I257" s="154"/>
      <c r="L257" s="150"/>
      <c r="M257" s="155"/>
      <c r="T257" s="156"/>
      <c r="AT257" s="151" t="s">
        <v>159</v>
      </c>
      <c r="AU257" s="151" t="s">
        <v>92</v>
      </c>
      <c r="AV257" s="13" t="s">
        <v>92</v>
      </c>
      <c r="AW257" s="13" t="s">
        <v>42</v>
      </c>
      <c r="AX257" s="13" t="s">
        <v>90</v>
      </c>
      <c r="AY257" s="151" t="s">
        <v>139</v>
      </c>
    </row>
    <row r="258" spans="2:65" s="1" customFormat="1" ht="21.75" customHeight="1">
      <c r="B258" s="33"/>
      <c r="C258" s="125" t="s">
        <v>364</v>
      </c>
      <c r="D258" s="125" t="s">
        <v>142</v>
      </c>
      <c r="E258" s="126" t="s">
        <v>365</v>
      </c>
      <c r="F258" s="127" t="s">
        <v>366</v>
      </c>
      <c r="G258" s="128" t="s">
        <v>340</v>
      </c>
      <c r="H258" s="129">
        <v>5</v>
      </c>
      <c r="I258" s="130"/>
      <c r="J258" s="131">
        <f>ROUND(I258*H258,2)</f>
        <v>0</v>
      </c>
      <c r="K258" s="132"/>
      <c r="L258" s="33"/>
      <c r="M258" s="133" t="s">
        <v>44</v>
      </c>
      <c r="N258" s="134" t="s">
        <v>53</v>
      </c>
      <c r="P258" s="135">
        <f>O258*H258</f>
        <v>0</v>
      </c>
      <c r="Q258" s="135">
        <v>0</v>
      </c>
      <c r="R258" s="135">
        <f>Q258*H258</f>
        <v>0</v>
      </c>
      <c r="S258" s="135">
        <v>2.4500000000000001E-2</v>
      </c>
      <c r="T258" s="136">
        <f>S258*H258</f>
        <v>0.1225</v>
      </c>
      <c r="AR258" s="137" t="s">
        <v>232</v>
      </c>
      <c r="AT258" s="137" t="s">
        <v>142</v>
      </c>
      <c r="AU258" s="137" t="s">
        <v>92</v>
      </c>
      <c r="AY258" s="17" t="s">
        <v>139</v>
      </c>
      <c r="BE258" s="138">
        <f>IF(N258="základní",J258,0)</f>
        <v>0</v>
      </c>
      <c r="BF258" s="138">
        <f>IF(N258="snížená",J258,0)</f>
        <v>0</v>
      </c>
      <c r="BG258" s="138">
        <f>IF(N258="zákl. přenesená",J258,0)</f>
        <v>0</v>
      </c>
      <c r="BH258" s="138">
        <f>IF(N258="sníž. přenesená",J258,0)</f>
        <v>0</v>
      </c>
      <c r="BI258" s="138">
        <f>IF(N258="nulová",J258,0)</f>
        <v>0</v>
      </c>
      <c r="BJ258" s="17" t="s">
        <v>90</v>
      </c>
      <c r="BK258" s="138">
        <f>ROUND(I258*H258,2)</f>
        <v>0</v>
      </c>
      <c r="BL258" s="17" t="s">
        <v>232</v>
      </c>
      <c r="BM258" s="137" t="s">
        <v>367</v>
      </c>
    </row>
    <row r="259" spans="2:65" s="1" customFormat="1" ht="11.25">
      <c r="B259" s="33"/>
      <c r="D259" s="139" t="s">
        <v>148</v>
      </c>
      <c r="F259" s="140" t="s">
        <v>368</v>
      </c>
      <c r="I259" s="141"/>
      <c r="L259" s="33"/>
      <c r="M259" s="142"/>
      <c r="T259" s="54"/>
      <c r="AT259" s="17" t="s">
        <v>148</v>
      </c>
      <c r="AU259" s="17" t="s">
        <v>92</v>
      </c>
    </row>
    <row r="260" spans="2:65" s="13" customFormat="1" ht="11.25">
      <c r="B260" s="150"/>
      <c r="D260" s="144" t="s">
        <v>159</v>
      </c>
      <c r="E260" s="151" t="s">
        <v>44</v>
      </c>
      <c r="F260" s="152" t="s">
        <v>369</v>
      </c>
      <c r="H260" s="153">
        <v>1</v>
      </c>
      <c r="I260" s="154"/>
      <c r="L260" s="150"/>
      <c r="M260" s="155"/>
      <c r="T260" s="156"/>
      <c r="AT260" s="151" t="s">
        <v>159</v>
      </c>
      <c r="AU260" s="151" t="s">
        <v>92</v>
      </c>
      <c r="AV260" s="13" t="s">
        <v>92</v>
      </c>
      <c r="AW260" s="13" t="s">
        <v>42</v>
      </c>
      <c r="AX260" s="13" t="s">
        <v>82</v>
      </c>
      <c r="AY260" s="151" t="s">
        <v>139</v>
      </c>
    </row>
    <row r="261" spans="2:65" s="13" customFormat="1" ht="11.25">
      <c r="B261" s="150"/>
      <c r="D261" s="144" t="s">
        <v>159</v>
      </c>
      <c r="E261" s="151" t="s">
        <v>44</v>
      </c>
      <c r="F261" s="152" t="s">
        <v>370</v>
      </c>
      <c r="H261" s="153">
        <v>1</v>
      </c>
      <c r="I261" s="154"/>
      <c r="L261" s="150"/>
      <c r="M261" s="155"/>
      <c r="T261" s="156"/>
      <c r="AT261" s="151" t="s">
        <v>159</v>
      </c>
      <c r="AU261" s="151" t="s">
        <v>92</v>
      </c>
      <c r="AV261" s="13" t="s">
        <v>92</v>
      </c>
      <c r="AW261" s="13" t="s">
        <v>42</v>
      </c>
      <c r="AX261" s="13" t="s">
        <v>82</v>
      </c>
      <c r="AY261" s="151" t="s">
        <v>139</v>
      </c>
    </row>
    <row r="262" spans="2:65" s="13" customFormat="1" ht="11.25">
      <c r="B262" s="150"/>
      <c r="D262" s="144" t="s">
        <v>159</v>
      </c>
      <c r="E262" s="151" t="s">
        <v>44</v>
      </c>
      <c r="F262" s="152" t="s">
        <v>371</v>
      </c>
      <c r="H262" s="153">
        <v>1</v>
      </c>
      <c r="I262" s="154"/>
      <c r="L262" s="150"/>
      <c r="M262" s="155"/>
      <c r="T262" s="156"/>
      <c r="AT262" s="151" t="s">
        <v>159</v>
      </c>
      <c r="AU262" s="151" t="s">
        <v>92</v>
      </c>
      <c r="AV262" s="13" t="s">
        <v>92</v>
      </c>
      <c r="AW262" s="13" t="s">
        <v>42</v>
      </c>
      <c r="AX262" s="13" t="s">
        <v>82</v>
      </c>
      <c r="AY262" s="151" t="s">
        <v>139</v>
      </c>
    </row>
    <row r="263" spans="2:65" s="13" customFormat="1" ht="11.25">
      <c r="B263" s="150"/>
      <c r="D263" s="144" t="s">
        <v>159</v>
      </c>
      <c r="E263" s="151" t="s">
        <v>44</v>
      </c>
      <c r="F263" s="152" t="s">
        <v>372</v>
      </c>
      <c r="H263" s="153">
        <v>1</v>
      </c>
      <c r="I263" s="154"/>
      <c r="L263" s="150"/>
      <c r="M263" s="155"/>
      <c r="T263" s="156"/>
      <c r="AT263" s="151" t="s">
        <v>159</v>
      </c>
      <c r="AU263" s="151" t="s">
        <v>92</v>
      </c>
      <c r="AV263" s="13" t="s">
        <v>92</v>
      </c>
      <c r="AW263" s="13" t="s">
        <v>42</v>
      </c>
      <c r="AX263" s="13" t="s">
        <v>82</v>
      </c>
      <c r="AY263" s="151" t="s">
        <v>139</v>
      </c>
    </row>
    <row r="264" spans="2:65" s="13" customFormat="1" ht="11.25">
      <c r="B264" s="150"/>
      <c r="D264" s="144" t="s">
        <v>159</v>
      </c>
      <c r="E264" s="151" t="s">
        <v>44</v>
      </c>
      <c r="F264" s="152" t="s">
        <v>373</v>
      </c>
      <c r="H264" s="153">
        <v>1</v>
      </c>
      <c r="I264" s="154"/>
      <c r="L264" s="150"/>
      <c r="M264" s="155"/>
      <c r="T264" s="156"/>
      <c r="AT264" s="151" t="s">
        <v>159</v>
      </c>
      <c r="AU264" s="151" t="s">
        <v>92</v>
      </c>
      <c r="AV264" s="13" t="s">
        <v>92</v>
      </c>
      <c r="AW264" s="13" t="s">
        <v>42</v>
      </c>
      <c r="AX264" s="13" t="s">
        <v>82</v>
      </c>
      <c r="AY264" s="151" t="s">
        <v>139</v>
      </c>
    </row>
    <row r="265" spans="2:65" s="14" customFormat="1" ht="11.25">
      <c r="B265" s="157"/>
      <c r="D265" s="144" t="s">
        <v>159</v>
      </c>
      <c r="E265" s="158" t="s">
        <v>44</v>
      </c>
      <c r="F265" s="159" t="s">
        <v>166</v>
      </c>
      <c r="H265" s="160">
        <v>5</v>
      </c>
      <c r="I265" s="161"/>
      <c r="L265" s="157"/>
      <c r="M265" s="162"/>
      <c r="T265" s="163"/>
      <c r="AT265" s="158" t="s">
        <v>159</v>
      </c>
      <c r="AU265" s="158" t="s">
        <v>92</v>
      </c>
      <c r="AV265" s="14" t="s">
        <v>146</v>
      </c>
      <c r="AW265" s="14" t="s">
        <v>42</v>
      </c>
      <c r="AX265" s="14" t="s">
        <v>90</v>
      </c>
      <c r="AY265" s="158" t="s">
        <v>139</v>
      </c>
    </row>
    <row r="266" spans="2:65" s="1" customFormat="1" ht="24.2" customHeight="1">
      <c r="B266" s="33"/>
      <c r="C266" s="125" t="s">
        <v>374</v>
      </c>
      <c r="D266" s="125" t="s">
        <v>142</v>
      </c>
      <c r="E266" s="126" t="s">
        <v>375</v>
      </c>
      <c r="F266" s="127" t="s">
        <v>376</v>
      </c>
      <c r="G266" s="128" t="s">
        <v>340</v>
      </c>
      <c r="H266" s="129">
        <v>2</v>
      </c>
      <c r="I266" s="130"/>
      <c r="J266" s="131">
        <f>ROUND(I266*H266,2)</f>
        <v>0</v>
      </c>
      <c r="K266" s="132"/>
      <c r="L266" s="33"/>
      <c r="M266" s="133" t="s">
        <v>44</v>
      </c>
      <c r="N266" s="134" t="s">
        <v>53</v>
      </c>
      <c r="P266" s="135">
        <f>O266*H266</f>
        <v>0</v>
      </c>
      <c r="Q266" s="135">
        <v>0</v>
      </c>
      <c r="R266" s="135">
        <f>Q266*H266</f>
        <v>0</v>
      </c>
      <c r="S266" s="135">
        <v>1.7299999999999999E-2</v>
      </c>
      <c r="T266" s="136">
        <f>S266*H266</f>
        <v>3.4599999999999999E-2</v>
      </c>
      <c r="AR266" s="137" t="s">
        <v>232</v>
      </c>
      <c r="AT266" s="137" t="s">
        <v>142</v>
      </c>
      <c r="AU266" s="137" t="s">
        <v>92</v>
      </c>
      <c r="AY266" s="17" t="s">
        <v>139</v>
      </c>
      <c r="BE266" s="138">
        <f>IF(N266="základní",J266,0)</f>
        <v>0</v>
      </c>
      <c r="BF266" s="138">
        <f>IF(N266="snížená",J266,0)</f>
        <v>0</v>
      </c>
      <c r="BG266" s="138">
        <f>IF(N266="zákl. přenesená",J266,0)</f>
        <v>0</v>
      </c>
      <c r="BH266" s="138">
        <f>IF(N266="sníž. přenesená",J266,0)</f>
        <v>0</v>
      </c>
      <c r="BI266" s="138">
        <f>IF(N266="nulová",J266,0)</f>
        <v>0</v>
      </c>
      <c r="BJ266" s="17" t="s">
        <v>90</v>
      </c>
      <c r="BK266" s="138">
        <f>ROUND(I266*H266,2)</f>
        <v>0</v>
      </c>
      <c r="BL266" s="17" t="s">
        <v>232</v>
      </c>
      <c r="BM266" s="137" t="s">
        <v>377</v>
      </c>
    </row>
    <row r="267" spans="2:65" s="1" customFormat="1" ht="11.25">
      <c r="B267" s="33"/>
      <c r="D267" s="139" t="s">
        <v>148</v>
      </c>
      <c r="F267" s="140" t="s">
        <v>378</v>
      </c>
      <c r="I267" s="141"/>
      <c r="L267" s="33"/>
      <c r="M267" s="142"/>
      <c r="T267" s="54"/>
      <c r="AT267" s="17" t="s">
        <v>148</v>
      </c>
      <c r="AU267" s="17" t="s">
        <v>92</v>
      </c>
    </row>
    <row r="268" spans="2:65" s="13" customFormat="1" ht="11.25">
      <c r="B268" s="150"/>
      <c r="D268" s="144" t="s">
        <v>159</v>
      </c>
      <c r="E268" s="151" t="s">
        <v>44</v>
      </c>
      <c r="F268" s="152" t="s">
        <v>379</v>
      </c>
      <c r="H268" s="153">
        <v>2</v>
      </c>
      <c r="I268" s="154"/>
      <c r="L268" s="150"/>
      <c r="M268" s="155"/>
      <c r="T268" s="156"/>
      <c r="AT268" s="151" t="s">
        <v>159</v>
      </c>
      <c r="AU268" s="151" t="s">
        <v>92</v>
      </c>
      <c r="AV268" s="13" t="s">
        <v>92</v>
      </c>
      <c r="AW268" s="13" t="s">
        <v>42</v>
      </c>
      <c r="AX268" s="13" t="s">
        <v>90</v>
      </c>
      <c r="AY268" s="151" t="s">
        <v>139</v>
      </c>
    </row>
    <row r="269" spans="2:65" s="1" customFormat="1" ht="16.5" customHeight="1">
      <c r="B269" s="33"/>
      <c r="C269" s="125" t="s">
        <v>380</v>
      </c>
      <c r="D269" s="125" t="s">
        <v>142</v>
      </c>
      <c r="E269" s="126" t="s">
        <v>381</v>
      </c>
      <c r="F269" s="127" t="s">
        <v>382</v>
      </c>
      <c r="G269" s="128" t="s">
        <v>340</v>
      </c>
      <c r="H269" s="129">
        <v>3</v>
      </c>
      <c r="I269" s="130"/>
      <c r="J269" s="131">
        <f>ROUND(I269*H269,2)</f>
        <v>0</v>
      </c>
      <c r="K269" s="132"/>
      <c r="L269" s="33"/>
      <c r="M269" s="133" t="s">
        <v>44</v>
      </c>
      <c r="N269" s="134" t="s">
        <v>53</v>
      </c>
      <c r="P269" s="135">
        <f>O269*H269</f>
        <v>0</v>
      </c>
      <c r="Q269" s="135">
        <v>0</v>
      </c>
      <c r="R269" s="135">
        <f>Q269*H269</f>
        <v>0</v>
      </c>
      <c r="S269" s="135">
        <v>1.8800000000000001E-2</v>
      </c>
      <c r="T269" s="136">
        <f>S269*H269</f>
        <v>5.6400000000000006E-2</v>
      </c>
      <c r="AR269" s="137" t="s">
        <v>232</v>
      </c>
      <c r="AT269" s="137" t="s">
        <v>142</v>
      </c>
      <c r="AU269" s="137" t="s">
        <v>92</v>
      </c>
      <c r="AY269" s="17" t="s">
        <v>139</v>
      </c>
      <c r="BE269" s="138">
        <f>IF(N269="základní",J269,0)</f>
        <v>0</v>
      </c>
      <c r="BF269" s="138">
        <f>IF(N269="snížená",J269,0)</f>
        <v>0</v>
      </c>
      <c r="BG269" s="138">
        <f>IF(N269="zákl. přenesená",J269,0)</f>
        <v>0</v>
      </c>
      <c r="BH269" s="138">
        <f>IF(N269="sníž. přenesená",J269,0)</f>
        <v>0</v>
      </c>
      <c r="BI269" s="138">
        <f>IF(N269="nulová",J269,0)</f>
        <v>0</v>
      </c>
      <c r="BJ269" s="17" t="s">
        <v>90</v>
      </c>
      <c r="BK269" s="138">
        <f>ROUND(I269*H269,2)</f>
        <v>0</v>
      </c>
      <c r="BL269" s="17" t="s">
        <v>232</v>
      </c>
      <c r="BM269" s="137" t="s">
        <v>383</v>
      </c>
    </row>
    <row r="270" spans="2:65" s="1" customFormat="1" ht="11.25">
      <c r="B270" s="33"/>
      <c r="D270" s="139" t="s">
        <v>148</v>
      </c>
      <c r="F270" s="140" t="s">
        <v>384</v>
      </c>
      <c r="I270" s="141"/>
      <c r="L270" s="33"/>
      <c r="M270" s="142"/>
      <c r="T270" s="54"/>
      <c r="AT270" s="17" t="s">
        <v>148</v>
      </c>
      <c r="AU270" s="17" t="s">
        <v>92</v>
      </c>
    </row>
    <row r="271" spans="2:65" s="13" customFormat="1" ht="11.25">
      <c r="B271" s="150"/>
      <c r="D271" s="144" t="s">
        <v>159</v>
      </c>
      <c r="E271" s="151" t="s">
        <v>44</v>
      </c>
      <c r="F271" s="152" t="s">
        <v>385</v>
      </c>
      <c r="H271" s="153">
        <v>1</v>
      </c>
      <c r="I271" s="154"/>
      <c r="L271" s="150"/>
      <c r="M271" s="155"/>
      <c r="T271" s="156"/>
      <c r="AT271" s="151" t="s">
        <v>159</v>
      </c>
      <c r="AU271" s="151" t="s">
        <v>92</v>
      </c>
      <c r="AV271" s="13" t="s">
        <v>92</v>
      </c>
      <c r="AW271" s="13" t="s">
        <v>42</v>
      </c>
      <c r="AX271" s="13" t="s">
        <v>82</v>
      </c>
      <c r="AY271" s="151" t="s">
        <v>139</v>
      </c>
    </row>
    <row r="272" spans="2:65" s="13" customFormat="1" ht="11.25">
      <c r="B272" s="150"/>
      <c r="D272" s="144" t="s">
        <v>159</v>
      </c>
      <c r="E272" s="151" t="s">
        <v>44</v>
      </c>
      <c r="F272" s="152" t="s">
        <v>386</v>
      </c>
      <c r="H272" s="153">
        <v>1</v>
      </c>
      <c r="I272" s="154"/>
      <c r="L272" s="150"/>
      <c r="M272" s="155"/>
      <c r="T272" s="156"/>
      <c r="AT272" s="151" t="s">
        <v>159</v>
      </c>
      <c r="AU272" s="151" t="s">
        <v>92</v>
      </c>
      <c r="AV272" s="13" t="s">
        <v>92</v>
      </c>
      <c r="AW272" s="13" t="s">
        <v>42</v>
      </c>
      <c r="AX272" s="13" t="s">
        <v>82</v>
      </c>
      <c r="AY272" s="151" t="s">
        <v>139</v>
      </c>
    </row>
    <row r="273" spans="2:65" s="13" customFormat="1" ht="11.25">
      <c r="B273" s="150"/>
      <c r="D273" s="144" t="s">
        <v>159</v>
      </c>
      <c r="E273" s="151" t="s">
        <v>44</v>
      </c>
      <c r="F273" s="152" t="s">
        <v>387</v>
      </c>
      <c r="H273" s="153">
        <v>1</v>
      </c>
      <c r="I273" s="154"/>
      <c r="L273" s="150"/>
      <c r="M273" s="155"/>
      <c r="T273" s="156"/>
      <c r="AT273" s="151" t="s">
        <v>159</v>
      </c>
      <c r="AU273" s="151" t="s">
        <v>92</v>
      </c>
      <c r="AV273" s="13" t="s">
        <v>92</v>
      </c>
      <c r="AW273" s="13" t="s">
        <v>42</v>
      </c>
      <c r="AX273" s="13" t="s">
        <v>82</v>
      </c>
      <c r="AY273" s="151" t="s">
        <v>139</v>
      </c>
    </row>
    <row r="274" spans="2:65" s="14" customFormat="1" ht="11.25">
      <c r="B274" s="157"/>
      <c r="D274" s="144" t="s">
        <v>159</v>
      </c>
      <c r="E274" s="158" t="s">
        <v>44</v>
      </c>
      <c r="F274" s="159" t="s">
        <v>166</v>
      </c>
      <c r="H274" s="160">
        <v>3</v>
      </c>
      <c r="I274" s="161"/>
      <c r="L274" s="157"/>
      <c r="M274" s="162"/>
      <c r="T274" s="163"/>
      <c r="AT274" s="158" t="s">
        <v>159</v>
      </c>
      <c r="AU274" s="158" t="s">
        <v>92</v>
      </c>
      <c r="AV274" s="14" t="s">
        <v>146</v>
      </c>
      <c r="AW274" s="14" t="s">
        <v>42</v>
      </c>
      <c r="AX274" s="14" t="s">
        <v>90</v>
      </c>
      <c r="AY274" s="158" t="s">
        <v>139</v>
      </c>
    </row>
    <row r="275" spans="2:65" s="1" customFormat="1" ht="16.5" customHeight="1">
      <c r="B275" s="33"/>
      <c r="C275" s="125" t="s">
        <v>388</v>
      </c>
      <c r="D275" s="125" t="s">
        <v>142</v>
      </c>
      <c r="E275" s="126" t="s">
        <v>389</v>
      </c>
      <c r="F275" s="127" t="s">
        <v>390</v>
      </c>
      <c r="G275" s="128" t="s">
        <v>340</v>
      </c>
      <c r="H275" s="129">
        <v>15</v>
      </c>
      <c r="I275" s="130"/>
      <c r="J275" s="131">
        <f>ROUND(I275*H275,2)</f>
        <v>0</v>
      </c>
      <c r="K275" s="132"/>
      <c r="L275" s="33"/>
      <c r="M275" s="133" t="s">
        <v>44</v>
      </c>
      <c r="N275" s="134" t="s">
        <v>53</v>
      </c>
      <c r="P275" s="135">
        <f>O275*H275</f>
        <v>0</v>
      </c>
      <c r="Q275" s="135">
        <v>0</v>
      </c>
      <c r="R275" s="135">
        <f>Q275*H275</f>
        <v>0</v>
      </c>
      <c r="S275" s="135">
        <v>1.56E-3</v>
      </c>
      <c r="T275" s="136">
        <f>S275*H275</f>
        <v>2.3400000000000001E-2</v>
      </c>
      <c r="AR275" s="137" t="s">
        <v>232</v>
      </c>
      <c r="AT275" s="137" t="s">
        <v>142</v>
      </c>
      <c r="AU275" s="137" t="s">
        <v>92</v>
      </c>
      <c r="AY275" s="17" t="s">
        <v>139</v>
      </c>
      <c r="BE275" s="138">
        <f>IF(N275="základní",J275,0)</f>
        <v>0</v>
      </c>
      <c r="BF275" s="138">
        <f>IF(N275="snížená",J275,0)</f>
        <v>0</v>
      </c>
      <c r="BG275" s="138">
        <f>IF(N275="zákl. přenesená",J275,0)</f>
        <v>0</v>
      </c>
      <c r="BH275" s="138">
        <f>IF(N275="sníž. přenesená",J275,0)</f>
        <v>0</v>
      </c>
      <c r="BI275" s="138">
        <f>IF(N275="nulová",J275,0)</f>
        <v>0</v>
      </c>
      <c r="BJ275" s="17" t="s">
        <v>90</v>
      </c>
      <c r="BK275" s="138">
        <f>ROUND(I275*H275,2)</f>
        <v>0</v>
      </c>
      <c r="BL275" s="17" t="s">
        <v>232</v>
      </c>
      <c r="BM275" s="137" t="s">
        <v>391</v>
      </c>
    </row>
    <row r="276" spans="2:65" s="1" customFormat="1" ht="11.25">
      <c r="B276" s="33"/>
      <c r="D276" s="139" t="s">
        <v>148</v>
      </c>
      <c r="F276" s="140" t="s">
        <v>392</v>
      </c>
      <c r="I276" s="141"/>
      <c r="L276" s="33"/>
      <c r="M276" s="142"/>
      <c r="T276" s="54"/>
      <c r="AT276" s="17" t="s">
        <v>148</v>
      </c>
      <c r="AU276" s="17" t="s">
        <v>92</v>
      </c>
    </row>
    <row r="277" spans="2:65" s="1" customFormat="1" ht="24.2" customHeight="1">
      <c r="B277" s="33"/>
      <c r="C277" s="125" t="s">
        <v>393</v>
      </c>
      <c r="D277" s="125" t="s">
        <v>142</v>
      </c>
      <c r="E277" s="126" t="s">
        <v>394</v>
      </c>
      <c r="F277" s="127" t="s">
        <v>395</v>
      </c>
      <c r="G277" s="128" t="s">
        <v>145</v>
      </c>
      <c r="H277" s="129">
        <v>6</v>
      </c>
      <c r="I277" s="130"/>
      <c r="J277" s="131">
        <f>ROUND(I277*H277,2)</f>
        <v>0</v>
      </c>
      <c r="K277" s="132"/>
      <c r="L277" s="33"/>
      <c r="M277" s="133" t="s">
        <v>44</v>
      </c>
      <c r="N277" s="134" t="s">
        <v>53</v>
      </c>
      <c r="P277" s="135">
        <f>O277*H277</f>
        <v>0</v>
      </c>
      <c r="Q277" s="135">
        <v>0</v>
      </c>
      <c r="R277" s="135">
        <f>Q277*H277</f>
        <v>0</v>
      </c>
      <c r="S277" s="135">
        <v>7.62E-3</v>
      </c>
      <c r="T277" s="136">
        <f>S277*H277</f>
        <v>4.5719999999999997E-2</v>
      </c>
      <c r="AR277" s="137" t="s">
        <v>232</v>
      </c>
      <c r="AT277" s="137" t="s">
        <v>142</v>
      </c>
      <c r="AU277" s="137" t="s">
        <v>92</v>
      </c>
      <c r="AY277" s="17" t="s">
        <v>139</v>
      </c>
      <c r="BE277" s="138">
        <f>IF(N277="základní",J277,0)</f>
        <v>0</v>
      </c>
      <c r="BF277" s="138">
        <f>IF(N277="snížená",J277,0)</f>
        <v>0</v>
      </c>
      <c r="BG277" s="138">
        <f>IF(N277="zákl. přenesená",J277,0)</f>
        <v>0</v>
      </c>
      <c r="BH277" s="138">
        <f>IF(N277="sníž. přenesená",J277,0)</f>
        <v>0</v>
      </c>
      <c r="BI277" s="138">
        <f>IF(N277="nulová",J277,0)</f>
        <v>0</v>
      </c>
      <c r="BJ277" s="17" t="s">
        <v>90</v>
      </c>
      <c r="BK277" s="138">
        <f>ROUND(I277*H277,2)</f>
        <v>0</v>
      </c>
      <c r="BL277" s="17" t="s">
        <v>232</v>
      </c>
      <c r="BM277" s="137" t="s">
        <v>396</v>
      </c>
    </row>
    <row r="278" spans="2:65" s="1" customFormat="1" ht="11.25">
      <c r="B278" s="33"/>
      <c r="D278" s="139" t="s">
        <v>148</v>
      </c>
      <c r="F278" s="140" t="s">
        <v>397</v>
      </c>
      <c r="I278" s="141"/>
      <c r="L278" s="33"/>
      <c r="M278" s="142"/>
      <c r="T278" s="54"/>
      <c r="AT278" s="17" t="s">
        <v>148</v>
      </c>
      <c r="AU278" s="17" t="s">
        <v>92</v>
      </c>
    </row>
    <row r="279" spans="2:65" s="1" customFormat="1" ht="33" customHeight="1">
      <c r="B279" s="33"/>
      <c r="C279" s="125" t="s">
        <v>398</v>
      </c>
      <c r="D279" s="125" t="s">
        <v>142</v>
      </c>
      <c r="E279" s="126" t="s">
        <v>399</v>
      </c>
      <c r="F279" s="127" t="s">
        <v>400</v>
      </c>
      <c r="G279" s="128" t="s">
        <v>401</v>
      </c>
      <c r="H279" s="129">
        <v>10</v>
      </c>
      <c r="I279" s="130"/>
      <c r="J279" s="131">
        <f>ROUND(I279*H279,2)</f>
        <v>0</v>
      </c>
      <c r="K279" s="132"/>
      <c r="L279" s="33"/>
      <c r="M279" s="133" t="s">
        <v>44</v>
      </c>
      <c r="N279" s="134" t="s">
        <v>53</v>
      </c>
      <c r="P279" s="135">
        <f>O279*H279</f>
        <v>0</v>
      </c>
      <c r="Q279" s="135">
        <v>0</v>
      </c>
      <c r="R279" s="135">
        <f>Q279*H279</f>
        <v>0</v>
      </c>
      <c r="S279" s="135">
        <v>0</v>
      </c>
      <c r="T279" s="136">
        <f>S279*H279</f>
        <v>0</v>
      </c>
      <c r="AR279" s="137" t="s">
        <v>232</v>
      </c>
      <c r="AT279" s="137" t="s">
        <v>142</v>
      </c>
      <c r="AU279" s="137" t="s">
        <v>92</v>
      </c>
      <c r="AY279" s="17" t="s">
        <v>139</v>
      </c>
      <c r="BE279" s="138">
        <f>IF(N279="základní",J279,0)</f>
        <v>0</v>
      </c>
      <c r="BF279" s="138">
        <f>IF(N279="snížená",J279,0)</f>
        <v>0</v>
      </c>
      <c r="BG279" s="138">
        <f>IF(N279="zákl. přenesená",J279,0)</f>
        <v>0</v>
      </c>
      <c r="BH279" s="138">
        <f>IF(N279="sníž. přenesená",J279,0)</f>
        <v>0</v>
      </c>
      <c r="BI279" s="138">
        <f>IF(N279="nulová",J279,0)</f>
        <v>0</v>
      </c>
      <c r="BJ279" s="17" t="s">
        <v>90</v>
      </c>
      <c r="BK279" s="138">
        <f>ROUND(I279*H279,2)</f>
        <v>0</v>
      </c>
      <c r="BL279" s="17" t="s">
        <v>232</v>
      </c>
      <c r="BM279" s="137" t="s">
        <v>402</v>
      </c>
    </row>
    <row r="280" spans="2:65" s="12" customFormat="1" ht="11.25">
      <c r="B280" s="143"/>
      <c r="D280" s="144" t="s">
        <v>159</v>
      </c>
      <c r="E280" s="145" t="s">
        <v>44</v>
      </c>
      <c r="F280" s="146" t="s">
        <v>160</v>
      </c>
      <c r="H280" s="145" t="s">
        <v>44</v>
      </c>
      <c r="I280" s="147"/>
      <c r="L280" s="143"/>
      <c r="M280" s="148"/>
      <c r="T280" s="149"/>
      <c r="AT280" s="145" t="s">
        <v>159</v>
      </c>
      <c r="AU280" s="145" t="s">
        <v>92</v>
      </c>
      <c r="AV280" s="12" t="s">
        <v>90</v>
      </c>
      <c r="AW280" s="12" t="s">
        <v>42</v>
      </c>
      <c r="AX280" s="12" t="s">
        <v>82</v>
      </c>
      <c r="AY280" s="145" t="s">
        <v>139</v>
      </c>
    </row>
    <row r="281" spans="2:65" s="13" customFormat="1" ht="11.25">
      <c r="B281" s="150"/>
      <c r="D281" s="144" t="s">
        <v>159</v>
      </c>
      <c r="E281" s="151" t="s">
        <v>44</v>
      </c>
      <c r="F281" s="152" t="s">
        <v>403</v>
      </c>
      <c r="H281" s="153">
        <v>1</v>
      </c>
      <c r="I281" s="154"/>
      <c r="L281" s="150"/>
      <c r="M281" s="155"/>
      <c r="T281" s="156"/>
      <c r="AT281" s="151" t="s">
        <v>159</v>
      </c>
      <c r="AU281" s="151" t="s">
        <v>92</v>
      </c>
      <c r="AV281" s="13" t="s">
        <v>92</v>
      </c>
      <c r="AW281" s="13" t="s">
        <v>42</v>
      </c>
      <c r="AX281" s="13" t="s">
        <v>82</v>
      </c>
      <c r="AY281" s="151" t="s">
        <v>139</v>
      </c>
    </row>
    <row r="282" spans="2:65" s="13" customFormat="1" ht="11.25">
      <c r="B282" s="150"/>
      <c r="D282" s="144" t="s">
        <v>159</v>
      </c>
      <c r="E282" s="151" t="s">
        <v>44</v>
      </c>
      <c r="F282" s="152" t="s">
        <v>404</v>
      </c>
      <c r="H282" s="153">
        <v>1</v>
      </c>
      <c r="I282" s="154"/>
      <c r="L282" s="150"/>
      <c r="M282" s="155"/>
      <c r="T282" s="156"/>
      <c r="AT282" s="151" t="s">
        <v>159</v>
      </c>
      <c r="AU282" s="151" t="s">
        <v>92</v>
      </c>
      <c r="AV282" s="13" t="s">
        <v>92</v>
      </c>
      <c r="AW282" s="13" t="s">
        <v>42</v>
      </c>
      <c r="AX282" s="13" t="s">
        <v>82</v>
      </c>
      <c r="AY282" s="151" t="s">
        <v>139</v>
      </c>
    </row>
    <row r="283" spans="2:65" s="13" customFormat="1" ht="11.25">
      <c r="B283" s="150"/>
      <c r="D283" s="144" t="s">
        <v>159</v>
      </c>
      <c r="E283" s="151" t="s">
        <v>44</v>
      </c>
      <c r="F283" s="152" t="s">
        <v>405</v>
      </c>
      <c r="H283" s="153">
        <v>1</v>
      </c>
      <c r="I283" s="154"/>
      <c r="L283" s="150"/>
      <c r="M283" s="155"/>
      <c r="T283" s="156"/>
      <c r="AT283" s="151" t="s">
        <v>159</v>
      </c>
      <c r="AU283" s="151" t="s">
        <v>92</v>
      </c>
      <c r="AV283" s="13" t="s">
        <v>92</v>
      </c>
      <c r="AW283" s="13" t="s">
        <v>42</v>
      </c>
      <c r="AX283" s="13" t="s">
        <v>82</v>
      </c>
      <c r="AY283" s="151" t="s">
        <v>139</v>
      </c>
    </row>
    <row r="284" spans="2:65" s="13" customFormat="1" ht="11.25">
      <c r="B284" s="150"/>
      <c r="D284" s="144" t="s">
        <v>159</v>
      </c>
      <c r="E284" s="151" t="s">
        <v>44</v>
      </c>
      <c r="F284" s="152" t="s">
        <v>406</v>
      </c>
      <c r="H284" s="153">
        <v>1</v>
      </c>
      <c r="I284" s="154"/>
      <c r="L284" s="150"/>
      <c r="M284" s="155"/>
      <c r="T284" s="156"/>
      <c r="AT284" s="151" t="s">
        <v>159</v>
      </c>
      <c r="AU284" s="151" t="s">
        <v>92</v>
      </c>
      <c r="AV284" s="13" t="s">
        <v>92</v>
      </c>
      <c r="AW284" s="13" t="s">
        <v>42</v>
      </c>
      <c r="AX284" s="13" t="s">
        <v>82</v>
      </c>
      <c r="AY284" s="151" t="s">
        <v>139</v>
      </c>
    </row>
    <row r="285" spans="2:65" s="13" customFormat="1" ht="11.25">
      <c r="B285" s="150"/>
      <c r="D285" s="144" t="s">
        <v>159</v>
      </c>
      <c r="E285" s="151" t="s">
        <v>44</v>
      </c>
      <c r="F285" s="152" t="s">
        <v>407</v>
      </c>
      <c r="H285" s="153">
        <v>1</v>
      </c>
      <c r="I285" s="154"/>
      <c r="L285" s="150"/>
      <c r="M285" s="155"/>
      <c r="T285" s="156"/>
      <c r="AT285" s="151" t="s">
        <v>159</v>
      </c>
      <c r="AU285" s="151" t="s">
        <v>92</v>
      </c>
      <c r="AV285" s="13" t="s">
        <v>92</v>
      </c>
      <c r="AW285" s="13" t="s">
        <v>42</v>
      </c>
      <c r="AX285" s="13" t="s">
        <v>82</v>
      </c>
      <c r="AY285" s="151" t="s">
        <v>139</v>
      </c>
    </row>
    <row r="286" spans="2:65" s="13" customFormat="1" ht="11.25">
      <c r="B286" s="150"/>
      <c r="D286" s="144" t="s">
        <v>159</v>
      </c>
      <c r="E286" s="151" t="s">
        <v>44</v>
      </c>
      <c r="F286" s="152" t="s">
        <v>408</v>
      </c>
      <c r="H286" s="153">
        <v>1</v>
      </c>
      <c r="I286" s="154"/>
      <c r="L286" s="150"/>
      <c r="M286" s="155"/>
      <c r="T286" s="156"/>
      <c r="AT286" s="151" t="s">
        <v>159</v>
      </c>
      <c r="AU286" s="151" t="s">
        <v>92</v>
      </c>
      <c r="AV286" s="13" t="s">
        <v>92</v>
      </c>
      <c r="AW286" s="13" t="s">
        <v>42</v>
      </c>
      <c r="AX286" s="13" t="s">
        <v>82</v>
      </c>
      <c r="AY286" s="151" t="s">
        <v>139</v>
      </c>
    </row>
    <row r="287" spans="2:65" s="13" customFormat="1" ht="11.25">
      <c r="B287" s="150"/>
      <c r="D287" s="144" t="s">
        <v>159</v>
      </c>
      <c r="E287" s="151" t="s">
        <v>44</v>
      </c>
      <c r="F287" s="152" t="s">
        <v>409</v>
      </c>
      <c r="H287" s="153">
        <v>1</v>
      </c>
      <c r="I287" s="154"/>
      <c r="L287" s="150"/>
      <c r="M287" s="155"/>
      <c r="T287" s="156"/>
      <c r="AT287" s="151" t="s">
        <v>159</v>
      </c>
      <c r="AU287" s="151" t="s">
        <v>92</v>
      </c>
      <c r="AV287" s="13" t="s">
        <v>92</v>
      </c>
      <c r="AW287" s="13" t="s">
        <v>42</v>
      </c>
      <c r="AX287" s="13" t="s">
        <v>82</v>
      </c>
      <c r="AY287" s="151" t="s">
        <v>139</v>
      </c>
    </row>
    <row r="288" spans="2:65" s="13" customFormat="1" ht="11.25">
      <c r="B288" s="150"/>
      <c r="D288" s="144" t="s">
        <v>159</v>
      </c>
      <c r="E288" s="151" t="s">
        <v>44</v>
      </c>
      <c r="F288" s="152" t="s">
        <v>410</v>
      </c>
      <c r="H288" s="153">
        <v>1</v>
      </c>
      <c r="I288" s="154"/>
      <c r="L288" s="150"/>
      <c r="M288" s="155"/>
      <c r="T288" s="156"/>
      <c r="AT288" s="151" t="s">
        <v>159</v>
      </c>
      <c r="AU288" s="151" t="s">
        <v>92</v>
      </c>
      <c r="AV288" s="13" t="s">
        <v>92</v>
      </c>
      <c r="AW288" s="13" t="s">
        <v>42</v>
      </c>
      <c r="AX288" s="13" t="s">
        <v>82</v>
      </c>
      <c r="AY288" s="151" t="s">
        <v>139</v>
      </c>
    </row>
    <row r="289" spans="2:65" s="13" customFormat="1" ht="11.25">
      <c r="B289" s="150"/>
      <c r="D289" s="144" t="s">
        <v>159</v>
      </c>
      <c r="E289" s="151" t="s">
        <v>44</v>
      </c>
      <c r="F289" s="152" t="s">
        <v>411</v>
      </c>
      <c r="H289" s="153">
        <v>1</v>
      </c>
      <c r="I289" s="154"/>
      <c r="L289" s="150"/>
      <c r="M289" s="155"/>
      <c r="T289" s="156"/>
      <c r="AT289" s="151" t="s">
        <v>159</v>
      </c>
      <c r="AU289" s="151" t="s">
        <v>92</v>
      </c>
      <c r="AV289" s="13" t="s">
        <v>92</v>
      </c>
      <c r="AW289" s="13" t="s">
        <v>42</v>
      </c>
      <c r="AX289" s="13" t="s">
        <v>82</v>
      </c>
      <c r="AY289" s="151" t="s">
        <v>139</v>
      </c>
    </row>
    <row r="290" spans="2:65" s="13" customFormat="1" ht="11.25">
      <c r="B290" s="150"/>
      <c r="D290" s="144" t="s">
        <v>159</v>
      </c>
      <c r="E290" s="151" t="s">
        <v>44</v>
      </c>
      <c r="F290" s="152" t="s">
        <v>412</v>
      </c>
      <c r="H290" s="153">
        <v>1</v>
      </c>
      <c r="I290" s="154"/>
      <c r="L290" s="150"/>
      <c r="M290" s="155"/>
      <c r="T290" s="156"/>
      <c r="AT290" s="151" t="s">
        <v>159</v>
      </c>
      <c r="AU290" s="151" t="s">
        <v>92</v>
      </c>
      <c r="AV290" s="13" t="s">
        <v>92</v>
      </c>
      <c r="AW290" s="13" t="s">
        <v>42</v>
      </c>
      <c r="AX290" s="13" t="s">
        <v>82</v>
      </c>
      <c r="AY290" s="151" t="s">
        <v>139</v>
      </c>
    </row>
    <row r="291" spans="2:65" s="14" customFormat="1" ht="11.25">
      <c r="B291" s="157"/>
      <c r="D291" s="144" t="s">
        <v>159</v>
      </c>
      <c r="E291" s="158" t="s">
        <v>44</v>
      </c>
      <c r="F291" s="159" t="s">
        <v>166</v>
      </c>
      <c r="H291" s="160">
        <v>10</v>
      </c>
      <c r="I291" s="161"/>
      <c r="L291" s="157"/>
      <c r="M291" s="162"/>
      <c r="T291" s="163"/>
      <c r="AT291" s="158" t="s">
        <v>159</v>
      </c>
      <c r="AU291" s="158" t="s">
        <v>92</v>
      </c>
      <c r="AV291" s="14" t="s">
        <v>146</v>
      </c>
      <c r="AW291" s="14" t="s">
        <v>42</v>
      </c>
      <c r="AX291" s="14" t="s">
        <v>90</v>
      </c>
      <c r="AY291" s="158" t="s">
        <v>139</v>
      </c>
    </row>
    <row r="292" spans="2:65" s="1" customFormat="1" ht="24.2" customHeight="1">
      <c r="B292" s="33"/>
      <c r="C292" s="125" t="s">
        <v>413</v>
      </c>
      <c r="D292" s="125" t="s">
        <v>142</v>
      </c>
      <c r="E292" s="126" t="s">
        <v>414</v>
      </c>
      <c r="F292" s="127" t="s">
        <v>415</v>
      </c>
      <c r="G292" s="128" t="s">
        <v>145</v>
      </c>
      <c r="H292" s="129">
        <v>6</v>
      </c>
      <c r="I292" s="130"/>
      <c r="J292" s="131">
        <f>ROUND(I292*H292,2)</f>
        <v>0</v>
      </c>
      <c r="K292" s="132"/>
      <c r="L292" s="33"/>
      <c r="M292" s="133" t="s">
        <v>44</v>
      </c>
      <c r="N292" s="134" t="s">
        <v>53</v>
      </c>
      <c r="P292" s="135">
        <f>O292*H292</f>
        <v>0</v>
      </c>
      <c r="Q292" s="135">
        <v>0</v>
      </c>
      <c r="R292" s="135">
        <f>Q292*H292</f>
        <v>0</v>
      </c>
      <c r="S292" s="135">
        <v>0</v>
      </c>
      <c r="T292" s="136">
        <f>S292*H292</f>
        <v>0</v>
      </c>
      <c r="AR292" s="137" t="s">
        <v>232</v>
      </c>
      <c r="AT292" s="137" t="s">
        <v>142</v>
      </c>
      <c r="AU292" s="137" t="s">
        <v>92</v>
      </c>
      <c r="AY292" s="17" t="s">
        <v>139</v>
      </c>
      <c r="BE292" s="138">
        <f>IF(N292="základní",J292,0)</f>
        <v>0</v>
      </c>
      <c r="BF292" s="138">
        <f>IF(N292="snížená",J292,0)</f>
        <v>0</v>
      </c>
      <c r="BG292" s="138">
        <f>IF(N292="zákl. přenesená",J292,0)</f>
        <v>0</v>
      </c>
      <c r="BH292" s="138">
        <f>IF(N292="sníž. přenesená",J292,0)</f>
        <v>0</v>
      </c>
      <c r="BI292" s="138">
        <f>IF(N292="nulová",J292,0)</f>
        <v>0</v>
      </c>
      <c r="BJ292" s="17" t="s">
        <v>90</v>
      </c>
      <c r="BK292" s="138">
        <f>ROUND(I292*H292,2)</f>
        <v>0</v>
      </c>
      <c r="BL292" s="17" t="s">
        <v>232</v>
      </c>
      <c r="BM292" s="137" t="s">
        <v>416</v>
      </c>
    </row>
    <row r="293" spans="2:65" s="12" customFormat="1" ht="11.25">
      <c r="B293" s="143"/>
      <c r="D293" s="144" t="s">
        <v>159</v>
      </c>
      <c r="E293" s="145" t="s">
        <v>44</v>
      </c>
      <c r="F293" s="146" t="s">
        <v>160</v>
      </c>
      <c r="H293" s="145" t="s">
        <v>44</v>
      </c>
      <c r="I293" s="147"/>
      <c r="L293" s="143"/>
      <c r="M293" s="148"/>
      <c r="T293" s="149"/>
      <c r="AT293" s="145" t="s">
        <v>159</v>
      </c>
      <c r="AU293" s="145" t="s">
        <v>92</v>
      </c>
      <c r="AV293" s="12" t="s">
        <v>90</v>
      </c>
      <c r="AW293" s="12" t="s">
        <v>42</v>
      </c>
      <c r="AX293" s="12" t="s">
        <v>82</v>
      </c>
      <c r="AY293" s="145" t="s">
        <v>139</v>
      </c>
    </row>
    <row r="294" spans="2:65" s="13" customFormat="1" ht="11.25">
      <c r="B294" s="150"/>
      <c r="D294" s="144" t="s">
        <v>159</v>
      </c>
      <c r="E294" s="151" t="s">
        <v>44</v>
      </c>
      <c r="F294" s="152" t="s">
        <v>343</v>
      </c>
      <c r="H294" s="153">
        <v>1</v>
      </c>
      <c r="I294" s="154"/>
      <c r="L294" s="150"/>
      <c r="M294" s="155"/>
      <c r="T294" s="156"/>
      <c r="AT294" s="151" t="s">
        <v>159</v>
      </c>
      <c r="AU294" s="151" t="s">
        <v>92</v>
      </c>
      <c r="AV294" s="13" t="s">
        <v>92</v>
      </c>
      <c r="AW294" s="13" t="s">
        <v>42</v>
      </c>
      <c r="AX294" s="13" t="s">
        <v>82</v>
      </c>
      <c r="AY294" s="151" t="s">
        <v>139</v>
      </c>
    </row>
    <row r="295" spans="2:65" s="13" customFormat="1" ht="11.25">
      <c r="B295" s="150"/>
      <c r="D295" s="144" t="s">
        <v>159</v>
      </c>
      <c r="E295" s="151" t="s">
        <v>44</v>
      </c>
      <c r="F295" s="152" t="s">
        <v>417</v>
      </c>
      <c r="H295" s="153">
        <v>1</v>
      </c>
      <c r="I295" s="154"/>
      <c r="L295" s="150"/>
      <c r="M295" s="155"/>
      <c r="T295" s="156"/>
      <c r="AT295" s="151" t="s">
        <v>159</v>
      </c>
      <c r="AU295" s="151" t="s">
        <v>92</v>
      </c>
      <c r="AV295" s="13" t="s">
        <v>92</v>
      </c>
      <c r="AW295" s="13" t="s">
        <v>42</v>
      </c>
      <c r="AX295" s="13" t="s">
        <v>82</v>
      </c>
      <c r="AY295" s="151" t="s">
        <v>139</v>
      </c>
    </row>
    <row r="296" spans="2:65" s="13" customFormat="1" ht="11.25">
      <c r="B296" s="150"/>
      <c r="D296" s="144" t="s">
        <v>159</v>
      </c>
      <c r="E296" s="151" t="s">
        <v>44</v>
      </c>
      <c r="F296" s="152" t="s">
        <v>345</v>
      </c>
      <c r="H296" s="153">
        <v>1</v>
      </c>
      <c r="I296" s="154"/>
      <c r="L296" s="150"/>
      <c r="M296" s="155"/>
      <c r="T296" s="156"/>
      <c r="AT296" s="151" t="s">
        <v>159</v>
      </c>
      <c r="AU296" s="151" t="s">
        <v>92</v>
      </c>
      <c r="AV296" s="13" t="s">
        <v>92</v>
      </c>
      <c r="AW296" s="13" t="s">
        <v>42</v>
      </c>
      <c r="AX296" s="13" t="s">
        <v>82</v>
      </c>
      <c r="AY296" s="151" t="s">
        <v>139</v>
      </c>
    </row>
    <row r="297" spans="2:65" s="13" customFormat="1" ht="11.25">
      <c r="B297" s="150"/>
      <c r="D297" s="144" t="s">
        <v>159</v>
      </c>
      <c r="E297" s="151" t="s">
        <v>44</v>
      </c>
      <c r="F297" s="152" t="s">
        <v>418</v>
      </c>
      <c r="H297" s="153">
        <v>1</v>
      </c>
      <c r="I297" s="154"/>
      <c r="L297" s="150"/>
      <c r="M297" s="155"/>
      <c r="T297" s="156"/>
      <c r="AT297" s="151" t="s">
        <v>159</v>
      </c>
      <c r="AU297" s="151" t="s">
        <v>92</v>
      </c>
      <c r="AV297" s="13" t="s">
        <v>92</v>
      </c>
      <c r="AW297" s="13" t="s">
        <v>42</v>
      </c>
      <c r="AX297" s="13" t="s">
        <v>82</v>
      </c>
      <c r="AY297" s="151" t="s">
        <v>139</v>
      </c>
    </row>
    <row r="298" spans="2:65" s="13" customFormat="1" ht="11.25">
      <c r="B298" s="150"/>
      <c r="D298" s="144" t="s">
        <v>159</v>
      </c>
      <c r="E298" s="151" t="s">
        <v>44</v>
      </c>
      <c r="F298" s="152" t="s">
        <v>419</v>
      </c>
      <c r="H298" s="153">
        <v>1</v>
      </c>
      <c r="I298" s="154"/>
      <c r="L298" s="150"/>
      <c r="M298" s="155"/>
      <c r="T298" s="156"/>
      <c r="AT298" s="151" t="s">
        <v>159</v>
      </c>
      <c r="AU298" s="151" t="s">
        <v>92</v>
      </c>
      <c r="AV298" s="13" t="s">
        <v>92</v>
      </c>
      <c r="AW298" s="13" t="s">
        <v>42</v>
      </c>
      <c r="AX298" s="13" t="s">
        <v>82</v>
      </c>
      <c r="AY298" s="151" t="s">
        <v>139</v>
      </c>
    </row>
    <row r="299" spans="2:65" s="13" customFormat="1" ht="11.25">
      <c r="B299" s="150"/>
      <c r="D299" s="144" t="s">
        <v>159</v>
      </c>
      <c r="E299" s="151" t="s">
        <v>44</v>
      </c>
      <c r="F299" s="152" t="s">
        <v>420</v>
      </c>
      <c r="H299" s="153">
        <v>1</v>
      </c>
      <c r="I299" s="154"/>
      <c r="L299" s="150"/>
      <c r="M299" s="155"/>
      <c r="T299" s="156"/>
      <c r="AT299" s="151" t="s">
        <v>159</v>
      </c>
      <c r="AU299" s="151" t="s">
        <v>92</v>
      </c>
      <c r="AV299" s="13" t="s">
        <v>92</v>
      </c>
      <c r="AW299" s="13" t="s">
        <v>42</v>
      </c>
      <c r="AX299" s="13" t="s">
        <v>82</v>
      </c>
      <c r="AY299" s="151" t="s">
        <v>139</v>
      </c>
    </row>
    <row r="300" spans="2:65" s="14" customFormat="1" ht="11.25">
      <c r="B300" s="157"/>
      <c r="D300" s="144" t="s">
        <v>159</v>
      </c>
      <c r="E300" s="158" t="s">
        <v>44</v>
      </c>
      <c r="F300" s="159" t="s">
        <v>166</v>
      </c>
      <c r="H300" s="160">
        <v>6</v>
      </c>
      <c r="I300" s="161"/>
      <c r="L300" s="157"/>
      <c r="M300" s="162"/>
      <c r="T300" s="163"/>
      <c r="AT300" s="158" t="s">
        <v>159</v>
      </c>
      <c r="AU300" s="158" t="s">
        <v>92</v>
      </c>
      <c r="AV300" s="14" t="s">
        <v>146</v>
      </c>
      <c r="AW300" s="14" t="s">
        <v>42</v>
      </c>
      <c r="AX300" s="14" t="s">
        <v>90</v>
      </c>
      <c r="AY300" s="158" t="s">
        <v>139</v>
      </c>
    </row>
    <row r="301" spans="2:65" s="1" customFormat="1" ht="16.5" customHeight="1">
      <c r="B301" s="33"/>
      <c r="C301" s="125" t="s">
        <v>421</v>
      </c>
      <c r="D301" s="125" t="s">
        <v>142</v>
      </c>
      <c r="E301" s="126" t="s">
        <v>422</v>
      </c>
      <c r="F301" s="127" t="s">
        <v>423</v>
      </c>
      <c r="G301" s="128" t="s">
        <v>145</v>
      </c>
      <c r="H301" s="129">
        <v>5</v>
      </c>
      <c r="I301" s="130"/>
      <c r="J301" s="131">
        <f>ROUND(I301*H301,2)</f>
        <v>0</v>
      </c>
      <c r="K301" s="132"/>
      <c r="L301" s="33"/>
      <c r="M301" s="133" t="s">
        <v>44</v>
      </c>
      <c r="N301" s="134" t="s">
        <v>53</v>
      </c>
      <c r="P301" s="135">
        <f>O301*H301</f>
        <v>0</v>
      </c>
      <c r="Q301" s="135">
        <v>0</v>
      </c>
      <c r="R301" s="135">
        <f>Q301*H301</f>
        <v>0</v>
      </c>
      <c r="S301" s="135">
        <v>0</v>
      </c>
      <c r="T301" s="136">
        <f>S301*H301</f>
        <v>0</v>
      </c>
      <c r="AR301" s="137" t="s">
        <v>232</v>
      </c>
      <c r="AT301" s="137" t="s">
        <v>142</v>
      </c>
      <c r="AU301" s="137" t="s">
        <v>92</v>
      </c>
      <c r="AY301" s="17" t="s">
        <v>139</v>
      </c>
      <c r="BE301" s="138">
        <f>IF(N301="základní",J301,0)</f>
        <v>0</v>
      </c>
      <c r="BF301" s="138">
        <f>IF(N301="snížená",J301,0)</f>
        <v>0</v>
      </c>
      <c r="BG301" s="138">
        <f>IF(N301="zákl. přenesená",J301,0)</f>
        <v>0</v>
      </c>
      <c r="BH301" s="138">
        <f>IF(N301="sníž. přenesená",J301,0)</f>
        <v>0</v>
      </c>
      <c r="BI301" s="138">
        <f>IF(N301="nulová",J301,0)</f>
        <v>0</v>
      </c>
      <c r="BJ301" s="17" t="s">
        <v>90</v>
      </c>
      <c r="BK301" s="138">
        <f>ROUND(I301*H301,2)</f>
        <v>0</v>
      </c>
      <c r="BL301" s="17" t="s">
        <v>232</v>
      </c>
      <c r="BM301" s="137" t="s">
        <v>424</v>
      </c>
    </row>
    <row r="302" spans="2:65" s="1" customFormat="1" ht="24.2" customHeight="1">
      <c r="B302" s="33"/>
      <c r="C302" s="125" t="s">
        <v>425</v>
      </c>
      <c r="D302" s="125" t="s">
        <v>142</v>
      </c>
      <c r="E302" s="126" t="s">
        <v>426</v>
      </c>
      <c r="F302" s="127" t="s">
        <v>427</v>
      </c>
      <c r="G302" s="128" t="s">
        <v>145</v>
      </c>
      <c r="H302" s="129">
        <v>6</v>
      </c>
      <c r="I302" s="130"/>
      <c r="J302" s="131">
        <f>ROUND(I302*H302,2)</f>
        <v>0</v>
      </c>
      <c r="K302" s="132"/>
      <c r="L302" s="33"/>
      <c r="M302" s="133" t="s">
        <v>44</v>
      </c>
      <c r="N302" s="134" t="s">
        <v>53</v>
      </c>
      <c r="P302" s="135">
        <f>O302*H302</f>
        <v>0</v>
      </c>
      <c r="Q302" s="135">
        <v>0</v>
      </c>
      <c r="R302" s="135">
        <f>Q302*H302</f>
        <v>0</v>
      </c>
      <c r="S302" s="135">
        <v>0</v>
      </c>
      <c r="T302" s="136">
        <f>S302*H302</f>
        <v>0</v>
      </c>
      <c r="AR302" s="137" t="s">
        <v>232</v>
      </c>
      <c r="AT302" s="137" t="s">
        <v>142</v>
      </c>
      <c r="AU302" s="137" t="s">
        <v>92</v>
      </c>
      <c r="AY302" s="17" t="s">
        <v>139</v>
      </c>
      <c r="BE302" s="138">
        <f>IF(N302="základní",J302,0)</f>
        <v>0</v>
      </c>
      <c r="BF302" s="138">
        <f>IF(N302="snížená",J302,0)</f>
        <v>0</v>
      </c>
      <c r="BG302" s="138">
        <f>IF(N302="zákl. přenesená",J302,0)</f>
        <v>0</v>
      </c>
      <c r="BH302" s="138">
        <f>IF(N302="sníž. přenesená",J302,0)</f>
        <v>0</v>
      </c>
      <c r="BI302" s="138">
        <f>IF(N302="nulová",J302,0)</f>
        <v>0</v>
      </c>
      <c r="BJ302" s="17" t="s">
        <v>90</v>
      </c>
      <c r="BK302" s="138">
        <f>ROUND(I302*H302,2)</f>
        <v>0</v>
      </c>
      <c r="BL302" s="17" t="s">
        <v>232</v>
      </c>
      <c r="BM302" s="137" t="s">
        <v>428</v>
      </c>
    </row>
    <row r="303" spans="2:65" s="12" customFormat="1" ht="11.25">
      <c r="B303" s="143"/>
      <c r="D303" s="144" t="s">
        <v>159</v>
      </c>
      <c r="E303" s="145" t="s">
        <v>44</v>
      </c>
      <c r="F303" s="146" t="s">
        <v>160</v>
      </c>
      <c r="H303" s="145" t="s">
        <v>44</v>
      </c>
      <c r="I303" s="147"/>
      <c r="L303" s="143"/>
      <c r="M303" s="148"/>
      <c r="T303" s="149"/>
      <c r="AT303" s="145" t="s">
        <v>159</v>
      </c>
      <c r="AU303" s="145" t="s">
        <v>92</v>
      </c>
      <c r="AV303" s="12" t="s">
        <v>90</v>
      </c>
      <c r="AW303" s="12" t="s">
        <v>42</v>
      </c>
      <c r="AX303" s="12" t="s">
        <v>82</v>
      </c>
      <c r="AY303" s="145" t="s">
        <v>139</v>
      </c>
    </row>
    <row r="304" spans="2:65" s="13" customFormat="1" ht="11.25">
      <c r="B304" s="150"/>
      <c r="D304" s="144" t="s">
        <v>159</v>
      </c>
      <c r="E304" s="151" t="s">
        <v>44</v>
      </c>
      <c r="F304" s="152" t="s">
        <v>429</v>
      </c>
      <c r="H304" s="153">
        <v>1</v>
      </c>
      <c r="I304" s="154"/>
      <c r="L304" s="150"/>
      <c r="M304" s="155"/>
      <c r="T304" s="156"/>
      <c r="AT304" s="151" t="s">
        <v>159</v>
      </c>
      <c r="AU304" s="151" t="s">
        <v>92</v>
      </c>
      <c r="AV304" s="13" t="s">
        <v>92</v>
      </c>
      <c r="AW304" s="13" t="s">
        <v>42</v>
      </c>
      <c r="AX304" s="13" t="s">
        <v>82</v>
      </c>
      <c r="AY304" s="151" t="s">
        <v>139</v>
      </c>
    </row>
    <row r="305" spans="2:65" s="13" customFormat="1" ht="11.25">
      <c r="B305" s="150"/>
      <c r="D305" s="144" t="s">
        <v>159</v>
      </c>
      <c r="E305" s="151" t="s">
        <v>44</v>
      </c>
      <c r="F305" s="152" t="s">
        <v>430</v>
      </c>
      <c r="H305" s="153">
        <v>1</v>
      </c>
      <c r="I305" s="154"/>
      <c r="L305" s="150"/>
      <c r="M305" s="155"/>
      <c r="T305" s="156"/>
      <c r="AT305" s="151" t="s">
        <v>159</v>
      </c>
      <c r="AU305" s="151" t="s">
        <v>92</v>
      </c>
      <c r="AV305" s="13" t="s">
        <v>92</v>
      </c>
      <c r="AW305" s="13" t="s">
        <v>42</v>
      </c>
      <c r="AX305" s="13" t="s">
        <v>82</v>
      </c>
      <c r="AY305" s="151" t="s">
        <v>139</v>
      </c>
    </row>
    <row r="306" spans="2:65" s="13" customFormat="1" ht="11.25">
      <c r="B306" s="150"/>
      <c r="D306" s="144" t="s">
        <v>159</v>
      </c>
      <c r="E306" s="151" t="s">
        <v>44</v>
      </c>
      <c r="F306" s="152" t="s">
        <v>431</v>
      </c>
      <c r="H306" s="153">
        <v>1</v>
      </c>
      <c r="I306" s="154"/>
      <c r="L306" s="150"/>
      <c r="M306" s="155"/>
      <c r="T306" s="156"/>
      <c r="AT306" s="151" t="s">
        <v>159</v>
      </c>
      <c r="AU306" s="151" t="s">
        <v>92</v>
      </c>
      <c r="AV306" s="13" t="s">
        <v>92</v>
      </c>
      <c r="AW306" s="13" t="s">
        <v>42</v>
      </c>
      <c r="AX306" s="13" t="s">
        <v>82</v>
      </c>
      <c r="AY306" s="151" t="s">
        <v>139</v>
      </c>
    </row>
    <row r="307" spans="2:65" s="13" customFormat="1" ht="11.25">
      <c r="B307" s="150"/>
      <c r="D307" s="144" t="s">
        <v>159</v>
      </c>
      <c r="E307" s="151" t="s">
        <v>44</v>
      </c>
      <c r="F307" s="152" t="s">
        <v>432</v>
      </c>
      <c r="H307" s="153">
        <v>1</v>
      </c>
      <c r="I307" s="154"/>
      <c r="L307" s="150"/>
      <c r="M307" s="155"/>
      <c r="T307" s="156"/>
      <c r="AT307" s="151" t="s">
        <v>159</v>
      </c>
      <c r="AU307" s="151" t="s">
        <v>92</v>
      </c>
      <c r="AV307" s="13" t="s">
        <v>92</v>
      </c>
      <c r="AW307" s="13" t="s">
        <v>42</v>
      </c>
      <c r="AX307" s="13" t="s">
        <v>82</v>
      </c>
      <c r="AY307" s="151" t="s">
        <v>139</v>
      </c>
    </row>
    <row r="308" spans="2:65" s="13" customFormat="1" ht="11.25">
      <c r="B308" s="150"/>
      <c r="D308" s="144" t="s">
        <v>159</v>
      </c>
      <c r="E308" s="151" t="s">
        <v>44</v>
      </c>
      <c r="F308" s="152" t="s">
        <v>412</v>
      </c>
      <c r="H308" s="153">
        <v>1</v>
      </c>
      <c r="I308" s="154"/>
      <c r="L308" s="150"/>
      <c r="M308" s="155"/>
      <c r="T308" s="156"/>
      <c r="AT308" s="151" t="s">
        <v>159</v>
      </c>
      <c r="AU308" s="151" t="s">
        <v>92</v>
      </c>
      <c r="AV308" s="13" t="s">
        <v>92</v>
      </c>
      <c r="AW308" s="13" t="s">
        <v>42</v>
      </c>
      <c r="AX308" s="13" t="s">
        <v>82</v>
      </c>
      <c r="AY308" s="151" t="s">
        <v>139</v>
      </c>
    </row>
    <row r="309" spans="2:65" s="13" customFormat="1" ht="11.25">
      <c r="B309" s="150"/>
      <c r="D309" s="144" t="s">
        <v>159</v>
      </c>
      <c r="E309" s="151" t="s">
        <v>44</v>
      </c>
      <c r="F309" s="152" t="s">
        <v>433</v>
      </c>
      <c r="H309" s="153">
        <v>1</v>
      </c>
      <c r="I309" s="154"/>
      <c r="L309" s="150"/>
      <c r="M309" s="155"/>
      <c r="T309" s="156"/>
      <c r="AT309" s="151" t="s">
        <v>159</v>
      </c>
      <c r="AU309" s="151" t="s">
        <v>92</v>
      </c>
      <c r="AV309" s="13" t="s">
        <v>92</v>
      </c>
      <c r="AW309" s="13" t="s">
        <v>42</v>
      </c>
      <c r="AX309" s="13" t="s">
        <v>82</v>
      </c>
      <c r="AY309" s="151" t="s">
        <v>139</v>
      </c>
    </row>
    <row r="310" spans="2:65" s="14" customFormat="1" ht="11.25">
      <c r="B310" s="157"/>
      <c r="D310" s="144" t="s">
        <v>159</v>
      </c>
      <c r="E310" s="158" t="s">
        <v>44</v>
      </c>
      <c r="F310" s="159" t="s">
        <v>166</v>
      </c>
      <c r="H310" s="160">
        <v>6</v>
      </c>
      <c r="I310" s="161"/>
      <c r="L310" s="157"/>
      <c r="M310" s="162"/>
      <c r="T310" s="163"/>
      <c r="AT310" s="158" t="s">
        <v>159</v>
      </c>
      <c r="AU310" s="158" t="s">
        <v>92</v>
      </c>
      <c r="AV310" s="14" t="s">
        <v>146</v>
      </c>
      <c r="AW310" s="14" t="s">
        <v>42</v>
      </c>
      <c r="AX310" s="14" t="s">
        <v>90</v>
      </c>
      <c r="AY310" s="158" t="s">
        <v>139</v>
      </c>
    </row>
    <row r="311" spans="2:65" s="1" customFormat="1" ht="37.9" customHeight="1">
      <c r="B311" s="33"/>
      <c r="C311" s="125" t="s">
        <v>434</v>
      </c>
      <c r="D311" s="125" t="s">
        <v>142</v>
      </c>
      <c r="E311" s="126" t="s">
        <v>435</v>
      </c>
      <c r="F311" s="127" t="s">
        <v>436</v>
      </c>
      <c r="G311" s="128" t="s">
        <v>145</v>
      </c>
      <c r="H311" s="129">
        <v>6</v>
      </c>
      <c r="I311" s="130"/>
      <c r="J311" s="131">
        <f>ROUND(I311*H311,2)</f>
        <v>0</v>
      </c>
      <c r="K311" s="132"/>
      <c r="L311" s="33"/>
      <c r="M311" s="133" t="s">
        <v>44</v>
      </c>
      <c r="N311" s="134" t="s">
        <v>53</v>
      </c>
      <c r="P311" s="135">
        <f>O311*H311</f>
        <v>0</v>
      </c>
      <c r="Q311" s="135">
        <v>0</v>
      </c>
      <c r="R311" s="135">
        <f>Q311*H311</f>
        <v>0</v>
      </c>
      <c r="S311" s="135">
        <v>0</v>
      </c>
      <c r="T311" s="136">
        <f>S311*H311</f>
        <v>0</v>
      </c>
      <c r="AR311" s="137" t="s">
        <v>232</v>
      </c>
      <c r="AT311" s="137" t="s">
        <v>142</v>
      </c>
      <c r="AU311" s="137" t="s">
        <v>92</v>
      </c>
      <c r="AY311" s="17" t="s">
        <v>139</v>
      </c>
      <c r="BE311" s="138">
        <f>IF(N311="základní",J311,0)</f>
        <v>0</v>
      </c>
      <c r="BF311" s="138">
        <f>IF(N311="snížená",J311,0)</f>
        <v>0</v>
      </c>
      <c r="BG311" s="138">
        <f>IF(N311="zákl. přenesená",J311,0)</f>
        <v>0</v>
      </c>
      <c r="BH311" s="138">
        <f>IF(N311="sníž. přenesená",J311,0)</f>
        <v>0</v>
      </c>
      <c r="BI311" s="138">
        <f>IF(N311="nulová",J311,0)</f>
        <v>0</v>
      </c>
      <c r="BJ311" s="17" t="s">
        <v>90</v>
      </c>
      <c r="BK311" s="138">
        <f>ROUND(I311*H311,2)</f>
        <v>0</v>
      </c>
      <c r="BL311" s="17" t="s">
        <v>232</v>
      </c>
      <c r="BM311" s="137" t="s">
        <v>437</v>
      </c>
    </row>
    <row r="312" spans="2:65" s="1" customFormat="1" ht="21.75" customHeight="1">
      <c r="B312" s="33"/>
      <c r="C312" s="125" t="s">
        <v>438</v>
      </c>
      <c r="D312" s="125" t="s">
        <v>142</v>
      </c>
      <c r="E312" s="126" t="s">
        <v>439</v>
      </c>
      <c r="F312" s="127" t="s">
        <v>440</v>
      </c>
      <c r="G312" s="128" t="s">
        <v>145</v>
      </c>
      <c r="H312" s="129">
        <v>1</v>
      </c>
      <c r="I312" s="130"/>
      <c r="J312" s="131">
        <f>ROUND(I312*H312,2)</f>
        <v>0</v>
      </c>
      <c r="K312" s="132"/>
      <c r="L312" s="33"/>
      <c r="M312" s="133" t="s">
        <v>44</v>
      </c>
      <c r="N312" s="134" t="s">
        <v>53</v>
      </c>
      <c r="P312" s="135">
        <f>O312*H312</f>
        <v>0</v>
      </c>
      <c r="Q312" s="135">
        <v>0</v>
      </c>
      <c r="R312" s="135">
        <f>Q312*H312</f>
        <v>0</v>
      </c>
      <c r="S312" s="135">
        <v>0</v>
      </c>
      <c r="T312" s="136">
        <f>S312*H312</f>
        <v>0</v>
      </c>
      <c r="AR312" s="137" t="s">
        <v>232</v>
      </c>
      <c r="AT312" s="137" t="s">
        <v>142</v>
      </c>
      <c r="AU312" s="137" t="s">
        <v>92</v>
      </c>
      <c r="AY312" s="17" t="s">
        <v>139</v>
      </c>
      <c r="BE312" s="138">
        <f>IF(N312="základní",J312,0)</f>
        <v>0</v>
      </c>
      <c r="BF312" s="138">
        <f>IF(N312="snížená",J312,0)</f>
        <v>0</v>
      </c>
      <c r="BG312" s="138">
        <f>IF(N312="zákl. přenesená",J312,0)</f>
        <v>0</v>
      </c>
      <c r="BH312" s="138">
        <f>IF(N312="sníž. přenesená",J312,0)</f>
        <v>0</v>
      </c>
      <c r="BI312" s="138">
        <f>IF(N312="nulová",J312,0)</f>
        <v>0</v>
      </c>
      <c r="BJ312" s="17" t="s">
        <v>90</v>
      </c>
      <c r="BK312" s="138">
        <f>ROUND(I312*H312,2)</f>
        <v>0</v>
      </c>
      <c r="BL312" s="17" t="s">
        <v>232</v>
      </c>
      <c r="BM312" s="137" t="s">
        <v>441</v>
      </c>
    </row>
    <row r="313" spans="2:65" s="13" customFormat="1" ht="11.25">
      <c r="B313" s="150"/>
      <c r="D313" s="144" t="s">
        <v>159</v>
      </c>
      <c r="E313" s="151" t="s">
        <v>44</v>
      </c>
      <c r="F313" s="152" t="s">
        <v>442</v>
      </c>
      <c r="H313" s="153">
        <v>1</v>
      </c>
      <c r="I313" s="154"/>
      <c r="L313" s="150"/>
      <c r="M313" s="155"/>
      <c r="T313" s="156"/>
      <c r="AT313" s="151" t="s">
        <v>159</v>
      </c>
      <c r="AU313" s="151" t="s">
        <v>92</v>
      </c>
      <c r="AV313" s="13" t="s">
        <v>92</v>
      </c>
      <c r="AW313" s="13" t="s">
        <v>42</v>
      </c>
      <c r="AX313" s="13" t="s">
        <v>90</v>
      </c>
      <c r="AY313" s="151" t="s">
        <v>139</v>
      </c>
    </row>
    <row r="314" spans="2:65" s="1" customFormat="1" ht="16.5" customHeight="1">
      <c r="B314" s="33"/>
      <c r="C314" s="125" t="s">
        <v>443</v>
      </c>
      <c r="D314" s="125" t="s">
        <v>142</v>
      </c>
      <c r="E314" s="126" t="s">
        <v>444</v>
      </c>
      <c r="F314" s="127" t="s">
        <v>445</v>
      </c>
      <c r="G314" s="128" t="s">
        <v>145</v>
      </c>
      <c r="H314" s="129">
        <v>5</v>
      </c>
      <c r="I314" s="130"/>
      <c r="J314" s="131">
        <f>ROUND(I314*H314,2)</f>
        <v>0</v>
      </c>
      <c r="K314" s="132"/>
      <c r="L314" s="33"/>
      <c r="M314" s="133" t="s">
        <v>44</v>
      </c>
      <c r="N314" s="134" t="s">
        <v>53</v>
      </c>
      <c r="P314" s="135">
        <f>O314*H314</f>
        <v>0</v>
      </c>
      <c r="Q314" s="135">
        <v>0</v>
      </c>
      <c r="R314" s="135">
        <f>Q314*H314</f>
        <v>0</v>
      </c>
      <c r="S314" s="135">
        <v>0</v>
      </c>
      <c r="T314" s="136">
        <f>S314*H314</f>
        <v>0</v>
      </c>
      <c r="AR314" s="137" t="s">
        <v>232</v>
      </c>
      <c r="AT314" s="137" t="s">
        <v>142</v>
      </c>
      <c r="AU314" s="137" t="s">
        <v>92</v>
      </c>
      <c r="AY314" s="17" t="s">
        <v>139</v>
      </c>
      <c r="BE314" s="138">
        <f>IF(N314="základní",J314,0)</f>
        <v>0</v>
      </c>
      <c r="BF314" s="138">
        <f>IF(N314="snížená",J314,0)</f>
        <v>0</v>
      </c>
      <c r="BG314" s="138">
        <f>IF(N314="zákl. přenesená",J314,0)</f>
        <v>0</v>
      </c>
      <c r="BH314" s="138">
        <f>IF(N314="sníž. přenesená",J314,0)</f>
        <v>0</v>
      </c>
      <c r="BI314" s="138">
        <f>IF(N314="nulová",J314,0)</f>
        <v>0</v>
      </c>
      <c r="BJ314" s="17" t="s">
        <v>90</v>
      </c>
      <c r="BK314" s="138">
        <f>ROUND(I314*H314,2)</f>
        <v>0</v>
      </c>
      <c r="BL314" s="17" t="s">
        <v>232</v>
      </c>
      <c r="BM314" s="137" t="s">
        <v>446</v>
      </c>
    </row>
    <row r="315" spans="2:65" s="13" customFormat="1" ht="11.25">
      <c r="B315" s="150"/>
      <c r="D315" s="144" t="s">
        <v>159</v>
      </c>
      <c r="E315" s="151" t="s">
        <v>44</v>
      </c>
      <c r="F315" s="152" t="s">
        <v>447</v>
      </c>
      <c r="H315" s="153">
        <v>4</v>
      </c>
      <c r="I315" s="154"/>
      <c r="L315" s="150"/>
      <c r="M315" s="155"/>
      <c r="T315" s="156"/>
      <c r="AT315" s="151" t="s">
        <v>159</v>
      </c>
      <c r="AU315" s="151" t="s">
        <v>92</v>
      </c>
      <c r="AV315" s="13" t="s">
        <v>92</v>
      </c>
      <c r="AW315" s="13" t="s">
        <v>42</v>
      </c>
      <c r="AX315" s="13" t="s">
        <v>82</v>
      </c>
      <c r="AY315" s="151" t="s">
        <v>139</v>
      </c>
    </row>
    <row r="316" spans="2:65" s="13" customFormat="1" ht="11.25">
      <c r="B316" s="150"/>
      <c r="D316" s="144" t="s">
        <v>159</v>
      </c>
      <c r="E316" s="151" t="s">
        <v>44</v>
      </c>
      <c r="F316" s="152" t="s">
        <v>448</v>
      </c>
      <c r="H316" s="153">
        <v>1</v>
      </c>
      <c r="I316" s="154"/>
      <c r="L316" s="150"/>
      <c r="M316" s="155"/>
      <c r="T316" s="156"/>
      <c r="AT316" s="151" t="s">
        <v>159</v>
      </c>
      <c r="AU316" s="151" t="s">
        <v>92</v>
      </c>
      <c r="AV316" s="13" t="s">
        <v>92</v>
      </c>
      <c r="AW316" s="13" t="s">
        <v>42</v>
      </c>
      <c r="AX316" s="13" t="s">
        <v>82</v>
      </c>
      <c r="AY316" s="151" t="s">
        <v>139</v>
      </c>
    </row>
    <row r="317" spans="2:65" s="14" customFormat="1" ht="11.25">
      <c r="B317" s="157"/>
      <c r="D317" s="144" t="s">
        <v>159</v>
      </c>
      <c r="E317" s="158" t="s">
        <v>44</v>
      </c>
      <c r="F317" s="159" t="s">
        <v>166</v>
      </c>
      <c r="H317" s="160">
        <v>5</v>
      </c>
      <c r="I317" s="161"/>
      <c r="L317" s="157"/>
      <c r="M317" s="162"/>
      <c r="T317" s="163"/>
      <c r="AT317" s="158" t="s">
        <v>159</v>
      </c>
      <c r="AU317" s="158" t="s">
        <v>92</v>
      </c>
      <c r="AV317" s="14" t="s">
        <v>146</v>
      </c>
      <c r="AW317" s="14" t="s">
        <v>42</v>
      </c>
      <c r="AX317" s="14" t="s">
        <v>90</v>
      </c>
      <c r="AY317" s="158" t="s">
        <v>139</v>
      </c>
    </row>
    <row r="318" spans="2:65" s="1" customFormat="1" ht="33" customHeight="1">
      <c r="B318" s="33"/>
      <c r="C318" s="125" t="s">
        <v>449</v>
      </c>
      <c r="D318" s="125" t="s">
        <v>142</v>
      </c>
      <c r="E318" s="126" t="s">
        <v>450</v>
      </c>
      <c r="F318" s="127" t="s">
        <v>451</v>
      </c>
      <c r="G318" s="128" t="s">
        <v>145</v>
      </c>
      <c r="H318" s="129">
        <v>3</v>
      </c>
      <c r="I318" s="130"/>
      <c r="J318" s="131">
        <f>ROUND(I318*H318,2)</f>
        <v>0</v>
      </c>
      <c r="K318" s="132"/>
      <c r="L318" s="33"/>
      <c r="M318" s="133" t="s">
        <v>44</v>
      </c>
      <c r="N318" s="134" t="s">
        <v>53</v>
      </c>
      <c r="P318" s="135">
        <f>O318*H318</f>
        <v>0</v>
      </c>
      <c r="Q318" s="135">
        <v>0</v>
      </c>
      <c r="R318" s="135">
        <f>Q318*H318</f>
        <v>0</v>
      </c>
      <c r="S318" s="135">
        <v>0</v>
      </c>
      <c r="T318" s="136">
        <f>S318*H318</f>
        <v>0</v>
      </c>
      <c r="AR318" s="137" t="s">
        <v>232</v>
      </c>
      <c r="AT318" s="137" t="s">
        <v>142</v>
      </c>
      <c r="AU318" s="137" t="s">
        <v>92</v>
      </c>
      <c r="AY318" s="17" t="s">
        <v>139</v>
      </c>
      <c r="BE318" s="138">
        <f>IF(N318="základní",J318,0)</f>
        <v>0</v>
      </c>
      <c r="BF318" s="138">
        <f>IF(N318="snížená",J318,0)</f>
        <v>0</v>
      </c>
      <c r="BG318" s="138">
        <f>IF(N318="zákl. přenesená",J318,0)</f>
        <v>0</v>
      </c>
      <c r="BH318" s="138">
        <f>IF(N318="sníž. přenesená",J318,0)</f>
        <v>0</v>
      </c>
      <c r="BI318" s="138">
        <f>IF(N318="nulová",J318,0)</f>
        <v>0</v>
      </c>
      <c r="BJ318" s="17" t="s">
        <v>90</v>
      </c>
      <c r="BK318" s="138">
        <f>ROUND(I318*H318,2)</f>
        <v>0</v>
      </c>
      <c r="BL318" s="17" t="s">
        <v>232</v>
      </c>
      <c r="BM318" s="137" t="s">
        <v>452</v>
      </c>
    </row>
    <row r="319" spans="2:65" s="12" customFormat="1" ht="11.25">
      <c r="B319" s="143"/>
      <c r="D319" s="144" t="s">
        <v>159</v>
      </c>
      <c r="E319" s="145" t="s">
        <v>44</v>
      </c>
      <c r="F319" s="146" t="s">
        <v>160</v>
      </c>
      <c r="H319" s="145" t="s">
        <v>44</v>
      </c>
      <c r="I319" s="147"/>
      <c r="L319" s="143"/>
      <c r="M319" s="148"/>
      <c r="T319" s="149"/>
      <c r="AT319" s="145" t="s">
        <v>159</v>
      </c>
      <c r="AU319" s="145" t="s">
        <v>92</v>
      </c>
      <c r="AV319" s="12" t="s">
        <v>90</v>
      </c>
      <c r="AW319" s="12" t="s">
        <v>42</v>
      </c>
      <c r="AX319" s="12" t="s">
        <v>82</v>
      </c>
      <c r="AY319" s="145" t="s">
        <v>139</v>
      </c>
    </row>
    <row r="320" spans="2:65" s="13" customFormat="1" ht="11.25">
      <c r="B320" s="150"/>
      <c r="D320" s="144" t="s">
        <v>159</v>
      </c>
      <c r="E320" s="151" t="s">
        <v>44</v>
      </c>
      <c r="F320" s="152" t="s">
        <v>453</v>
      </c>
      <c r="H320" s="153">
        <v>1</v>
      </c>
      <c r="I320" s="154"/>
      <c r="L320" s="150"/>
      <c r="M320" s="155"/>
      <c r="T320" s="156"/>
      <c r="AT320" s="151" t="s">
        <v>159</v>
      </c>
      <c r="AU320" s="151" t="s">
        <v>92</v>
      </c>
      <c r="AV320" s="13" t="s">
        <v>92</v>
      </c>
      <c r="AW320" s="13" t="s">
        <v>42</v>
      </c>
      <c r="AX320" s="13" t="s">
        <v>82</v>
      </c>
      <c r="AY320" s="151" t="s">
        <v>139</v>
      </c>
    </row>
    <row r="321" spans="2:65" s="13" customFormat="1" ht="11.25">
      <c r="B321" s="150"/>
      <c r="D321" s="144" t="s">
        <v>159</v>
      </c>
      <c r="E321" s="151" t="s">
        <v>44</v>
      </c>
      <c r="F321" s="152" t="s">
        <v>454</v>
      </c>
      <c r="H321" s="153">
        <v>1</v>
      </c>
      <c r="I321" s="154"/>
      <c r="L321" s="150"/>
      <c r="M321" s="155"/>
      <c r="T321" s="156"/>
      <c r="AT321" s="151" t="s">
        <v>159</v>
      </c>
      <c r="AU321" s="151" t="s">
        <v>92</v>
      </c>
      <c r="AV321" s="13" t="s">
        <v>92</v>
      </c>
      <c r="AW321" s="13" t="s">
        <v>42</v>
      </c>
      <c r="AX321" s="13" t="s">
        <v>82</v>
      </c>
      <c r="AY321" s="151" t="s">
        <v>139</v>
      </c>
    </row>
    <row r="322" spans="2:65" s="13" customFormat="1" ht="11.25">
      <c r="B322" s="150"/>
      <c r="D322" s="144" t="s">
        <v>159</v>
      </c>
      <c r="E322" s="151" t="s">
        <v>44</v>
      </c>
      <c r="F322" s="152" t="s">
        <v>455</v>
      </c>
      <c r="H322" s="153">
        <v>1</v>
      </c>
      <c r="I322" s="154"/>
      <c r="L322" s="150"/>
      <c r="M322" s="155"/>
      <c r="T322" s="156"/>
      <c r="AT322" s="151" t="s">
        <v>159</v>
      </c>
      <c r="AU322" s="151" t="s">
        <v>92</v>
      </c>
      <c r="AV322" s="13" t="s">
        <v>92</v>
      </c>
      <c r="AW322" s="13" t="s">
        <v>42</v>
      </c>
      <c r="AX322" s="13" t="s">
        <v>82</v>
      </c>
      <c r="AY322" s="151" t="s">
        <v>139</v>
      </c>
    </row>
    <row r="323" spans="2:65" s="14" customFormat="1" ht="11.25">
      <c r="B323" s="157"/>
      <c r="D323" s="144" t="s">
        <v>159</v>
      </c>
      <c r="E323" s="158" t="s">
        <v>44</v>
      </c>
      <c r="F323" s="159" t="s">
        <v>166</v>
      </c>
      <c r="H323" s="160">
        <v>3</v>
      </c>
      <c r="I323" s="161"/>
      <c r="L323" s="157"/>
      <c r="M323" s="162"/>
      <c r="T323" s="163"/>
      <c r="AT323" s="158" t="s">
        <v>159</v>
      </c>
      <c r="AU323" s="158" t="s">
        <v>92</v>
      </c>
      <c r="AV323" s="14" t="s">
        <v>146</v>
      </c>
      <c r="AW323" s="14" t="s">
        <v>42</v>
      </c>
      <c r="AX323" s="14" t="s">
        <v>90</v>
      </c>
      <c r="AY323" s="158" t="s">
        <v>139</v>
      </c>
    </row>
    <row r="324" spans="2:65" s="1" customFormat="1" ht="62.65" customHeight="1">
      <c r="B324" s="33"/>
      <c r="C324" s="125" t="s">
        <v>456</v>
      </c>
      <c r="D324" s="125" t="s">
        <v>142</v>
      </c>
      <c r="E324" s="126" t="s">
        <v>457</v>
      </c>
      <c r="F324" s="127" t="s">
        <v>458</v>
      </c>
      <c r="G324" s="128" t="s">
        <v>401</v>
      </c>
      <c r="H324" s="129">
        <v>1</v>
      </c>
      <c r="I324" s="130"/>
      <c r="J324" s="131">
        <f>ROUND(I324*H324,2)</f>
        <v>0</v>
      </c>
      <c r="K324" s="132"/>
      <c r="L324" s="33"/>
      <c r="M324" s="133" t="s">
        <v>44</v>
      </c>
      <c r="N324" s="134" t="s">
        <v>53</v>
      </c>
      <c r="P324" s="135">
        <f>O324*H324</f>
        <v>0</v>
      </c>
      <c r="Q324" s="135">
        <v>0</v>
      </c>
      <c r="R324" s="135">
        <f>Q324*H324</f>
        <v>0</v>
      </c>
      <c r="S324" s="135">
        <v>0</v>
      </c>
      <c r="T324" s="136">
        <f>S324*H324</f>
        <v>0</v>
      </c>
      <c r="AR324" s="137" t="s">
        <v>232</v>
      </c>
      <c r="AT324" s="137" t="s">
        <v>142</v>
      </c>
      <c r="AU324" s="137" t="s">
        <v>92</v>
      </c>
      <c r="AY324" s="17" t="s">
        <v>139</v>
      </c>
      <c r="BE324" s="138">
        <f>IF(N324="základní",J324,0)</f>
        <v>0</v>
      </c>
      <c r="BF324" s="138">
        <f>IF(N324="snížená",J324,0)</f>
        <v>0</v>
      </c>
      <c r="BG324" s="138">
        <f>IF(N324="zákl. přenesená",J324,0)</f>
        <v>0</v>
      </c>
      <c r="BH324" s="138">
        <f>IF(N324="sníž. přenesená",J324,0)</f>
        <v>0</v>
      </c>
      <c r="BI324" s="138">
        <f>IF(N324="nulová",J324,0)</f>
        <v>0</v>
      </c>
      <c r="BJ324" s="17" t="s">
        <v>90</v>
      </c>
      <c r="BK324" s="138">
        <f>ROUND(I324*H324,2)</f>
        <v>0</v>
      </c>
      <c r="BL324" s="17" t="s">
        <v>232</v>
      </c>
      <c r="BM324" s="137" t="s">
        <v>459</v>
      </c>
    </row>
    <row r="325" spans="2:65" s="12" customFormat="1" ht="11.25">
      <c r="B325" s="143"/>
      <c r="D325" s="144" t="s">
        <v>159</v>
      </c>
      <c r="E325" s="145" t="s">
        <v>44</v>
      </c>
      <c r="F325" s="146" t="s">
        <v>160</v>
      </c>
      <c r="H325" s="145" t="s">
        <v>44</v>
      </c>
      <c r="I325" s="147"/>
      <c r="L325" s="143"/>
      <c r="M325" s="148"/>
      <c r="T325" s="149"/>
      <c r="AT325" s="145" t="s">
        <v>159</v>
      </c>
      <c r="AU325" s="145" t="s">
        <v>92</v>
      </c>
      <c r="AV325" s="12" t="s">
        <v>90</v>
      </c>
      <c r="AW325" s="12" t="s">
        <v>42</v>
      </c>
      <c r="AX325" s="12" t="s">
        <v>82</v>
      </c>
      <c r="AY325" s="145" t="s">
        <v>139</v>
      </c>
    </row>
    <row r="326" spans="2:65" s="13" customFormat="1" ht="11.25">
      <c r="B326" s="150"/>
      <c r="D326" s="144" t="s">
        <v>159</v>
      </c>
      <c r="E326" s="151" t="s">
        <v>44</v>
      </c>
      <c r="F326" s="152" t="s">
        <v>460</v>
      </c>
      <c r="H326" s="153">
        <v>1</v>
      </c>
      <c r="I326" s="154"/>
      <c r="L326" s="150"/>
      <c r="M326" s="155"/>
      <c r="T326" s="156"/>
      <c r="AT326" s="151" t="s">
        <v>159</v>
      </c>
      <c r="AU326" s="151" t="s">
        <v>92</v>
      </c>
      <c r="AV326" s="13" t="s">
        <v>92</v>
      </c>
      <c r="AW326" s="13" t="s">
        <v>42</v>
      </c>
      <c r="AX326" s="13" t="s">
        <v>82</v>
      </c>
      <c r="AY326" s="151" t="s">
        <v>139</v>
      </c>
    </row>
    <row r="327" spans="2:65" s="14" customFormat="1" ht="11.25">
      <c r="B327" s="157"/>
      <c r="D327" s="144" t="s">
        <v>159</v>
      </c>
      <c r="E327" s="158" t="s">
        <v>44</v>
      </c>
      <c r="F327" s="159" t="s">
        <v>166</v>
      </c>
      <c r="H327" s="160">
        <v>1</v>
      </c>
      <c r="I327" s="161"/>
      <c r="L327" s="157"/>
      <c r="M327" s="162"/>
      <c r="T327" s="163"/>
      <c r="AT327" s="158" t="s">
        <v>159</v>
      </c>
      <c r="AU327" s="158" t="s">
        <v>92</v>
      </c>
      <c r="AV327" s="14" t="s">
        <v>146</v>
      </c>
      <c r="AW327" s="14" t="s">
        <v>42</v>
      </c>
      <c r="AX327" s="14" t="s">
        <v>90</v>
      </c>
      <c r="AY327" s="158" t="s">
        <v>139</v>
      </c>
    </row>
    <row r="328" spans="2:65" s="1" customFormat="1" ht="37.9" customHeight="1">
      <c r="B328" s="33"/>
      <c r="C328" s="125" t="s">
        <v>461</v>
      </c>
      <c r="D328" s="125" t="s">
        <v>142</v>
      </c>
      <c r="E328" s="126" t="s">
        <v>462</v>
      </c>
      <c r="F328" s="127" t="s">
        <v>463</v>
      </c>
      <c r="G328" s="128" t="s">
        <v>145</v>
      </c>
      <c r="H328" s="129">
        <v>4</v>
      </c>
      <c r="I328" s="130"/>
      <c r="J328" s="131">
        <f>ROUND(I328*H328,2)</f>
        <v>0</v>
      </c>
      <c r="K328" s="132"/>
      <c r="L328" s="33"/>
      <c r="M328" s="133" t="s">
        <v>44</v>
      </c>
      <c r="N328" s="134" t="s">
        <v>53</v>
      </c>
      <c r="P328" s="135">
        <f>O328*H328</f>
        <v>0</v>
      </c>
      <c r="Q328" s="135">
        <v>0</v>
      </c>
      <c r="R328" s="135">
        <f>Q328*H328</f>
        <v>0</v>
      </c>
      <c r="S328" s="135">
        <v>0</v>
      </c>
      <c r="T328" s="136">
        <f>S328*H328</f>
        <v>0</v>
      </c>
      <c r="AR328" s="137" t="s">
        <v>232</v>
      </c>
      <c r="AT328" s="137" t="s">
        <v>142</v>
      </c>
      <c r="AU328" s="137" t="s">
        <v>92</v>
      </c>
      <c r="AY328" s="17" t="s">
        <v>139</v>
      </c>
      <c r="BE328" s="138">
        <f>IF(N328="základní",J328,0)</f>
        <v>0</v>
      </c>
      <c r="BF328" s="138">
        <f>IF(N328="snížená",J328,0)</f>
        <v>0</v>
      </c>
      <c r="BG328" s="138">
        <f>IF(N328="zákl. přenesená",J328,0)</f>
        <v>0</v>
      </c>
      <c r="BH328" s="138">
        <f>IF(N328="sníž. přenesená",J328,0)</f>
        <v>0</v>
      </c>
      <c r="BI328" s="138">
        <f>IF(N328="nulová",J328,0)</f>
        <v>0</v>
      </c>
      <c r="BJ328" s="17" t="s">
        <v>90</v>
      </c>
      <c r="BK328" s="138">
        <f>ROUND(I328*H328,2)</f>
        <v>0</v>
      </c>
      <c r="BL328" s="17" t="s">
        <v>232</v>
      </c>
      <c r="BM328" s="137" t="s">
        <v>464</v>
      </c>
    </row>
    <row r="329" spans="2:65" s="13" customFormat="1" ht="11.25">
      <c r="B329" s="150"/>
      <c r="D329" s="144" t="s">
        <v>159</v>
      </c>
      <c r="E329" s="151" t="s">
        <v>44</v>
      </c>
      <c r="F329" s="152" t="s">
        <v>465</v>
      </c>
      <c r="H329" s="153">
        <v>1</v>
      </c>
      <c r="I329" s="154"/>
      <c r="L329" s="150"/>
      <c r="M329" s="155"/>
      <c r="T329" s="156"/>
      <c r="AT329" s="151" t="s">
        <v>159</v>
      </c>
      <c r="AU329" s="151" t="s">
        <v>92</v>
      </c>
      <c r="AV329" s="13" t="s">
        <v>92</v>
      </c>
      <c r="AW329" s="13" t="s">
        <v>42</v>
      </c>
      <c r="AX329" s="13" t="s">
        <v>82</v>
      </c>
      <c r="AY329" s="151" t="s">
        <v>139</v>
      </c>
    </row>
    <row r="330" spans="2:65" s="13" customFormat="1" ht="11.25">
      <c r="B330" s="150"/>
      <c r="D330" s="144" t="s">
        <v>159</v>
      </c>
      <c r="E330" s="151" t="s">
        <v>44</v>
      </c>
      <c r="F330" s="152" t="s">
        <v>466</v>
      </c>
      <c r="H330" s="153">
        <v>1</v>
      </c>
      <c r="I330" s="154"/>
      <c r="L330" s="150"/>
      <c r="M330" s="155"/>
      <c r="T330" s="156"/>
      <c r="AT330" s="151" t="s">
        <v>159</v>
      </c>
      <c r="AU330" s="151" t="s">
        <v>92</v>
      </c>
      <c r="AV330" s="13" t="s">
        <v>92</v>
      </c>
      <c r="AW330" s="13" t="s">
        <v>42</v>
      </c>
      <c r="AX330" s="13" t="s">
        <v>82</v>
      </c>
      <c r="AY330" s="151" t="s">
        <v>139</v>
      </c>
    </row>
    <row r="331" spans="2:65" s="13" customFormat="1" ht="11.25">
      <c r="B331" s="150"/>
      <c r="D331" s="144" t="s">
        <v>159</v>
      </c>
      <c r="E331" s="151" t="s">
        <v>44</v>
      </c>
      <c r="F331" s="152" t="s">
        <v>467</v>
      </c>
      <c r="H331" s="153">
        <v>1</v>
      </c>
      <c r="I331" s="154"/>
      <c r="L331" s="150"/>
      <c r="M331" s="155"/>
      <c r="T331" s="156"/>
      <c r="AT331" s="151" t="s">
        <v>159</v>
      </c>
      <c r="AU331" s="151" t="s">
        <v>92</v>
      </c>
      <c r="AV331" s="13" t="s">
        <v>92</v>
      </c>
      <c r="AW331" s="13" t="s">
        <v>42</v>
      </c>
      <c r="AX331" s="13" t="s">
        <v>82</v>
      </c>
      <c r="AY331" s="151" t="s">
        <v>139</v>
      </c>
    </row>
    <row r="332" spans="2:65" s="13" customFormat="1" ht="11.25">
      <c r="B332" s="150"/>
      <c r="D332" s="144" t="s">
        <v>159</v>
      </c>
      <c r="E332" s="151" t="s">
        <v>44</v>
      </c>
      <c r="F332" s="152" t="s">
        <v>468</v>
      </c>
      <c r="H332" s="153">
        <v>1</v>
      </c>
      <c r="I332" s="154"/>
      <c r="L332" s="150"/>
      <c r="M332" s="155"/>
      <c r="T332" s="156"/>
      <c r="AT332" s="151" t="s">
        <v>159</v>
      </c>
      <c r="AU332" s="151" t="s">
        <v>92</v>
      </c>
      <c r="AV332" s="13" t="s">
        <v>92</v>
      </c>
      <c r="AW332" s="13" t="s">
        <v>42</v>
      </c>
      <c r="AX332" s="13" t="s">
        <v>82</v>
      </c>
      <c r="AY332" s="151" t="s">
        <v>139</v>
      </c>
    </row>
    <row r="333" spans="2:65" s="14" customFormat="1" ht="11.25">
      <c r="B333" s="157"/>
      <c r="D333" s="144" t="s">
        <v>159</v>
      </c>
      <c r="E333" s="158" t="s">
        <v>44</v>
      </c>
      <c r="F333" s="159" t="s">
        <v>166</v>
      </c>
      <c r="H333" s="160">
        <v>4</v>
      </c>
      <c r="I333" s="161"/>
      <c r="L333" s="157"/>
      <c r="M333" s="162"/>
      <c r="T333" s="163"/>
      <c r="AT333" s="158" t="s">
        <v>159</v>
      </c>
      <c r="AU333" s="158" t="s">
        <v>92</v>
      </c>
      <c r="AV333" s="14" t="s">
        <v>146</v>
      </c>
      <c r="AW333" s="14" t="s">
        <v>42</v>
      </c>
      <c r="AX333" s="14" t="s">
        <v>90</v>
      </c>
      <c r="AY333" s="158" t="s">
        <v>139</v>
      </c>
    </row>
    <row r="334" spans="2:65" s="1" customFormat="1" ht="24.2" customHeight="1">
      <c r="B334" s="33"/>
      <c r="C334" s="125" t="s">
        <v>469</v>
      </c>
      <c r="D334" s="125" t="s">
        <v>142</v>
      </c>
      <c r="E334" s="126" t="s">
        <v>470</v>
      </c>
      <c r="F334" s="127" t="s">
        <v>471</v>
      </c>
      <c r="G334" s="128" t="s">
        <v>401</v>
      </c>
      <c r="H334" s="129">
        <v>1</v>
      </c>
      <c r="I334" s="130"/>
      <c r="J334" s="131">
        <f t="shared" ref="J334:J339" si="0">ROUND(I334*H334,2)</f>
        <v>0</v>
      </c>
      <c r="K334" s="132"/>
      <c r="L334" s="33"/>
      <c r="M334" s="133" t="s">
        <v>44</v>
      </c>
      <c r="N334" s="134" t="s">
        <v>53</v>
      </c>
      <c r="P334" s="135">
        <f t="shared" ref="P334:P339" si="1">O334*H334</f>
        <v>0</v>
      </c>
      <c r="Q334" s="135">
        <v>0</v>
      </c>
      <c r="R334" s="135">
        <f t="shared" ref="R334:R339" si="2">Q334*H334</f>
        <v>0</v>
      </c>
      <c r="S334" s="135">
        <v>0</v>
      </c>
      <c r="T334" s="136">
        <f t="shared" ref="T334:T339" si="3">S334*H334</f>
        <v>0</v>
      </c>
      <c r="AR334" s="137" t="s">
        <v>232</v>
      </c>
      <c r="AT334" s="137" t="s">
        <v>142</v>
      </c>
      <c r="AU334" s="137" t="s">
        <v>92</v>
      </c>
      <c r="AY334" s="17" t="s">
        <v>139</v>
      </c>
      <c r="BE334" s="138">
        <f t="shared" ref="BE334:BE339" si="4">IF(N334="základní",J334,0)</f>
        <v>0</v>
      </c>
      <c r="BF334" s="138">
        <f t="shared" ref="BF334:BF339" si="5">IF(N334="snížená",J334,0)</f>
        <v>0</v>
      </c>
      <c r="BG334" s="138">
        <f t="shared" ref="BG334:BG339" si="6">IF(N334="zákl. přenesená",J334,0)</f>
        <v>0</v>
      </c>
      <c r="BH334" s="138">
        <f t="shared" ref="BH334:BH339" si="7">IF(N334="sníž. přenesená",J334,0)</f>
        <v>0</v>
      </c>
      <c r="BI334" s="138">
        <f t="shared" ref="BI334:BI339" si="8">IF(N334="nulová",J334,0)</f>
        <v>0</v>
      </c>
      <c r="BJ334" s="17" t="s">
        <v>90</v>
      </c>
      <c r="BK334" s="138">
        <f t="shared" ref="BK334:BK339" si="9">ROUND(I334*H334,2)</f>
        <v>0</v>
      </c>
      <c r="BL334" s="17" t="s">
        <v>232</v>
      </c>
      <c r="BM334" s="137" t="s">
        <v>472</v>
      </c>
    </row>
    <row r="335" spans="2:65" s="1" customFormat="1" ht="55.5" customHeight="1">
      <c r="B335" s="33"/>
      <c r="C335" s="125" t="s">
        <v>473</v>
      </c>
      <c r="D335" s="125" t="s">
        <v>142</v>
      </c>
      <c r="E335" s="126" t="s">
        <v>474</v>
      </c>
      <c r="F335" s="127" t="s">
        <v>475</v>
      </c>
      <c r="G335" s="128" t="s">
        <v>476</v>
      </c>
      <c r="H335" s="129">
        <v>1</v>
      </c>
      <c r="I335" s="130"/>
      <c r="J335" s="131">
        <f t="shared" si="0"/>
        <v>0</v>
      </c>
      <c r="K335" s="132"/>
      <c r="L335" s="33"/>
      <c r="M335" s="133" t="s">
        <v>44</v>
      </c>
      <c r="N335" s="134" t="s">
        <v>53</v>
      </c>
      <c r="P335" s="135">
        <f t="shared" si="1"/>
        <v>0</v>
      </c>
      <c r="Q335" s="135">
        <v>0</v>
      </c>
      <c r="R335" s="135">
        <f t="shared" si="2"/>
        <v>0</v>
      </c>
      <c r="S335" s="135">
        <v>0</v>
      </c>
      <c r="T335" s="136">
        <f t="shared" si="3"/>
        <v>0</v>
      </c>
      <c r="AR335" s="137" t="s">
        <v>232</v>
      </c>
      <c r="AT335" s="137" t="s">
        <v>142</v>
      </c>
      <c r="AU335" s="137" t="s">
        <v>92</v>
      </c>
      <c r="AY335" s="17" t="s">
        <v>139</v>
      </c>
      <c r="BE335" s="138">
        <f t="shared" si="4"/>
        <v>0</v>
      </c>
      <c r="BF335" s="138">
        <f t="shared" si="5"/>
        <v>0</v>
      </c>
      <c r="BG335" s="138">
        <f t="shared" si="6"/>
        <v>0</v>
      </c>
      <c r="BH335" s="138">
        <f t="shared" si="7"/>
        <v>0</v>
      </c>
      <c r="BI335" s="138">
        <f t="shared" si="8"/>
        <v>0</v>
      </c>
      <c r="BJ335" s="17" t="s">
        <v>90</v>
      </c>
      <c r="BK335" s="138">
        <f t="shared" si="9"/>
        <v>0</v>
      </c>
      <c r="BL335" s="17" t="s">
        <v>232</v>
      </c>
      <c r="BM335" s="137" t="s">
        <v>477</v>
      </c>
    </row>
    <row r="336" spans="2:65" s="1" customFormat="1" ht="44.25" customHeight="1">
      <c r="B336" s="33"/>
      <c r="C336" s="125" t="s">
        <v>478</v>
      </c>
      <c r="D336" s="125" t="s">
        <v>142</v>
      </c>
      <c r="E336" s="126" t="s">
        <v>479</v>
      </c>
      <c r="F336" s="127" t="s">
        <v>480</v>
      </c>
      <c r="G336" s="128" t="s">
        <v>476</v>
      </c>
      <c r="H336" s="129">
        <v>1</v>
      </c>
      <c r="I336" s="130"/>
      <c r="J336" s="131">
        <f t="shared" si="0"/>
        <v>0</v>
      </c>
      <c r="K336" s="132"/>
      <c r="L336" s="33"/>
      <c r="M336" s="133" t="s">
        <v>44</v>
      </c>
      <c r="N336" s="134" t="s">
        <v>53</v>
      </c>
      <c r="P336" s="135">
        <f t="shared" si="1"/>
        <v>0</v>
      </c>
      <c r="Q336" s="135">
        <v>0</v>
      </c>
      <c r="R336" s="135">
        <f t="shared" si="2"/>
        <v>0</v>
      </c>
      <c r="S336" s="135">
        <v>0</v>
      </c>
      <c r="T336" s="136">
        <f t="shared" si="3"/>
        <v>0</v>
      </c>
      <c r="AR336" s="137" t="s">
        <v>232</v>
      </c>
      <c r="AT336" s="137" t="s">
        <v>142</v>
      </c>
      <c r="AU336" s="137" t="s">
        <v>92</v>
      </c>
      <c r="AY336" s="17" t="s">
        <v>139</v>
      </c>
      <c r="BE336" s="138">
        <f t="shared" si="4"/>
        <v>0</v>
      </c>
      <c r="BF336" s="138">
        <f t="shared" si="5"/>
        <v>0</v>
      </c>
      <c r="BG336" s="138">
        <f t="shared" si="6"/>
        <v>0</v>
      </c>
      <c r="BH336" s="138">
        <f t="shared" si="7"/>
        <v>0</v>
      </c>
      <c r="BI336" s="138">
        <f t="shared" si="8"/>
        <v>0</v>
      </c>
      <c r="BJ336" s="17" t="s">
        <v>90</v>
      </c>
      <c r="BK336" s="138">
        <f t="shared" si="9"/>
        <v>0</v>
      </c>
      <c r="BL336" s="17" t="s">
        <v>232</v>
      </c>
      <c r="BM336" s="137" t="s">
        <v>481</v>
      </c>
    </row>
    <row r="337" spans="2:65" s="1" customFormat="1" ht="33" customHeight="1">
      <c r="B337" s="33"/>
      <c r="C337" s="125" t="s">
        <v>482</v>
      </c>
      <c r="D337" s="125" t="s">
        <v>142</v>
      </c>
      <c r="E337" s="126" t="s">
        <v>483</v>
      </c>
      <c r="F337" s="127" t="s">
        <v>484</v>
      </c>
      <c r="G337" s="128" t="s">
        <v>401</v>
      </c>
      <c r="H337" s="129">
        <v>1</v>
      </c>
      <c r="I337" s="130"/>
      <c r="J337" s="131">
        <f t="shared" si="0"/>
        <v>0</v>
      </c>
      <c r="K337" s="132"/>
      <c r="L337" s="33"/>
      <c r="M337" s="133" t="s">
        <v>44</v>
      </c>
      <c r="N337" s="134" t="s">
        <v>53</v>
      </c>
      <c r="P337" s="135">
        <f t="shared" si="1"/>
        <v>0</v>
      </c>
      <c r="Q337" s="135">
        <v>0</v>
      </c>
      <c r="R337" s="135">
        <f t="shared" si="2"/>
        <v>0</v>
      </c>
      <c r="S337" s="135">
        <v>0</v>
      </c>
      <c r="T337" s="136">
        <f t="shared" si="3"/>
        <v>0</v>
      </c>
      <c r="AR337" s="137" t="s">
        <v>232</v>
      </c>
      <c r="AT337" s="137" t="s">
        <v>142</v>
      </c>
      <c r="AU337" s="137" t="s">
        <v>92</v>
      </c>
      <c r="AY337" s="17" t="s">
        <v>139</v>
      </c>
      <c r="BE337" s="138">
        <f t="shared" si="4"/>
        <v>0</v>
      </c>
      <c r="BF337" s="138">
        <f t="shared" si="5"/>
        <v>0</v>
      </c>
      <c r="BG337" s="138">
        <f t="shared" si="6"/>
        <v>0</v>
      </c>
      <c r="BH337" s="138">
        <f t="shared" si="7"/>
        <v>0</v>
      </c>
      <c r="BI337" s="138">
        <f t="shared" si="8"/>
        <v>0</v>
      </c>
      <c r="BJ337" s="17" t="s">
        <v>90</v>
      </c>
      <c r="BK337" s="138">
        <f t="shared" si="9"/>
        <v>0</v>
      </c>
      <c r="BL337" s="17" t="s">
        <v>232</v>
      </c>
      <c r="BM337" s="137" t="s">
        <v>485</v>
      </c>
    </row>
    <row r="338" spans="2:65" s="1" customFormat="1" ht="44.25" customHeight="1">
      <c r="B338" s="33"/>
      <c r="C338" s="125" t="s">
        <v>486</v>
      </c>
      <c r="D338" s="125" t="s">
        <v>142</v>
      </c>
      <c r="E338" s="126" t="s">
        <v>487</v>
      </c>
      <c r="F338" s="127" t="s">
        <v>488</v>
      </c>
      <c r="G338" s="128" t="s">
        <v>401</v>
      </c>
      <c r="H338" s="129">
        <v>1</v>
      </c>
      <c r="I338" s="130"/>
      <c r="J338" s="131">
        <f t="shared" si="0"/>
        <v>0</v>
      </c>
      <c r="K338" s="132"/>
      <c r="L338" s="33"/>
      <c r="M338" s="133" t="s">
        <v>44</v>
      </c>
      <c r="N338" s="134" t="s">
        <v>53</v>
      </c>
      <c r="P338" s="135">
        <f t="shared" si="1"/>
        <v>0</v>
      </c>
      <c r="Q338" s="135">
        <v>0</v>
      </c>
      <c r="R338" s="135">
        <f t="shared" si="2"/>
        <v>0</v>
      </c>
      <c r="S338" s="135">
        <v>0</v>
      </c>
      <c r="T338" s="136">
        <f t="shared" si="3"/>
        <v>0</v>
      </c>
      <c r="AR338" s="137" t="s">
        <v>232</v>
      </c>
      <c r="AT338" s="137" t="s">
        <v>142</v>
      </c>
      <c r="AU338" s="137" t="s">
        <v>92</v>
      </c>
      <c r="AY338" s="17" t="s">
        <v>139</v>
      </c>
      <c r="BE338" s="138">
        <f t="shared" si="4"/>
        <v>0</v>
      </c>
      <c r="BF338" s="138">
        <f t="shared" si="5"/>
        <v>0</v>
      </c>
      <c r="BG338" s="138">
        <f t="shared" si="6"/>
        <v>0</v>
      </c>
      <c r="BH338" s="138">
        <f t="shared" si="7"/>
        <v>0</v>
      </c>
      <c r="BI338" s="138">
        <f t="shared" si="8"/>
        <v>0</v>
      </c>
      <c r="BJ338" s="17" t="s">
        <v>90</v>
      </c>
      <c r="BK338" s="138">
        <f t="shared" si="9"/>
        <v>0</v>
      </c>
      <c r="BL338" s="17" t="s">
        <v>232</v>
      </c>
      <c r="BM338" s="137" t="s">
        <v>489</v>
      </c>
    </row>
    <row r="339" spans="2:65" s="1" customFormat="1" ht="24.2" customHeight="1">
      <c r="B339" s="33"/>
      <c r="C339" s="125" t="s">
        <v>490</v>
      </c>
      <c r="D339" s="125" t="s">
        <v>142</v>
      </c>
      <c r="E339" s="126" t="s">
        <v>491</v>
      </c>
      <c r="F339" s="127" t="s">
        <v>492</v>
      </c>
      <c r="G339" s="128" t="s">
        <v>401</v>
      </c>
      <c r="H339" s="129">
        <v>1</v>
      </c>
      <c r="I339" s="130"/>
      <c r="J339" s="131">
        <f t="shared" si="0"/>
        <v>0</v>
      </c>
      <c r="K339" s="132"/>
      <c r="L339" s="33"/>
      <c r="M339" s="133" t="s">
        <v>44</v>
      </c>
      <c r="N339" s="134" t="s">
        <v>53</v>
      </c>
      <c r="P339" s="135">
        <f t="shared" si="1"/>
        <v>0</v>
      </c>
      <c r="Q339" s="135">
        <v>0</v>
      </c>
      <c r="R339" s="135">
        <f t="shared" si="2"/>
        <v>0</v>
      </c>
      <c r="S339" s="135">
        <v>0</v>
      </c>
      <c r="T339" s="136">
        <f t="shared" si="3"/>
        <v>0</v>
      </c>
      <c r="AR339" s="137" t="s">
        <v>232</v>
      </c>
      <c r="AT339" s="137" t="s">
        <v>142</v>
      </c>
      <c r="AU339" s="137" t="s">
        <v>92</v>
      </c>
      <c r="AY339" s="17" t="s">
        <v>139</v>
      </c>
      <c r="BE339" s="138">
        <f t="shared" si="4"/>
        <v>0</v>
      </c>
      <c r="BF339" s="138">
        <f t="shared" si="5"/>
        <v>0</v>
      </c>
      <c r="BG339" s="138">
        <f t="shared" si="6"/>
        <v>0</v>
      </c>
      <c r="BH339" s="138">
        <f t="shared" si="7"/>
        <v>0</v>
      </c>
      <c r="BI339" s="138">
        <f t="shared" si="8"/>
        <v>0</v>
      </c>
      <c r="BJ339" s="17" t="s">
        <v>90</v>
      </c>
      <c r="BK339" s="138">
        <f t="shared" si="9"/>
        <v>0</v>
      </c>
      <c r="BL339" s="17" t="s">
        <v>232</v>
      </c>
      <c r="BM339" s="137" t="s">
        <v>493</v>
      </c>
    </row>
    <row r="340" spans="2:65" s="11" customFormat="1" ht="22.9" customHeight="1">
      <c r="B340" s="113"/>
      <c r="D340" s="114" t="s">
        <v>81</v>
      </c>
      <c r="E340" s="123" t="s">
        <v>494</v>
      </c>
      <c r="F340" s="123" t="s">
        <v>495</v>
      </c>
      <c r="I340" s="116"/>
      <c r="J340" s="124">
        <f>BK340</f>
        <v>0</v>
      </c>
      <c r="L340" s="113"/>
      <c r="M340" s="118"/>
      <c r="P340" s="119">
        <f>SUM(P341:P433)</f>
        <v>0</v>
      </c>
      <c r="R340" s="119">
        <f>SUM(R341:R433)</f>
        <v>0</v>
      </c>
      <c r="T340" s="120">
        <f>SUM(T341:T433)</f>
        <v>0</v>
      </c>
      <c r="AR340" s="114" t="s">
        <v>92</v>
      </c>
      <c r="AT340" s="121" t="s">
        <v>81</v>
      </c>
      <c r="AU340" s="121" t="s">
        <v>90</v>
      </c>
      <c r="AY340" s="114" t="s">
        <v>139</v>
      </c>
      <c r="BK340" s="122">
        <f>SUM(BK341:BK433)</f>
        <v>0</v>
      </c>
    </row>
    <row r="341" spans="2:65" s="1" customFormat="1" ht="24.2" customHeight="1">
      <c r="B341" s="33"/>
      <c r="C341" s="125" t="s">
        <v>496</v>
      </c>
      <c r="D341" s="125" t="s">
        <v>142</v>
      </c>
      <c r="E341" s="126" t="s">
        <v>497</v>
      </c>
      <c r="F341" s="127" t="s">
        <v>498</v>
      </c>
      <c r="G341" s="128" t="s">
        <v>499</v>
      </c>
      <c r="H341" s="129">
        <v>735</v>
      </c>
      <c r="I341" s="130"/>
      <c r="J341" s="131">
        <f>ROUND(I341*H341,2)</f>
        <v>0</v>
      </c>
      <c r="K341" s="132"/>
      <c r="L341" s="33"/>
      <c r="M341" s="133" t="s">
        <v>44</v>
      </c>
      <c r="N341" s="134" t="s">
        <v>53</v>
      </c>
      <c r="P341" s="135">
        <f>O341*H341</f>
        <v>0</v>
      </c>
      <c r="Q341" s="135">
        <v>0</v>
      </c>
      <c r="R341" s="135">
        <f>Q341*H341</f>
        <v>0</v>
      </c>
      <c r="S341" s="135">
        <v>0</v>
      </c>
      <c r="T341" s="136">
        <f>S341*H341</f>
        <v>0</v>
      </c>
      <c r="AR341" s="137" t="s">
        <v>232</v>
      </c>
      <c r="AT341" s="137" t="s">
        <v>142</v>
      </c>
      <c r="AU341" s="137" t="s">
        <v>92</v>
      </c>
      <c r="AY341" s="17" t="s">
        <v>139</v>
      </c>
      <c r="BE341" s="138">
        <f>IF(N341="základní",J341,0)</f>
        <v>0</v>
      </c>
      <c r="BF341" s="138">
        <f>IF(N341="snížená",J341,0)</f>
        <v>0</v>
      </c>
      <c r="BG341" s="138">
        <f>IF(N341="zákl. přenesená",J341,0)</f>
        <v>0</v>
      </c>
      <c r="BH341" s="138">
        <f>IF(N341="sníž. přenesená",J341,0)</f>
        <v>0</v>
      </c>
      <c r="BI341" s="138">
        <f>IF(N341="nulová",J341,0)</f>
        <v>0</v>
      </c>
      <c r="BJ341" s="17" t="s">
        <v>90</v>
      </c>
      <c r="BK341" s="138">
        <f>ROUND(I341*H341,2)</f>
        <v>0</v>
      </c>
      <c r="BL341" s="17" t="s">
        <v>232</v>
      </c>
      <c r="BM341" s="137" t="s">
        <v>500</v>
      </c>
    </row>
    <row r="342" spans="2:65" s="13" customFormat="1" ht="11.25">
      <c r="B342" s="150"/>
      <c r="D342" s="144" t="s">
        <v>159</v>
      </c>
      <c r="E342" s="151" t="s">
        <v>44</v>
      </c>
      <c r="F342" s="152" t="s">
        <v>501</v>
      </c>
      <c r="H342" s="153">
        <v>64</v>
      </c>
      <c r="I342" s="154"/>
      <c r="L342" s="150"/>
      <c r="M342" s="155"/>
      <c r="T342" s="156"/>
      <c r="AT342" s="151" t="s">
        <v>159</v>
      </c>
      <c r="AU342" s="151" t="s">
        <v>92</v>
      </c>
      <c r="AV342" s="13" t="s">
        <v>92</v>
      </c>
      <c r="AW342" s="13" t="s">
        <v>42</v>
      </c>
      <c r="AX342" s="13" t="s">
        <v>82</v>
      </c>
      <c r="AY342" s="151" t="s">
        <v>139</v>
      </c>
    </row>
    <row r="343" spans="2:65" s="13" customFormat="1" ht="11.25">
      <c r="B343" s="150"/>
      <c r="D343" s="144" t="s">
        <v>159</v>
      </c>
      <c r="E343" s="151" t="s">
        <v>44</v>
      </c>
      <c r="F343" s="152" t="s">
        <v>502</v>
      </c>
      <c r="H343" s="153">
        <v>48</v>
      </c>
      <c r="I343" s="154"/>
      <c r="L343" s="150"/>
      <c r="M343" s="155"/>
      <c r="T343" s="156"/>
      <c r="AT343" s="151" t="s">
        <v>159</v>
      </c>
      <c r="AU343" s="151" t="s">
        <v>92</v>
      </c>
      <c r="AV343" s="13" t="s">
        <v>92</v>
      </c>
      <c r="AW343" s="13" t="s">
        <v>42</v>
      </c>
      <c r="AX343" s="13" t="s">
        <v>82</v>
      </c>
      <c r="AY343" s="151" t="s">
        <v>139</v>
      </c>
    </row>
    <row r="344" spans="2:65" s="13" customFormat="1" ht="11.25">
      <c r="B344" s="150"/>
      <c r="D344" s="144" t="s">
        <v>159</v>
      </c>
      <c r="E344" s="151" t="s">
        <v>44</v>
      </c>
      <c r="F344" s="152" t="s">
        <v>503</v>
      </c>
      <c r="H344" s="153">
        <v>78</v>
      </c>
      <c r="I344" s="154"/>
      <c r="L344" s="150"/>
      <c r="M344" s="155"/>
      <c r="T344" s="156"/>
      <c r="AT344" s="151" t="s">
        <v>159</v>
      </c>
      <c r="AU344" s="151" t="s">
        <v>92</v>
      </c>
      <c r="AV344" s="13" t="s">
        <v>92</v>
      </c>
      <c r="AW344" s="13" t="s">
        <v>42</v>
      </c>
      <c r="AX344" s="13" t="s">
        <v>82</v>
      </c>
      <c r="AY344" s="151" t="s">
        <v>139</v>
      </c>
    </row>
    <row r="345" spans="2:65" s="13" customFormat="1" ht="11.25">
      <c r="B345" s="150"/>
      <c r="D345" s="144" t="s">
        <v>159</v>
      </c>
      <c r="E345" s="151" t="s">
        <v>44</v>
      </c>
      <c r="F345" s="152" t="s">
        <v>504</v>
      </c>
      <c r="H345" s="153">
        <v>93</v>
      </c>
      <c r="I345" s="154"/>
      <c r="L345" s="150"/>
      <c r="M345" s="155"/>
      <c r="T345" s="156"/>
      <c r="AT345" s="151" t="s">
        <v>159</v>
      </c>
      <c r="AU345" s="151" t="s">
        <v>92</v>
      </c>
      <c r="AV345" s="13" t="s">
        <v>92</v>
      </c>
      <c r="AW345" s="13" t="s">
        <v>42</v>
      </c>
      <c r="AX345" s="13" t="s">
        <v>82</v>
      </c>
      <c r="AY345" s="151" t="s">
        <v>139</v>
      </c>
    </row>
    <row r="346" spans="2:65" s="13" customFormat="1" ht="11.25">
      <c r="B346" s="150"/>
      <c r="D346" s="144" t="s">
        <v>159</v>
      </c>
      <c r="E346" s="151" t="s">
        <v>44</v>
      </c>
      <c r="F346" s="152" t="s">
        <v>505</v>
      </c>
      <c r="H346" s="153">
        <v>92</v>
      </c>
      <c r="I346" s="154"/>
      <c r="L346" s="150"/>
      <c r="M346" s="155"/>
      <c r="T346" s="156"/>
      <c r="AT346" s="151" t="s">
        <v>159</v>
      </c>
      <c r="AU346" s="151" t="s">
        <v>92</v>
      </c>
      <c r="AV346" s="13" t="s">
        <v>92</v>
      </c>
      <c r="AW346" s="13" t="s">
        <v>42</v>
      </c>
      <c r="AX346" s="13" t="s">
        <v>82</v>
      </c>
      <c r="AY346" s="151" t="s">
        <v>139</v>
      </c>
    </row>
    <row r="347" spans="2:65" s="13" customFormat="1" ht="11.25">
      <c r="B347" s="150"/>
      <c r="D347" s="144" t="s">
        <v>159</v>
      </c>
      <c r="E347" s="151" t="s">
        <v>44</v>
      </c>
      <c r="F347" s="152" t="s">
        <v>506</v>
      </c>
      <c r="H347" s="153">
        <v>114</v>
      </c>
      <c r="I347" s="154"/>
      <c r="L347" s="150"/>
      <c r="M347" s="155"/>
      <c r="T347" s="156"/>
      <c r="AT347" s="151" t="s">
        <v>159</v>
      </c>
      <c r="AU347" s="151" t="s">
        <v>92</v>
      </c>
      <c r="AV347" s="13" t="s">
        <v>92</v>
      </c>
      <c r="AW347" s="13" t="s">
        <v>42</v>
      </c>
      <c r="AX347" s="13" t="s">
        <v>82</v>
      </c>
      <c r="AY347" s="151" t="s">
        <v>139</v>
      </c>
    </row>
    <row r="348" spans="2:65" s="13" customFormat="1" ht="11.25">
      <c r="B348" s="150"/>
      <c r="D348" s="144" t="s">
        <v>159</v>
      </c>
      <c r="E348" s="151" t="s">
        <v>44</v>
      </c>
      <c r="F348" s="152" t="s">
        <v>507</v>
      </c>
      <c r="H348" s="153">
        <v>108</v>
      </c>
      <c r="I348" s="154"/>
      <c r="L348" s="150"/>
      <c r="M348" s="155"/>
      <c r="T348" s="156"/>
      <c r="AT348" s="151" t="s">
        <v>159</v>
      </c>
      <c r="AU348" s="151" t="s">
        <v>92</v>
      </c>
      <c r="AV348" s="13" t="s">
        <v>92</v>
      </c>
      <c r="AW348" s="13" t="s">
        <v>42</v>
      </c>
      <c r="AX348" s="13" t="s">
        <v>82</v>
      </c>
      <c r="AY348" s="151" t="s">
        <v>139</v>
      </c>
    </row>
    <row r="349" spans="2:65" s="13" customFormat="1" ht="11.25">
      <c r="B349" s="150"/>
      <c r="D349" s="144" t="s">
        <v>159</v>
      </c>
      <c r="E349" s="151" t="s">
        <v>44</v>
      </c>
      <c r="F349" s="152" t="s">
        <v>508</v>
      </c>
      <c r="H349" s="153">
        <v>138</v>
      </c>
      <c r="I349" s="154"/>
      <c r="L349" s="150"/>
      <c r="M349" s="155"/>
      <c r="T349" s="156"/>
      <c r="AT349" s="151" t="s">
        <v>159</v>
      </c>
      <c r="AU349" s="151" t="s">
        <v>92</v>
      </c>
      <c r="AV349" s="13" t="s">
        <v>92</v>
      </c>
      <c r="AW349" s="13" t="s">
        <v>42</v>
      </c>
      <c r="AX349" s="13" t="s">
        <v>82</v>
      </c>
      <c r="AY349" s="151" t="s">
        <v>139</v>
      </c>
    </row>
    <row r="350" spans="2:65" s="14" customFormat="1" ht="11.25">
      <c r="B350" s="157"/>
      <c r="D350" s="144" t="s">
        <v>159</v>
      </c>
      <c r="E350" s="158" t="s">
        <v>44</v>
      </c>
      <c r="F350" s="159" t="s">
        <v>166</v>
      </c>
      <c r="H350" s="160">
        <v>735</v>
      </c>
      <c r="I350" s="161"/>
      <c r="L350" s="157"/>
      <c r="M350" s="162"/>
      <c r="T350" s="163"/>
      <c r="AT350" s="158" t="s">
        <v>159</v>
      </c>
      <c r="AU350" s="158" t="s">
        <v>92</v>
      </c>
      <c r="AV350" s="14" t="s">
        <v>146</v>
      </c>
      <c r="AW350" s="14" t="s">
        <v>42</v>
      </c>
      <c r="AX350" s="14" t="s">
        <v>90</v>
      </c>
      <c r="AY350" s="158" t="s">
        <v>139</v>
      </c>
    </row>
    <row r="351" spans="2:65" s="1" customFormat="1" ht="24.2" customHeight="1">
      <c r="B351" s="33"/>
      <c r="C351" s="125" t="s">
        <v>509</v>
      </c>
      <c r="D351" s="125" t="s">
        <v>142</v>
      </c>
      <c r="E351" s="126" t="s">
        <v>510</v>
      </c>
      <c r="F351" s="127" t="s">
        <v>511</v>
      </c>
      <c r="G351" s="128" t="s">
        <v>499</v>
      </c>
      <c r="H351" s="129">
        <v>800</v>
      </c>
      <c r="I351" s="130"/>
      <c r="J351" s="131">
        <f>ROUND(I351*H351,2)</f>
        <v>0</v>
      </c>
      <c r="K351" s="132"/>
      <c r="L351" s="33"/>
      <c r="M351" s="133" t="s">
        <v>44</v>
      </c>
      <c r="N351" s="134" t="s">
        <v>53</v>
      </c>
      <c r="P351" s="135">
        <f>O351*H351</f>
        <v>0</v>
      </c>
      <c r="Q351" s="135">
        <v>0</v>
      </c>
      <c r="R351" s="135">
        <f>Q351*H351</f>
        <v>0</v>
      </c>
      <c r="S351" s="135">
        <v>0</v>
      </c>
      <c r="T351" s="136">
        <f>S351*H351</f>
        <v>0</v>
      </c>
      <c r="AR351" s="137" t="s">
        <v>232</v>
      </c>
      <c r="AT351" s="137" t="s">
        <v>142</v>
      </c>
      <c r="AU351" s="137" t="s">
        <v>92</v>
      </c>
      <c r="AY351" s="17" t="s">
        <v>139</v>
      </c>
      <c r="BE351" s="138">
        <f>IF(N351="základní",J351,0)</f>
        <v>0</v>
      </c>
      <c r="BF351" s="138">
        <f>IF(N351="snížená",J351,0)</f>
        <v>0</v>
      </c>
      <c r="BG351" s="138">
        <f>IF(N351="zákl. přenesená",J351,0)</f>
        <v>0</v>
      </c>
      <c r="BH351" s="138">
        <f>IF(N351="sníž. přenesená",J351,0)</f>
        <v>0</v>
      </c>
      <c r="BI351" s="138">
        <f>IF(N351="nulová",J351,0)</f>
        <v>0</v>
      </c>
      <c r="BJ351" s="17" t="s">
        <v>90</v>
      </c>
      <c r="BK351" s="138">
        <f>ROUND(I351*H351,2)</f>
        <v>0</v>
      </c>
      <c r="BL351" s="17" t="s">
        <v>232</v>
      </c>
      <c r="BM351" s="137" t="s">
        <v>512</v>
      </c>
    </row>
    <row r="352" spans="2:65" s="13" customFormat="1" ht="11.25">
      <c r="B352" s="150"/>
      <c r="D352" s="144" t="s">
        <v>159</v>
      </c>
      <c r="E352" s="151" t="s">
        <v>44</v>
      </c>
      <c r="F352" s="152" t="s">
        <v>513</v>
      </c>
      <c r="H352" s="153">
        <v>392</v>
      </c>
      <c r="I352" s="154"/>
      <c r="L352" s="150"/>
      <c r="M352" s="155"/>
      <c r="T352" s="156"/>
      <c r="AT352" s="151" t="s">
        <v>159</v>
      </c>
      <c r="AU352" s="151" t="s">
        <v>92</v>
      </c>
      <c r="AV352" s="13" t="s">
        <v>92</v>
      </c>
      <c r="AW352" s="13" t="s">
        <v>42</v>
      </c>
      <c r="AX352" s="13" t="s">
        <v>82</v>
      </c>
      <c r="AY352" s="151" t="s">
        <v>139</v>
      </c>
    </row>
    <row r="353" spans="2:65" s="13" customFormat="1" ht="11.25">
      <c r="B353" s="150"/>
      <c r="D353" s="144" t="s">
        <v>159</v>
      </c>
      <c r="E353" s="151" t="s">
        <v>44</v>
      </c>
      <c r="F353" s="152" t="s">
        <v>514</v>
      </c>
      <c r="H353" s="153">
        <v>408</v>
      </c>
      <c r="I353" s="154"/>
      <c r="L353" s="150"/>
      <c r="M353" s="155"/>
      <c r="T353" s="156"/>
      <c r="AT353" s="151" t="s">
        <v>159</v>
      </c>
      <c r="AU353" s="151" t="s">
        <v>92</v>
      </c>
      <c r="AV353" s="13" t="s">
        <v>92</v>
      </c>
      <c r="AW353" s="13" t="s">
        <v>42</v>
      </c>
      <c r="AX353" s="13" t="s">
        <v>82</v>
      </c>
      <c r="AY353" s="151" t="s">
        <v>139</v>
      </c>
    </row>
    <row r="354" spans="2:65" s="14" customFormat="1" ht="11.25">
      <c r="B354" s="157"/>
      <c r="D354" s="144" t="s">
        <v>159</v>
      </c>
      <c r="E354" s="158" t="s">
        <v>44</v>
      </c>
      <c r="F354" s="159" t="s">
        <v>166</v>
      </c>
      <c r="H354" s="160">
        <v>800</v>
      </c>
      <c r="I354" s="161"/>
      <c r="L354" s="157"/>
      <c r="M354" s="162"/>
      <c r="T354" s="163"/>
      <c r="AT354" s="158" t="s">
        <v>159</v>
      </c>
      <c r="AU354" s="158" t="s">
        <v>92</v>
      </c>
      <c r="AV354" s="14" t="s">
        <v>146</v>
      </c>
      <c r="AW354" s="14" t="s">
        <v>42</v>
      </c>
      <c r="AX354" s="14" t="s">
        <v>90</v>
      </c>
      <c r="AY354" s="158" t="s">
        <v>139</v>
      </c>
    </row>
    <row r="355" spans="2:65" s="1" customFormat="1" ht="24.2" customHeight="1">
      <c r="B355" s="33"/>
      <c r="C355" s="125" t="s">
        <v>515</v>
      </c>
      <c r="D355" s="125" t="s">
        <v>142</v>
      </c>
      <c r="E355" s="126" t="s">
        <v>516</v>
      </c>
      <c r="F355" s="127" t="s">
        <v>517</v>
      </c>
      <c r="G355" s="128" t="s">
        <v>499</v>
      </c>
      <c r="H355" s="129">
        <v>1972</v>
      </c>
      <c r="I355" s="130"/>
      <c r="J355" s="131">
        <f>ROUND(I355*H355,2)</f>
        <v>0</v>
      </c>
      <c r="K355" s="132"/>
      <c r="L355" s="33"/>
      <c r="M355" s="133" t="s">
        <v>44</v>
      </c>
      <c r="N355" s="134" t="s">
        <v>53</v>
      </c>
      <c r="P355" s="135">
        <f>O355*H355</f>
        <v>0</v>
      </c>
      <c r="Q355" s="135">
        <v>0</v>
      </c>
      <c r="R355" s="135">
        <f>Q355*H355</f>
        <v>0</v>
      </c>
      <c r="S355" s="135">
        <v>0</v>
      </c>
      <c r="T355" s="136">
        <f>S355*H355</f>
        <v>0</v>
      </c>
      <c r="AR355" s="137" t="s">
        <v>232</v>
      </c>
      <c r="AT355" s="137" t="s">
        <v>142</v>
      </c>
      <c r="AU355" s="137" t="s">
        <v>92</v>
      </c>
      <c r="AY355" s="17" t="s">
        <v>139</v>
      </c>
      <c r="BE355" s="138">
        <f>IF(N355="základní",J355,0)</f>
        <v>0</v>
      </c>
      <c r="BF355" s="138">
        <f>IF(N355="snížená",J355,0)</f>
        <v>0</v>
      </c>
      <c r="BG355" s="138">
        <f>IF(N355="zákl. přenesená",J355,0)</f>
        <v>0</v>
      </c>
      <c r="BH355" s="138">
        <f>IF(N355="sníž. přenesená",J355,0)</f>
        <v>0</v>
      </c>
      <c r="BI355" s="138">
        <f>IF(N355="nulová",J355,0)</f>
        <v>0</v>
      </c>
      <c r="BJ355" s="17" t="s">
        <v>90</v>
      </c>
      <c r="BK355" s="138">
        <f>ROUND(I355*H355,2)</f>
        <v>0</v>
      </c>
      <c r="BL355" s="17" t="s">
        <v>232</v>
      </c>
      <c r="BM355" s="137" t="s">
        <v>518</v>
      </c>
    </row>
    <row r="356" spans="2:65" s="14" customFormat="1" ht="11.25">
      <c r="B356" s="157"/>
      <c r="D356" s="144" t="s">
        <v>159</v>
      </c>
      <c r="E356" s="158" t="s">
        <v>44</v>
      </c>
      <c r="F356" s="159" t="s">
        <v>166</v>
      </c>
      <c r="H356" s="160">
        <v>0</v>
      </c>
      <c r="I356" s="161"/>
      <c r="L356" s="157"/>
      <c r="M356" s="162"/>
      <c r="T356" s="163"/>
      <c r="AT356" s="158" t="s">
        <v>159</v>
      </c>
      <c r="AU356" s="158" t="s">
        <v>92</v>
      </c>
      <c r="AV356" s="14" t="s">
        <v>146</v>
      </c>
      <c r="AW356" s="14" t="s">
        <v>42</v>
      </c>
      <c r="AX356" s="14" t="s">
        <v>82</v>
      </c>
      <c r="AY356" s="158" t="s">
        <v>139</v>
      </c>
    </row>
    <row r="357" spans="2:65" s="13" customFormat="1" ht="11.25">
      <c r="B357" s="150"/>
      <c r="D357" s="144" t="s">
        <v>159</v>
      </c>
      <c r="E357" s="151" t="s">
        <v>44</v>
      </c>
      <c r="F357" s="152" t="s">
        <v>519</v>
      </c>
      <c r="H357" s="153">
        <v>550</v>
      </c>
      <c r="I357" s="154"/>
      <c r="L357" s="150"/>
      <c r="M357" s="155"/>
      <c r="T357" s="156"/>
      <c r="AT357" s="151" t="s">
        <v>159</v>
      </c>
      <c r="AU357" s="151" t="s">
        <v>92</v>
      </c>
      <c r="AV357" s="13" t="s">
        <v>92</v>
      </c>
      <c r="AW357" s="13" t="s">
        <v>42</v>
      </c>
      <c r="AX357" s="13" t="s">
        <v>82</v>
      </c>
      <c r="AY357" s="151" t="s">
        <v>139</v>
      </c>
    </row>
    <row r="358" spans="2:65" s="13" customFormat="1" ht="22.5">
      <c r="B358" s="150"/>
      <c r="D358" s="144" t="s">
        <v>159</v>
      </c>
      <c r="E358" s="151" t="s">
        <v>44</v>
      </c>
      <c r="F358" s="152" t="s">
        <v>520</v>
      </c>
      <c r="H358" s="153">
        <v>150</v>
      </c>
      <c r="I358" s="154"/>
      <c r="L358" s="150"/>
      <c r="M358" s="155"/>
      <c r="T358" s="156"/>
      <c r="AT358" s="151" t="s">
        <v>159</v>
      </c>
      <c r="AU358" s="151" t="s">
        <v>92</v>
      </c>
      <c r="AV358" s="13" t="s">
        <v>92</v>
      </c>
      <c r="AW358" s="13" t="s">
        <v>42</v>
      </c>
      <c r="AX358" s="13" t="s">
        <v>82</v>
      </c>
      <c r="AY358" s="151" t="s">
        <v>139</v>
      </c>
    </row>
    <row r="359" spans="2:65" s="13" customFormat="1" ht="11.25">
      <c r="B359" s="150"/>
      <c r="D359" s="144" t="s">
        <v>159</v>
      </c>
      <c r="E359" s="151" t="s">
        <v>44</v>
      </c>
      <c r="F359" s="152" t="s">
        <v>521</v>
      </c>
      <c r="H359" s="153">
        <v>84</v>
      </c>
      <c r="I359" s="154"/>
      <c r="L359" s="150"/>
      <c r="M359" s="155"/>
      <c r="T359" s="156"/>
      <c r="AT359" s="151" t="s">
        <v>159</v>
      </c>
      <c r="AU359" s="151" t="s">
        <v>92</v>
      </c>
      <c r="AV359" s="13" t="s">
        <v>92</v>
      </c>
      <c r="AW359" s="13" t="s">
        <v>42</v>
      </c>
      <c r="AX359" s="13" t="s">
        <v>82</v>
      </c>
      <c r="AY359" s="151" t="s">
        <v>139</v>
      </c>
    </row>
    <row r="360" spans="2:65" s="13" customFormat="1" ht="11.25">
      <c r="B360" s="150"/>
      <c r="D360" s="144" t="s">
        <v>159</v>
      </c>
      <c r="E360" s="151" t="s">
        <v>44</v>
      </c>
      <c r="F360" s="152" t="s">
        <v>522</v>
      </c>
      <c r="H360" s="153">
        <v>60</v>
      </c>
      <c r="I360" s="154"/>
      <c r="L360" s="150"/>
      <c r="M360" s="155"/>
      <c r="T360" s="156"/>
      <c r="AT360" s="151" t="s">
        <v>159</v>
      </c>
      <c r="AU360" s="151" t="s">
        <v>92</v>
      </c>
      <c r="AV360" s="13" t="s">
        <v>92</v>
      </c>
      <c r="AW360" s="13" t="s">
        <v>42</v>
      </c>
      <c r="AX360" s="13" t="s">
        <v>82</v>
      </c>
      <c r="AY360" s="151" t="s">
        <v>139</v>
      </c>
    </row>
    <row r="361" spans="2:65" s="13" customFormat="1" ht="11.25">
      <c r="B361" s="150"/>
      <c r="D361" s="144" t="s">
        <v>159</v>
      </c>
      <c r="E361" s="151" t="s">
        <v>44</v>
      </c>
      <c r="F361" s="152" t="s">
        <v>523</v>
      </c>
      <c r="H361" s="153">
        <v>96</v>
      </c>
      <c r="I361" s="154"/>
      <c r="L361" s="150"/>
      <c r="M361" s="155"/>
      <c r="T361" s="156"/>
      <c r="AT361" s="151" t="s">
        <v>159</v>
      </c>
      <c r="AU361" s="151" t="s">
        <v>92</v>
      </c>
      <c r="AV361" s="13" t="s">
        <v>92</v>
      </c>
      <c r="AW361" s="13" t="s">
        <v>42</v>
      </c>
      <c r="AX361" s="13" t="s">
        <v>82</v>
      </c>
      <c r="AY361" s="151" t="s">
        <v>139</v>
      </c>
    </row>
    <row r="362" spans="2:65" s="13" customFormat="1" ht="22.5">
      <c r="B362" s="150"/>
      <c r="D362" s="144" t="s">
        <v>159</v>
      </c>
      <c r="E362" s="151" t="s">
        <v>44</v>
      </c>
      <c r="F362" s="152" t="s">
        <v>524</v>
      </c>
      <c r="H362" s="153">
        <v>140</v>
      </c>
      <c r="I362" s="154"/>
      <c r="L362" s="150"/>
      <c r="M362" s="155"/>
      <c r="T362" s="156"/>
      <c r="AT362" s="151" t="s">
        <v>159</v>
      </c>
      <c r="AU362" s="151" t="s">
        <v>92</v>
      </c>
      <c r="AV362" s="13" t="s">
        <v>92</v>
      </c>
      <c r="AW362" s="13" t="s">
        <v>42</v>
      </c>
      <c r="AX362" s="13" t="s">
        <v>82</v>
      </c>
      <c r="AY362" s="151" t="s">
        <v>139</v>
      </c>
    </row>
    <row r="363" spans="2:65" s="13" customFormat="1" ht="22.5">
      <c r="B363" s="150"/>
      <c r="D363" s="144" t="s">
        <v>159</v>
      </c>
      <c r="E363" s="151" t="s">
        <v>44</v>
      </c>
      <c r="F363" s="152" t="s">
        <v>525</v>
      </c>
      <c r="H363" s="153">
        <v>180</v>
      </c>
      <c r="I363" s="154"/>
      <c r="L363" s="150"/>
      <c r="M363" s="155"/>
      <c r="T363" s="156"/>
      <c r="AT363" s="151" t="s">
        <v>159</v>
      </c>
      <c r="AU363" s="151" t="s">
        <v>92</v>
      </c>
      <c r="AV363" s="13" t="s">
        <v>92</v>
      </c>
      <c r="AW363" s="13" t="s">
        <v>42</v>
      </c>
      <c r="AX363" s="13" t="s">
        <v>82</v>
      </c>
      <c r="AY363" s="151" t="s">
        <v>139</v>
      </c>
    </row>
    <row r="364" spans="2:65" s="13" customFormat="1" ht="11.25">
      <c r="B364" s="150"/>
      <c r="D364" s="144" t="s">
        <v>159</v>
      </c>
      <c r="E364" s="151" t="s">
        <v>44</v>
      </c>
      <c r="F364" s="152" t="s">
        <v>526</v>
      </c>
      <c r="H364" s="153">
        <v>94</v>
      </c>
      <c r="I364" s="154"/>
      <c r="L364" s="150"/>
      <c r="M364" s="155"/>
      <c r="T364" s="156"/>
      <c r="AT364" s="151" t="s">
        <v>159</v>
      </c>
      <c r="AU364" s="151" t="s">
        <v>92</v>
      </c>
      <c r="AV364" s="13" t="s">
        <v>92</v>
      </c>
      <c r="AW364" s="13" t="s">
        <v>42</v>
      </c>
      <c r="AX364" s="13" t="s">
        <v>82</v>
      </c>
      <c r="AY364" s="151" t="s">
        <v>139</v>
      </c>
    </row>
    <row r="365" spans="2:65" s="13" customFormat="1" ht="11.25">
      <c r="B365" s="150"/>
      <c r="D365" s="144" t="s">
        <v>159</v>
      </c>
      <c r="E365" s="151" t="s">
        <v>44</v>
      </c>
      <c r="F365" s="152" t="s">
        <v>527</v>
      </c>
      <c r="H365" s="153">
        <v>192</v>
      </c>
      <c r="I365" s="154"/>
      <c r="L365" s="150"/>
      <c r="M365" s="155"/>
      <c r="T365" s="156"/>
      <c r="AT365" s="151" t="s">
        <v>159</v>
      </c>
      <c r="AU365" s="151" t="s">
        <v>92</v>
      </c>
      <c r="AV365" s="13" t="s">
        <v>92</v>
      </c>
      <c r="AW365" s="13" t="s">
        <v>42</v>
      </c>
      <c r="AX365" s="13" t="s">
        <v>82</v>
      </c>
      <c r="AY365" s="151" t="s">
        <v>139</v>
      </c>
    </row>
    <row r="366" spans="2:65" s="13" customFormat="1" ht="11.25">
      <c r="B366" s="150"/>
      <c r="D366" s="144" t="s">
        <v>159</v>
      </c>
      <c r="E366" s="151" t="s">
        <v>44</v>
      </c>
      <c r="F366" s="152" t="s">
        <v>528</v>
      </c>
      <c r="H366" s="153">
        <v>156</v>
      </c>
      <c r="I366" s="154"/>
      <c r="L366" s="150"/>
      <c r="M366" s="155"/>
      <c r="T366" s="156"/>
      <c r="AT366" s="151" t="s">
        <v>159</v>
      </c>
      <c r="AU366" s="151" t="s">
        <v>92</v>
      </c>
      <c r="AV366" s="13" t="s">
        <v>92</v>
      </c>
      <c r="AW366" s="13" t="s">
        <v>42</v>
      </c>
      <c r="AX366" s="13" t="s">
        <v>82</v>
      </c>
      <c r="AY366" s="151" t="s">
        <v>139</v>
      </c>
    </row>
    <row r="367" spans="2:65" s="13" customFormat="1" ht="11.25">
      <c r="B367" s="150"/>
      <c r="D367" s="144" t="s">
        <v>159</v>
      </c>
      <c r="E367" s="151" t="s">
        <v>44</v>
      </c>
      <c r="F367" s="152" t="s">
        <v>529</v>
      </c>
      <c r="H367" s="153">
        <v>270</v>
      </c>
      <c r="I367" s="154"/>
      <c r="L367" s="150"/>
      <c r="M367" s="155"/>
      <c r="T367" s="156"/>
      <c r="AT367" s="151" t="s">
        <v>159</v>
      </c>
      <c r="AU367" s="151" t="s">
        <v>92</v>
      </c>
      <c r="AV367" s="13" t="s">
        <v>92</v>
      </c>
      <c r="AW367" s="13" t="s">
        <v>42</v>
      </c>
      <c r="AX367" s="13" t="s">
        <v>82</v>
      </c>
      <c r="AY367" s="151" t="s">
        <v>139</v>
      </c>
    </row>
    <row r="368" spans="2:65" s="14" customFormat="1" ht="11.25">
      <c r="B368" s="157"/>
      <c r="D368" s="144" t="s">
        <v>159</v>
      </c>
      <c r="E368" s="158" t="s">
        <v>44</v>
      </c>
      <c r="F368" s="159" t="s">
        <v>166</v>
      </c>
      <c r="H368" s="160">
        <v>1972</v>
      </c>
      <c r="I368" s="161"/>
      <c r="L368" s="157"/>
      <c r="M368" s="162"/>
      <c r="T368" s="163"/>
      <c r="AT368" s="158" t="s">
        <v>159</v>
      </c>
      <c r="AU368" s="158" t="s">
        <v>92</v>
      </c>
      <c r="AV368" s="14" t="s">
        <v>146</v>
      </c>
      <c r="AW368" s="14" t="s">
        <v>42</v>
      </c>
      <c r="AX368" s="14" t="s">
        <v>90</v>
      </c>
      <c r="AY368" s="158" t="s">
        <v>139</v>
      </c>
    </row>
    <row r="369" spans="2:65" s="1" customFormat="1" ht="24.2" customHeight="1">
      <c r="B369" s="33"/>
      <c r="C369" s="125" t="s">
        <v>530</v>
      </c>
      <c r="D369" s="125" t="s">
        <v>142</v>
      </c>
      <c r="E369" s="126" t="s">
        <v>531</v>
      </c>
      <c r="F369" s="127" t="s">
        <v>532</v>
      </c>
      <c r="G369" s="128" t="s">
        <v>401</v>
      </c>
      <c r="H369" s="129">
        <v>24</v>
      </c>
      <c r="I369" s="130"/>
      <c r="J369" s="131">
        <f>ROUND(I369*H369,2)</f>
        <v>0</v>
      </c>
      <c r="K369" s="132"/>
      <c r="L369" s="33"/>
      <c r="M369" s="133" t="s">
        <v>44</v>
      </c>
      <c r="N369" s="134" t="s">
        <v>53</v>
      </c>
      <c r="P369" s="135">
        <f>O369*H369</f>
        <v>0</v>
      </c>
      <c r="Q369" s="135">
        <v>0</v>
      </c>
      <c r="R369" s="135">
        <f>Q369*H369</f>
        <v>0</v>
      </c>
      <c r="S369" s="135">
        <v>0</v>
      </c>
      <c r="T369" s="136">
        <f>S369*H369</f>
        <v>0</v>
      </c>
      <c r="AR369" s="137" t="s">
        <v>232</v>
      </c>
      <c r="AT369" s="137" t="s">
        <v>142</v>
      </c>
      <c r="AU369" s="137" t="s">
        <v>92</v>
      </c>
      <c r="AY369" s="17" t="s">
        <v>139</v>
      </c>
      <c r="BE369" s="138">
        <f>IF(N369="základní",J369,0)</f>
        <v>0</v>
      </c>
      <c r="BF369" s="138">
        <f>IF(N369="snížená",J369,0)</f>
        <v>0</v>
      </c>
      <c r="BG369" s="138">
        <f>IF(N369="zákl. přenesená",J369,0)</f>
        <v>0</v>
      </c>
      <c r="BH369" s="138">
        <f>IF(N369="sníž. přenesená",J369,0)</f>
        <v>0</v>
      </c>
      <c r="BI369" s="138">
        <f>IF(N369="nulová",J369,0)</f>
        <v>0</v>
      </c>
      <c r="BJ369" s="17" t="s">
        <v>90</v>
      </c>
      <c r="BK369" s="138">
        <f>ROUND(I369*H369,2)</f>
        <v>0</v>
      </c>
      <c r="BL369" s="17" t="s">
        <v>232</v>
      </c>
      <c r="BM369" s="137" t="s">
        <v>533</v>
      </c>
    </row>
    <row r="370" spans="2:65" s="12" customFormat="1" ht="11.25">
      <c r="B370" s="143"/>
      <c r="D370" s="144" t="s">
        <v>159</v>
      </c>
      <c r="E370" s="145" t="s">
        <v>44</v>
      </c>
      <c r="F370" s="146" t="s">
        <v>534</v>
      </c>
      <c r="H370" s="145" t="s">
        <v>44</v>
      </c>
      <c r="I370" s="147"/>
      <c r="L370" s="143"/>
      <c r="M370" s="148"/>
      <c r="T370" s="149"/>
      <c r="AT370" s="145" t="s">
        <v>159</v>
      </c>
      <c r="AU370" s="145" t="s">
        <v>92</v>
      </c>
      <c r="AV370" s="12" t="s">
        <v>90</v>
      </c>
      <c r="AW370" s="12" t="s">
        <v>42</v>
      </c>
      <c r="AX370" s="12" t="s">
        <v>82</v>
      </c>
      <c r="AY370" s="145" t="s">
        <v>139</v>
      </c>
    </row>
    <row r="371" spans="2:65" s="13" customFormat="1" ht="11.25">
      <c r="B371" s="150"/>
      <c r="D371" s="144" t="s">
        <v>159</v>
      </c>
      <c r="E371" s="151" t="s">
        <v>44</v>
      </c>
      <c r="F371" s="152" t="s">
        <v>535</v>
      </c>
      <c r="H371" s="153">
        <v>24</v>
      </c>
      <c r="I371" s="154"/>
      <c r="L371" s="150"/>
      <c r="M371" s="155"/>
      <c r="T371" s="156"/>
      <c r="AT371" s="151" t="s">
        <v>159</v>
      </c>
      <c r="AU371" s="151" t="s">
        <v>92</v>
      </c>
      <c r="AV371" s="13" t="s">
        <v>92</v>
      </c>
      <c r="AW371" s="13" t="s">
        <v>42</v>
      </c>
      <c r="AX371" s="13" t="s">
        <v>82</v>
      </c>
      <c r="AY371" s="151" t="s">
        <v>139</v>
      </c>
    </row>
    <row r="372" spans="2:65" s="14" customFormat="1" ht="11.25">
      <c r="B372" s="157"/>
      <c r="D372" s="144" t="s">
        <v>159</v>
      </c>
      <c r="E372" s="158" t="s">
        <v>44</v>
      </c>
      <c r="F372" s="159" t="s">
        <v>166</v>
      </c>
      <c r="H372" s="160">
        <v>24</v>
      </c>
      <c r="I372" s="161"/>
      <c r="L372" s="157"/>
      <c r="M372" s="162"/>
      <c r="T372" s="163"/>
      <c r="AT372" s="158" t="s">
        <v>159</v>
      </c>
      <c r="AU372" s="158" t="s">
        <v>92</v>
      </c>
      <c r="AV372" s="14" t="s">
        <v>146</v>
      </c>
      <c r="AW372" s="14" t="s">
        <v>42</v>
      </c>
      <c r="AX372" s="14" t="s">
        <v>90</v>
      </c>
      <c r="AY372" s="158" t="s">
        <v>139</v>
      </c>
    </row>
    <row r="373" spans="2:65" s="1" customFormat="1" ht="37.9" customHeight="1">
      <c r="B373" s="33"/>
      <c r="C373" s="125" t="s">
        <v>536</v>
      </c>
      <c r="D373" s="125" t="s">
        <v>142</v>
      </c>
      <c r="E373" s="126" t="s">
        <v>537</v>
      </c>
      <c r="F373" s="127" t="s">
        <v>538</v>
      </c>
      <c r="G373" s="128" t="s">
        <v>476</v>
      </c>
      <c r="H373" s="129">
        <v>181</v>
      </c>
      <c r="I373" s="130"/>
      <c r="J373" s="131">
        <f>ROUND(I373*H373,2)</f>
        <v>0</v>
      </c>
      <c r="K373" s="132"/>
      <c r="L373" s="33"/>
      <c r="M373" s="133" t="s">
        <v>44</v>
      </c>
      <c r="N373" s="134" t="s">
        <v>53</v>
      </c>
      <c r="P373" s="135">
        <f>O373*H373</f>
        <v>0</v>
      </c>
      <c r="Q373" s="135">
        <v>0</v>
      </c>
      <c r="R373" s="135">
        <f>Q373*H373</f>
        <v>0</v>
      </c>
      <c r="S373" s="135">
        <v>0</v>
      </c>
      <c r="T373" s="136">
        <f>S373*H373</f>
        <v>0</v>
      </c>
      <c r="AR373" s="137" t="s">
        <v>232</v>
      </c>
      <c r="AT373" s="137" t="s">
        <v>142</v>
      </c>
      <c r="AU373" s="137" t="s">
        <v>92</v>
      </c>
      <c r="AY373" s="17" t="s">
        <v>139</v>
      </c>
      <c r="BE373" s="138">
        <f>IF(N373="základní",J373,0)</f>
        <v>0</v>
      </c>
      <c r="BF373" s="138">
        <f>IF(N373="snížená",J373,0)</f>
        <v>0</v>
      </c>
      <c r="BG373" s="138">
        <f>IF(N373="zákl. přenesená",J373,0)</f>
        <v>0</v>
      </c>
      <c r="BH373" s="138">
        <f>IF(N373="sníž. přenesená",J373,0)</f>
        <v>0</v>
      </c>
      <c r="BI373" s="138">
        <f>IF(N373="nulová",J373,0)</f>
        <v>0</v>
      </c>
      <c r="BJ373" s="17" t="s">
        <v>90</v>
      </c>
      <c r="BK373" s="138">
        <f>ROUND(I373*H373,2)</f>
        <v>0</v>
      </c>
      <c r="BL373" s="17" t="s">
        <v>232</v>
      </c>
      <c r="BM373" s="137" t="s">
        <v>539</v>
      </c>
    </row>
    <row r="374" spans="2:65" s="13" customFormat="1" ht="22.5">
      <c r="B374" s="150"/>
      <c r="D374" s="144" t="s">
        <v>159</v>
      </c>
      <c r="E374" s="151" t="s">
        <v>44</v>
      </c>
      <c r="F374" s="152" t="s">
        <v>540</v>
      </c>
      <c r="H374" s="153">
        <v>24</v>
      </c>
      <c r="I374" s="154"/>
      <c r="L374" s="150"/>
      <c r="M374" s="155"/>
      <c r="T374" s="156"/>
      <c r="AT374" s="151" t="s">
        <v>159</v>
      </c>
      <c r="AU374" s="151" t="s">
        <v>92</v>
      </c>
      <c r="AV374" s="13" t="s">
        <v>92</v>
      </c>
      <c r="AW374" s="13" t="s">
        <v>42</v>
      </c>
      <c r="AX374" s="13" t="s">
        <v>82</v>
      </c>
      <c r="AY374" s="151" t="s">
        <v>139</v>
      </c>
    </row>
    <row r="375" spans="2:65" s="13" customFormat="1" ht="11.25">
      <c r="B375" s="150"/>
      <c r="D375" s="144" t="s">
        <v>159</v>
      </c>
      <c r="E375" s="151" t="s">
        <v>44</v>
      </c>
      <c r="F375" s="152" t="s">
        <v>541</v>
      </c>
      <c r="H375" s="153">
        <v>28</v>
      </c>
      <c r="I375" s="154"/>
      <c r="L375" s="150"/>
      <c r="M375" s="155"/>
      <c r="T375" s="156"/>
      <c r="AT375" s="151" t="s">
        <v>159</v>
      </c>
      <c r="AU375" s="151" t="s">
        <v>92</v>
      </c>
      <c r="AV375" s="13" t="s">
        <v>92</v>
      </c>
      <c r="AW375" s="13" t="s">
        <v>42</v>
      </c>
      <c r="AX375" s="13" t="s">
        <v>82</v>
      </c>
      <c r="AY375" s="151" t="s">
        <v>139</v>
      </c>
    </row>
    <row r="376" spans="2:65" s="13" customFormat="1" ht="11.25">
      <c r="B376" s="150"/>
      <c r="D376" s="144" t="s">
        <v>159</v>
      </c>
      <c r="E376" s="151" t="s">
        <v>44</v>
      </c>
      <c r="F376" s="152" t="s">
        <v>542</v>
      </c>
      <c r="H376" s="153">
        <v>26</v>
      </c>
      <c r="I376" s="154"/>
      <c r="L376" s="150"/>
      <c r="M376" s="155"/>
      <c r="T376" s="156"/>
      <c r="AT376" s="151" t="s">
        <v>159</v>
      </c>
      <c r="AU376" s="151" t="s">
        <v>92</v>
      </c>
      <c r="AV376" s="13" t="s">
        <v>92</v>
      </c>
      <c r="AW376" s="13" t="s">
        <v>42</v>
      </c>
      <c r="AX376" s="13" t="s">
        <v>82</v>
      </c>
      <c r="AY376" s="151" t="s">
        <v>139</v>
      </c>
    </row>
    <row r="377" spans="2:65" s="13" customFormat="1" ht="22.5">
      <c r="B377" s="150"/>
      <c r="D377" s="144" t="s">
        <v>159</v>
      </c>
      <c r="E377" s="151" t="s">
        <v>44</v>
      </c>
      <c r="F377" s="152" t="s">
        <v>543</v>
      </c>
      <c r="H377" s="153">
        <v>11</v>
      </c>
      <c r="I377" s="154"/>
      <c r="L377" s="150"/>
      <c r="M377" s="155"/>
      <c r="T377" s="156"/>
      <c r="AT377" s="151" t="s">
        <v>159</v>
      </c>
      <c r="AU377" s="151" t="s">
        <v>92</v>
      </c>
      <c r="AV377" s="13" t="s">
        <v>92</v>
      </c>
      <c r="AW377" s="13" t="s">
        <v>42</v>
      </c>
      <c r="AX377" s="13" t="s">
        <v>82</v>
      </c>
      <c r="AY377" s="151" t="s">
        <v>139</v>
      </c>
    </row>
    <row r="378" spans="2:65" s="13" customFormat="1" ht="11.25">
      <c r="B378" s="150"/>
      <c r="D378" s="144" t="s">
        <v>159</v>
      </c>
      <c r="E378" s="151" t="s">
        <v>44</v>
      </c>
      <c r="F378" s="152" t="s">
        <v>544</v>
      </c>
      <c r="H378" s="153">
        <v>4</v>
      </c>
      <c r="I378" s="154"/>
      <c r="L378" s="150"/>
      <c r="M378" s="155"/>
      <c r="T378" s="156"/>
      <c r="AT378" s="151" t="s">
        <v>159</v>
      </c>
      <c r="AU378" s="151" t="s">
        <v>92</v>
      </c>
      <c r="AV378" s="13" t="s">
        <v>92</v>
      </c>
      <c r="AW378" s="13" t="s">
        <v>42</v>
      </c>
      <c r="AX378" s="13" t="s">
        <v>82</v>
      </c>
      <c r="AY378" s="151" t="s">
        <v>139</v>
      </c>
    </row>
    <row r="379" spans="2:65" s="13" customFormat="1" ht="11.25">
      <c r="B379" s="150"/>
      <c r="D379" s="144" t="s">
        <v>159</v>
      </c>
      <c r="E379" s="151" t="s">
        <v>44</v>
      </c>
      <c r="F379" s="152" t="s">
        <v>545</v>
      </c>
      <c r="H379" s="153">
        <v>5</v>
      </c>
      <c r="I379" s="154"/>
      <c r="L379" s="150"/>
      <c r="M379" s="155"/>
      <c r="T379" s="156"/>
      <c r="AT379" s="151" t="s">
        <v>159</v>
      </c>
      <c r="AU379" s="151" t="s">
        <v>92</v>
      </c>
      <c r="AV379" s="13" t="s">
        <v>92</v>
      </c>
      <c r="AW379" s="13" t="s">
        <v>42</v>
      </c>
      <c r="AX379" s="13" t="s">
        <v>82</v>
      </c>
      <c r="AY379" s="151" t="s">
        <v>139</v>
      </c>
    </row>
    <row r="380" spans="2:65" s="13" customFormat="1" ht="11.25">
      <c r="B380" s="150"/>
      <c r="D380" s="144" t="s">
        <v>159</v>
      </c>
      <c r="E380" s="151" t="s">
        <v>44</v>
      </c>
      <c r="F380" s="152" t="s">
        <v>546</v>
      </c>
      <c r="H380" s="153">
        <v>5</v>
      </c>
      <c r="I380" s="154"/>
      <c r="L380" s="150"/>
      <c r="M380" s="155"/>
      <c r="T380" s="156"/>
      <c r="AT380" s="151" t="s">
        <v>159</v>
      </c>
      <c r="AU380" s="151" t="s">
        <v>92</v>
      </c>
      <c r="AV380" s="13" t="s">
        <v>92</v>
      </c>
      <c r="AW380" s="13" t="s">
        <v>42</v>
      </c>
      <c r="AX380" s="13" t="s">
        <v>82</v>
      </c>
      <c r="AY380" s="151" t="s">
        <v>139</v>
      </c>
    </row>
    <row r="381" spans="2:65" s="13" customFormat="1" ht="11.25">
      <c r="B381" s="150"/>
      <c r="D381" s="144" t="s">
        <v>159</v>
      </c>
      <c r="E381" s="151" t="s">
        <v>44</v>
      </c>
      <c r="F381" s="152" t="s">
        <v>547</v>
      </c>
      <c r="H381" s="153">
        <v>7</v>
      </c>
      <c r="I381" s="154"/>
      <c r="L381" s="150"/>
      <c r="M381" s="155"/>
      <c r="T381" s="156"/>
      <c r="AT381" s="151" t="s">
        <v>159</v>
      </c>
      <c r="AU381" s="151" t="s">
        <v>92</v>
      </c>
      <c r="AV381" s="13" t="s">
        <v>92</v>
      </c>
      <c r="AW381" s="13" t="s">
        <v>42</v>
      </c>
      <c r="AX381" s="13" t="s">
        <v>82</v>
      </c>
      <c r="AY381" s="151" t="s">
        <v>139</v>
      </c>
    </row>
    <row r="382" spans="2:65" s="13" customFormat="1" ht="11.25">
      <c r="B382" s="150"/>
      <c r="D382" s="144" t="s">
        <v>159</v>
      </c>
      <c r="E382" s="151" t="s">
        <v>44</v>
      </c>
      <c r="F382" s="152" t="s">
        <v>548</v>
      </c>
      <c r="H382" s="153">
        <v>6</v>
      </c>
      <c r="I382" s="154"/>
      <c r="L382" s="150"/>
      <c r="M382" s="155"/>
      <c r="T382" s="156"/>
      <c r="AT382" s="151" t="s">
        <v>159</v>
      </c>
      <c r="AU382" s="151" t="s">
        <v>92</v>
      </c>
      <c r="AV382" s="13" t="s">
        <v>92</v>
      </c>
      <c r="AW382" s="13" t="s">
        <v>42</v>
      </c>
      <c r="AX382" s="13" t="s">
        <v>82</v>
      </c>
      <c r="AY382" s="151" t="s">
        <v>139</v>
      </c>
    </row>
    <row r="383" spans="2:65" s="13" customFormat="1" ht="11.25">
      <c r="B383" s="150"/>
      <c r="D383" s="144" t="s">
        <v>159</v>
      </c>
      <c r="E383" s="151" t="s">
        <v>44</v>
      </c>
      <c r="F383" s="152" t="s">
        <v>549</v>
      </c>
      <c r="H383" s="153">
        <v>3</v>
      </c>
      <c r="I383" s="154"/>
      <c r="L383" s="150"/>
      <c r="M383" s="155"/>
      <c r="T383" s="156"/>
      <c r="AT383" s="151" t="s">
        <v>159</v>
      </c>
      <c r="AU383" s="151" t="s">
        <v>92</v>
      </c>
      <c r="AV383" s="13" t="s">
        <v>92</v>
      </c>
      <c r="AW383" s="13" t="s">
        <v>42</v>
      </c>
      <c r="AX383" s="13" t="s">
        <v>82</v>
      </c>
      <c r="AY383" s="151" t="s">
        <v>139</v>
      </c>
    </row>
    <row r="384" spans="2:65" s="13" customFormat="1" ht="11.25">
      <c r="B384" s="150"/>
      <c r="D384" s="144" t="s">
        <v>159</v>
      </c>
      <c r="E384" s="151" t="s">
        <v>44</v>
      </c>
      <c r="F384" s="152" t="s">
        <v>550</v>
      </c>
      <c r="H384" s="153">
        <v>8</v>
      </c>
      <c r="I384" s="154"/>
      <c r="L384" s="150"/>
      <c r="M384" s="155"/>
      <c r="T384" s="156"/>
      <c r="AT384" s="151" t="s">
        <v>159</v>
      </c>
      <c r="AU384" s="151" t="s">
        <v>92</v>
      </c>
      <c r="AV384" s="13" t="s">
        <v>92</v>
      </c>
      <c r="AW384" s="13" t="s">
        <v>42</v>
      </c>
      <c r="AX384" s="13" t="s">
        <v>82</v>
      </c>
      <c r="AY384" s="151" t="s">
        <v>139</v>
      </c>
    </row>
    <row r="385" spans="2:65" s="13" customFormat="1" ht="11.25">
      <c r="B385" s="150"/>
      <c r="D385" s="144" t="s">
        <v>159</v>
      </c>
      <c r="E385" s="151" t="s">
        <v>44</v>
      </c>
      <c r="F385" s="152" t="s">
        <v>551</v>
      </c>
      <c r="H385" s="153">
        <v>5</v>
      </c>
      <c r="I385" s="154"/>
      <c r="L385" s="150"/>
      <c r="M385" s="155"/>
      <c r="T385" s="156"/>
      <c r="AT385" s="151" t="s">
        <v>159</v>
      </c>
      <c r="AU385" s="151" t="s">
        <v>92</v>
      </c>
      <c r="AV385" s="13" t="s">
        <v>92</v>
      </c>
      <c r="AW385" s="13" t="s">
        <v>42</v>
      </c>
      <c r="AX385" s="13" t="s">
        <v>82</v>
      </c>
      <c r="AY385" s="151" t="s">
        <v>139</v>
      </c>
    </row>
    <row r="386" spans="2:65" s="13" customFormat="1" ht="11.25">
      <c r="B386" s="150"/>
      <c r="D386" s="144" t="s">
        <v>159</v>
      </c>
      <c r="E386" s="151" t="s">
        <v>44</v>
      </c>
      <c r="F386" s="152" t="s">
        <v>552</v>
      </c>
      <c r="H386" s="153">
        <v>10</v>
      </c>
      <c r="I386" s="154"/>
      <c r="L386" s="150"/>
      <c r="M386" s="155"/>
      <c r="T386" s="156"/>
      <c r="AT386" s="151" t="s">
        <v>159</v>
      </c>
      <c r="AU386" s="151" t="s">
        <v>92</v>
      </c>
      <c r="AV386" s="13" t="s">
        <v>92</v>
      </c>
      <c r="AW386" s="13" t="s">
        <v>42</v>
      </c>
      <c r="AX386" s="13" t="s">
        <v>82</v>
      </c>
      <c r="AY386" s="151" t="s">
        <v>139</v>
      </c>
    </row>
    <row r="387" spans="2:65" s="13" customFormat="1" ht="11.25">
      <c r="B387" s="150"/>
      <c r="D387" s="144" t="s">
        <v>159</v>
      </c>
      <c r="E387" s="151" t="s">
        <v>44</v>
      </c>
      <c r="F387" s="152" t="s">
        <v>553</v>
      </c>
      <c r="H387" s="153">
        <v>22</v>
      </c>
      <c r="I387" s="154"/>
      <c r="L387" s="150"/>
      <c r="M387" s="155"/>
      <c r="T387" s="156"/>
      <c r="AT387" s="151" t="s">
        <v>159</v>
      </c>
      <c r="AU387" s="151" t="s">
        <v>92</v>
      </c>
      <c r="AV387" s="13" t="s">
        <v>92</v>
      </c>
      <c r="AW387" s="13" t="s">
        <v>42</v>
      </c>
      <c r="AX387" s="13" t="s">
        <v>82</v>
      </c>
      <c r="AY387" s="151" t="s">
        <v>139</v>
      </c>
    </row>
    <row r="388" spans="2:65" s="13" customFormat="1" ht="11.25">
      <c r="B388" s="150"/>
      <c r="D388" s="144" t="s">
        <v>159</v>
      </c>
      <c r="E388" s="151" t="s">
        <v>44</v>
      </c>
      <c r="F388" s="152" t="s">
        <v>554</v>
      </c>
      <c r="H388" s="153">
        <v>17</v>
      </c>
      <c r="I388" s="154"/>
      <c r="L388" s="150"/>
      <c r="M388" s="155"/>
      <c r="T388" s="156"/>
      <c r="AT388" s="151" t="s">
        <v>159</v>
      </c>
      <c r="AU388" s="151" t="s">
        <v>92</v>
      </c>
      <c r="AV388" s="13" t="s">
        <v>92</v>
      </c>
      <c r="AW388" s="13" t="s">
        <v>42</v>
      </c>
      <c r="AX388" s="13" t="s">
        <v>82</v>
      </c>
      <c r="AY388" s="151" t="s">
        <v>139</v>
      </c>
    </row>
    <row r="389" spans="2:65" s="14" customFormat="1" ht="11.25">
      <c r="B389" s="157"/>
      <c r="D389" s="144" t="s">
        <v>159</v>
      </c>
      <c r="E389" s="158" t="s">
        <v>44</v>
      </c>
      <c r="F389" s="159" t="s">
        <v>166</v>
      </c>
      <c r="H389" s="160">
        <v>181</v>
      </c>
      <c r="I389" s="161"/>
      <c r="L389" s="157"/>
      <c r="M389" s="162"/>
      <c r="T389" s="163"/>
      <c r="AT389" s="158" t="s">
        <v>159</v>
      </c>
      <c r="AU389" s="158" t="s">
        <v>92</v>
      </c>
      <c r="AV389" s="14" t="s">
        <v>146</v>
      </c>
      <c r="AW389" s="14" t="s">
        <v>42</v>
      </c>
      <c r="AX389" s="14" t="s">
        <v>90</v>
      </c>
      <c r="AY389" s="158" t="s">
        <v>139</v>
      </c>
    </row>
    <row r="390" spans="2:65" s="1" customFormat="1" ht="33" customHeight="1">
      <c r="B390" s="33"/>
      <c r="C390" s="125" t="s">
        <v>555</v>
      </c>
      <c r="D390" s="125" t="s">
        <v>142</v>
      </c>
      <c r="E390" s="126" t="s">
        <v>556</v>
      </c>
      <c r="F390" s="127" t="s">
        <v>557</v>
      </c>
      <c r="G390" s="128" t="s">
        <v>476</v>
      </c>
      <c r="H390" s="129">
        <v>50</v>
      </c>
      <c r="I390" s="130"/>
      <c r="J390" s="131">
        <f>ROUND(I390*H390,2)</f>
        <v>0</v>
      </c>
      <c r="K390" s="132"/>
      <c r="L390" s="33"/>
      <c r="M390" s="133" t="s">
        <v>44</v>
      </c>
      <c r="N390" s="134" t="s">
        <v>53</v>
      </c>
      <c r="P390" s="135">
        <f>O390*H390</f>
        <v>0</v>
      </c>
      <c r="Q390" s="135">
        <v>0</v>
      </c>
      <c r="R390" s="135">
        <f>Q390*H390</f>
        <v>0</v>
      </c>
      <c r="S390" s="135">
        <v>0</v>
      </c>
      <c r="T390" s="136">
        <f>S390*H390</f>
        <v>0</v>
      </c>
      <c r="AR390" s="137" t="s">
        <v>232</v>
      </c>
      <c r="AT390" s="137" t="s">
        <v>142</v>
      </c>
      <c r="AU390" s="137" t="s">
        <v>92</v>
      </c>
      <c r="AY390" s="17" t="s">
        <v>139</v>
      </c>
      <c r="BE390" s="138">
        <f>IF(N390="základní",J390,0)</f>
        <v>0</v>
      </c>
      <c r="BF390" s="138">
        <f>IF(N390="snížená",J390,0)</f>
        <v>0</v>
      </c>
      <c r="BG390" s="138">
        <f>IF(N390="zákl. přenesená",J390,0)</f>
        <v>0</v>
      </c>
      <c r="BH390" s="138">
        <f>IF(N390="sníž. přenesená",J390,0)</f>
        <v>0</v>
      </c>
      <c r="BI390" s="138">
        <f>IF(N390="nulová",J390,0)</f>
        <v>0</v>
      </c>
      <c r="BJ390" s="17" t="s">
        <v>90</v>
      </c>
      <c r="BK390" s="138">
        <f>ROUND(I390*H390,2)</f>
        <v>0</v>
      </c>
      <c r="BL390" s="17" t="s">
        <v>232</v>
      </c>
      <c r="BM390" s="137" t="s">
        <v>558</v>
      </c>
    </row>
    <row r="391" spans="2:65" s="13" customFormat="1" ht="11.25">
      <c r="B391" s="150"/>
      <c r="D391" s="144" t="s">
        <v>159</v>
      </c>
      <c r="E391" s="151" t="s">
        <v>44</v>
      </c>
      <c r="F391" s="152" t="s">
        <v>559</v>
      </c>
      <c r="H391" s="153">
        <v>28</v>
      </c>
      <c r="I391" s="154"/>
      <c r="L391" s="150"/>
      <c r="M391" s="155"/>
      <c r="T391" s="156"/>
      <c r="AT391" s="151" t="s">
        <v>159</v>
      </c>
      <c r="AU391" s="151" t="s">
        <v>92</v>
      </c>
      <c r="AV391" s="13" t="s">
        <v>92</v>
      </c>
      <c r="AW391" s="13" t="s">
        <v>42</v>
      </c>
      <c r="AX391" s="13" t="s">
        <v>82</v>
      </c>
      <c r="AY391" s="151" t="s">
        <v>139</v>
      </c>
    </row>
    <row r="392" spans="2:65" s="13" customFormat="1" ht="11.25">
      <c r="B392" s="150"/>
      <c r="D392" s="144" t="s">
        <v>159</v>
      </c>
      <c r="E392" s="151" t="s">
        <v>44</v>
      </c>
      <c r="F392" s="152" t="s">
        <v>560</v>
      </c>
      <c r="H392" s="153">
        <v>2</v>
      </c>
      <c r="I392" s="154"/>
      <c r="L392" s="150"/>
      <c r="M392" s="155"/>
      <c r="T392" s="156"/>
      <c r="AT392" s="151" t="s">
        <v>159</v>
      </c>
      <c r="AU392" s="151" t="s">
        <v>92</v>
      </c>
      <c r="AV392" s="13" t="s">
        <v>92</v>
      </c>
      <c r="AW392" s="13" t="s">
        <v>42</v>
      </c>
      <c r="AX392" s="13" t="s">
        <v>82</v>
      </c>
      <c r="AY392" s="151" t="s">
        <v>139</v>
      </c>
    </row>
    <row r="393" spans="2:65" s="13" customFormat="1" ht="11.25">
      <c r="B393" s="150"/>
      <c r="D393" s="144" t="s">
        <v>159</v>
      </c>
      <c r="E393" s="151" t="s">
        <v>44</v>
      </c>
      <c r="F393" s="152" t="s">
        <v>561</v>
      </c>
      <c r="H393" s="153">
        <v>2</v>
      </c>
      <c r="I393" s="154"/>
      <c r="L393" s="150"/>
      <c r="M393" s="155"/>
      <c r="T393" s="156"/>
      <c r="AT393" s="151" t="s">
        <v>159</v>
      </c>
      <c r="AU393" s="151" t="s">
        <v>92</v>
      </c>
      <c r="AV393" s="13" t="s">
        <v>92</v>
      </c>
      <c r="AW393" s="13" t="s">
        <v>42</v>
      </c>
      <c r="AX393" s="13" t="s">
        <v>82</v>
      </c>
      <c r="AY393" s="151" t="s">
        <v>139</v>
      </c>
    </row>
    <row r="394" spans="2:65" s="13" customFormat="1" ht="11.25">
      <c r="B394" s="150"/>
      <c r="D394" s="144" t="s">
        <v>159</v>
      </c>
      <c r="E394" s="151" t="s">
        <v>44</v>
      </c>
      <c r="F394" s="152" t="s">
        <v>562</v>
      </c>
      <c r="H394" s="153">
        <v>3</v>
      </c>
      <c r="I394" s="154"/>
      <c r="L394" s="150"/>
      <c r="M394" s="155"/>
      <c r="T394" s="156"/>
      <c r="AT394" s="151" t="s">
        <v>159</v>
      </c>
      <c r="AU394" s="151" t="s">
        <v>92</v>
      </c>
      <c r="AV394" s="13" t="s">
        <v>92</v>
      </c>
      <c r="AW394" s="13" t="s">
        <v>42</v>
      </c>
      <c r="AX394" s="13" t="s">
        <v>82</v>
      </c>
      <c r="AY394" s="151" t="s">
        <v>139</v>
      </c>
    </row>
    <row r="395" spans="2:65" s="13" customFormat="1" ht="11.25">
      <c r="B395" s="150"/>
      <c r="D395" s="144" t="s">
        <v>159</v>
      </c>
      <c r="E395" s="151" t="s">
        <v>44</v>
      </c>
      <c r="F395" s="152" t="s">
        <v>563</v>
      </c>
      <c r="H395" s="153">
        <v>2</v>
      </c>
      <c r="I395" s="154"/>
      <c r="L395" s="150"/>
      <c r="M395" s="155"/>
      <c r="T395" s="156"/>
      <c r="AT395" s="151" t="s">
        <v>159</v>
      </c>
      <c r="AU395" s="151" t="s">
        <v>92</v>
      </c>
      <c r="AV395" s="13" t="s">
        <v>92</v>
      </c>
      <c r="AW395" s="13" t="s">
        <v>42</v>
      </c>
      <c r="AX395" s="13" t="s">
        <v>82</v>
      </c>
      <c r="AY395" s="151" t="s">
        <v>139</v>
      </c>
    </row>
    <row r="396" spans="2:65" s="13" customFormat="1" ht="11.25">
      <c r="B396" s="150"/>
      <c r="D396" s="144" t="s">
        <v>159</v>
      </c>
      <c r="E396" s="151" t="s">
        <v>44</v>
      </c>
      <c r="F396" s="152" t="s">
        <v>564</v>
      </c>
      <c r="H396" s="153">
        <v>2</v>
      </c>
      <c r="I396" s="154"/>
      <c r="L396" s="150"/>
      <c r="M396" s="155"/>
      <c r="T396" s="156"/>
      <c r="AT396" s="151" t="s">
        <v>159</v>
      </c>
      <c r="AU396" s="151" t="s">
        <v>92</v>
      </c>
      <c r="AV396" s="13" t="s">
        <v>92</v>
      </c>
      <c r="AW396" s="13" t="s">
        <v>42</v>
      </c>
      <c r="AX396" s="13" t="s">
        <v>82</v>
      </c>
      <c r="AY396" s="151" t="s">
        <v>139</v>
      </c>
    </row>
    <row r="397" spans="2:65" s="13" customFormat="1" ht="11.25">
      <c r="B397" s="150"/>
      <c r="D397" s="144" t="s">
        <v>159</v>
      </c>
      <c r="E397" s="151" t="s">
        <v>44</v>
      </c>
      <c r="F397" s="152" t="s">
        <v>565</v>
      </c>
      <c r="H397" s="153">
        <v>6</v>
      </c>
      <c r="I397" s="154"/>
      <c r="L397" s="150"/>
      <c r="M397" s="155"/>
      <c r="T397" s="156"/>
      <c r="AT397" s="151" t="s">
        <v>159</v>
      </c>
      <c r="AU397" s="151" t="s">
        <v>92</v>
      </c>
      <c r="AV397" s="13" t="s">
        <v>92</v>
      </c>
      <c r="AW397" s="13" t="s">
        <v>42</v>
      </c>
      <c r="AX397" s="13" t="s">
        <v>82</v>
      </c>
      <c r="AY397" s="151" t="s">
        <v>139</v>
      </c>
    </row>
    <row r="398" spans="2:65" s="13" customFormat="1" ht="11.25">
      <c r="B398" s="150"/>
      <c r="D398" s="144" t="s">
        <v>159</v>
      </c>
      <c r="E398" s="151" t="s">
        <v>44</v>
      </c>
      <c r="F398" s="152" t="s">
        <v>566</v>
      </c>
      <c r="H398" s="153">
        <v>5</v>
      </c>
      <c r="I398" s="154"/>
      <c r="L398" s="150"/>
      <c r="M398" s="155"/>
      <c r="T398" s="156"/>
      <c r="AT398" s="151" t="s">
        <v>159</v>
      </c>
      <c r="AU398" s="151" t="s">
        <v>92</v>
      </c>
      <c r="AV398" s="13" t="s">
        <v>92</v>
      </c>
      <c r="AW398" s="13" t="s">
        <v>42</v>
      </c>
      <c r="AX398" s="13" t="s">
        <v>82</v>
      </c>
      <c r="AY398" s="151" t="s">
        <v>139</v>
      </c>
    </row>
    <row r="399" spans="2:65" s="14" customFormat="1" ht="11.25">
      <c r="B399" s="157"/>
      <c r="D399" s="144" t="s">
        <v>159</v>
      </c>
      <c r="E399" s="158" t="s">
        <v>44</v>
      </c>
      <c r="F399" s="159" t="s">
        <v>166</v>
      </c>
      <c r="H399" s="160">
        <v>50</v>
      </c>
      <c r="I399" s="161"/>
      <c r="L399" s="157"/>
      <c r="M399" s="162"/>
      <c r="T399" s="163"/>
      <c r="AT399" s="158" t="s">
        <v>159</v>
      </c>
      <c r="AU399" s="158" t="s">
        <v>92</v>
      </c>
      <c r="AV399" s="14" t="s">
        <v>146</v>
      </c>
      <c r="AW399" s="14" t="s">
        <v>42</v>
      </c>
      <c r="AX399" s="14" t="s">
        <v>90</v>
      </c>
      <c r="AY399" s="158" t="s">
        <v>139</v>
      </c>
    </row>
    <row r="400" spans="2:65" s="1" customFormat="1" ht="33" customHeight="1">
      <c r="B400" s="33"/>
      <c r="C400" s="125" t="s">
        <v>567</v>
      </c>
      <c r="D400" s="125" t="s">
        <v>142</v>
      </c>
      <c r="E400" s="126" t="s">
        <v>568</v>
      </c>
      <c r="F400" s="127" t="s">
        <v>569</v>
      </c>
      <c r="G400" s="128" t="s">
        <v>476</v>
      </c>
      <c r="H400" s="129">
        <v>36</v>
      </c>
      <c r="I400" s="130"/>
      <c r="J400" s="131">
        <f>ROUND(I400*H400,2)</f>
        <v>0</v>
      </c>
      <c r="K400" s="132"/>
      <c r="L400" s="33"/>
      <c r="M400" s="133" t="s">
        <v>44</v>
      </c>
      <c r="N400" s="134" t="s">
        <v>53</v>
      </c>
      <c r="P400" s="135">
        <f>O400*H400</f>
        <v>0</v>
      </c>
      <c r="Q400" s="135">
        <v>0</v>
      </c>
      <c r="R400" s="135">
        <f>Q400*H400</f>
        <v>0</v>
      </c>
      <c r="S400" s="135">
        <v>0</v>
      </c>
      <c r="T400" s="136">
        <f>S400*H400</f>
        <v>0</v>
      </c>
      <c r="AR400" s="137" t="s">
        <v>232</v>
      </c>
      <c r="AT400" s="137" t="s">
        <v>142</v>
      </c>
      <c r="AU400" s="137" t="s">
        <v>92</v>
      </c>
      <c r="AY400" s="17" t="s">
        <v>139</v>
      </c>
      <c r="BE400" s="138">
        <f>IF(N400="základní",J400,0)</f>
        <v>0</v>
      </c>
      <c r="BF400" s="138">
        <f>IF(N400="snížená",J400,0)</f>
        <v>0</v>
      </c>
      <c r="BG400" s="138">
        <f>IF(N400="zákl. přenesená",J400,0)</f>
        <v>0</v>
      </c>
      <c r="BH400" s="138">
        <f>IF(N400="sníž. přenesená",J400,0)</f>
        <v>0</v>
      </c>
      <c r="BI400" s="138">
        <f>IF(N400="nulová",J400,0)</f>
        <v>0</v>
      </c>
      <c r="BJ400" s="17" t="s">
        <v>90</v>
      </c>
      <c r="BK400" s="138">
        <f>ROUND(I400*H400,2)</f>
        <v>0</v>
      </c>
      <c r="BL400" s="17" t="s">
        <v>232</v>
      </c>
      <c r="BM400" s="137" t="s">
        <v>570</v>
      </c>
    </row>
    <row r="401" spans="2:65" s="13" customFormat="1" ht="11.25">
      <c r="B401" s="150"/>
      <c r="D401" s="144" t="s">
        <v>159</v>
      </c>
      <c r="E401" s="151" t="s">
        <v>44</v>
      </c>
      <c r="F401" s="152" t="s">
        <v>571</v>
      </c>
      <c r="H401" s="153">
        <v>24</v>
      </c>
      <c r="I401" s="154"/>
      <c r="L401" s="150"/>
      <c r="M401" s="155"/>
      <c r="T401" s="156"/>
      <c r="AT401" s="151" t="s">
        <v>159</v>
      </c>
      <c r="AU401" s="151" t="s">
        <v>92</v>
      </c>
      <c r="AV401" s="13" t="s">
        <v>92</v>
      </c>
      <c r="AW401" s="13" t="s">
        <v>42</v>
      </c>
      <c r="AX401" s="13" t="s">
        <v>82</v>
      </c>
      <c r="AY401" s="151" t="s">
        <v>139</v>
      </c>
    </row>
    <row r="402" spans="2:65" s="13" customFormat="1" ht="11.25">
      <c r="B402" s="150"/>
      <c r="D402" s="144" t="s">
        <v>159</v>
      </c>
      <c r="E402" s="151" t="s">
        <v>44</v>
      </c>
      <c r="F402" s="152" t="s">
        <v>572</v>
      </c>
      <c r="H402" s="153">
        <v>3</v>
      </c>
      <c r="I402" s="154"/>
      <c r="L402" s="150"/>
      <c r="M402" s="155"/>
      <c r="T402" s="156"/>
      <c r="AT402" s="151" t="s">
        <v>159</v>
      </c>
      <c r="AU402" s="151" t="s">
        <v>92</v>
      </c>
      <c r="AV402" s="13" t="s">
        <v>92</v>
      </c>
      <c r="AW402" s="13" t="s">
        <v>42</v>
      </c>
      <c r="AX402" s="13" t="s">
        <v>82</v>
      </c>
      <c r="AY402" s="151" t="s">
        <v>139</v>
      </c>
    </row>
    <row r="403" spans="2:65" s="13" customFormat="1" ht="11.25">
      <c r="B403" s="150"/>
      <c r="D403" s="144" t="s">
        <v>159</v>
      </c>
      <c r="E403" s="151" t="s">
        <v>44</v>
      </c>
      <c r="F403" s="152" t="s">
        <v>573</v>
      </c>
      <c r="H403" s="153">
        <v>1</v>
      </c>
      <c r="I403" s="154"/>
      <c r="L403" s="150"/>
      <c r="M403" s="155"/>
      <c r="T403" s="156"/>
      <c r="AT403" s="151" t="s">
        <v>159</v>
      </c>
      <c r="AU403" s="151" t="s">
        <v>92</v>
      </c>
      <c r="AV403" s="13" t="s">
        <v>92</v>
      </c>
      <c r="AW403" s="13" t="s">
        <v>42</v>
      </c>
      <c r="AX403" s="13" t="s">
        <v>82</v>
      </c>
      <c r="AY403" s="151" t="s">
        <v>139</v>
      </c>
    </row>
    <row r="404" spans="2:65" s="13" customFormat="1" ht="11.25">
      <c r="B404" s="150"/>
      <c r="D404" s="144" t="s">
        <v>159</v>
      </c>
      <c r="E404" s="151" t="s">
        <v>44</v>
      </c>
      <c r="F404" s="152" t="s">
        <v>574</v>
      </c>
      <c r="H404" s="153">
        <v>3</v>
      </c>
      <c r="I404" s="154"/>
      <c r="L404" s="150"/>
      <c r="M404" s="155"/>
      <c r="T404" s="156"/>
      <c r="AT404" s="151" t="s">
        <v>159</v>
      </c>
      <c r="AU404" s="151" t="s">
        <v>92</v>
      </c>
      <c r="AV404" s="13" t="s">
        <v>92</v>
      </c>
      <c r="AW404" s="13" t="s">
        <v>42</v>
      </c>
      <c r="AX404" s="13" t="s">
        <v>82</v>
      </c>
      <c r="AY404" s="151" t="s">
        <v>139</v>
      </c>
    </row>
    <row r="405" spans="2:65" s="13" customFormat="1" ht="11.25">
      <c r="B405" s="150"/>
      <c r="D405" s="144" t="s">
        <v>159</v>
      </c>
      <c r="E405" s="151" t="s">
        <v>44</v>
      </c>
      <c r="F405" s="152" t="s">
        <v>575</v>
      </c>
      <c r="H405" s="153">
        <v>4</v>
      </c>
      <c r="I405" s="154"/>
      <c r="L405" s="150"/>
      <c r="M405" s="155"/>
      <c r="T405" s="156"/>
      <c r="AT405" s="151" t="s">
        <v>159</v>
      </c>
      <c r="AU405" s="151" t="s">
        <v>92</v>
      </c>
      <c r="AV405" s="13" t="s">
        <v>92</v>
      </c>
      <c r="AW405" s="13" t="s">
        <v>42</v>
      </c>
      <c r="AX405" s="13" t="s">
        <v>82</v>
      </c>
      <c r="AY405" s="151" t="s">
        <v>139</v>
      </c>
    </row>
    <row r="406" spans="2:65" s="13" customFormat="1" ht="11.25">
      <c r="B406" s="150"/>
      <c r="D406" s="144" t="s">
        <v>159</v>
      </c>
      <c r="E406" s="151" t="s">
        <v>44</v>
      </c>
      <c r="F406" s="152" t="s">
        <v>576</v>
      </c>
      <c r="H406" s="153">
        <v>1</v>
      </c>
      <c r="I406" s="154"/>
      <c r="L406" s="150"/>
      <c r="M406" s="155"/>
      <c r="T406" s="156"/>
      <c r="AT406" s="151" t="s">
        <v>159</v>
      </c>
      <c r="AU406" s="151" t="s">
        <v>92</v>
      </c>
      <c r="AV406" s="13" t="s">
        <v>92</v>
      </c>
      <c r="AW406" s="13" t="s">
        <v>42</v>
      </c>
      <c r="AX406" s="13" t="s">
        <v>82</v>
      </c>
      <c r="AY406" s="151" t="s">
        <v>139</v>
      </c>
    </row>
    <row r="407" spans="2:65" s="14" customFormat="1" ht="11.25">
      <c r="B407" s="157"/>
      <c r="D407" s="144" t="s">
        <v>159</v>
      </c>
      <c r="E407" s="158" t="s">
        <v>44</v>
      </c>
      <c r="F407" s="159" t="s">
        <v>166</v>
      </c>
      <c r="H407" s="160">
        <v>36</v>
      </c>
      <c r="I407" s="161"/>
      <c r="L407" s="157"/>
      <c r="M407" s="162"/>
      <c r="T407" s="163"/>
      <c r="AT407" s="158" t="s">
        <v>159</v>
      </c>
      <c r="AU407" s="158" t="s">
        <v>92</v>
      </c>
      <c r="AV407" s="14" t="s">
        <v>146</v>
      </c>
      <c r="AW407" s="14" t="s">
        <v>42</v>
      </c>
      <c r="AX407" s="14" t="s">
        <v>90</v>
      </c>
      <c r="AY407" s="158" t="s">
        <v>139</v>
      </c>
    </row>
    <row r="408" spans="2:65" s="1" customFormat="1" ht="24.2" customHeight="1">
      <c r="B408" s="33"/>
      <c r="C408" s="125" t="s">
        <v>577</v>
      </c>
      <c r="D408" s="125" t="s">
        <v>142</v>
      </c>
      <c r="E408" s="126" t="s">
        <v>578</v>
      </c>
      <c r="F408" s="127" t="s">
        <v>579</v>
      </c>
      <c r="G408" s="128" t="s">
        <v>401</v>
      </c>
      <c r="H408" s="129">
        <v>1</v>
      </c>
      <c r="I408" s="130"/>
      <c r="J408" s="131">
        <f>ROUND(I408*H408,2)</f>
        <v>0</v>
      </c>
      <c r="K408" s="132"/>
      <c r="L408" s="33"/>
      <c r="M408" s="133" t="s">
        <v>44</v>
      </c>
      <c r="N408" s="134" t="s">
        <v>53</v>
      </c>
      <c r="P408" s="135">
        <f>O408*H408</f>
        <v>0</v>
      </c>
      <c r="Q408" s="135">
        <v>0</v>
      </c>
      <c r="R408" s="135">
        <f>Q408*H408</f>
        <v>0</v>
      </c>
      <c r="S408" s="135">
        <v>0</v>
      </c>
      <c r="T408" s="136">
        <f>S408*H408</f>
        <v>0</v>
      </c>
      <c r="AR408" s="137" t="s">
        <v>232</v>
      </c>
      <c r="AT408" s="137" t="s">
        <v>142</v>
      </c>
      <c r="AU408" s="137" t="s">
        <v>92</v>
      </c>
      <c r="AY408" s="17" t="s">
        <v>139</v>
      </c>
      <c r="BE408" s="138">
        <f>IF(N408="základní",J408,0)</f>
        <v>0</v>
      </c>
      <c r="BF408" s="138">
        <f>IF(N408="snížená",J408,0)</f>
        <v>0</v>
      </c>
      <c r="BG408" s="138">
        <f>IF(N408="zákl. přenesená",J408,0)</f>
        <v>0</v>
      </c>
      <c r="BH408" s="138">
        <f>IF(N408="sníž. přenesená",J408,0)</f>
        <v>0</v>
      </c>
      <c r="BI408" s="138">
        <f>IF(N408="nulová",J408,0)</f>
        <v>0</v>
      </c>
      <c r="BJ408" s="17" t="s">
        <v>90</v>
      </c>
      <c r="BK408" s="138">
        <f>ROUND(I408*H408,2)</f>
        <v>0</v>
      </c>
      <c r="BL408" s="17" t="s">
        <v>232</v>
      </c>
      <c r="BM408" s="137" t="s">
        <v>580</v>
      </c>
    </row>
    <row r="409" spans="2:65" s="1" customFormat="1" ht="33" customHeight="1">
      <c r="B409" s="33"/>
      <c r="C409" s="125" t="s">
        <v>581</v>
      </c>
      <c r="D409" s="125" t="s">
        <v>142</v>
      </c>
      <c r="E409" s="126" t="s">
        <v>582</v>
      </c>
      <c r="F409" s="127" t="s">
        <v>583</v>
      </c>
      <c r="G409" s="128" t="s">
        <v>401</v>
      </c>
      <c r="H409" s="129">
        <v>1</v>
      </c>
      <c r="I409" s="130"/>
      <c r="J409" s="131">
        <f>ROUND(I409*H409,2)</f>
        <v>0</v>
      </c>
      <c r="K409" s="132"/>
      <c r="L409" s="33"/>
      <c r="M409" s="133" t="s">
        <v>44</v>
      </c>
      <c r="N409" s="134" t="s">
        <v>53</v>
      </c>
      <c r="P409" s="135">
        <f>O409*H409</f>
        <v>0</v>
      </c>
      <c r="Q409" s="135">
        <v>0</v>
      </c>
      <c r="R409" s="135">
        <f>Q409*H409</f>
        <v>0</v>
      </c>
      <c r="S409" s="135">
        <v>0</v>
      </c>
      <c r="T409" s="136">
        <f>S409*H409</f>
        <v>0</v>
      </c>
      <c r="AR409" s="137" t="s">
        <v>232</v>
      </c>
      <c r="AT409" s="137" t="s">
        <v>142</v>
      </c>
      <c r="AU409" s="137" t="s">
        <v>92</v>
      </c>
      <c r="AY409" s="17" t="s">
        <v>139</v>
      </c>
      <c r="BE409" s="138">
        <f>IF(N409="základní",J409,0)</f>
        <v>0</v>
      </c>
      <c r="BF409" s="138">
        <f>IF(N409="snížená",J409,0)</f>
        <v>0</v>
      </c>
      <c r="BG409" s="138">
        <f>IF(N409="zákl. přenesená",J409,0)</f>
        <v>0</v>
      </c>
      <c r="BH409" s="138">
        <f>IF(N409="sníž. přenesená",J409,0)</f>
        <v>0</v>
      </c>
      <c r="BI409" s="138">
        <f>IF(N409="nulová",J409,0)</f>
        <v>0</v>
      </c>
      <c r="BJ409" s="17" t="s">
        <v>90</v>
      </c>
      <c r="BK409" s="138">
        <f>ROUND(I409*H409,2)</f>
        <v>0</v>
      </c>
      <c r="BL409" s="17" t="s">
        <v>232</v>
      </c>
      <c r="BM409" s="137" t="s">
        <v>584</v>
      </c>
    </row>
    <row r="410" spans="2:65" s="1" customFormat="1" ht="21.75" customHeight="1">
      <c r="B410" s="33"/>
      <c r="C410" s="125" t="s">
        <v>585</v>
      </c>
      <c r="D410" s="125" t="s">
        <v>142</v>
      </c>
      <c r="E410" s="126" t="s">
        <v>586</v>
      </c>
      <c r="F410" s="127" t="s">
        <v>587</v>
      </c>
      <c r="G410" s="128" t="s">
        <v>499</v>
      </c>
      <c r="H410" s="129">
        <v>94</v>
      </c>
      <c r="I410" s="130"/>
      <c r="J410" s="131">
        <f>ROUND(I410*H410,2)</f>
        <v>0</v>
      </c>
      <c r="K410" s="132"/>
      <c r="L410" s="33"/>
      <c r="M410" s="133" t="s">
        <v>44</v>
      </c>
      <c r="N410" s="134" t="s">
        <v>53</v>
      </c>
      <c r="P410" s="135">
        <f>O410*H410</f>
        <v>0</v>
      </c>
      <c r="Q410" s="135">
        <v>0</v>
      </c>
      <c r="R410" s="135">
        <f>Q410*H410</f>
        <v>0</v>
      </c>
      <c r="S410" s="135">
        <v>0</v>
      </c>
      <c r="T410" s="136">
        <f>S410*H410</f>
        <v>0</v>
      </c>
      <c r="AR410" s="137" t="s">
        <v>232</v>
      </c>
      <c r="AT410" s="137" t="s">
        <v>142</v>
      </c>
      <c r="AU410" s="137" t="s">
        <v>92</v>
      </c>
      <c r="AY410" s="17" t="s">
        <v>139</v>
      </c>
      <c r="BE410" s="138">
        <f>IF(N410="základní",J410,0)</f>
        <v>0</v>
      </c>
      <c r="BF410" s="138">
        <f>IF(N410="snížená",J410,0)</f>
        <v>0</v>
      </c>
      <c r="BG410" s="138">
        <f>IF(N410="zákl. přenesená",J410,0)</f>
        <v>0</v>
      </c>
      <c r="BH410" s="138">
        <f>IF(N410="sníž. přenesená",J410,0)</f>
        <v>0</v>
      </c>
      <c r="BI410" s="138">
        <f>IF(N410="nulová",J410,0)</f>
        <v>0</v>
      </c>
      <c r="BJ410" s="17" t="s">
        <v>90</v>
      </c>
      <c r="BK410" s="138">
        <f>ROUND(I410*H410,2)</f>
        <v>0</v>
      </c>
      <c r="BL410" s="17" t="s">
        <v>232</v>
      </c>
      <c r="BM410" s="137" t="s">
        <v>588</v>
      </c>
    </row>
    <row r="411" spans="2:65" s="13" customFormat="1" ht="11.25">
      <c r="B411" s="150"/>
      <c r="D411" s="144" t="s">
        <v>159</v>
      </c>
      <c r="E411" s="151" t="s">
        <v>44</v>
      </c>
      <c r="F411" s="152" t="s">
        <v>589</v>
      </c>
      <c r="H411" s="153">
        <v>94</v>
      </c>
      <c r="I411" s="154"/>
      <c r="L411" s="150"/>
      <c r="M411" s="155"/>
      <c r="T411" s="156"/>
      <c r="AT411" s="151" t="s">
        <v>159</v>
      </c>
      <c r="AU411" s="151" t="s">
        <v>92</v>
      </c>
      <c r="AV411" s="13" t="s">
        <v>92</v>
      </c>
      <c r="AW411" s="13" t="s">
        <v>42</v>
      </c>
      <c r="AX411" s="13" t="s">
        <v>90</v>
      </c>
      <c r="AY411" s="151" t="s">
        <v>139</v>
      </c>
    </row>
    <row r="412" spans="2:65" s="1" customFormat="1" ht="24.2" customHeight="1">
      <c r="B412" s="33"/>
      <c r="C412" s="125" t="s">
        <v>590</v>
      </c>
      <c r="D412" s="125" t="s">
        <v>142</v>
      </c>
      <c r="E412" s="126" t="s">
        <v>591</v>
      </c>
      <c r="F412" s="127" t="s">
        <v>592</v>
      </c>
      <c r="G412" s="128" t="s">
        <v>499</v>
      </c>
      <c r="H412" s="129">
        <v>336.6</v>
      </c>
      <c r="I412" s="130"/>
      <c r="J412" s="131">
        <f>ROUND(I412*H412,2)</f>
        <v>0</v>
      </c>
      <c r="K412" s="132"/>
      <c r="L412" s="33"/>
      <c r="M412" s="133" t="s">
        <v>44</v>
      </c>
      <c r="N412" s="134" t="s">
        <v>53</v>
      </c>
      <c r="P412" s="135">
        <f>O412*H412</f>
        <v>0</v>
      </c>
      <c r="Q412" s="135">
        <v>0</v>
      </c>
      <c r="R412" s="135">
        <f>Q412*H412</f>
        <v>0</v>
      </c>
      <c r="S412" s="135">
        <v>0</v>
      </c>
      <c r="T412" s="136">
        <f>S412*H412</f>
        <v>0</v>
      </c>
      <c r="AR412" s="137" t="s">
        <v>232</v>
      </c>
      <c r="AT412" s="137" t="s">
        <v>142</v>
      </c>
      <c r="AU412" s="137" t="s">
        <v>92</v>
      </c>
      <c r="AY412" s="17" t="s">
        <v>139</v>
      </c>
      <c r="BE412" s="138">
        <f>IF(N412="základní",J412,0)</f>
        <v>0</v>
      </c>
      <c r="BF412" s="138">
        <f>IF(N412="snížená",J412,0)</f>
        <v>0</v>
      </c>
      <c r="BG412" s="138">
        <f>IF(N412="zákl. přenesená",J412,0)</f>
        <v>0</v>
      </c>
      <c r="BH412" s="138">
        <f>IF(N412="sníž. přenesená",J412,0)</f>
        <v>0</v>
      </c>
      <c r="BI412" s="138">
        <f>IF(N412="nulová",J412,0)</f>
        <v>0</v>
      </c>
      <c r="BJ412" s="17" t="s">
        <v>90</v>
      </c>
      <c r="BK412" s="138">
        <f>ROUND(I412*H412,2)</f>
        <v>0</v>
      </c>
      <c r="BL412" s="17" t="s">
        <v>232</v>
      </c>
      <c r="BM412" s="137" t="s">
        <v>593</v>
      </c>
    </row>
    <row r="413" spans="2:65" s="13" customFormat="1" ht="22.5">
      <c r="B413" s="150"/>
      <c r="D413" s="144" t="s">
        <v>159</v>
      </c>
      <c r="E413" s="151" t="s">
        <v>44</v>
      </c>
      <c r="F413" s="152" t="s">
        <v>594</v>
      </c>
      <c r="H413" s="153">
        <v>52.8</v>
      </c>
      <c r="I413" s="154"/>
      <c r="L413" s="150"/>
      <c r="M413" s="155"/>
      <c r="T413" s="156"/>
      <c r="AT413" s="151" t="s">
        <v>159</v>
      </c>
      <c r="AU413" s="151" t="s">
        <v>92</v>
      </c>
      <c r="AV413" s="13" t="s">
        <v>92</v>
      </c>
      <c r="AW413" s="13" t="s">
        <v>42</v>
      </c>
      <c r="AX413" s="13" t="s">
        <v>82</v>
      </c>
      <c r="AY413" s="151" t="s">
        <v>139</v>
      </c>
    </row>
    <row r="414" spans="2:65" s="13" customFormat="1" ht="11.25">
      <c r="B414" s="150"/>
      <c r="D414" s="144" t="s">
        <v>159</v>
      </c>
      <c r="E414" s="151" t="s">
        <v>44</v>
      </c>
      <c r="F414" s="152" t="s">
        <v>595</v>
      </c>
      <c r="H414" s="153">
        <v>57.2</v>
      </c>
      <c r="I414" s="154"/>
      <c r="L414" s="150"/>
      <c r="M414" s="155"/>
      <c r="T414" s="156"/>
      <c r="AT414" s="151" t="s">
        <v>159</v>
      </c>
      <c r="AU414" s="151" t="s">
        <v>92</v>
      </c>
      <c r="AV414" s="13" t="s">
        <v>92</v>
      </c>
      <c r="AW414" s="13" t="s">
        <v>42</v>
      </c>
      <c r="AX414" s="13" t="s">
        <v>82</v>
      </c>
      <c r="AY414" s="151" t="s">
        <v>139</v>
      </c>
    </row>
    <row r="415" spans="2:65" s="13" customFormat="1" ht="22.5">
      <c r="B415" s="150"/>
      <c r="D415" s="144" t="s">
        <v>159</v>
      </c>
      <c r="E415" s="151" t="s">
        <v>44</v>
      </c>
      <c r="F415" s="152" t="s">
        <v>596</v>
      </c>
      <c r="H415" s="153">
        <v>24.2</v>
      </c>
      <c r="I415" s="154"/>
      <c r="L415" s="150"/>
      <c r="M415" s="155"/>
      <c r="T415" s="156"/>
      <c r="AT415" s="151" t="s">
        <v>159</v>
      </c>
      <c r="AU415" s="151" t="s">
        <v>92</v>
      </c>
      <c r="AV415" s="13" t="s">
        <v>92</v>
      </c>
      <c r="AW415" s="13" t="s">
        <v>42</v>
      </c>
      <c r="AX415" s="13" t="s">
        <v>82</v>
      </c>
      <c r="AY415" s="151" t="s">
        <v>139</v>
      </c>
    </row>
    <row r="416" spans="2:65" s="13" customFormat="1" ht="11.25">
      <c r="B416" s="150"/>
      <c r="D416" s="144" t="s">
        <v>159</v>
      </c>
      <c r="E416" s="151" t="s">
        <v>44</v>
      </c>
      <c r="F416" s="152" t="s">
        <v>597</v>
      </c>
      <c r="H416" s="153">
        <v>8.8000000000000007</v>
      </c>
      <c r="I416" s="154"/>
      <c r="L416" s="150"/>
      <c r="M416" s="155"/>
      <c r="T416" s="156"/>
      <c r="AT416" s="151" t="s">
        <v>159</v>
      </c>
      <c r="AU416" s="151" t="s">
        <v>92</v>
      </c>
      <c r="AV416" s="13" t="s">
        <v>92</v>
      </c>
      <c r="AW416" s="13" t="s">
        <v>42</v>
      </c>
      <c r="AX416" s="13" t="s">
        <v>82</v>
      </c>
      <c r="AY416" s="151" t="s">
        <v>139</v>
      </c>
    </row>
    <row r="417" spans="2:65" s="13" customFormat="1" ht="11.25">
      <c r="B417" s="150"/>
      <c r="D417" s="144" t="s">
        <v>159</v>
      </c>
      <c r="E417" s="151" t="s">
        <v>44</v>
      </c>
      <c r="F417" s="152" t="s">
        <v>598</v>
      </c>
      <c r="H417" s="153">
        <v>11</v>
      </c>
      <c r="I417" s="154"/>
      <c r="L417" s="150"/>
      <c r="M417" s="155"/>
      <c r="T417" s="156"/>
      <c r="AT417" s="151" t="s">
        <v>159</v>
      </c>
      <c r="AU417" s="151" t="s">
        <v>92</v>
      </c>
      <c r="AV417" s="13" t="s">
        <v>92</v>
      </c>
      <c r="AW417" s="13" t="s">
        <v>42</v>
      </c>
      <c r="AX417" s="13" t="s">
        <v>82</v>
      </c>
      <c r="AY417" s="151" t="s">
        <v>139</v>
      </c>
    </row>
    <row r="418" spans="2:65" s="13" customFormat="1" ht="11.25">
      <c r="B418" s="150"/>
      <c r="D418" s="144" t="s">
        <v>159</v>
      </c>
      <c r="E418" s="151" t="s">
        <v>44</v>
      </c>
      <c r="F418" s="152" t="s">
        <v>599</v>
      </c>
      <c r="H418" s="153">
        <v>11</v>
      </c>
      <c r="I418" s="154"/>
      <c r="L418" s="150"/>
      <c r="M418" s="155"/>
      <c r="T418" s="156"/>
      <c r="AT418" s="151" t="s">
        <v>159</v>
      </c>
      <c r="AU418" s="151" t="s">
        <v>92</v>
      </c>
      <c r="AV418" s="13" t="s">
        <v>92</v>
      </c>
      <c r="AW418" s="13" t="s">
        <v>42</v>
      </c>
      <c r="AX418" s="13" t="s">
        <v>82</v>
      </c>
      <c r="AY418" s="151" t="s">
        <v>139</v>
      </c>
    </row>
    <row r="419" spans="2:65" s="13" customFormat="1" ht="22.5">
      <c r="B419" s="150"/>
      <c r="D419" s="144" t="s">
        <v>159</v>
      </c>
      <c r="E419" s="151" t="s">
        <v>44</v>
      </c>
      <c r="F419" s="152" t="s">
        <v>600</v>
      </c>
      <c r="H419" s="153">
        <v>15.4</v>
      </c>
      <c r="I419" s="154"/>
      <c r="L419" s="150"/>
      <c r="M419" s="155"/>
      <c r="T419" s="156"/>
      <c r="AT419" s="151" t="s">
        <v>159</v>
      </c>
      <c r="AU419" s="151" t="s">
        <v>92</v>
      </c>
      <c r="AV419" s="13" t="s">
        <v>92</v>
      </c>
      <c r="AW419" s="13" t="s">
        <v>42</v>
      </c>
      <c r="AX419" s="13" t="s">
        <v>82</v>
      </c>
      <c r="AY419" s="151" t="s">
        <v>139</v>
      </c>
    </row>
    <row r="420" spans="2:65" s="13" customFormat="1" ht="11.25">
      <c r="B420" s="150"/>
      <c r="D420" s="144" t="s">
        <v>159</v>
      </c>
      <c r="E420" s="151" t="s">
        <v>44</v>
      </c>
      <c r="F420" s="152" t="s">
        <v>601</v>
      </c>
      <c r="H420" s="153">
        <v>13.2</v>
      </c>
      <c r="I420" s="154"/>
      <c r="L420" s="150"/>
      <c r="M420" s="155"/>
      <c r="T420" s="156"/>
      <c r="AT420" s="151" t="s">
        <v>159</v>
      </c>
      <c r="AU420" s="151" t="s">
        <v>92</v>
      </c>
      <c r="AV420" s="13" t="s">
        <v>92</v>
      </c>
      <c r="AW420" s="13" t="s">
        <v>42</v>
      </c>
      <c r="AX420" s="13" t="s">
        <v>82</v>
      </c>
      <c r="AY420" s="151" t="s">
        <v>139</v>
      </c>
    </row>
    <row r="421" spans="2:65" s="13" customFormat="1" ht="11.25">
      <c r="B421" s="150"/>
      <c r="D421" s="144" t="s">
        <v>159</v>
      </c>
      <c r="E421" s="151" t="s">
        <v>44</v>
      </c>
      <c r="F421" s="152" t="s">
        <v>602</v>
      </c>
      <c r="H421" s="153">
        <v>6.6</v>
      </c>
      <c r="I421" s="154"/>
      <c r="L421" s="150"/>
      <c r="M421" s="155"/>
      <c r="T421" s="156"/>
      <c r="AT421" s="151" t="s">
        <v>159</v>
      </c>
      <c r="AU421" s="151" t="s">
        <v>92</v>
      </c>
      <c r="AV421" s="13" t="s">
        <v>92</v>
      </c>
      <c r="AW421" s="13" t="s">
        <v>42</v>
      </c>
      <c r="AX421" s="13" t="s">
        <v>82</v>
      </c>
      <c r="AY421" s="151" t="s">
        <v>139</v>
      </c>
    </row>
    <row r="422" spans="2:65" s="13" customFormat="1" ht="11.25">
      <c r="B422" s="150"/>
      <c r="D422" s="144" t="s">
        <v>159</v>
      </c>
      <c r="E422" s="151" t="s">
        <v>44</v>
      </c>
      <c r="F422" s="152" t="s">
        <v>603</v>
      </c>
      <c r="H422" s="153">
        <v>17.600000000000001</v>
      </c>
      <c r="I422" s="154"/>
      <c r="L422" s="150"/>
      <c r="M422" s="155"/>
      <c r="T422" s="156"/>
      <c r="AT422" s="151" t="s">
        <v>159</v>
      </c>
      <c r="AU422" s="151" t="s">
        <v>92</v>
      </c>
      <c r="AV422" s="13" t="s">
        <v>92</v>
      </c>
      <c r="AW422" s="13" t="s">
        <v>42</v>
      </c>
      <c r="AX422" s="13" t="s">
        <v>82</v>
      </c>
      <c r="AY422" s="151" t="s">
        <v>139</v>
      </c>
    </row>
    <row r="423" spans="2:65" s="13" customFormat="1" ht="11.25">
      <c r="B423" s="150"/>
      <c r="D423" s="144" t="s">
        <v>159</v>
      </c>
      <c r="E423" s="151" t="s">
        <v>44</v>
      </c>
      <c r="F423" s="152" t="s">
        <v>604</v>
      </c>
      <c r="H423" s="153">
        <v>11</v>
      </c>
      <c r="I423" s="154"/>
      <c r="L423" s="150"/>
      <c r="M423" s="155"/>
      <c r="T423" s="156"/>
      <c r="AT423" s="151" t="s">
        <v>159</v>
      </c>
      <c r="AU423" s="151" t="s">
        <v>92</v>
      </c>
      <c r="AV423" s="13" t="s">
        <v>92</v>
      </c>
      <c r="AW423" s="13" t="s">
        <v>42</v>
      </c>
      <c r="AX423" s="13" t="s">
        <v>82</v>
      </c>
      <c r="AY423" s="151" t="s">
        <v>139</v>
      </c>
    </row>
    <row r="424" spans="2:65" s="13" customFormat="1" ht="11.25">
      <c r="B424" s="150"/>
      <c r="D424" s="144" t="s">
        <v>159</v>
      </c>
      <c r="E424" s="151" t="s">
        <v>44</v>
      </c>
      <c r="F424" s="152" t="s">
        <v>605</v>
      </c>
      <c r="H424" s="153">
        <v>22</v>
      </c>
      <c r="I424" s="154"/>
      <c r="L424" s="150"/>
      <c r="M424" s="155"/>
      <c r="T424" s="156"/>
      <c r="AT424" s="151" t="s">
        <v>159</v>
      </c>
      <c r="AU424" s="151" t="s">
        <v>92</v>
      </c>
      <c r="AV424" s="13" t="s">
        <v>92</v>
      </c>
      <c r="AW424" s="13" t="s">
        <v>42</v>
      </c>
      <c r="AX424" s="13" t="s">
        <v>82</v>
      </c>
      <c r="AY424" s="151" t="s">
        <v>139</v>
      </c>
    </row>
    <row r="425" spans="2:65" s="13" customFormat="1" ht="11.25">
      <c r="B425" s="150"/>
      <c r="D425" s="144" t="s">
        <v>159</v>
      </c>
      <c r="E425" s="151" t="s">
        <v>44</v>
      </c>
      <c r="F425" s="152" t="s">
        <v>606</v>
      </c>
      <c r="H425" s="153">
        <v>48.4</v>
      </c>
      <c r="I425" s="154"/>
      <c r="L425" s="150"/>
      <c r="M425" s="155"/>
      <c r="T425" s="156"/>
      <c r="AT425" s="151" t="s">
        <v>159</v>
      </c>
      <c r="AU425" s="151" t="s">
        <v>92</v>
      </c>
      <c r="AV425" s="13" t="s">
        <v>92</v>
      </c>
      <c r="AW425" s="13" t="s">
        <v>42</v>
      </c>
      <c r="AX425" s="13" t="s">
        <v>82</v>
      </c>
      <c r="AY425" s="151" t="s">
        <v>139</v>
      </c>
    </row>
    <row r="426" spans="2:65" s="13" customFormat="1" ht="11.25">
      <c r="B426" s="150"/>
      <c r="D426" s="144" t="s">
        <v>159</v>
      </c>
      <c r="E426" s="151" t="s">
        <v>44</v>
      </c>
      <c r="F426" s="152" t="s">
        <v>607</v>
      </c>
      <c r="H426" s="153">
        <v>37.4</v>
      </c>
      <c r="I426" s="154"/>
      <c r="L426" s="150"/>
      <c r="M426" s="155"/>
      <c r="T426" s="156"/>
      <c r="AT426" s="151" t="s">
        <v>159</v>
      </c>
      <c r="AU426" s="151" t="s">
        <v>92</v>
      </c>
      <c r="AV426" s="13" t="s">
        <v>92</v>
      </c>
      <c r="AW426" s="13" t="s">
        <v>42</v>
      </c>
      <c r="AX426" s="13" t="s">
        <v>82</v>
      </c>
      <c r="AY426" s="151" t="s">
        <v>139</v>
      </c>
    </row>
    <row r="427" spans="2:65" s="14" customFormat="1" ht="11.25">
      <c r="B427" s="157"/>
      <c r="D427" s="144" t="s">
        <v>159</v>
      </c>
      <c r="E427" s="158" t="s">
        <v>44</v>
      </c>
      <c r="F427" s="159" t="s">
        <v>166</v>
      </c>
      <c r="H427" s="160">
        <v>336.6</v>
      </c>
      <c r="I427" s="161"/>
      <c r="L427" s="157"/>
      <c r="M427" s="162"/>
      <c r="T427" s="163"/>
      <c r="AT427" s="158" t="s">
        <v>159</v>
      </c>
      <c r="AU427" s="158" t="s">
        <v>92</v>
      </c>
      <c r="AV427" s="14" t="s">
        <v>146</v>
      </c>
      <c r="AW427" s="14" t="s">
        <v>42</v>
      </c>
      <c r="AX427" s="14" t="s">
        <v>90</v>
      </c>
      <c r="AY427" s="158" t="s">
        <v>139</v>
      </c>
    </row>
    <row r="428" spans="2:65" s="1" customFormat="1" ht="16.5" customHeight="1">
      <c r="B428" s="33"/>
      <c r="C428" s="125" t="s">
        <v>608</v>
      </c>
      <c r="D428" s="125" t="s">
        <v>142</v>
      </c>
      <c r="E428" s="126" t="s">
        <v>609</v>
      </c>
      <c r="F428" s="127" t="s">
        <v>610</v>
      </c>
      <c r="G428" s="128" t="s">
        <v>476</v>
      </c>
      <c r="H428" s="129">
        <v>1</v>
      </c>
      <c r="I428" s="130"/>
      <c r="J428" s="131">
        <f t="shared" ref="J428:J433" si="10">ROUND(I428*H428,2)</f>
        <v>0</v>
      </c>
      <c r="K428" s="132"/>
      <c r="L428" s="33"/>
      <c r="M428" s="133" t="s">
        <v>44</v>
      </c>
      <c r="N428" s="134" t="s">
        <v>53</v>
      </c>
      <c r="P428" s="135">
        <f t="shared" ref="P428:P433" si="11">O428*H428</f>
        <v>0</v>
      </c>
      <c r="Q428" s="135">
        <v>0</v>
      </c>
      <c r="R428" s="135">
        <f t="shared" ref="R428:R433" si="12">Q428*H428</f>
        <v>0</v>
      </c>
      <c r="S428" s="135">
        <v>0</v>
      </c>
      <c r="T428" s="136">
        <f t="shared" ref="T428:T433" si="13">S428*H428</f>
        <v>0</v>
      </c>
      <c r="AR428" s="137" t="s">
        <v>232</v>
      </c>
      <c r="AT428" s="137" t="s">
        <v>142</v>
      </c>
      <c r="AU428" s="137" t="s">
        <v>92</v>
      </c>
      <c r="AY428" s="17" t="s">
        <v>139</v>
      </c>
      <c r="BE428" s="138">
        <f t="shared" ref="BE428:BE433" si="14">IF(N428="základní",J428,0)</f>
        <v>0</v>
      </c>
      <c r="BF428" s="138">
        <f t="shared" ref="BF428:BF433" si="15">IF(N428="snížená",J428,0)</f>
        <v>0</v>
      </c>
      <c r="BG428" s="138">
        <f t="shared" ref="BG428:BG433" si="16">IF(N428="zákl. přenesená",J428,0)</f>
        <v>0</v>
      </c>
      <c r="BH428" s="138">
        <f t="shared" ref="BH428:BH433" si="17">IF(N428="sníž. přenesená",J428,0)</f>
        <v>0</v>
      </c>
      <c r="BI428" s="138">
        <f t="shared" ref="BI428:BI433" si="18">IF(N428="nulová",J428,0)</f>
        <v>0</v>
      </c>
      <c r="BJ428" s="17" t="s">
        <v>90</v>
      </c>
      <c r="BK428" s="138">
        <f t="shared" ref="BK428:BK433" si="19">ROUND(I428*H428,2)</f>
        <v>0</v>
      </c>
      <c r="BL428" s="17" t="s">
        <v>232</v>
      </c>
      <c r="BM428" s="137" t="s">
        <v>611</v>
      </c>
    </row>
    <row r="429" spans="2:65" s="1" customFormat="1" ht="55.5" customHeight="1">
      <c r="B429" s="33"/>
      <c r="C429" s="125" t="s">
        <v>612</v>
      </c>
      <c r="D429" s="125" t="s">
        <v>142</v>
      </c>
      <c r="E429" s="126" t="s">
        <v>613</v>
      </c>
      <c r="F429" s="127" t="s">
        <v>475</v>
      </c>
      <c r="G429" s="128" t="s">
        <v>476</v>
      </c>
      <c r="H429" s="129">
        <v>1</v>
      </c>
      <c r="I429" s="130"/>
      <c r="J429" s="131">
        <f t="shared" si="10"/>
        <v>0</v>
      </c>
      <c r="K429" s="132"/>
      <c r="L429" s="33"/>
      <c r="M429" s="133" t="s">
        <v>44</v>
      </c>
      <c r="N429" s="134" t="s">
        <v>53</v>
      </c>
      <c r="P429" s="135">
        <f t="shared" si="11"/>
        <v>0</v>
      </c>
      <c r="Q429" s="135">
        <v>0</v>
      </c>
      <c r="R429" s="135">
        <f t="shared" si="12"/>
        <v>0</v>
      </c>
      <c r="S429" s="135">
        <v>0</v>
      </c>
      <c r="T429" s="136">
        <f t="shared" si="13"/>
        <v>0</v>
      </c>
      <c r="AR429" s="137" t="s">
        <v>232</v>
      </c>
      <c r="AT429" s="137" t="s">
        <v>142</v>
      </c>
      <c r="AU429" s="137" t="s">
        <v>92</v>
      </c>
      <c r="AY429" s="17" t="s">
        <v>139</v>
      </c>
      <c r="BE429" s="138">
        <f t="shared" si="14"/>
        <v>0</v>
      </c>
      <c r="BF429" s="138">
        <f t="shared" si="15"/>
        <v>0</v>
      </c>
      <c r="BG429" s="138">
        <f t="shared" si="16"/>
        <v>0</v>
      </c>
      <c r="BH429" s="138">
        <f t="shared" si="17"/>
        <v>0</v>
      </c>
      <c r="BI429" s="138">
        <f t="shared" si="18"/>
        <v>0</v>
      </c>
      <c r="BJ429" s="17" t="s">
        <v>90</v>
      </c>
      <c r="BK429" s="138">
        <f t="shared" si="19"/>
        <v>0</v>
      </c>
      <c r="BL429" s="17" t="s">
        <v>232</v>
      </c>
      <c r="BM429" s="137" t="s">
        <v>614</v>
      </c>
    </row>
    <row r="430" spans="2:65" s="1" customFormat="1" ht="24.2" customHeight="1">
      <c r="B430" s="33"/>
      <c r="C430" s="125" t="s">
        <v>615</v>
      </c>
      <c r="D430" s="125" t="s">
        <v>142</v>
      </c>
      <c r="E430" s="126" t="s">
        <v>616</v>
      </c>
      <c r="F430" s="127" t="s">
        <v>492</v>
      </c>
      <c r="G430" s="128" t="s">
        <v>401</v>
      </c>
      <c r="H430" s="129">
        <v>1</v>
      </c>
      <c r="I430" s="130"/>
      <c r="J430" s="131">
        <f t="shared" si="10"/>
        <v>0</v>
      </c>
      <c r="K430" s="132"/>
      <c r="L430" s="33"/>
      <c r="M430" s="133" t="s">
        <v>44</v>
      </c>
      <c r="N430" s="134" t="s">
        <v>53</v>
      </c>
      <c r="P430" s="135">
        <f t="shared" si="11"/>
        <v>0</v>
      </c>
      <c r="Q430" s="135">
        <v>0</v>
      </c>
      <c r="R430" s="135">
        <f t="shared" si="12"/>
        <v>0</v>
      </c>
      <c r="S430" s="135">
        <v>0</v>
      </c>
      <c r="T430" s="136">
        <f t="shared" si="13"/>
        <v>0</v>
      </c>
      <c r="AR430" s="137" t="s">
        <v>232</v>
      </c>
      <c r="AT430" s="137" t="s">
        <v>142</v>
      </c>
      <c r="AU430" s="137" t="s">
        <v>92</v>
      </c>
      <c r="AY430" s="17" t="s">
        <v>139</v>
      </c>
      <c r="BE430" s="138">
        <f t="shared" si="14"/>
        <v>0</v>
      </c>
      <c r="BF430" s="138">
        <f t="shared" si="15"/>
        <v>0</v>
      </c>
      <c r="BG430" s="138">
        <f t="shared" si="16"/>
        <v>0</v>
      </c>
      <c r="BH430" s="138">
        <f t="shared" si="17"/>
        <v>0</v>
      </c>
      <c r="BI430" s="138">
        <f t="shared" si="18"/>
        <v>0</v>
      </c>
      <c r="BJ430" s="17" t="s">
        <v>90</v>
      </c>
      <c r="BK430" s="138">
        <f t="shared" si="19"/>
        <v>0</v>
      </c>
      <c r="BL430" s="17" t="s">
        <v>232</v>
      </c>
      <c r="BM430" s="137" t="s">
        <v>617</v>
      </c>
    </row>
    <row r="431" spans="2:65" s="1" customFormat="1" ht="24.2" customHeight="1">
      <c r="B431" s="33"/>
      <c r="C431" s="125" t="s">
        <v>618</v>
      </c>
      <c r="D431" s="125" t="s">
        <v>142</v>
      </c>
      <c r="E431" s="126" t="s">
        <v>619</v>
      </c>
      <c r="F431" s="127" t="s">
        <v>620</v>
      </c>
      <c r="G431" s="128" t="s">
        <v>476</v>
      </c>
      <c r="H431" s="129">
        <v>1</v>
      </c>
      <c r="I431" s="130"/>
      <c r="J431" s="131">
        <f t="shared" si="10"/>
        <v>0</v>
      </c>
      <c r="K431" s="132"/>
      <c r="L431" s="33"/>
      <c r="M431" s="133" t="s">
        <v>44</v>
      </c>
      <c r="N431" s="134" t="s">
        <v>53</v>
      </c>
      <c r="P431" s="135">
        <f t="shared" si="11"/>
        <v>0</v>
      </c>
      <c r="Q431" s="135">
        <v>0</v>
      </c>
      <c r="R431" s="135">
        <f t="shared" si="12"/>
        <v>0</v>
      </c>
      <c r="S431" s="135">
        <v>0</v>
      </c>
      <c r="T431" s="136">
        <f t="shared" si="13"/>
        <v>0</v>
      </c>
      <c r="AR431" s="137" t="s">
        <v>232</v>
      </c>
      <c r="AT431" s="137" t="s">
        <v>142</v>
      </c>
      <c r="AU431" s="137" t="s">
        <v>92</v>
      </c>
      <c r="AY431" s="17" t="s">
        <v>139</v>
      </c>
      <c r="BE431" s="138">
        <f t="shared" si="14"/>
        <v>0</v>
      </c>
      <c r="BF431" s="138">
        <f t="shared" si="15"/>
        <v>0</v>
      </c>
      <c r="BG431" s="138">
        <f t="shared" si="16"/>
        <v>0</v>
      </c>
      <c r="BH431" s="138">
        <f t="shared" si="17"/>
        <v>0</v>
      </c>
      <c r="BI431" s="138">
        <f t="shared" si="18"/>
        <v>0</v>
      </c>
      <c r="BJ431" s="17" t="s">
        <v>90</v>
      </c>
      <c r="BK431" s="138">
        <f t="shared" si="19"/>
        <v>0</v>
      </c>
      <c r="BL431" s="17" t="s">
        <v>232</v>
      </c>
      <c r="BM431" s="137" t="s">
        <v>621</v>
      </c>
    </row>
    <row r="432" spans="2:65" s="1" customFormat="1" ht="16.5" customHeight="1">
      <c r="B432" s="33"/>
      <c r="C432" s="125" t="s">
        <v>622</v>
      </c>
      <c r="D432" s="125" t="s">
        <v>142</v>
      </c>
      <c r="E432" s="126" t="s">
        <v>623</v>
      </c>
      <c r="F432" s="127" t="s">
        <v>624</v>
      </c>
      <c r="G432" s="128" t="s">
        <v>401</v>
      </c>
      <c r="H432" s="129">
        <v>1</v>
      </c>
      <c r="I432" s="130"/>
      <c r="J432" s="131">
        <f t="shared" si="10"/>
        <v>0</v>
      </c>
      <c r="K432" s="132"/>
      <c r="L432" s="33"/>
      <c r="M432" s="133" t="s">
        <v>44</v>
      </c>
      <c r="N432" s="134" t="s">
        <v>53</v>
      </c>
      <c r="P432" s="135">
        <f t="shared" si="11"/>
        <v>0</v>
      </c>
      <c r="Q432" s="135">
        <v>0</v>
      </c>
      <c r="R432" s="135">
        <f t="shared" si="12"/>
        <v>0</v>
      </c>
      <c r="S432" s="135">
        <v>0</v>
      </c>
      <c r="T432" s="136">
        <f t="shared" si="13"/>
        <v>0</v>
      </c>
      <c r="AR432" s="137" t="s">
        <v>232</v>
      </c>
      <c r="AT432" s="137" t="s">
        <v>142</v>
      </c>
      <c r="AU432" s="137" t="s">
        <v>92</v>
      </c>
      <c r="AY432" s="17" t="s">
        <v>139</v>
      </c>
      <c r="BE432" s="138">
        <f t="shared" si="14"/>
        <v>0</v>
      </c>
      <c r="BF432" s="138">
        <f t="shared" si="15"/>
        <v>0</v>
      </c>
      <c r="BG432" s="138">
        <f t="shared" si="16"/>
        <v>0</v>
      </c>
      <c r="BH432" s="138">
        <f t="shared" si="17"/>
        <v>0</v>
      </c>
      <c r="BI432" s="138">
        <f t="shared" si="18"/>
        <v>0</v>
      </c>
      <c r="BJ432" s="17" t="s">
        <v>90</v>
      </c>
      <c r="BK432" s="138">
        <f t="shared" si="19"/>
        <v>0</v>
      </c>
      <c r="BL432" s="17" t="s">
        <v>232</v>
      </c>
      <c r="BM432" s="137" t="s">
        <v>625</v>
      </c>
    </row>
    <row r="433" spans="2:65" s="1" customFormat="1" ht="33" customHeight="1">
      <c r="B433" s="33"/>
      <c r="C433" s="125" t="s">
        <v>626</v>
      </c>
      <c r="D433" s="125" t="s">
        <v>142</v>
      </c>
      <c r="E433" s="126" t="s">
        <v>627</v>
      </c>
      <c r="F433" s="127" t="s">
        <v>628</v>
      </c>
      <c r="G433" s="128" t="s">
        <v>401</v>
      </c>
      <c r="H433" s="129">
        <v>1</v>
      </c>
      <c r="I433" s="130"/>
      <c r="J433" s="131">
        <f t="shared" si="10"/>
        <v>0</v>
      </c>
      <c r="K433" s="132"/>
      <c r="L433" s="33"/>
      <c r="M433" s="133" t="s">
        <v>44</v>
      </c>
      <c r="N433" s="134" t="s">
        <v>53</v>
      </c>
      <c r="P433" s="135">
        <f t="shared" si="11"/>
        <v>0</v>
      </c>
      <c r="Q433" s="135">
        <v>0</v>
      </c>
      <c r="R433" s="135">
        <f t="shared" si="12"/>
        <v>0</v>
      </c>
      <c r="S433" s="135">
        <v>0</v>
      </c>
      <c r="T433" s="136">
        <f t="shared" si="13"/>
        <v>0</v>
      </c>
      <c r="AR433" s="137" t="s">
        <v>232</v>
      </c>
      <c r="AT433" s="137" t="s">
        <v>142</v>
      </c>
      <c r="AU433" s="137" t="s">
        <v>92</v>
      </c>
      <c r="AY433" s="17" t="s">
        <v>139</v>
      </c>
      <c r="BE433" s="138">
        <f t="shared" si="14"/>
        <v>0</v>
      </c>
      <c r="BF433" s="138">
        <f t="shared" si="15"/>
        <v>0</v>
      </c>
      <c r="BG433" s="138">
        <f t="shared" si="16"/>
        <v>0</v>
      </c>
      <c r="BH433" s="138">
        <f t="shared" si="17"/>
        <v>0</v>
      </c>
      <c r="BI433" s="138">
        <f t="shared" si="18"/>
        <v>0</v>
      </c>
      <c r="BJ433" s="17" t="s">
        <v>90</v>
      </c>
      <c r="BK433" s="138">
        <f t="shared" si="19"/>
        <v>0</v>
      </c>
      <c r="BL433" s="17" t="s">
        <v>232</v>
      </c>
      <c r="BM433" s="137" t="s">
        <v>629</v>
      </c>
    </row>
    <row r="434" spans="2:65" s="11" customFormat="1" ht="22.9" customHeight="1">
      <c r="B434" s="113"/>
      <c r="D434" s="114" t="s">
        <v>81</v>
      </c>
      <c r="E434" s="123" t="s">
        <v>630</v>
      </c>
      <c r="F434" s="123" t="s">
        <v>631</v>
      </c>
      <c r="I434" s="116"/>
      <c r="J434" s="124">
        <f>BK434</f>
        <v>0</v>
      </c>
      <c r="L434" s="113"/>
      <c r="M434" s="118"/>
      <c r="P434" s="119">
        <f>SUM(P435:P540)</f>
        <v>0</v>
      </c>
      <c r="R434" s="119">
        <f>SUM(R435:R540)</f>
        <v>0</v>
      </c>
      <c r="T434" s="120">
        <f>SUM(T435:T540)</f>
        <v>0</v>
      </c>
      <c r="AR434" s="114" t="s">
        <v>92</v>
      </c>
      <c r="AT434" s="121" t="s">
        <v>81</v>
      </c>
      <c r="AU434" s="121" t="s">
        <v>90</v>
      </c>
      <c r="AY434" s="114" t="s">
        <v>139</v>
      </c>
      <c r="BK434" s="122">
        <f>SUM(BK435:BK540)</f>
        <v>0</v>
      </c>
    </row>
    <row r="435" spans="2:65" s="1" customFormat="1" ht="24.2" customHeight="1">
      <c r="B435" s="33"/>
      <c r="C435" s="125" t="s">
        <v>632</v>
      </c>
      <c r="D435" s="125" t="s">
        <v>142</v>
      </c>
      <c r="E435" s="126" t="s">
        <v>633</v>
      </c>
      <c r="F435" s="127" t="s">
        <v>634</v>
      </c>
      <c r="G435" s="128" t="s">
        <v>499</v>
      </c>
      <c r="H435" s="129">
        <v>950</v>
      </c>
      <c r="I435" s="130"/>
      <c r="J435" s="131">
        <f>ROUND(I435*H435,2)</f>
        <v>0</v>
      </c>
      <c r="K435" s="132"/>
      <c r="L435" s="33"/>
      <c r="M435" s="133" t="s">
        <v>44</v>
      </c>
      <c r="N435" s="134" t="s">
        <v>53</v>
      </c>
      <c r="P435" s="135">
        <f>O435*H435</f>
        <v>0</v>
      </c>
      <c r="Q435" s="135">
        <v>0</v>
      </c>
      <c r="R435" s="135">
        <f>Q435*H435</f>
        <v>0</v>
      </c>
      <c r="S435" s="135">
        <v>0</v>
      </c>
      <c r="T435" s="136">
        <f>S435*H435</f>
        <v>0</v>
      </c>
      <c r="AR435" s="137" t="s">
        <v>232</v>
      </c>
      <c r="AT435" s="137" t="s">
        <v>142</v>
      </c>
      <c r="AU435" s="137" t="s">
        <v>92</v>
      </c>
      <c r="AY435" s="17" t="s">
        <v>139</v>
      </c>
      <c r="BE435" s="138">
        <f>IF(N435="základní",J435,0)</f>
        <v>0</v>
      </c>
      <c r="BF435" s="138">
        <f>IF(N435="snížená",J435,0)</f>
        <v>0</v>
      </c>
      <c r="BG435" s="138">
        <f>IF(N435="zákl. přenesená",J435,0)</f>
        <v>0</v>
      </c>
      <c r="BH435" s="138">
        <f>IF(N435="sníž. přenesená",J435,0)</f>
        <v>0</v>
      </c>
      <c r="BI435" s="138">
        <f>IF(N435="nulová",J435,0)</f>
        <v>0</v>
      </c>
      <c r="BJ435" s="17" t="s">
        <v>90</v>
      </c>
      <c r="BK435" s="138">
        <f>ROUND(I435*H435,2)</f>
        <v>0</v>
      </c>
      <c r="BL435" s="17" t="s">
        <v>232</v>
      </c>
      <c r="BM435" s="137" t="s">
        <v>635</v>
      </c>
    </row>
    <row r="436" spans="2:65" s="13" customFormat="1" ht="11.25">
      <c r="B436" s="150"/>
      <c r="D436" s="144" t="s">
        <v>159</v>
      </c>
      <c r="E436" s="151" t="s">
        <v>44</v>
      </c>
      <c r="F436" s="152" t="s">
        <v>636</v>
      </c>
      <c r="H436" s="153">
        <v>260</v>
      </c>
      <c r="I436" s="154"/>
      <c r="L436" s="150"/>
      <c r="M436" s="155"/>
      <c r="T436" s="156"/>
      <c r="AT436" s="151" t="s">
        <v>159</v>
      </c>
      <c r="AU436" s="151" t="s">
        <v>92</v>
      </c>
      <c r="AV436" s="13" t="s">
        <v>92</v>
      </c>
      <c r="AW436" s="13" t="s">
        <v>42</v>
      </c>
      <c r="AX436" s="13" t="s">
        <v>82</v>
      </c>
      <c r="AY436" s="151" t="s">
        <v>139</v>
      </c>
    </row>
    <row r="437" spans="2:65" s="13" customFormat="1" ht="11.25">
      <c r="B437" s="150"/>
      <c r="D437" s="144" t="s">
        <v>159</v>
      </c>
      <c r="E437" s="151" t="s">
        <v>44</v>
      </c>
      <c r="F437" s="152" t="s">
        <v>637</v>
      </c>
      <c r="H437" s="153">
        <v>285</v>
      </c>
      <c r="I437" s="154"/>
      <c r="L437" s="150"/>
      <c r="M437" s="155"/>
      <c r="T437" s="156"/>
      <c r="AT437" s="151" t="s">
        <v>159</v>
      </c>
      <c r="AU437" s="151" t="s">
        <v>92</v>
      </c>
      <c r="AV437" s="13" t="s">
        <v>92</v>
      </c>
      <c r="AW437" s="13" t="s">
        <v>42</v>
      </c>
      <c r="AX437" s="13" t="s">
        <v>82</v>
      </c>
      <c r="AY437" s="151" t="s">
        <v>139</v>
      </c>
    </row>
    <row r="438" spans="2:65" s="13" customFormat="1" ht="11.25">
      <c r="B438" s="150"/>
      <c r="D438" s="144" t="s">
        <v>159</v>
      </c>
      <c r="E438" s="151" t="s">
        <v>44</v>
      </c>
      <c r="F438" s="152" t="s">
        <v>638</v>
      </c>
      <c r="H438" s="153">
        <v>23</v>
      </c>
      <c r="I438" s="154"/>
      <c r="L438" s="150"/>
      <c r="M438" s="155"/>
      <c r="T438" s="156"/>
      <c r="AT438" s="151" t="s">
        <v>159</v>
      </c>
      <c r="AU438" s="151" t="s">
        <v>92</v>
      </c>
      <c r="AV438" s="13" t="s">
        <v>92</v>
      </c>
      <c r="AW438" s="13" t="s">
        <v>42</v>
      </c>
      <c r="AX438" s="13" t="s">
        <v>82</v>
      </c>
      <c r="AY438" s="151" t="s">
        <v>139</v>
      </c>
    </row>
    <row r="439" spans="2:65" s="13" customFormat="1" ht="11.25">
      <c r="B439" s="150"/>
      <c r="D439" s="144" t="s">
        <v>159</v>
      </c>
      <c r="E439" s="151" t="s">
        <v>44</v>
      </c>
      <c r="F439" s="152" t="s">
        <v>639</v>
      </c>
      <c r="H439" s="153">
        <v>30</v>
      </c>
      <c r="I439" s="154"/>
      <c r="L439" s="150"/>
      <c r="M439" s="155"/>
      <c r="T439" s="156"/>
      <c r="AT439" s="151" t="s">
        <v>159</v>
      </c>
      <c r="AU439" s="151" t="s">
        <v>92</v>
      </c>
      <c r="AV439" s="13" t="s">
        <v>92</v>
      </c>
      <c r="AW439" s="13" t="s">
        <v>42</v>
      </c>
      <c r="AX439" s="13" t="s">
        <v>82</v>
      </c>
      <c r="AY439" s="151" t="s">
        <v>139</v>
      </c>
    </row>
    <row r="440" spans="2:65" s="13" customFormat="1" ht="11.25">
      <c r="B440" s="150"/>
      <c r="D440" s="144" t="s">
        <v>159</v>
      </c>
      <c r="E440" s="151" t="s">
        <v>44</v>
      </c>
      <c r="F440" s="152" t="s">
        <v>640</v>
      </c>
      <c r="H440" s="153">
        <v>33</v>
      </c>
      <c r="I440" s="154"/>
      <c r="L440" s="150"/>
      <c r="M440" s="155"/>
      <c r="T440" s="156"/>
      <c r="AT440" s="151" t="s">
        <v>159</v>
      </c>
      <c r="AU440" s="151" t="s">
        <v>92</v>
      </c>
      <c r="AV440" s="13" t="s">
        <v>92</v>
      </c>
      <c r="AW440" s="13" t="s">
        <v>42</v>
      </c>
      <c r="AX440" s="13" t="s">
        <v>82</v>
      </c>
      <c r="AY440" s="151" t="s">
        <v>139</v>
      </c>
    </row>
    <row r="441" spans="2:65" s="13" customFormat="1" ht="11.25">
      <c r="B441" s="150"/>
      <c r="D441" s="144" t="s">
        <v>159</v>
      </c>
      <c r="E441" s="151" t="s">
        <v>44</v>
      </c>
      <c r="F441" s="152" t="s">
        <v>641</v>
      </c>
      <c r="H441" s="153">
        <v>37</v>
      </c>
      <c r="I441" s="154"/>
      <c r="L441" s="150"/>
      <c r="M441" s="155"/>
      <c r="T441" s="156"/>
      <c r="AT441" s="151" t="s">
        <v>159</v>
      </c>
      <c r="AU441" s="151" t="s">
        <v>92</v>
      </c>
      <c r="AV441" s="13" t="s">
        <v>92</v>
      </c>
      <c r="AW441" s="13" t="s">
        <v>42</v>
      </c>
      <c r="AX441" s="13" t="s">
        <v>82</v>
      </c>
      <c r="AY441" s="151" t="s">
        <v>139</v>
      </c>
    </row>
    <row r="442" spans="2:65" s="13" customFormat="1" ht="11.25">
      <c r="B442" s="150"/>
      <c r="D442" s="144" t="s">
        <v>159</v>
      </c>
      <c r="E442" s="151" t="s">
        <v>44</v>
      </c>
      <c r="F442" s="152" t="s">
        <v>642</v>
      </c>
      <c r="H442" s="153">
        <v>44</v>
      </c>
      <c r="I442" s="154"/>
      <c r="L442" s="150"/>
      <c r="M442" s="155"/>
      <c r="T442" s="156"/>
      <c r="AT442" s="151" t="s">
        <v>159</v>
      </c>
      <c r="AU442" s="151" t="s">
        <v>92</v>
      </c>
      <c r="AV442" s="13" t="s">
        <v>92</v>
      </c>
      <c r="AW442" s="13" t="s">
        <v>42</v>
      </c>
      <c r="AX442" s="13" t="s">
        <v>82</v>
      </c>
      <c r="AY442" s="151" t="s">
        <v>139</v>
      </c>
    </row>
    <row r="443" spans="2:65" s="13" customFormat="1" ht="11.25">
      <c r="B443" s="150"/>
      <c r="D443" s="144" t="s">
        <v>159</v>
      </c>
      <c r="E443" s="151" t="s">
        <v>44</v>
      </c>
      <c r="F443" s="152" t="s">
        <v>643</v>
      </c>
      <c r="H443" s="153">
        <v>47</v>
      </c>
      <c r="I443" s="154"/>
      <c r="L443" s="150"/>
      <c r="M443" s="155"/>
      <c r="T443" s="156"/>
      <c r="AT443" s="151" t="s">
        <v>159</v>
      </c>
      <c r="AU443" s="151" t="s">
        <v>92</v>
      </c>
      <c r="AV443" s="13" t="s">
        <v>92</v>
      </c>
      <c r="AW443" s="13" t="s">
        <v>42</v>
      </c>
      <c r="AX443" s="13" t="s">
        <v>82</v>
      </c>
      <c r="AY443" s="151" t="s">
        <v>139</v>
      </c>
    </row>
    <row r="444" spans="2:65" s="13" customFormat="1" ht="11.25">
      <c r="B444" s="150"/>
      <c r="D444" s="144" t="s">
        <v>159</v>
      </c>
      <c r="E444" s="151" t="s">
        <v>44</v>
      </c>
      <c r="F444" s="152" t="s">
        <v>644</v>
      </c>
      <c r="H444" s="153">
        <v>51</v>
      </c>
      <c r="I444" s="154"/>
      <c r="L444" s="150"/>
      <c r="M444" s="155"/>
      <c r="T444" s="156"/>
      <c r="AT444" s="151" t="s">
        <v>159</v>
      </c>
      <c r="AU444" s="151" t="s">
        <v>92</v>
      </c>
      <c r="AV444" s="13" t="s">
        <v>92</v>
      </c>
      <c r="AW444" s="13" t="s">
        <v>42</v>
      </c>
      <c r="AX444" s="13" t="s">
        <v>82</v>
      </c>
      <c r="AY444" s="151" t="s">
        <v>139</v>
      </c>
    </row>
    <row r="445" spans="2:65" s="13" customFormat="1" ht="11.25">
      <c r="B445" s="150"/>
      <c r="D445" s="144" t="s">
        <v>159</v>
      </c>
      <c r="E445" s="151" t="s">
        <v>44</v>
      </c>
      <c r="F445" s="152" t="s">
        <v>645</v>
      </c>
      <c r="H445" s="153">
        <v>140</v>
      </c>
      <c r="I445" s="154"/>
      <c r="L445" s="150"/>
      <c r="M445" s="155"/>
      <c r="T445" s="156"/>
      <c r="AT445" s="151" t="s">
        <v>159</v>
      </c>
      <c r="AU445" s="151" t="s">
        <v>92</v>
      </c>
      <c r="AV445" s="13" t="s">
        <v>92</v>
      </c>
      <c r="AW445" s="13" t="s">
        <v>42</v>
      </c>
      <c r="AX445" s="13" t="s">
        <v>82</v>
      </c>
      <c r="AY445" s="151" t="s">
        <v>139</v>
      </c>
    </row>
    <row r="446" spans="2:65" s="14" customFormat="1" ht="11.25">
      <c r="B446" s="157"/>
      <c r="D446" s="144" t="s">
        <v>159</v>
      </c>
      <c r="E446" s="158" t="s">
        <v>44</v>
      </c>
      <c r="F446" s="159" t="s">
        <v>166</v>
      </c>
      <c r="H446" s="160">
        <v>950</v>
      </c>
      <c r="I446" s="161"/>
      <c r="L446" s="157"/>
      <c r="M446" s="162"/>
      <c r="T446" s="163"/>
      <c r="AT446" s="158" t="s">
        <v>159</v>
      </c>
      <c r="AU446" s="158" t="s">
        <v>92</v>
      </c>
      <c r="AV446" s="14" t="s">
        <v>146</v>
      </c>
      <c r="AW446" s="14" t="s">
        <v>42</v>
      </c>
      <c r="AX446" s="14" t="s">
        <v>90</v>
      </c>
      <c r="AY446" s="158" t="s">
        <v>139</v>
      </c>
    </row>
    <row r="447" spans="2:65" s="1" customFormat="1" ht="24.2" customHeight="1">
      <c r="B447" s="33"/>
      <c r="C447" s="125" t="s">
        <v>646</v>
      </c>
      <c r="D447" s="125" t="s">
        <v>142</v>
      </c>
      <c r="E447" s="126" t="s">
        <v>647</v>
      </c>
      <c r="F447" s="127" t="s">
        <v>648</v>
      </c>
      <c r="G447" s="128" t="s">
        <v>499</v>
      </c>
      <c r="H447" s="129">
        <v>87</v>
      </c>
      <c r="I447" s="130"/>
      <c r="J447" s="131">
        <f>ROUND(I447*H447,2)</f>
        <v>0</v>
      </c>
      <c r="K447" s="132"/>
      <c r="L447" s="33"/>
      <c r="M447" s="133" t="s">
        <v>44</v>
      </c>
      <c r="N447" s="134" t="s">
        <v>53</v>
      </c>
      <c r="P447" s="135">
        <f>O447*H447</f>
        <v>0</v>
      </c>
      <c r="Q447" s="135">
        <v>0</v>
      </c>
      <c r="R447" s="135">
        <f>Q447*H447</f>
        <v>0</v>
      </c>
      <c r="S447" s="135">
        <v>0</v>
      </c>
      <c r="T447" s="136">
        <f>S447*H447</f>
        <v>0</v>
      </c>
      <c r="AR447" s="137" t="s">
        <v>232</v>
      </c>
      <c r="AT447" s="137" t="s">
        <v>142</v>
      </c>
      <c r="AU447" s="137" t="s">
        <v>92</v>
      </c>
      <c r="AY447" s="17" t="s">
        <v>139</v>
      </c>
      <c r="BE447" s="138">
        <f>IF(N447="základní",J447,0)</f>
        <v>0</v>
      </c>
      <c r="BF447" s="138">
        <f>IF(N447="snížená",J447,0)</f>
        <v>0</v>
      </c>
      <c r="BG447" s="138">
        <f>IF(N447="zákl. přenesená",J447,0)</f>
        <v>0</v>
      </c>
      <c r="BH447" s="138">
        <f>IF(N447="sníž. přenesená",J447,0)</f>
        <v>0</v>
      </c>
      <c r="BI447" s="138">
        <f>IF(N447="nulová",J447,0)</f>
        <v>0</v>
      </c>
      <c r="BJ447" s="17" t="s">
        <v>90</v>
      </c>
      <c r="BK447" s="138">
        <f>ROUND(I447*H447,2)</f>
        <v>0</v>
      </c>
      <c r="BL447" s="17" t="s">
        <v>232</v>
      </c>
      <c r="BM447" s="137" t="s">
        <v>649</v>
      </c>
    </row>
    <row r="448" spans="2:65" s="13" customFormat="1" ht="11.25">
      <c r="B448" s="150"/>
      <c r="D448" s="144" t="s">
        <v>159</v>
      </c>
      <c r="E448" s="151" t="s">
        <v>44</v>
      </c>
      <c r="F448" s="152" t="s">
        <v>650</v>
      </c>
      <c r="H448" s="153">
        <v>33</v>
      </c>
      <c r="I448" s="154"/>
      <c r="L448" s="150"/>
      <c r="M448" s="155"/>
      <c r="T448" s="156"/>
      <c r="AT448" s="151" t="s">
        <v>159</v>
      </c>
      <c r="AU448" s="151" t="s">
        <v>92</v>
      </c>
      <c r="AV448" s="13" t="s">
        <v>92</v>
      </c>
      <c r="AW448" s="13" t="s">
        <v>42</v>
      </c>
      <c r="AX448" s="13" t="s">
        <v>82</v>
      </c>
      <c r="AY448" s="151" t="s">
        <v>139</v>
      </c>
    </row>
    <row r="449" spans="2:65" s="13" customFormat="1" ht="11.25">
      <c r="B449" s="150"/>
      <c r="D449" s="144" t="s">
        <v>159</v>
      </c>
      <c r="E449" s="151" t="s">
        <v>44</v>
      </c>
      <c r="F449" s="152" t="s">
        <v>651</v>
      </c>
      <c r="H449" s="153">
        <v>54</v>
      </c>
      <c r="I449" s="154"/>
      <c r="L449" s="150"/>
      <c r="M449" s="155"/>
      <c r="T449" s="156"/>
      <c r="AT449" s="151" t="s">
        <v>159</v>
      </c>
      <c r="AU449" s="151" t="s">
        <v>92</v>
      </c>
      <c r="AV449" s="13" t="s">
        <v>92</v>
      </c>
      <c r="AW449" s="13" t="s">
        <v>42</v>
      </c>
      <c r="AX449" s="13" t="s">
        <v>82</v>
      </c>
      <c r="AY449" s="151" t="s">
        <v>139</v>
      </c>
    </row>
    <row r="450" spans="2:65" s="14" customFormat="1" ht="11.25">
      <c r="B450" s="157"/>
      <c r="D450" s="144" t="s">
        <v>159</v>
      </c>
      <c r="E450" s="158" t="s">
        <v>44</v>
      </c>
      <c r="F450" s="159" t="s">
        <v>166</v>
      </c>
      <c r="H450" s="160">
        <v>87</v>
      </c>
      <c r="I450" s="161"/>
      <c r="L450" s="157"/>
      <c r="M450" s="162"/>
      <c r="T450" s="163"/>
      <c r="AT450" s="158" t="s">
        <v>159</v>
      </c>
      <c r="AU450" s="158" t="s">
        <v>92</v>
      </c>
      <c r="AV450" s="14" t="s">
        <v>146</v>
      </c>
      <c r="AW450" s="14" t="s">
        <v>42</v>
      </c>
      <c r="AX450" s="14" t="s">
        <v>90</v>
      </c>
      <c r="AY450" s="158" t="s">
        <v>139</v>
      </c>
    </row>
    <row r="451" spans="2:65" s="1" customFormat="1" ht="24.2" customHeight="1">
      <c r="B451" s="33"/>
      <c r="C451" s="125" t="s">
        <v>652</v>
      </c>
      <c r="D451" s="125" t="s">
        <v>142</v>
      </c>
      <c r="E451" s="126" t="s">
        <v>653</v>
      </c>
      <c r="F451" s="127" t="s">
        <v>654</v>
      </c>
      <c r="G451" s="128" t="s">
        <v>499</v>
      </c>
      <c r="H451" s="129">
        <v>142</v>
      </c>
      <c r="I451" s="130"/>
      <c r="J451" s="131">
        <f>ROUND(I451*H451,2)</f>
        <v>0</v>
      </c>
      <c r="K451" s="132"/>
      <c r="L451" s="33"/>
      <c r="M451" s="133" t="s">
        <v>44</v>
      </c>
      <c r="N451" s="134" t="s">
        <v>53</v>
      </c>
      <c r="P451" s="135">
        <f>O451*H451</f>
        <v>0</v>
      </c>
      <c r="Q451" s="135">
        <v>0</v>
      </c>
      <c r="R451" s="135">
        <f>Q451*H451</f>
        <v>0</v>
      </c>
      <c r="S451" s="135">
        <v>0</v>
      </c>
      <c r="T451" s="136">
        <f>S451*H451</f>
        <v>0</v>
      </c>
      <c r="AR451" s="137" t="s">
        <v>232</v>
      </c>
      <c r="AT451" s="137" t="s">
        <v>142</v>
      </c>
      <c r="AU451" s="137" t="s">
        <v>92</v>
      </c>
      <c r="AY451" s="17" t="s">
        <v>139</v>
      </c>
      <c r="BE451" s="138">
        <f>IF(N451="základní",J451,0)</f>
        <v>0</v>
      </c>
      <c r="BF451" s="138">
        <f>IF(N451="snížená",J451,0)</f>
        <v>0</v>
      </c>
      <c r="BG451" s="138">
        <f>IF(N451="zákl. přenesená",J451,0)</f>
        <v>0</v>
      </c>
      <c r="BH451" s="138">
        <f>IF(N451="sníž. přenesená",J451,0)</f>
        <v>0</v>
      </c>
      <c r="BI451" s="138">
        <f>IF(N451="nulová",J451,0)</f>
        <v>0</v>
      </c>
      <c r="BJ451" s="17" t="s">
        <v>90</v>
      </c>
      <c r="BK451" s="138">
        <f>ROUND(I451*H451,2)</f>
        <v>0</v>
      </c>
      <c r="BL451" s="17" t="s">
        <v>232</v>
      </c>
      <c r="BM451" s="137" t="s">
        <v>655</v>
      </c>
    </row>
    <row r="452" spans="2:65" s="13" customFormat="1" ht="11.25">
      <c r="B452" s="150"/>
      <c r="D452" s="144" t="s">
        <v>159</v>
      </c>
      <c r="E452" s="151" t="s">
        <v>44</v>
      </c>
      <c r="F452" s="152" t="s">
        <v>656</v>
      </c>
      <c r="H452" s="153">
        <v>52</v>
      </c>
      <c r="I452" s="154"/>
      <c r="L452" s="150"/>
      <c r="M452" s="155"/>
      <c r="T452" s="156"/>
      <c r="AT452" s="151" t="s">
        <v>159</v>
      </c>
      <c r="AU452" s="151" t="s">
        <v>92</v>
      </c>
      <c r="AV452" s="13" t="s">
        <v>92</v>
      </c>
      <c r="AW452" s="13" t="s">
        <v>42</v>
      </c>
      <c r="AX452" s="13" t="s">
        <v>82</v>
      </c>
      <c r="AY452" s="151" t="s">
        <v>139</v>
      </c>
    </row>
    <row r="453" spans="2:65" s="13" customFormat="1" ht="11.25">
      <c r="B453" s="150"/>
      <c r="D453" s="144" t="s">
        <v>159</v>
      </c>
      <c r="E453" s="151" t="s">
        <v>44</v>
      </c>
      <c r="F453" s="152" t="s">
        <v>657</v>
      </c>
      <c r="H453" s="153">
        <v>57</v>
      </c>
      <c r="I453" s="154"/>
      <c r="L453" s="150"/>
      <c r="M453" s="155"/>
      <c r="T453" s="156"/>
      <c r="AT453" s="151" t="s">
        <v>159</v>
      </c>
      <c r="AU453" s="151" t="s">
        <v>92</v>
      </c>
      <c r="AV453" s="13" t="s">
        <v>92</v>
      </c>
      <c r="AW453" s="13" t="s">
        <v>42</v>
      </c>
      <c r="AX453" s="13" t="s">
        <v>82</v>
      </c>
      <c r="AY453" s="151" t="s">
        <v>139</v>
      </c>
    </row>
    <row r="454" spans="2:65" s="13" customFormat="1" ht="11.25">
      <c r="B454" s="150"/>
      <c r="D454" s="144" t="s">
        <v>159</v>
      </c>
      <c r="E454" s="151" t="s">
        <v>44</v>
      </c>
      <c r="F454" s="152" t="s">
        <v>640</v>
      </c>
      <c r="H454" s="153">
        <v>33</v>
      </c>
      <c r="I454" s="154"/>
      <c r="L454" s="150"/>
      <c r="M454" s="155"/>
      <c r="T454" s="156"/>
      <c r="AT454" s="151" t="s">
        <v>159</v>
      </c>
      <c r="AU454" s="151" t="s">
        <v>92</v>
      </c>
      <c r="AV454" s="13" t="s">
        <v>92</v>
      </c>
      <c r="AW454" s="13" t="s">
        <v>42</v>
      </c>
      <c r="AX454" s="13" t="s">
        <v>82</v>
      </c>
      <c r="AY454" s="151" t="s">
        <v>139</v>
      </c>
    </row>
    <row r="455" spans="2:65" s="14" customFormat="1" ht="11.25">
      <c r="B455" s="157"/>
      <c r="D455" s="144" t="s">
        <v>159</v>
      </c>
      <c r="E455" s="158" t="s">
        <v>44</v>
      </c>
      <c r="F455" s="159" t="s">
        <v>166</v>
      </c>
      <c r="H455" s="160">
        <v>142</v>
      </c>
      <c r="I455" s="161"/>
      <c r="L455" s="157"/>
      <c r="M455" s="162"/>
      <c r="T455" s="163"/>
      <c r="AT455" s="158" t="s">
        <v>159</v>
      </c>
      <c r="AU455" s="158" t="s">
        <v>92</v>
      </c>
      <c r="AV455" s="14" t="s">
        <v>146</v>
      </c>
      <c r="AW455" s="14" t="s">
        <v>42</v>
      </c>
      <c r="AX455" s="14" t="s">
        <v>90</v>
      </c>
      <c r="AY455" s="158" t="s">
        <v>139</v>
      </c>
    </row>
    <row r="456" spans="2:65" s="1" customFormat="1" ht="24.2" customHeight="1">
      <c r="B456" s="33"/>
      <c r="C456" s="125" t="s">
        <v>658</v>
      </c>
      <c r="D456" s="125" t="s">
        <v>142</v>
      </c>
      <c r="E456" s="126" t="s">
        <v>659</v>
      </c>
      <c r="F456" s="127" t="s">
        <v>660</v>
      </c>
      <c r="G456" s="128" t="s">
        <v>499</v>
      </c>
      <c r="H456" s="129">
        <v>266</v>
      </c>
      <c r="I456" s="130"/>
      <c r="J456" s="131">
        <f>ROUND(I456*H456,2)</f>
        <v>0</v>
      </c>
      <c r="K456" s="132"/>
      <c r="L456" s="33"/>
      <c r="M456" s="133" t="s">
        <v>44</v>
      </c>
      <c r="N456" s="134" t="s">
        <v>53</v>
      </c>
      <c r="P456" s="135">
        <f>O456*H456</f>
        <v>0</v>
      </c>
      <c r="Q456" s="135">
        <v>0</v>
      </c>
      <c r="R456" s="135">
        <f>Q456*H456</f>
        <v>0</v>
      </c>
      <c r="S456" s="135">
        <v>0</v>
      </c>
      <c r="T456" s="136">
        <f>S456*H456</f>
        <v>0</v>
      </c>
      <c r="AR456" s="137" t="s">
        <v>232</v>
      </c>
      <c r="AT456" s="137" t="s">
        <v>142</v>
      </c>
      <c r="AU456" s="137" t="s">
        <v>92</v>
      </c>
      <c r="AY456" s="17" t="s">
        <v>139</v>
      </c>
      <c r="BE456" s="138">
        <f>IF(N456="základní",J456,0)</f>
        <v>0</v>
      </c>
      <c r="BF456" s="138">
        <f>IF(N456="snížená",J456,0)</f>
        <v>0</v>
      </c>
      <c r="BG456" s="138">
        <f>IF(N456="zákl. přenesená",J456,0)</f>
        <v>0</v>
      </c>
      <c r="BH456" s="138">
        <f>IF(N456="sníž. přenesená",J456,0)</f>
        <v>0</v>
      </c>
      <c r="BI456" s="138">
        <f>IF(N456="nulová",J456,0)</f>
        <v>0</v>
      </c>
      <c r="BJ456" s="17" t="s">
        <v>90</v>
      </c>
      <c r="BK456" s="138">
        <f>ROUND(I456*H456,2)</f>
        <v>0</v>
      </c>
      <c r="BL456" s="17" t="s">
        <v>232</v>
      </c>
      <c r="BM456" s="137" t="s">
        <v>661</v>
      </c>
    </row>
    <row r="457" spans="2:65" s="13" customFormat="1" ht="11.25">
      <c r="B457" s="150"/>
      <c r="D457" s="144" t="s">
        <v>159</v>
      </c>
      <c r="E457" s="151" t="s">
        <v>44</v>
      </c>
      <c r="F457" s="152" t="s">
        <v>662</v>
      </c>
      <c r="H457" s="153">
        <v>48</v>
      </c>
      <c r="I457" s="154"/>
      <c r="L457" s="150"/>
      <c r="M457" s="155"/>
      <c r="T457" s="156"/>
      <c r="AT457" s="151" t="s">
        <v>159</v>
      </c>
      <c r="AU457" s="151" t="s">
        <v>92</v>
      </c>
      <c r="AV457" s="13" t="s">
        <v>92</v>
      </c>
      <c r="AW457" s="13" t="s">
        <v>42</v>
      </c>
      <c r="AX457" s="13" t="s">
        <v>82</v>
      </c>
      <c r="AY457" s="151" t="s">
        <v>139</v>
      </c>
    </row>
    <row r="458" spans="2:65" s="13" customFormat="1" ht="11.25">
      <c r="B458" s="150"/>
      <c r="D458" s="144" t="s">
        <v>159</v>
      </c>
      <c r="E458" s="151" t="s">
        <v>44</v>
      </c>
      <c r="F458" s="152" t="s">
        <v>663</v>
      </c>
      <c r="H458" s="153">
        <v>48</v>
      </c>
      <c r="I458" s="154"/>
      <c r="L458" s="150"/>
      <c r="M458" s="155"/>
      <c r="T458" s="156"/>
      <c r="AT458" s="151" t="s">
        <v>159</v>
      </c>
      <c r="AU458" s="151" t="s">
        <v>92</v>
      </c>
      <c r="AV458" s="13" t="s">
        <v>92</v>
      </c>
      <c r="AW458" s="13" t="s">
        <v>42</v>
      </c>
      <c r="AX458" s="13" t="s">
        <v>82</v>
      </c>
      <c r="AY458" s="151" t="s">
        <v>139</v>
      </c>
    </row>
    <row r="459" spans="2:65" s="13" customFormat="1" ht="11.25">
      <c r="B459" s="150"/>
      <c r="D459" s="144" t="s">
        <v>159</v>
      </c>
      <c r="E459" s="151" t="s">
        <v>44</v>
      </c>
      <c r="F459" s="152" t="s">
        <v>664</v>
      </c>
      <c r="H459" s="153">
        <v>48</v>
      </c>
      <c r="I459" s="154"/>
      <c r="L459" s="150"/>
      <c r="M459" s="155"/>
      <c r="T459" s="156"/>
      <c r="AT459" s="151" t="s">
        <v>159</v>
      </c>
      <c r="AU459" s="151" t="s">
        <v>92</v>
      </c>
      <c r="AV459" s="13" t="s">
        <v>92</v>
      </c>
      <c r="AW459" s="13" t="s">
        <v>42</v>
      </c>
      <c r="AX459" s="13" t="s">
        <v>82</v>
      </c>
      <c r="AY459" s="151" t="s">
        <v>139</v>
      </c>
    </row>
    <row r="460" spans="2:65" s="13" customFormat="1" ht="11.25">
      <c r="B460" s="150"/>
      <c r="D460" s="144" t="s">
        <v>159</v>
      </c>
      <c r="E460" s="151" t="s">
        <v>44</v>
      </c>
      <c r="F460" s="152" t="s">
        <v>665</v>
      </c>
      <c r="H460" s="153">
        <v>48</v>
      </c>
      <c r="I460" s="154"/>
      <c r="L460" s="150"/>
      <c r="M460" s="155"/>
      <c r="T460" s="156"/>
      <c r="AT460" s="151" t="s">
        <v>159</v>
      </c>
      <c r="AU460" s="151" t="s">
        <v>92</v>
      </c>
      <c r="AV460" s="13" t="s">
        <v>92</v>
      </c>
      <c r="AW460" s="13" t="s">
        <v>42</v>
      </c>
      <c r="AX460" s="13" t="s">
        <v>82</v>
      </c>
      <c r="AY460" s="151" t="s">
        <v>139</v>
      </c>
    </row>
    <row r="461" spans="2:65" s="13" customFormat="1" ht="11.25">
      <c r="B461" s="150"/>
      <c r="D461" s="144" t="s">
        <v>159</v>
      </c>
      <c r="E461" s="151" t="s">
        <v>44</v>
      </c>
      <c r="F461" s="152" t="s">
        <v>666</v>
      </c>
      <c r="H461" s="153">
        <v>74</v>
      </c>
      <c r="I461" s="154"/>
      <c r="L461" s="150"/>
      <c r="M461" s="155"/>
      <c r="T461" s="156"/>
      <c r="AT461" s="151" t="s">
        <v>159</v>
      </c>
      <c r="AU461" s="151" t="s">
        <v>92</v>
      </c>
      <c r="AV461" s="13" t="s">
        <v>92</v>
      </c>
      <c r="AW461" s="13" t="s">
        <v>42</v>
      </c>
      <c r="AX461" s="13" t="s">
        <v>82</v>
      </c>
      <c r="AY461" s="151" t="s">
        <v>139</v>
      </c>
    </row>
    <row r="462" spans="2:65" s="14" customFormat="1" ht="11.25">
      <c r="B462" s="157"/>
      <c r="D462" s="144" t="s">
        <v>159</v>
      </c>
      <c r="E462" s="158" t="s">
        <v>44</v>
      </c>
      <c r="F462" s="159" t="s">
        <v>166</v>
      </c>
      <c r="H462" s="160">
        <v>266</v>
      </c>
      <c r="I462" s="161"/>
      <c r="L462" s="157"/>
      <c r="M462" s="162"/>
      <c r="T462" s="163"/>
      <c r="AT462" s="158" t="s">
        <v>159</v>
      </c>
      <c r="AU462" s="158" t="s">
        <v>92</v>
      </c>
      <c r="AV462" s="14" t="s">
        <v>146</v>
      </c>
      <c r="AW462" s="14" t="s">
        <v>42</v>
      </c>
      <c r="AX462" s="14" t="s">
        <v>90</v>
      </c>
      <c r="AY462" s="158" t="s">
        <v>139</v>
      </c>
    </row>
    <row r="463" spans="2:65" s="1" customFormat="1" ht="37.9" customHeight="1">
      <c r="B463" s="33"/>
      <c r="C463" s="125" t="s">
        <v>667</v>
      </c>
      <c r="D463" s="125" t="s">
        <v>142</v>
      </c>
      <c r="E463" s="126" t="s">
        <v>668</v>
      </c>
      <c r="F463" s="127" t="s">
        <v>669</v>
      </c>
      <c r="G463" s="128" t="s">
        <v>476</v>
      </c>
      <c r="H463" s="129">
        <v>38</v>
      </c>
      <c r="I463" s="130"/>
      <c r="J463" s="131">
        <f>ROUND(I463*H463,2)</f>
        <v>0</v>
      </c>
      <c r="K463" s="132"/>
      <c r="L463" s="33"/>
      <c r="M463" s="133" t="s">
        <v>44</v>
      </c>
      <c r="N463" s="134" t="s">
        <v>53</v>
      </c>
      <c r="P463" s="135">
        <f>O463*H463</f>
        <v>0</v>
      </c>
      <c r="Q463" s="135">
        <v>0</v>
      </c>
      <c r="R463" s="135">
        <f>Q463*H463</f>
        <v>0</v>
      </c>
      <c r="S463" s="135">
        <v>0</v>
      </c>
      <c r="T463" s="136">
        <f>S463*H463</f>
        <v>0</v>
      </c>
      <c r="AR463" s="137" t="s">
        <v>232</v>
      </c>
      <c r="AT463" s="137" t="s">
        <v>142</v>
      </c>
      <c r="AU463" s="137" t="s">
        <v>92</v>
      </c>
      <c r="AY463" s="17" t="s">
        <v>139</v>
      </c>
      <c r="BE463" s="138">
        <f>IF(N463="základní",J463,0)</f>
        <v>0</v>
      </c>
      <c r="BF463" s="138">
        <f>IF(N463="snížená",J463,0)</f>
        <v>0</v>
      </c>
      <c r="BG463" s="138">
        <f>IF(N463="zákl. přenesená",J463,0)</f>
        <v>0</v>
      </c>
      <c r="BH463" s="138">
        <f>IF(N463="sníž. přenesená",J463,0)</f>
        <v>0</v>
      </c>
      <c r="BI463" s="138">
        <f>IF(N463="nulová",J463,0)</f>
        <v>0</v>
      </c>
      <c r="BJ463" s="17" t="s">
        <v>90</v>
      </c>
      <c r="BK463" s="138">
        <f>ROUND(I463*H463,2)</f>
        <v>0</v>
      </c>
      <c r="BL463" s="17" t="s">
        <v>232</v>
      </c>
      <c r="BM463" s="137" t="s">
        <v>670</v>
      </c>
    </row>
    <row r="464" spans="2:65" s="13" customFormat="1" ht="11.25">
      <c r="B464" s="150"/>
      <c r="D464" s="144" t="s">
        <v>159</v>
      </c>
      <c r="E464" s="151" t="s">
        <v>44</v>
      </c>
      <c r="F464" s="152" t="s">
        <v>671</v>
      </c>
      <c r="H464" s="153">
        <v>10</v>
      </c>
      <c r="I464" s="154"/>
      <c r="L464" s="150"/>
      <c r="M464" s="155"/>
      <c r="T464" s="156"/>
      <c r="AT464" s="151" t="s">
        <v>159</v>
      </c>
      <c r="AU464" s="151" t="s">
        <v>92</v>
      </c>
      <c r="AV464" s="13" t="s">
        <v>92</v>
      </c>
      <c r="AW464" s="13" t="s">
        <v>42</v>
      </c>
      <c r="AX464" s="13" t="s">
        <v>82</v>
      </c>
      <c r="AY464" s="151" t="s">
        <v>139</v>
      </c>
    </row>
    <row r="465" spans="2:65" s="13" customFormat="1" ht="11.25">
      <c r="B465" s="150"/>
      <c r="D465" s="144" t="s">
        <v>159</v>
      </c>
      <c r="E465" s="151" t="s">
        <v>44</v>
      </c>
      <c r="F465" s="152" t="s">
        <v>672</v>
      </c>
      <c r="H465" s="153">
        <v>10</v>
      </c>
      <c r="I465" s="154"/>
      <c r="L465" s="150"/>
      <c r="M465" s="155"/>
      <c r="T465" s="156"/>
      <c r="AT465" s="151" t="s">
        <v>159</v>
      </c>
      <c r="AU465" s="151" t="s">
        <v>92</v>
      </c>
      <c r="AV465" s="13" t="s">
        <v>92</v>
      </c>
      <c r="AW465" s="13" t="s">
        <v>42</v>
      </c>
      <c r="AX465" s="13" t="s">
        <v>82</v>
      </c>
      <c r="AY465" s="151" t="s">
        <v>139</v>
      </c>
    </row>
    <row r="466" spans="2:65" s="13" customFormat="1" ht="11.25">
      <c r="B466" s="150"/>
      <c r="D466" s="144" t="s">
        <v>159</v>
      </c>
      <c r="E466" s="151" t="s">
        <v>44</v>
      </c>
      <c r="F466" s="152" t="s">
        <v>673</v>
      </c>
      <c r="H466" s="153">
        <v>2</v>
      </c>
      <c r="I466" s="154"/>
      <c r="L466" s="150"/>
      <c r="M466" s="155"/>
      <c r="T466" s="156"/>
      <c r="AT466" s="151" t="s">
        <v>159</v>
      </c>
      <c r="AU466" s="151" t="s">
        <v>92</v>
      </c>
      <c r="AV466" s="13" t="s">
        <v>92</v>
      </c>
      <c r="AW466" s="13" t="s">
        <v>42</v>
      </c>
      <c r="AX466" s="13" t="s">
        <v>82</v>
      </c>
      <c r="AY466" s="151" t="s">
        <v>139</v>
      </c>
    </row>
    <row r="467" spans="2:65" s="13" customFormat="1" ht="11.25">
      <c r="B467" s="150"/>
      <c r="D467" s="144" t="s">
        <v>159</v>
      </c>
      <c r="E467" s="151" t="s">
        <v>44</v>
      </c>
      <c r="F467" s="152" t="s">
        <v>674</v>
      </c>
      <c r="H467" s="153">
        <v>1</v>
      </c>
      <c r="I467" s="154"/>
      <c r="L467" s="150"/>
      <c r="M467" s="155"/>
      <c r="T467" s="156"/>
      <c r="AT467" s="151" t="s">
        <v>159</v>
      </c>
      <c r="AU467" s="151" t="s">
        <v>92</v>
      </c>
      <c r="AV467" s="13" t="s">
        <v>92</v>
      </c>
      <c r="AW467" s="13" t="s">
        <v>42</v>
      </c>
      <c r="AX467" s="13" t="s">
        <v>82</v>
      </c>
      <c r="AY467" s="151" t="s">
        <v>139</v>
      </c>
    </row>
    <row r="468" spans="2:65" s="13" customFormat="1" ht="11.25">
      <c r="B468" s="150"/>
      <c r="D468" s="144" t="s">
        <v>159</v>
      </c>
      <c r="E468" s="151" t="s">
        <v>44</v>
      </c>
      <c r="F468" s="152" t="s">
        <v>561</v>
      </c>
      <c r="H468" s="153">
        <v>2</v>
      </c>
      <c r="I468" s="154"/>
      <c r="L468" s="150"/>
      <c r="M468" s="155"/>
      <c r="T468" s="156"/>
      <c r="AT468" s="151" t="s">
        <v>159</v>
      </c>
      <c r="AU468" s="151" t="s">
        <v>92</v>
      </c>
      <c r="AV468" s="13" t="s">
        <v>92</v>
      </c>
      <c r="AW468" s="13" t="s">
        <v>42</v>
      </c>
      <c r="AX468" s="13" t="s">
        <v>82</v>
      </c>
      <c r="AY468" s="151" t="s">
        <v>139</v>
      </c>
    </row>
    <row r="469" spans="2:65" s="13" customFormat="1" ht="11.25">
      <c r="B469" s="150"/>
      <c r="D469" s="144" t="s">
        <v>159</v>
      </c>
      <c r="E469" s="151" t="s">
        <v>44</v>
      </c>
      <c r="F469" s="152" t="s">
        <v>675</v>
      </c>
      <c r="H469" s="153">
        <v>2</v>
      </c>
      <c r="I469" s="154"/>
      <c r="L469" s="150"/>
      <c r="M469" s="155"/>
      <c r="T469" s="156"/>
      <c r="AT469" s="151" t="s">
        <v>159</v>
      </c>
      <c r="AU469" s="151" t="s">
        <v>92</v>
      </c>
      <c r="AV469" s="13" t="s">
        <v>92</v>
      </c>
      <c r="AW469" s="13" t="s">
        <v>42</v>
      </c>
      <c r="AX469" s="13" t="s">
        <v>82</v>
      </c>
      <c r="AY469" s="151" t="s">
        <v>139</v>
      </c>
    </row>
    <row r="470" spans="2:65" s="13" customFormat="1" ht="11.25">
      <c r="B470" s="150"/>
      <c r="D470" s="144" t="s">
        <v>159</v>
      </c>
      <c r="E470" s="151" t="s">
        <v>44</v>
      </c>
      <c r="F470" s="152" t="s">
        <v>676</v>
      </c>
      <c r="H470" s="153">
        <v>1</v>
      </c>
      <c r="I470" s="154"/>
      <c r="L470" s="150"/>
      <c r="M470" s="155"/>
      <c r="T470" s="156"/>
      <c r="AT470" s="151" t="s">
        <v>159</v>
      </c>
      <c r="AU470" s="151" t="s">
        <v>92</v>
      </c>
      <c r="AV470" s="13" t="s">
        <v>92</v>
      </c>
      <c r="AW470" s="13" t="s">
        <v>42</v>
      </c>
      <c r="AX470" s="13" t="s">
        <v>82</v>
      </c>
      <c r="AY470" s="151" t="s">
        <v>139</v>
      </c>
    </row>
    <row r="471" spans="2:65" s="13" customFormat="1" ht="11.25">
      <c r="B471" s="150"/>
      <c r="D471" s="144" t="s">
        <v>159</v>
      </c>
      <c r="E471" s="151" t="s">
        <v>44</v>
      </c>
      <c r="F471" s="152" t="s">
        <v>677</v>
      </c>
      <c r="H471" s="153">
        <v>1</v>
      </c>
      <c r="I471" s="154"/>
      <c r="L471" s="150"/>
      <c r="M471" s="155"/>
      <c r="T471" s="156"/>
      <c r="AT471" s="151" t="s">
        <v>159</v>
      </c>
      <c r="AU471" s="151" t="s">
        <v>92</v>
      </c>
      <c r="AV471" s="13" t="s">
        <v>92</v>
      </c>
      <c r="AW471" s="13" t="s">
        <v>42</v>
      </c>
      <c r="AX471" s="13" t="s">
        <v>82</v>
      </c>
      <c r="AY471" s="151" t="s">
        <v>139</v>
      </c>
    </row>
    <row r="472" spans="2:65" s="13" customFormat="1" ht="11.25">
      <c r="B472" s="150"/>
      <c r="D472" s="144" t="s">
        <v>159</v>
      </c>
      <c r="E472" s="151" t="s">
        <v>44</v>
      </c>
      <c r="F472" s="152" t="s">
        <v>678</v>
      </c>
      <c r="H472" s="153">
        <v>1</v>
      </c>
      <c r="I472" s="154"/>
      <c r="L472" s="150"/>
      <c r="M472" s="155"/>
      <c r="T472" s="156"/>
      <c r="AT472" s="151" t="s">
        <v>159</v>
      </c>
      <c r="AU472" s="151" t="s">
        <v>92</v>
      </c>
      <c r="AV472" s="13" t="s">
        <v>92</v>
      </c>
      <c r="AW472" s="13" t="s">
        <v>42</v>
      </c>
      <c r="AX472" s="13" t="s">
        <v>82</v>
      </c>
      <c r="AY472" s="151" t="s">
        <v>139</v>
      </c>
    </row>
    <row r="473" spans="2:65" s="13" customFormat="1" ht="11.25">
      <c r="B473" s="150"/>
      <c r="D473" s="144" t="s">
        <v>159</v>
      </c>
      <c r="E473" s="151" t="s">
        <v>44</v>
      </c>
      <c r="F473" s="152" t="s">
        <v>679</v>
      </c>
      <c r="H473" s="153">
        <v>8</v>
      </c>
      <c r="I473" s="154"/>
      <c r="L473" s="150"/>
      <c r="M473" s="155"/>
      <c r="T473" s="156"/>
      <c r="AT473" s="151" t="s">
        <v>159</v>
      </c>
      <c r="AU473" s="151" t="s">
        <v>92</v>
      </c>
      <c r="AV473" s="13" t="s">
        <v>92</v>
      </c>
      <c r="AW473" s="13" t="s">
        <v>42</v>
      </c>
      <c r="AX473" s="13" t="s">
        <v>82</v>
      </c>
      <c r="AY473" s="151" t="s">
        <v>139</v>
      </c>
    </row>
    <row r="474" spans="2:65" s="14" customFormat="1" ht="11.25">
      <c r="B474" s="157"/>
      <c r="D474" s="144" t="s">
        <v>159</v>
      </c>
      <c r="E474" s="158" t="s">
        <v>44</v>
      </c>
      <c r="F474" s="159" t="s">
        <v>166</v>
      </c>
      <c r="H474" s="160">
        <v>38</v>
      </c>
      <c r="I474" s="161"/>
      <c r="L474" s="157"/>
      <c r="M474" s="162"/>
      <c r="T474" s="163"/>
      <c r="AT474" s="158" t="s">
        <v>159</v>
      </c>
      <c r="AU474" s="158" t="s">
        <v>92</v>
      </c>
      <c r="AV474" s="14" t="s">
        <v>146</v>
      </c>
      <c r="AW474" s="14" t="s">
        <v>42</v>
      </c>
      <c r="AX474" s="14" t="s">
        <v>90</v>
      </c>
      <c r="AY474" s="158" t="s">
        <v>139</v>
      </c>
    </row>
    <row r="475" spans="2:65" s="1" customFormat="1" ht="37.9" customHeight="1">
      <c r="B475" s="33"/>
      <c r="C475" s="125" t="s">
        <v>680</v>
      </c>
      <c r="D475" s="125" t="s">
        <v>142</v>
      </c>
      <c r="E475" s="126" t="s">
        <v>681</v>
      </c>
      <c r="F475" s="127" t="s">
        <v>682</v>
      </c>
      <c r="G475" s="128" t="s">
        <v>476</v>
      </c>
      <c r="H475" s="129">
        <v>20</v>
      </c>
      <c r="I475" s="130"/>
      <c r="J475" s="131">
        <f>ROUND(I475*H475,2)</f>
        <v>0</v>
      </c>
      <c r="K475" s="132"/>
      <c r="L475" s="33"/>
      <c r="M475" s="133" t="s">
        <v>44</v>
      </c>
      <c r="N475" s="134" t="s">
        <v>53</v>
      </c>
      <c r="P475" s="135">
        <f>O475*H475</f>
        <v>0</v>
      </c>
      <c r="Q475" s="135">
        <v>0</v>
      </c>
      <c r="R475" s="135">
        <f>Q475*H475</f>
        <v>0</v>
      </c>
      <c r="S475" s="135">
        <v>0</v>
      </c>
      <c r="T475" s="136">
        <f>S475*H475</f>
        <v>0</v>
      </c>
      <c r="AR475" s="137" t="s">
        <v>232</v>
      </c>
      <c r="AT475" s="137" t="s">
        <v>142</v>
      </c>
      <c r="AU475" s="137" t="s">
        <v>92</v>
      </c>
      <c r="AY475" s="17" t="s">
        <v>139</v>
      </c>
      <c r="BE475" s="138">
        <f>IF(N475="základní",J475,0)</f>
        <v>0</v>
      </c>
      <c r="BF475" s="138">
        <f>IF(N475="snížená",J475,0)</f>
        <v>0</v>
      </c>
      <c r="BG475" s="138">
        <f>IF(N475="zákl. přenesená",J475,0)</f>
        <v>0</v>
      </c>
      <c r="BH475" s="138">
        <f>IF(N475="sníž. přenesená",J475,0)</f>
        <v>0</v>
      </c>
      <c r="BI475" s="138">
        <f>IF(N475="nulová",J475,0)</f>
        <v>0</v>
      </c>
      <c r="BJ475" s="17" t="s">
        <v>90</v>
      </c>
      <c r="BK475" s="138">
        <f>ROUND(I475*H475,2)</f>
        <v>0</v>
      </c>
      <c r="BL475" s="17" t="s">
        <v>232</v>
      </c>
      <c r="BM475" s="137" t="s">
        <v>683</v>
      </c>
    </row>
    <row r="476" spans="2:65" s="13" customFormat="1" ht="11.25">
      <c r="B476" s="150"/>
      <c r="D476" s="144" t="s">
        <v>159</v>
      </c>
      <c r="E476" s="151" t="s">
        <v>44</v>
      </c>
      <c r="F476" s="152" t="s">
        <v>684</v>
      </c>
      <c r="H476" s="153">
        <v>16</v>
      </c>
      <c r="I476" s="154"/>
      <c r="L476" s="150"/>
      <c r="M476" s="155"/>
      <c r="T476" s="156"/>
      <c r="AT476" s="151" t="s">
        <v>159</v>
      </c>
      <c r="AU476" s="151" t="s">
        <v>92</v>
      </c>
      <c r="AV476" s="13" t="s">
        <v>92</v>
      </c>
      <c r="AW476" s="13" t="s">
        <v>42</v>
      </c>
      <c r="AX476" s="13" t="s">
        <v>82</v>
      </c>
      <c r="AY476" s="151" t="s">
        <v>139</v>
      </c>
    </row>
    <row r="477" spans="2:65" s="13" customFormat="1" ht="11.25">
      <c r="B477" s="150"/>
      <c r="D477" s="144" t="s">
        <v>159</v>
      </c>
      <c r="E477" s="151" t="s">
        <v>44</v>
      </c>
      <c r="F477" s="152" t="s">
        <v>685</v>
      </c>
      <c r="H477" s="153">
        <v>4</v>
      </c>
      <c r="I477" s="154"/>
      <c r="L477" s="150"/>
      <c r="M477" s="155"/>
      <c r="T477" s="156"/>
      <c r="AT477" s="151" t="s">
        <v>159</v>
      </c>
      <c r="AU477" s="151" t="s">
        <v>92</v>
      </c>
      <c r="AV477" s="13" t="s">
        <v>92</v>
      </c>
      <c r="AW477" s="13" t="s">
        <v>42</v>
      </c>
      <c r="AX477" s="13" t="s">
        <v>82</v>
      </c>
      <c r="AY477" s="151" t="s">
        <v>139</v>
      </c>
    </row>
    <row r="478" spans="2:65" s="14" customFormat="1" ht="11.25">
      <c r="B478" s="157"/>
      <c r="D478" s="144" t="s">
        <v>159</v>
      </c>
      <c r="E478" s="158" t="s">
        <v>44</v>
      </c>
      <c r="F478" s="159" t="s">
        <v>166</v>
      </c>
      <c r="H478" s="160">
        <v>20</v>
      </c>
      <c r="I478" s="161"/>
      <c r="L478" s="157"/>
      <c r="M478" s="162"/>
      <c r="T478" s="163"/>
      <c r="AT478" s="158" t="s">
        <v>159</v>
      </c>
      <c r="AU478" s="158" t="s">
        <v>92</v>
      </c>
      <c r="AV478" s="14" t="s">
        <v>146</v>
      </c>
      <c r="AW478" s="14" t="s">
        <v>42</v>
      </c>
      <c r="AX478" s="14" t="s">
        <v>90</v>
      </c>
      <c r="AY478" s="158" t="s">
        <v>139</v>
      </c>
    </row>
    <row r="479" spans="2:65" s="1" customFormat="1" ht="16.5" customHeight="1">
      <c r="B479" s="33"/>
      <c r="C479" s="125" t="s">
        <v>686</v>
      </c>
      <c r="D479" s="125" t="s">
        <v>142</v>
      </c>
      <c r="E479" s="126" t="s">
        <v>687</v>
      </c>
      <c r="F479" s="127" t="s">
        <v>688</v>
      </c>
      <c r="G479" s="128" t="s">
        <v>499</v>
      </c>
      <c r="H479" s="129">
        <v>869</v>
      </c>
      <c r="I479" s="130"/>
      <c r="J479" s="131">
        <f>ROUND(I479*H479,2)</f>
        <v>0</v>
      </c>
      <c r="K479" s="132"/>
      <c r="L479" s="33"/>
      <c r="M479" s="133" t="s">
        <v>44</v>
      </c>
      <c r="N479" s="134" t="s">
        <v>53</v>
      </c>
      <c r="P479" s="135">
        <f>O479*H479</f>
        <v>0</v>
      </c>
      <c r="Q479" s="135">
        <v>0</v>
      </c>
      <c r="R479" s="135">
        <f>Q479*H479</f>
        <v>0</v>
      </c>
      <c r="S479" s="135">
        <v>0</v>
      </c>
      <c r="T479" s="136">
        <f>S479*H479</f>
        <v>0</v>
      </c>
      <c r="AR479" s="137" t="s">
        <v>232</v>
      </c>
      <c r="AT479" s="137" t="s">
        <v>142</v>
      </c>
      <c r="AU479" s="137" t="s">
        <v>92</v>
      </c>
      <c r="AY479" s="17" t="s">
        <v>139</v>
      </c>
      <c r="BE479" s="138">
        <f>IF(N479="základní",J479,0)</f>
        <v>0</v>
      </c>
      <c r="BF479" s="138">
        <f>IF(N479="snížená",J479,0)</f>
        <v>0</v>
      </c>
      <c r="BG479" s="138">
        <f>IF(N479="zákl. přenesená",J479,0)</f>
        <v>0</v>
      </c>
      <c r="BH479" s="138">
        <f>IF(N479="sníž. přenesená",J479,0)</f>
        <v>0</v>
      </c>
      <c r="BI479" s="138">
        <f>IF(N479="nulová",J479,0)</f>
        <v>0</v>
      </c>
      <c r="BJ479" s="17" t="s">
        <v>90</v>
      </c>
      <c r="BK479" s="138">
        <f>ROUND(I479*H479,2)</f>
        <v>0</v>
      </c>
      <c r="BL479" s="17" t="s">
        <v>232</v>
      </c>
      <c r="BM479" s="137" t="s">
        <v>689</v>
      </c>
    </row>
    <row r="480" spans="2:65" s="12" customFormat="1" ht="11.25">
      <c r="B480" s="143"/>
      <c r="D480" s="144" t="s">
        <v>159</v>
      </c>
      <c r="E480" s="145" t="s">
        <v>44</v>
      </c>
      <c r="F480" s="146" t="s">
        <v>690</v>
      </c>
      <c r="H480" s="145" t="s">
        <v>44</v>
      </c>
      <c r="I480" s="147"/>
      <c r="L480" s="143"/>
      <c r="M480" s="148"/>
      <c r="T480" s="149"/>
      <c r="AT480" s="145" t="s">
        <v>159</v>
      </c>
      <c r="AU480" s="145" t="s">
        <v>92</v>
      </c>
      <c r="AV480" s="12" t="s">
        <v>90</v>
      </c>
      <c r="AW480" s="12" t="s">
        <v>42</v>
      </c>
      <c r="AX480" s="12" t="s">
        <v>82</v>
      </c>
      <c r="AY480" s="145" t="s">
        <v>139</v>
      </c>
    </row>
    <row r="481" spans="2:51" s="13" customFormat="1" ht="11.25">
      <c r="B481" s="150"/>
      <c r="D481" s="144" t="s">
        <v>159</v>
      </c>
      <c r="E481" s="151" t="s">
        <v>44</v>
      </c>
      <c r="F481" s="152" t="s">
        <v>691</v>
      </c>
      <c r="H481" s="153">
        <v>39</v>
      </c>
      <c r="I481" s="154"/>
      <c r="L481" s="150"/>
      <c r="M481" s="155"/>
      <c r="T481" s="156"/>
      <c r="AT481" s="151" t="s">
        <v>159</v>
      </c>
      <c r="AU481" s="151" t="s">
        <v>92</v>
      </c>
      <c r="AV481" s="13" t="s">
        <v>92</v>
      </c>
      <c r="AW481" s="13" t="s">
        <v>42</v>
      </c>
      <c r="AX481" s="13" t="s">
        <v>82</v>
      </c>
      <c r="AY481" s="151" t="s">
        <v>139</v>
      </c>
    </row>
    <row r="482" spans="2:51" s="13" customFormat="1" ht="11.25">
      <c r="B482" s="150"/>
      <c r="D482" s="144" t="s">
        <v>159</v>
      </c>
      <c r="E482" s="151" t="s">
        <v>44</v>
      </c>
      <c r="F482" s="152" t="s">
        <v>692</v>
      </c>
      <c r="H482" s="153">
        <v>60</v>
      </c>
      <c r="I482" s="154"/>
      <c r="L482" s="150"/>
      <c r="M482" s="155"/>
      <c r="T482" s="156"/>
      <c r="AT482" s="151" t="s">
        <v>159</v>
      </c>
      <c r="AU482" s="151" t="s">
        <v>92</v>
      </c>
      <c r="AV482" s="13" t="s">
        <v>92</v>
      </c>
      <c r="AW482" s="13" t="s">
        <v>42</v>
      </c>
      <c r="AX482" s="13" t="s">
        <v>82</v>
      </c>
      <c r="AY482" s="151" t="s">
        <v>139</v>
      </c>
    </row>
    <row r="483" spans="2:51" s="13" customFormat="1" ht="11.25">
      <c r="B483" s="150"/>
      <c r="D483" s="144" t="s">
        <v>159</v>
      </c>
      <c r="E483" s="151" t="s">
        <v>44</v>
      </c>
      <c r="F483" s="152" t="s">
        <v>693</v>
      </c>
      <c r="H483" s="153">
        <v>81</v>
      </c>
      <c r="I483" s="154"/>
      <c r="L483" s="150"/>
      <c r="M483" s="155"/>
      <c r="T483" s="156"/>
      <c r="AT483" s="151" t="s">
        <v>159</v>
      </c>
      <c r="AU483" s="151" t="s">
        <v>92</v>
      </c>
      <c r="AV483" s="13" t="s">
        <v>92</v>
      </c>
      <c r="AW483" s="13" t="s">
        <v>42</v>
      </c>
      <c r="AX483" s="13" t="s">
        <v>82</v>
      </c>
      <c r="AY483" s="151" t="s">
        <v>139</v>
      </c>
    </row>
    <row r="484" spans="2:51" s="13" customFormat="1" ht="11.25">
      <c r="B484" s="150"/>
      <c r="D484" s="144" t="s">
        <v>159</v>
      </c>
      <c r="E484" s="151" t="s">
        <v>44</v>
      </c>
      <c r="F484" s="152" t="s">
        <v>694</v>
      </c>
      <c r="H484" s="153">
        <v>105</v>
      </c>
      <c r="I484" s="154"/>
      <c r="L484" s="150"/>
      <c r="M484" s="155"/>
      <c r="T484" s="156"/>
      <c r="AT484" s="151" t="s">
        <v>159</v>
      </c>
      <c r="AU484" s="151" t="s">
        <v>92</v>
      </c>
      <c r="AV484" s="13" t="s">
        <v>92</v>
      </c>
      <c r="AW484" s="13" t="s">
        <v>42</v>
      </c>
      <c r="AX484" s="13" t="s">
        <v>82</v>
      </c>
      <c r="AY484" s="151" t="s">
        <v>139</v>
      </c>
    </row>
    <row r="485" spans="2:51" s="13" customFormat="1" ht="11.25">
      <c r="B485" s="150"/>
      <c r="D485" s="144" t="s">
        <v>159</v>
      </c>
      <c r="E485" s="151" t="s">
        <v>44</v>
      </c>
      <c r="F485" s="152" t="s">
        <v>695</v>
      </c>
      <c r="H485" s="153">
        <v>24</v>
      </c>
      <c r="I485" s="154"/>
      <c r="L485" s="150"/>
      <c r="M485" s="155"/>
      <c r="T485" s="156"/>
      <c r="AT485" s="151" t="s">
        <v>159</v>
      </c>
      <c r="AU485" s="151" t="s">
        <v>92</v>
      </c>
      <c r="AV485" s="13" t="s">
        <v>92</v>
      </c>
      <c r="AW485" s="13" t="s">
        <v>42</v>
      </c>
      <c r="AX485" s="13" t="s">
        <v>82</v>
      </c>
      <c r="AY485" s="151" t="s">
        <v>139</v>
      </c>
    </row>
    <row r="486" spans="2:51" s="13" customFormat="1" ht="11.25">
      <c r="B486" s="150"/>
      <c r="D486" s="144" t="s">
        <v>159</v>
      </c>
      <c r="E486" s="151" t="s">
        <v>44</v>
      </c>
      <c r="F486" s="152" t="s">
        <v>696</v>
      </c>
      <c r="H486" s="153">
        <v>28</v>
      </c>
      <c r="I486" s="154"/>
      <c r="L486" s="150"/>
      <c r="M486" s="155"/>
      <c r="T486" s="156"/>
      <c r="AT486" s="151" t="s">
        <v>159</v>
      </c>
      <c r="AU486" s="151" t="s">
        <v>92</v>
      </c>
      <c r="AV486" s="13" t="s">
        <v>92</v>
      </c>
      <c r="AW486" s="13" t="s">
        <v>42</v>
      </c>
      <c r="AX486" s="13" t="s">
        <v>82</v>
      </c>
      <c r="AY486" s="151" t="s">
        <v>139</v>
      </c>
    </row>
    <row r="487" spans="2:51" s="13" customFormat="1" ht="11.25">
      <c r="B487" s="150"/>
      <c r="D487" s="144" t="s">
        <v>159</v>
      </c>
      <c r="E487" s="151" t="s">
        <v>44</v>
      </c>
      <c r="F487" s="152" t="s">
        <v>697</v>
      </c>
      <c r="H487" s="153">
        <v>12</v>
      </c>
      <c r="I487" s="154"/>
      <c r="L487" s="150"/>
      <c r="M487" s="155"/>
      <c r="T487" s="156"/>
      <c r="AT487" s="151" t="s">
        <v>159</v>
      </c>
      <c r="AU487" s="151" t="s">
        <v>92</v>
      </c>
      <c r="AV487" s="13" t="s">
        <v>92</v>
      </c>
      <c r="AW487" s="13" t="s">
        <v>42</v>
      </c>
      <c r="AX487" s="13" t="s">
        <v>82</v>
      </c>
      <c r="AY487" s="151" t="s">
        <v>139</v>
      </c>
    </row>
    <row r="488" spans="2:51" s="13" customFormat="1" ht="11.25">
      <c r="B488" s="150"/>
      <c r="D488" s="144" t="s">
        <v>159</v>
      </c>
      <c r="E488" s="151" t="s">
        <v>44</v>
      </c>
      <c r="F488" s="152" t="s">
        <v>698</v>
      </c>
      <c r="H488" s="153">
        <v>15</v>
      </c>
      <c r="I488" s="154"/>
      <c r="L488" s="150"/>
      <c r="M488" s="155"/>
      <c r="T488" s="156"/>
      <c r="AT488" s="151" t="s">
        <v>159</v>
      </c>
      <c r="AU488" s="151" t="s">
        <v>92</v>
      </c>
      <c r="AV488" s="13" t="s">
        <v>92</v>
      </c>
      <c r="AW488" s="13" t="s">
        <v>42</v>
      </c>
      <c r="AX488" s="13" t="s">
        <v>82</v>
      </c>
      <c r="AY488" s="151" t="s">
        <v>139</v>
      </c>
    </row>
    <row r="489" spans="2:51" s="13" customFormat="1" ht="11.25">
      <c r="B489" s="150"/>
      <c r="D489" s="144" t="s">
        <v>159</v>
      </c>
      <c r="E489" s="151" t="s">
        <v>44</v>
      </c>
      <c r="F489" s="152" t="s">
        <v>699</v>
      </c>
      <c r="H489" s="153">
        <v>19</v>
      </c>
      <c r="I489" s="154"/>
      <c r="L489" s="150"/>
      <c r="M489" s="155"/>
      <c r="T489" s="156"/>
      <c r="AT489" s="151" t="s">
        <v>159</v>
      </c>
      <c r="AU489" s="151" t="s">
        <v>92</v>
      </c>
      <c r="AV489" s="13" t="s">
        <v>92</v>
      </c>
      <c r="AW489" s="13" t="s">
        <v>42</v>
      </c>
      <c r="AX489" s="13" t="s">
        <v>82</v>
      </c>
      <c r="AY489" s="151" t="s">
        <v>139</v>
      </c>
    </row>
    <row r="490" spans="2:51" s="13" customFormat="1" ht="11.25">
      <c r="B490" s="150"/>
      <c r="D490" s="144" t="s">
        <v>159</v>
      </c>
      <c r="E490" s="151" t="s">
        <v>44</v>
      </c>
      <c r="F490" s="152" t="s">
        <v>700</v>
      </c>
      <c r="H490" s="153">
        <v>22</v>
      </c>
      <c r="I490" s="154"/>
      <c r="L490" s="150"/>
      <c r="M490" s="155"/>
      <c r="T490" s="156"/>
      <c r="AT490" s="151" t="s">
        <v>159</v>
      </c>
      <c r="AU490" s="151" t="s">
        <v>92</v>
      </c>
      <c r="AV490" s="13" t="s">
        <v>92</v>
      </c>
      <c r="AW490" s="13" t="s">
        <v>42</v>
      </c>
      <c r="AX490" s="13" t="s">
        <v>82</v>
      </c>
      <c r="AY490" s="151" t="s">
        <v>139</v>
      </c>
    </row>
    <row r="491" spans="2:51" s="13" customFormat="1" ht="11.25">
      <c r="B491" s="150"/>
      <c r="D491" s="144" t="s">
        <v>159</v>
      </c>
      <c r="E491" s="151" t="s">
        <v>44</v>
      </c>
      <c r="F491" s="152" t="s">
        <v>701</v>
      </c>
      <c r="H491" s="153">
        <v>26</v>
      </c>
      <c r="I491" s="154"/>
      <c r="L491" s="150"/>
      <c r="M491" s="155"/>
      <c r="T491" s="156"/>
      <c r="AT491" s="151" t="s">
        <v>159</v>
      </c>
      <c r="AU491" s="151" t="s">
        <v>92</v>
      </c>
      <c r="AV491" s="13" t="s">
        <v>92</v>
      </c>
      <c r="AW491" s="13" t="s">
        <v>42</v>
      </c>
      <c r="AX491" s="13" t="s">
        <v>82</v>
      </c>
      <c r="AY491" s="151" t="s">
        <v>139</v>
      </c>
    </row>
    <row r="492" spans="2:51" s="13" customFormat="1" ht="11.25">
      <c r="B492" s="150"/>
      <c r="D492" s="144" t="s">
        <v>159</v>
      </c>
      <c r="E492" s="151" t="s">
        <v>44</v>
      </c>
      <c r="F492" s="152" t="s">
        <v>702</v>
      </c>
      <c r="H492" s="153">
        <v>32</v>
      </c>
      <c r="I492" s="154"/>
      <c r="L492" s="150"/>
      <c r="M492" s="155"/>
      <c r="T492" s="156"/>
      <c r="AT492" s="151" t="s">
        <v>159</v>
      </c>
      <c r="AU492" s="151" t="s">
        <v>92</v>
      </c>
      <c r="AV492" s="13" t="s">
        <v>92</v>
      </c>
      <c r="AW492" s="13" t="s">
        <v>42</v>
      </c>
      <c r="AX492" s="13" t="s">
        <v>82</v>
      </c>
      <c r="AY492" s="151" t="s">
        <v>139</v>
      </c>
    </row>
    <row r="493" spans="2:51" s="13" customFormat="1" ht="11.25">
      <c r="B493" s="150"/>
      <c r="D493" s="144" t="s">
        <v>159</v>
      </c>
      <c r="E493" s="151" t="s">
        <v>44</v>
      </c>
      <c r="F493" s="152" t="s">
        <v>703</v>
      </c>
      <c r="H493" s="153">
        <v>35</v>
      </c>
      <c r="I493" s="154"/>
      <c r="L493" s="150"/>
      <c r="M493" s="155"/>
      <c r="T493" s="156"/>
      <c r="AT493" s="151" t="s">
        <v>159</v>
      </c>
      <c r="AU493" s="151" t="s">
        <v>92</v>
      </c>
      <c r="AV493" s="13" t="s">
        <v>92</v>
      </c>
      <c r="AW493" s="13" t="s">
        <v>42</v>
      </c>
      <c r="AX493" s="13" t="s">
        <v>82</v>
      </c>
      <c r="AY493" s="151" t="s">
        <v>139</v>
      </c>
    </row>
    <row r="494" spans="2:51" s="13" customFormat="1" ht="11.25">
      <c r="B494" s="150"/>
      <c r="D494" s="144" t="s">
        <v>159</v>
      </c>
      <c r="E494" s="151" t="s">
        <v>44</v>
      </c>
      <c r="F494" s="152" t="s">
        <v>704</v>
      </c>
      <c r="H494" s="153">
        <v>40</v>
      </c>
      <c r="I494" s="154"/>
      <c r="L494" s="150"/>
      <c r="M494" s="155"/>
      <c r="T494" s="156"/>
      <c r="AT494" s="151" t="s">
        <v>159</v>
      </c>
      <c r="AU494" s="151" t="s">
        <v>92</v>
      </c>
      <c r="AV494" s="13" t="s">
        <v>92</v>
      </c>
      <c r="AW494" s="13" t="s">
        <v>42</v>
      </c>
      <c r="AX494" s="13" t="s">
        <v>82</v>
      </c>
      <c r="AY494" s="151" t="s">
        <v>139</v>
      </c>
    </row>
    <row r="495" spans="2:51" s="12" customFormat="1" ht="11.25">
      <c r="B495" s="143"/>
      <c r="D495" s="144" t="s">
        <v>159</v>
      </c>
      <c r="E495" s="145" t="s">
        <v>44</v>
      </c>
      <c r="F495" s="146" t="s">
        <v>705</v>
      </c>
      <c r="H495" s="145" t="s">
        <v>44</v>
      </c>
      <c r="I495" s="147"/>
      <c r="L495" s="143"/>
      <c r="M495" s="148"/>
      <c r="T495" s="149"/>
      <c r="AT495" s="145" t="s">
        <v>159</v>
      </c>
      <c r="AU495" s="145" t="s">
        <v>92</v>
      </c>
      <c r="AV495" s="12" t="s">
        <v>90</v>
      </c>
      <c r="AW495" s="12" t="s">
        <v>42</v>
      </c>
      <c r="AX495" s="12" t="s">
        <v>82</v>
      </c>
      <c r="AY495" s="145" t="s">
        <v>139</v>
      </c>
    </row>
    <row r="496" spans="2:51" s="13" customFormat="1" ht="11.25">
      <c r="B496" s="150"/>
      <c r="D496" s="144" t="s">
        <v>159</v>
      </c>
      <c r="E496" s="151" t="s">
        <v>44</v>
      </c>
      <c r="F496" s="152" t="s">
        <v>706</v>
      </c>
      <c r="H496" s="153">
        <v>26</v>
      </c>
      <c r="I496" s="154"/>
      <c r="L496" s="150"/>
      <c r="M496" s="155"/>
      <c r="T496" s="156"/>
      <c r="AT496" s="151" t="s">
        <v>159</v>
      </c>
      <c r="AU496" s="151" t="s">
        <v>92</v>
      </c>
      <c r="AV496" s="13" t="s">
        <v>92</v>
      </c>
      <c r="AW496" s="13" t="s">
        <v>42</v>
      </c>
      <c r="AX496" s="13" t="s">
        <v>82</v>
      </c>
      <c r="AY496" s="151" t="s">
        <v>139</v>
      </c>
    </row>
    <row r="497" spans="2:65" s="13" customFormat="1" ht="11.25">
      <c r="B497" s="150"/>
      <c r="D497" s="144" t="s">
        <v>159</v>
      </c>
      <c r="E497" s="151" t="s">
        <v>44</v>
      </c>
      <c r="F497" s="152" t="s">
        <v>707</v>
      </c>
      <c r="H497" s="153">
        <v>40</v>
      </c>
      <c r="I497" s="154"/>
      <c r="L497" s="150"/>
      <c r="M497" s="155"/>
      <c r="T497" s="156"/>
      <c r="AT497" s="151" t="s">
        <v>159</v>
      </c>
      <c r="AU497" s="151" t="s">
        <v>92</v>
      </c>
      <c r="AV497" s="13" t="s">
        <v>92</v>
      </c>
      <c r="AW497" s="13" t="s">
        <v>42</v>
      </c>
      <c r="AX497" s="13" t="s">
        <v>82</v>
      </c>
      <c r="AY497" s="151" t="s">
        <v>139</v>
      </c>
    </row>
    <row r="498" spans="2:65" s="13" customFormat="1" ht="11.25">
      <c r="B498" s="150"/>
      <c r="D498" s="144" t="s">
        <v>159</v>
      </c>
      <c r="E498" s="151" t="s">
        <v>44</v>
      </c>
      <c r="F498" s="152" t="s">
        <v>708</v>
      </c>
      <c r="H498" s="153">
        <v>54</v>
      </c>
      <c r="I498" s="154"/>
      <c r="L498" s="150"/>
      <c r="M498" s="155"/>
      <c r="T498" s="156"/>
      <c r="AT498" s="151" t="s">
        <v>159</v>
      </c>
      <c r="AU498" s="151" t="s">
        <v>92</v>
      </c>
      <c r="AV498" s="13" t="s">
        <v>92</v>
      </c>
      <c r="AW498" s="13" t="s">
        <v>42</v>
      </c>
      <c r="AX498" s="13" t="s">
        <v>82</v>
      </c>
      <c r="AY498" s="151" t="s">
        <v>139</v>
      </c>
    </row>
    <row r="499" spans="2:65" s="13" customFormat="1" ht="11.25">
      <c r="B499" s="150"/>
      <c r="D499" s="144" t="s">
        <v>159</v>
      </c>
      <c r="E499" s="151" t="s">
        <v>44</v>
      </c>
      <c r="F499" s="152" t="s">
        <v>709</v>
      </c>
      <c r="H499" s="153">
        <v>68</v>
      </c>
      <c r="I499" s="154"/>
      <c r="L499" s="150"/>
      <c r="M499" s="155"/>
      <c r="T499" s="156"/>
      <c r="AT499" s="151" t="s">
        <v>159</v>
      </c>
      <c r="AU499" s="151" t="s">
        <v>92</v>
      </c>
      <c r="AV499" s="13" t="s">
        <v>92</v>
      </c>
      <c r="AW499" s="13" t="s">
        <v>42</v>
      </c>
      <c r="AX499" s="13" t="s">
        <v>82</v>
      </c>
      <c r="AY499" s="151" t="s">
        <v>139</v>
      </c>
    </row>
    <row r="500" spans="2:65" s="13" customFormat="1" ht="11.25">
      <c r="B500" s="150"/>
      <c r="D500" s="144" t="s">
        <v>159</v>
      </c>
      <c r="E500" s="151" t="s">
        <v>44</v>
      </c>
      <c r="F500" s="152" t="s">
        <v>697</v>
      </c>
      <c r="H500" s="153">
        <v>12</v>
      </c>
      <c r="I500" s="154"/>
      <c r="L500" s="150"/>
      <c r="M500" s="155"/>
      <c r="T500" s="156"/>
      <c r="AT500" s="151" t="s">
        <v>159</v>
      </c>
      <c r="AU500" s="151" t="s">
        <v>92</v>
      </c>
      <c r="AV500" s="13" t="s">
        <v>92</v>
      </c>
      <c r="AW500" s="13" t="s">
        <v>42</v>
      </c>
      <c r="AX500" s="13" t="s">
        <v>82</v>
      </c>
      <c r="AY500" s="151" t="s">
        <v>139</v>
      </c>
    </row>
    <row r="501" spans="2:65" s="13" customFormat="1" ht="11.25">
      <c r="B501" s="150"/>
      <c r="D501" s="144" t="s">
        <v>159</v>
      </c>
      <c r="E501" s="151" t="s">
        <v>44</v>
      </c>
      <c r="F501" s="152" t="s">
        <v>698</v>
      </c>
      <c r="H501" s="153">
        <v>15</v>
      </c>
      <c r="I501" s="154"/>
      <c r="L501" s="150"/>
      <c r="M501" s="155"/>
      <c r="T501" s="156"/>
      <c r="AT501" s="151" t="s">
        <v>159</v>
      </c>
      <c r="AU501" s="151" t="s">
        <v>92</v>
      </c>
      <c r="AV501" s="13" t="s">
        <v>92</v>
      </c>
      <c r="AW501" s="13" t="s">
        <v>42</v>
      </c>
      <c r="AX501" s="13" t="s">
        <v>82</v>
      </c>
      <c r="AY501" s="151" t="s">
        <v>139</v>
      </c>
    </row>
    <row r="502" spans="2:65" s="13" customFormat="1" ht="11.25">
      <c r="B502" s="150"/>
      <c r="D502" s="144" t="s">
        <v>159</v>
      </c>
      <c r="E502" s="151" t="s">
        <v>44</v>
      </c>
      <c r="F502" s="152" t="s">
        <v>701</v>
      </c>
      <c r="H502" s="153">
        <v>26</v>
      </c>
      <c r="I502" s="154"/>
      <c r="L502" s="150"/>
      <c r="M502" s="155"/>
      <c r="T502" s="156"/>
      <c r="AT502" s="151" t="s">
        <v>159</v>
      </c>
      <c r="AU502" s="151" t="s">
        <v>92</v>
      </c>
      <c r="AV502" s="13" t="s">
        <v>92</v>
      </c>
      <c r="AW502" s="13" t="s">
        <v>42</v>
      </c>
      <c r="AX502" s="13" t="s">
        <v>82</v>
      </c>
      <c r="AY502" s="151" t="s">
        <v>139</v>
      </c>
    </row>
    <row r="503" spans="2:65" s="13" customFormat="1" ht="11.25">
      <c r="B503" s="150"/>
      <c r="D503" s="144" t="s">
        <v>159</v>
      </c>
      <c r="E503" s="151" t="s">
        <v>44</v>
      </c>
      <c r="F503" s="152" t="s">
        <v>710</v>
      </c>
      <c r="H503" s="153">
        <v>24</v>
      </c>
      <c r="I503" s="154"/>
      <c r="L503" s="150"/>
      <c r="M503" s="155"/>
      <c r="T503" s="156"/>
      <c r="AT503" s="151" t="s">
        <v>159</v>
      </c>
      <c r="AU503" s="151" t="s">
        <v>92</v>
      </c>
      <c r="AV503" s="13" t="s">
        <v>92</v>
      </c>
      <c r="AW503" s="13" t="s">
        <v>42</v>
      </c>
      <c r="AX503" s="13" t="s">
        <v>82</v>
      </c>
      <c r="AY503" s="151" t="s">
        <v>139</v>
      </c>
    </row>
    <row r="504" spans="2:65" s="13" customFormat="1" ht="11.25">
      <c r="B504" s="150"/>
      <c r="D504" s="144" t="s">
        <v>159</v>
      </c>
      <c r="E504" s="151" t="s">
        <v>44</v>
      </c>
      <c r="F504" s="152" t="s">
        <v>711</v>
      </c>
      <c r="H504" s="153">
        <v>36</v>
      </c>
      <c r="I504" s="154"/>
      <c r="L504" s="150"/>
      <c r="M504" s="155"/>
      <c r="T504" s="156"/>
      <c r="AT504" s="151" t="s">
        <v>159</v>
      </c>
      <c r="AU504" s="151" t="s">
        <v>92</v>
      </c>
      <c r="AV504" s="13" t="s">
        <v>92</v>
      </c>
      <c r="AW504" s="13" t="s">
        <v>42</v>
      </c>
      <c r="AX504" s="13" t="s">
        <v>82</v>
      </c>
      <c r="AY504" s="151" t="s">
        <v>139</v>
      </c>
    </row>
    <row r="505" spans="2:65" s="13" customFormat="1" ht="11.25">
      <c r="B505" s="150"/>
      <c r="D505" s="144" t="s">
        <v>159</v>
      </c>
      <c r="E505" s="151" t="s">
        <v>44</v>
      </c>
      <c r="F505" s="152" t="s">
        <v>712</v>
      </c>
      <c r="H505" s="153">
        <v>30</v>
      </c>
      <c r="I505" s="154"/>
      <c r="L505" s="150"/>
      <c r="M505" s="155"/>
      <c r="T505" s="156"/>
      <c r="AT505" s="151" t="s">
        <v>159</v>
      </c>
      <c r="AU505" s="151" t="s">
        <v>92</v>
      </c>
      <c r="AV505" s="13" t="s">
        <v>92</v>
      </c>
      <c r="AW505" s="13" t="s">
        <v>42</v>
      </c>
      <c r="AX505" s="13" t="s">
        <v>82</v>
      </c>
      <c r="AY505" s="151" t="s">
        <v>139</v>
      </c>
    </row>
    <row r="506" spans="2:65" s="14" customFormat="1" ht="11.25">
      <c r="B506" s="157"/>
      <c r="D506" s="144" t="s">
        <v>159</v>
      </c>
      <c r="E506" s="158" t="s">
        <v>44</v>
      </c>
      <c r="F506" s="159" t="s">
        <v>166</v>
      </c>
      <c r="H506" s="160">
        <v>869</v>
      </c>
      <c r="I506" s="161"/>
      <c r="L506" s="157"/>
      <c r="M506" s="162"/>
      <c r="T506" s="163"/>
      <c r="AT506" s="158" t="s">
        <v>159</v>
      </c>
      <c r="AU506" s="158" t="s">
        <v>92</v>
      </c>
      <c r="AV506" s="14" t="s">
        <v>146</v>
      </c>
      <c r="AW506" s="14" t="s">
        <v>42</v>
      </c>
      <c r="AX506" s="14" t="s">
        <v>90</v>
      </c>
      <c r="AY506" s="158" t="s">
        <v>139</v>
      </c>
    </row>
    <row r="507" spans="2:65" s="1" customFormat="1" ht="21.75" customHeight="1">
      <c r="B507" s="33"/>
      <c r="C507" s="125" t="s">
        <v>713</v>
      </c>
      <c r="D507" s="125" t="s">
        <v>142</v>
      </c>
      <c r="E507" s="126" t="s">
        <v>714</v>
      </c>
      <c r="F507" s="127" t="s">
        <v>715</v>
      </c>
      <c r="G507" s="128" t="s">
        <v>499</v>
      </c>
      <c r="H507" s="129">
        <v>47</v>
      </c>
      <c r="I507" s="130"/>
      <c r="J507" s="131">
        <f>ROUND(I507*H507,2)</f>
        <v>0</v>
      </c>
      <c r="K507" s="132"/>
      <c r="L507" s="33"/>
      <c r="M507" s="133" t="s">
        <v>44</v>
      </c>
      <c r="N507" s="134" t="s">
        <v>53</v>
      </c>
      <c r="P507" s="135">
        <f>O507*H507</f>
        <v>0</v>
      </c>
      <c r="Q507" s="135">
        <v>0</v>
      </c>
      <c r="R507" s="135">
        <f>Q507*H507</f>
        <v>0</v>
      </c>
      <c r="S507" s="135">
        <v>0</v>
      </c>
      <c r="T507" s="136">
        <f>S507*H507</f>
        <v>0</v>
      </c>
      <c r="AR507" s="137" t="s">
        <v>232</v>
      </c>
      <c r="AT507" s="137" t="s">
        <v>142</v>
      </c>
      <c r="AU507" s="137" t="s">
        <v>92</v>
      </c>
      <c r="AY507" s="17" t="s">
        <v>139</v>
      </c>
      <c r="BE507" s="138">
        <f>IF(N507="základní",J507,0)</f>
        <v>0</v>
      </c>
      <c r="BF507" s="138">
        <f>IF(N507="snížená",J507,0)</f>
        <v>0</v>
      </c>
      <c r="BG507" s="138">
        <f>IF(N507="zákl. přenesená",J507,0)</f>
        <v>0</v>
      </c>
      <c r="BH507" s="138">
        <f>IF(N507="sníž. přenesená",J507,0)</f>
        <v>0</v>
      </c>
      <c r="BI507" s="138">
        <f>IF(N507="nulová",J507,0)</f>
        <v>0</v>
      </c>
      <c r="BJ507" s="17" t="s">
        <v>90</v>
      </c>
      <c r="BK507" s="138">
        <f>ROUND(I507*H507,2)</f>
        <v>0</v>
      </c>
      <c r="BL507" s="17" t="s">
        <v>232</v>
      </c>
      <c r="BM507" s="137" t="s">
        <v>716</v>
      </c>
    </row>
    <row r="508" spans="2:65" s="13" customFormat="1" ht="11.25">
      <c r="B508" s="150"/>
      <c r="D508" s="144" t="s">
        <v>159</v>
      </c>
      <c r="E508" s="151" t="s">
        <v>44</v>
      </c>
      <c r="F508" s="152" t="s">
        <v>717</v>
      </c>
      <c r="H508" s="153">
        <v>47</v>
      </c>
      <c r="I508" s="154"/>
      <c r="L508" s="150"/>
      <c r="M508" s="155"/>
      <c r="T508" s="156"/>
      <c r="AT508" s="151" t="s">
        <v>159</v>
      </c>
      <c r="AU508" s="151" t="s">
        <v>92</v>
      </c>
      <c r="AV508" s="13" t="s">
        <v>92</v>
      </c>
      <c r="AW508" s="13" t="s">
        <v>42</v>
      </c>
      <c r="AX508" s="13" t="s">
        <v>82</v>
      </c>
      <c r="AY508" s="151" t="s">
        <v>139</v>
      </c>
    </row>
    <row r="509" spans="2:65" s="14" customFormat="1" ht="11.25">
      <c r="B509" s="157"/>
      <c r="D509" s="144" t="s">
        <v>159</v>
      </c>
      <c r="E509" s="158" t="s">
        <v>44</v>
      </c>
      <c r="F509" s="159" t="s">
        <v>166</v>
      </c>
      <c r="H509" s="160">
        <v>47</v>
      </c>
      <c r="I509" s="161"/>
      <c r="L509" s="157"/>
      <c r="M509" s="162"/>
      <c r="T509" s="163"/>
      <c r="AT509" s="158" t="s">
        <v>159</v>
      </c>
      <c r="AU509" s="158" t="s">
        <v>92</v>
      </c>
      <c r="AV509" s="14" t="s">
        <v>146</v>
      </c>
      <c r="AW509" s="14" t="s">
        <v>42</v>
      </c>
      <c r="AX509" s="14" t="s">
        <v>90</v>
      </c>
      <c r="AY509" s="158" t="s">
        <v>139</v>
      </c>
    </row>
    <row r="510" spans="2:65" s="1" customFormat="1" ht="24.2" customHeight="1">
      <c r="B510" s="33"/>
      <c r="C510" s="125" t="s">
        <v>718</v>
      </c>
      <c r="D510" s="125" t="s">
        <v>142</v>
      </c>
      <c r="E510" s="126" t="s">
        <v>719</v>
      </c>
      <c r="F510" s="127" t="s">
        <v>720</v>
      </c>
      <c r="G510" s="128" t="s">
        <v>499</v>
      </c>
      <c r="H510" s="129">
        <v>80.400000000000006</v>
      </c>
      <c r="I510" s="130"/>
      <c r="J510" s="131">
        <f>ROUND(I510*H510,2)</f>
        <v>0</v>
      </c>
      <c r="K510" s="132"/>
      <c r="L510" s="33"/>
      <c r="M510" s="133" t="s">
        <v>44</v>
      </c>
      <c r="N510" s="134" t="s">
        <v>53</v>
      </c>
      <c r="P510" s="135">
        <f>O510*H510</f>
        <v>0</v>
      </c>
      <c r="Q510" s="135">
        <v>0</v>
      </c>
      <c r="R510" s="135">
        <f>Q510*H510</f>
        <v>0</v>
      </c>
      <c r="S510" s="135">
        <v>0</v>
      </c>
      <c r="T510" s="136">
        <f>S510*H510</f>
        <v>0</v>
      </c>
      <c r="AR510" s="137" t="s">
        <v>232</v>
      </c>
      <c r="AT510" s="137" t="s">
        <v>142</v>
      </c>
      <c r="AU510" s="137" t="s">
        <v>92</v>
      </c>
      <c r="AY510" s="17" t="s">
        <v>139</v>
      </c>
      <c r="BE510" s="138">
        <f>IF(N510="základní",J510,0)</f>
        <v>0</v>
      </c>
      <c r="BF510" s="138">
        <f>IF(N510="snížená",J510,0)</f>
        <v>0</v>
      </c>
      <c r="BG510" s="138">
        <f>IF(N510="zákl. přenesená",J510,0)</f>
        <v>0</v>
      </c>
      <c r="BH510" s="138">
        <f>IF(N510="sníž. přenesená",J510,0)</f>
        <v>0</v>
      </c>
      <c r="BI510" s="138">
        <f>IF(N510="nulová",J510,0)</f>
        <v>0</v>
      </c>
      <c r="BJ510" s="17" t="s">
        <v>90</v>
      </c>
      <c r="BK510" s="138">
        <f>ROUND(I510*H510,2)</f>
        <v>0</v>
      </c>
      <c r="BL510" s="17" t="s">
        <v>232</v>
      </c>
      <c r="BM510" s="137" t="s">
        <v>721</v>
      </c>
    </row>
    <row r="511" spans="2:65" s="12" customFormat="1" ht="11.25">
      <c r="B511" s="143"/>
      <c r="D511" s="144" t="s">
        <v>159</v>
      </c>
      <c r="E511" s="145" t="s">
        <v>44</v>
      </c>
      <c r="F511" s="146" t="s">
        <v>722</v>
      </c>
      <c r="H511" s="145" t="s">
        <v>44</v>
      </c>
      <c r="I511" s="147"/>
      <c r="L511" s="143"/>
      <c r="M511" s="148"/>
      <c r="T511" s="149"/>
      <c r="AT511" s="145" t="s">
        <v>159</v>
      </c>
      <c r="AU511" s="145" t="s">
        <v>92</v>
      </c>
      <c r="AV511" s="12" t="s">
        <v>90</v>
      </c>
      <c r="AW511" s="12" t="s">
        <v>42</v>
      </c>
      <c r="AX511" s="12" t="s">
        <v>82</v>
      </c>
      <c r="AY511" s="145" t="s">
        <v>139</v>
      </c>
    </row>
    <row r="512" spans="2:65" s="13" customFormat="1" ht="11.25">
      <c r="B512" s="150"/>
      <c r="D512" s="144" t="s">
        <v>159</v>
      </c>
      <c r="E512" s="151" t="s">
        <v>44</v>
      </c>
      <c r="F512" s="152" t="s">
        <v>723</v>
      </c>
      <c r="H512" s="153">
        <v>11</v>
      </c>
      <c r="I512" s="154"/>
      <c r="L512" s="150"/>
      <c r="M512" s="155"/>
      <c r="T512" s="156"/>
      <c r="AT512" s="151" t="s">
        <v>159</v>
      </c>
      <c r="AU512" s="151" t="s">
        <v>92</v>
      </c>
      <c r="AV512" s="13" t="s">
        <v>92</v>
      </c>
      <c r="AW512" s="13" t="s">
        <v>42</v>
      </c>
      <c r="AX512" s="13" t="s">
        <v>82</v>
      </c>
      <c r="AY512" s="151" t="s">
        <v>139</v>
      </c>
    </row>
    <row r="513" spans="2:51" s="13" customFormat="1" ht="11.25">
      <c r="B513" s="150"/>
      <c r="D513" s="144" t="s">
        <v>159</v>
      </c>
      <c r="E513" s="151" t="s">
        <v>44</v>
      </c>
      <c r="F513" s="152" t="s">
        <v>724</v>
      </c>
      <c r="H513" s="153">
        <v>11</v>
      </c>
      <c r="I513" s="154"/>
      <c r="L513" s="150"/>
      <c r="M513" s="155"/>
      <c r="T513" s="156"/>
      <c r="AT513" s="151" t="s">
        <v>159</v>
      </c>
      <c r="AU513" s="151" t="s">
        <v>92</v>
      </c>
      <c r="AV513" s="13" t="s">
        <v>92</v>
      </c>
      <c r="AW513" s="13" t="s">
        <v>42</v>
      </c>
      <c r="AX513" s="13" t="s">
        <v>82</v>
      </c>
      <c r="AY513" s="151" t="s">
        <v>139</v>
      </c>
    </row>
    <row r="514" spans="2:51" s="13" customFormat="1" ht="11.25">
      <c r="B514" s="150"/>
      <c r="D514" s="144" t="s">
        <v>159</v>
      </c>
      <c r="E514" s="151" t="s">
        <v>44</v>
      </c>
      <c r="F514" s="152" t="s">
        <v>725</v>
      </c>
      <c r="H514" s="153">
        <v>2.2000000000000002</v>
      </c>
      <c r="I514" s="154"/>
      <c r="L514" s="150"/>
      <c r="M514" s="155"/>
      <c r="T514" s="156"/>
      <c r="AT514" s="151" t="s">
        <v>159</v>
      </c>
      <c r="AU514" s="151" t="s">
        <v>92</v>
      </c>
      <c r="AV514" s="13" t="s">
        <v>92</v>
      </c>
      <c r="AW514" s="13" t="s">
        <v>42</v>
      </c>
      <c r="AX514" s="13" t="s">
        <v>82</v>
      </c>
      <c r="AY514" s="151" t="s">
        <v>139</v>
      </c>
    </row>
    <row r="515" spans="2:51" s="13" customFormat="1" ht="11.25">
      <c r="B515" s="150"/>
      <c r="D515" s="144" t="s">
        <v>159</v>
      </c>
      <c r="E515" s="151" t="s">
        <v>44</v>
      </c>
      <c r="F515" s="152" t="s">
        <v>726</v>
      </c>
      <c r="H515" s="153">
        <v>2.2000000000000002</v>
      </c>
      <c r="I515" s="154"/>
      <c r="L515" s="150"/>
      <c r="M515" s="155"/>
      <c r="T515" s="156"/>
      <c r="AT515" s="151" t="s">
        <v>159</v>
      </c>
      <c r="AU515" s="151" t="s">
        <v>92</v>
      </c>
      <c r="AV515" s="13" t="s">
        <v>92</v>
      </c>
      <c r="AW515" s="13" t="s">
        <v>42</v>
      </c>
      <c r="AX515" s="13" t="s">
        <v>82</v>
      </c>
      <c r="AY515" s="151" t="s">
        <v>139</v>
      </c>
    </row>
    <row r="516" spans="2:51" s="13" customFormat="1" ht="11.25">
      <c r="B516" s="150"/>
      <c r="D516" s="144" t="s">
        <v>159</v>
      </c>
      <c r="E516" s="151" t="s">
        <v>44</v>
      </c>
      <c r="F516" s="152" t="s">
        <v>727</v>
      </c>
      <c r="H516" s="153">
        <v>2.2000000000000002</v>
      </c>
      <c r="I516" s="154"/>
      <c r="L516" s="150"/>
      <c r="M516" s="155"/>
      <c r="T516" s="156"/>
      <c r="AT516" s="151" t="s">
        <v>159</v>
      </c>
      <c r="AU516" s="151" t="s">
        <v>92</v>
      </c>
      <c r="AV516" s="13" t="s">
        <v>92</v>
      </c>
      <c r="AW516" s="13" t="s">
        <v>42</v>
      </c>
      <c r="AX516" s="13" t="s">
        <v>82</v>
      </c>
      <c r="AY516" s="151" t="s">
        <v>139</v>
      </c>
    </row>
    <row r="517" spans="2:51" s="13" customFormat="1" ht="11.25">
      <c r="B517" s="150"/>
      <c r="D517" s="144" t="s">
        <v>159</v>
      </c>
      <c r="E517" s="151" t="s">
        <v>44</v>
      </c>
      <c r="F517" s="152" t="s">
        <v>728</v>
      </c>
      <c r="H517" s="153">
        <v>2.2000000000000002</v>
      </c>
      <c r="I517" s="154"/>
      <c r="L517" s="150"/>
      <c r="M517" s="155"/>
      <c r="T517" s="156"/>
      <c r="AT517" s="151" t="s">
        <v>159</v>
      </c>
      <c r="AU517" s="151" t="s">
        <v>92</v>
      </c>
      <c r="AV517" s="13" t="s">
        <v>92</v>
      </c>
      <c r="AW517" s="13" t="s">
        <v>42</v>
      </c>
      <c r="AX517" s="13" t="s">
        <v>82</v>
      </c>
      <c r="AY517" s="151" t="s">
        <v>139</v>
      </c>
    </row>
    <row r="518" spans="2:51" s="13" customFormat="1" ht="11.25">
      <c r="B518" s="150"/>
      <c r="D518" s="144" t="s">
        <v>159</v>
      </c>
      <c r="E518" s="151" t="s">
        <v>44</v>
      </c>
      <c r="F518" s="152" t="s">
        <v>729</v>
      </c>
      <c r="H518" s="153">
        <v>2.2000000000000002</v>
      </c>
      <c r="I518" s="154"/>
      <c r="L518" s="150"/>
      <c r="M518" s="155"/>
      <c r="T518" s="156"/>
      <c r="AT518" s="151" t="s">
        <v>159</v>
      </c>
      <c r="AU518" s="151" t="s">
        <v>92</v>
      </c>
      <c r="AV518" s="13" t="s">
        <v>92</v>
      </c>
      <c r="AW518" s="13" t="s">
        <v>42</v>
      </c>
      <c r="AX518" s="13" t="s">
        <v>82</v>
      </c>
      <c r="AY518" s="151" t="s">
        <v>139</v>
      </c>
    </row>
    <row r="519" spans="2:51" s="13" customFormat="1" ht="11.25">
      <c r="B519" s="150"/>
      <c r="D519" s="144" t="s">
        <v>159</v>
      </c>
      <c r="E519" s="151" t="s">
        <v>44</v>
      </c>
      <c r="F519" s="152" t="s">
        <v>730</v>
      </c>
      <c r="H519" s="153">
        <v>2.2000000000000002</v>
      </c>
      <c r="I519" s="154"/>
      <c r="L519" s="150"/>
      <c r="M519" s="155"/>
      <c r="T519" s="156"/>
      <c r="AT519" s="151" t="s">
        <v>159</v>
      </c>
      <c r="AU519" s="151" t="s">
        <v>92</v>
      </c>
      <c r="AV519" s="13" t="s">
        <v>92</v>
      </c>
      <c r="AW519" s="13" t="s">
        <v>42</v>
      </c>
      <c r="AX519" s="13" t="s">
        <v>82</v>
      </c>
      <c r="AY519" s="151" t="s">
        <v>139</v>
      </c>
    </row>
    <row r="520" spans="2:51" s="13" customFormat="1" ht="11.25">
      <c r="B520" s="150"/>
      <c r="D520" s="144" t="s">
        <v>159</v>
      </c>
      <c r="E520" s="151" t="s">
        <v>44</v>
      </c>
      <c r="F520" s="152" t="s">
        <v>731</v>
      </c>
      <c r="H520" s="153">
        <v>2.2000000000000002</v>
      </c>
      <c r="I520" s="154"/>
      <c r="L520" s="150"/>
      <c r="M520" s="155"/>
      <c r="T520" s="156"/>
      <c r="AT520" s="151" t="s">
        <v>159</v>
      </c>
      <c r="AU520" s="151" t="s">
        <v>92</v>
      </c>
      <c r="AV520" s="13" t="s">
        <v>92</v>
      </c>
      <c r="AW520" s="13" t="s">
        <v>42</v>
      </c>
      <c r="AX520" s="13" t="s">
        <v>82</v>
      </c>
      <c r="AY520" s="151" t="s">
        <v>139</v>
      </c>
    </row>
    <row r="521" spans="2:51" s="13" customFormat="1" ht="11.25">
      <c r="B521" s="150"/>
      <c r="D521" s="144" t="s">
        <v>159</v>
      </c>
      <c r="E521" s="151" t="s">
        <v>44</v>
      </c>
      <c r="F521" s="152" t="s">
        <v>732</v>
      </c>
      <c r="H521" s="153">
        <v>10</v>
      </c>
      <c r="I521" s="154"/>
      <c r="L521" s="150"/>
      <c r="M521" s="155"/>
      <c r="T521" s="156"/>
      <c r="AT521" s="151" t="s">
        <v>159</v>
      </c>
      <c r="AU521" s="151" t="s">
        <v>92</v>
      </c>
      <c r="AV521" s="13" t="s">
        <v>92</v>
      </c>
      <c r="AW521" s="13" t="s">
        <v>42</v>
      </c>
      <c r="AX521" s="13" t="s">
        <v>82</v>
      </c>
      <c r="AY521" s="151" t="s">
        <v>139</v>
      </c>
    </row>
    <row r="522" spans="2:51" s="12" customFormat="1" ht="11.25">
      <c r="B522" s="143"/>
      <c r="D522" s="144" t="s">
        <v>159</v>
      </c>
      <c r="E522" s="145" t="s">
        <v>44</v>
      </c>
      <c r="F522" s="146" t="s">
        <v>733</v>
      </c>
      <c r="H522" s="145" t="s">
        <v>44</v>
      </c>
      <c r="I522" s="147"/>
      <c r="L522" s="143"/>
      <c r="M522" s="148"/>
      <c r="T522" s="149"/>
      <c r="AT522" s="145" t="s">
        <v>159</v>
      </c>
      <c r="AU522" s="145" t="s">
        <v>92</v>
      </c>
      <c r="AV522" s="12" t="s">
        <v>90</v>
      </c>
      <c r="AW522" s="12" t="s">
        <v>42</v>
      </c>
      <c r="AX522" s="12" t="s">
        <v>82</v>
      </c>
      <c r="AY522" s="145" t="s">
        <v>139</v>
      </c>
    </row>
    <row r="523" spans="2:51" s="13" customFormat="1" ht="11.25">
      <c r="B523" s="150"/>
      <c r="D523" s="144" t="s">
        <v>159</v>
      </c>
      <c r="E523" s="151" t="s">
        <v>44</v>
      </c>
      <c r="F523" s="152" t="s">
        <v>734</v>
      </c>
      <c r="H523" s="153">
        <v>1</v>
      </c>
      <c r="I523" s="154"/>
      <c r="L523" s="150"/>
      <c r="M523" s="155"/>
      <c r="T523" s="156"/>
      <c r="AT523" s="151" t="s">
        <v>159</v>
      </c>
      <c r="AU523" s="151" t="s">
        <v>92</v>
      </c>
      <c r="AV523" s="13" t="s">
        <v>92</v>
      </c>
      <c r="AW523" s="13" t="s">
        <v>42</v>
      </c>
      <c r="AX523" s="13" t="s">
        <v>82</v>
      </c>
      <c r="AY523" s="151" t="s">
        <v>139</v>
      </c>
    </row>
    <row r="524" spans="2:51" s="13" customFormat="1" ht="11.25">
      <c r="B524" s="150"/>
      <c r="D524" s="144" t="s">
        <v>159</v>
      </c>
      <c r="E524" s="151" t="s">
        <v>44</v>
      </c>
      <c r="F524" s="152" t="s">
        <v>735</v>
      </c>
      <c r="H524" s="153">
        <v>1</v>
      </c>
      <c r="I524" s="154"/>
      <c r="L524" s="150"/>
      <c r="M524" s="155"/>
      <c r="T524" s="156"/>
      <c r="AT524" s="151" t="s">
        <v>159</v>
      </c>
      <c r="AU524" s="151" t="s">
        <v>92</v>
      </c>
      <c r="AV524" s="13" t="s">
        <v>92</v>
      </c>
      <c r="AW524" s="13" t="s">
        <v>42</v>
      </c>
      <c r="AX524" s="13" t="s">
        <v>82</v>
      </c>
      <c r="AY524" s="151" t="s">
        <v>139</v>
      </c>
    </row>
    <row r="525" spans="2:51" s="12" customFormat="1" ht="11.25">
      <c r="B525" s="143"/>
      <c r="D525" s="144" t="s">
        <v>159</v>
      </c>
      <c r="E525" s="145" t="s">
        <v>44</v>
      </c>
      <c r="F525" s="146" t="s">
        <v>736</v>
      </c>
      <c r="H525" s="145" t="s">
        <v>44</v>
      </c>
      <c r="I525" s="147"/>
      <c r="L525" s="143"/>
      <c r="M525" s="148"/>
      <c r="T525" s="149"/>
      <c r="AT525" s="145" t="s">
        <v>159</v>
      </c>
      <c r="AU525" s="145" t="s">
        <v>92</v>
      </c>
      <c r="AV525" s="12" t="s">
        <v>90</v>
      </c>
      <c r="AW525" s="12" t="s">
        <v>42</v>
      </c>
      <c r="AX525" s="12" t="s">
        <v>82</v>
      </c>
      <c r="AY525" s="145" t="s">
        <v>139</v>
      </c>
    </row>
    <row r="526" spans="2:51" s="13" customFormat="1" ht="11.25">
      <c r="B526" s="150"/>
      <c r="D526" s="144" t="s">
        <v>159</v>
      </c>
      <c r="E526" s="151" t="s">
        <v>44</v>
      </c>
      <c r="F526" s="152" t="s">
        <v>737</v>
      </c>
      <c r="H526" s="153">
        <v>4.4000000000000004</v>
      </c>
      <c r="I526" s="154"/>
      <c r="L526" s="150"/>
      <c r="M526" s="155"/>
      <c r="T526" s="156"/>
      <c r="AT526" s="151" t="s">
        <v>159</v>
      </c>
      <c r="AU526" s="151" t="s">
        <v>92</v>
      </c>
      <c r="AV526" s="13" t="s">
        <v>92</v>
      </c>
      <c r="AW526" s="13" t="s">
        <v>42</v>
      </c>
      <c r="AX526" s="13" t="s">
        <v>82</v>
      </c>
      <c r="AY526" s="151" t="s">
        <v>139</v>
      </c>
    </row>
    <row r="527" spans="2:51" s="13" customFormat="1" ht="11.25">
      <c r="B527" s="150"/>
      <c r="D527" s="144" t="s">
        <v>159</v>
      </c>
      <c r="E527" s="151" t="s">
        <v>44</v>
      </c>
      <c r="F527" s="152" t="s">
        <v>738</v>
      </c>
      <c r="H527" s="153">
        <v>2.2000000000000002</v>
      </c>
      <c r="I527" s="154"/>
      <c r="L527" s="150"/>
      <c r="M527" s="155"/>
      <c r="T527" s="156"/>
      <c r="AT527" s="151" t="s">
        <v>159</v>
      </c>
      <c r="AU527" s="151" t="s">
        <v>92</v>
      </c>
      <c r="AV527" s="13" t="s">
        <v>92</v>
      </c>
      <c r="AW527" s="13" t="s">
        <v>42</v>
      </c>
      <c r="AX527" s="13" t="s">
        <v>82</v>
      </c>
      <c r="AY527" s="151" t="s">
        <v>139</v>
      </c>
    </row>
    <row r="528" spans="2:51" s="13" customFormat="1" ht="11.25">
      <c r="B528" s="150"/>
      <c r="D528" s="144" t="s">
        <v>159</v>
      </c>
      <c r="E528" s="151" t="s">
        <v>44</v>
      </c>
      <c r="F528" s="152" t="s">
        <v>739</v>
      </c>
      <c r="H528" s="153">
        <v>2.2000000000000002</v>
      </c>
      <c r="I528" s="154"/>
      <c r="L528" s="150"/>
      <c r="M528" s="155"/>
      <c r="T528" s="156"/>
      <c r="AT528" s="151" t="s">
        <v>159</v>
      </c>
      <c r="AU528" s="151" t="s">
        <v>92</v>
      </c>
      <c r="AV528" s="13" t="s">
        <v>92</v>
      </c>
      <c r="AW528" s="13" t="s">
        <v>42</v>
      </c>
      <c r="AX528" s="13" t="s">
        <v>82</v>
      </c>
      <c r="AY528" s="151" t="s">
        <v>139</v>
      </c>
    </row>
    <row r="529" spans="2:65" s="13" customFormat="1" ht="11.25">
      <c r="B529" s="150"/>
      <c r="D529" s="144" t="s">
        <v>159</v>
      </c>
      <c r="E529" s="151" t="s">
        <v>44</v>
      </c>
      <c r="F529" s="152" t="s">
        <v>727</v>
      </c>
      <c r="H529" s="153">
        <v>2.2000000000000002</v>
      </c>
      <c r="I529" s="154"/>
      <c r="L529" s="150"/>
      <c r="M529" s="155"/>
      <c r="T529" s="156"/>
      <c r="AT529" s="151" t="s">
        <v>159</v>
      </c>
      <c r="AU529" s="151" t="s">
        <v>92</v>
      </c>
      <c r="AV529" s="13" t="s">
        <v>92</v>
      </c>
      <c r="AW529" s="13" t="s">
        <v>42</v>
      </c>
      <c r="AX529" s="13" t="s">
        <v>82</v>
      </c>
      <c r="AY529" s="151" t="s">
        <v>139</v>
      </c>
    </row>
    <row r="530" spans="2:65" s="12" customFormat="1" ht="11.25">
      <c r="B530" s="143"/>
      <c r="D530" s="144" t="s">
        <v>159</v>
      </c>
      <c r="E530" s="145" t="s">
        <v>44</v>
      </c>
      <c r="F530" s="146" t="s">
        <v>740</v>
      </c>
      <c r="H530" s="145" t="s">
        <v>44</v>
      </c>
      <c r="I530" s="147"/>
      <c r="L530" s="143"/>
      <c r="M530" s="148"/>
      <c r="T530" s="149"/>
      <c r="AT530" s="145" t="s">
        <v>159</v>
      </c>
      <c r="AU530" s="145" t="s">
        <v>92</v>
      </c>
      <c r="AV530" s="12" t="s">
        <v>90</v>
      </c>
      <c r="AW530" s="12" t="s">
        <v>42</v>
      </c>
      <c r="AX530" s="12" t="s">
        <v>82</v>
      </c>
      <c r="AY530" s="145" t="s">
        <v>139</v>
      </c>
    </row>
    <row r="531" spans="2:65" s="13" customFormat="1" ht="11.25">
      <c r="B531" s="150"/>
      <c r="D531" s="144" t="s">
        <v>159</v>
      </c>
      <c r="E531" s="151" t="s">
        <v>44</v>
      </c>
      <c r="F531" s="152" t="s">
        <v>741</v>
      </c>
      <c r="H531" s="153">
        <v>5</v>
      </c>
      <c r="I531" s="154"/>
      <c r="L531" s="150"/>
      <c r="M531" s="155"/>
      <c r="T531" s="156"/>
      <c r="AT531" s="151" t="s">
        <v>159</v>
      </c>
      <c r="AU531" s="151" t="s">
        <v>92</v>
      </c>
      <c r="AV531" s="13" t="s">
        <v>92</v>
      </c>
      <c r="AW531" s="13" t="s">
        <v>42</v>
      </c>
      <c r="AX531" s="13" t="s">
        <v>82</v>
      </c>
      <c r="AY531" s="151" t="s">
        <v>139</v>
      </c>
    </row>
    <row r="532" spans="2:65" s="13" customFormat="1" ht="11.25">
      <c r="B532" s="150"/>
      <c r="D532" s="144" t="s">
        <v>159</v>
      </c>
      <c r="E532" s="151" t="s">
        <v>44</v>
      </c>
      <c r="F532" s="152" t="s">
        <v>742</v>
      </c>
      <c r="H532" s="153">
        <v>5</v>
      </c>
      <c r="I532" s="154"/>
      <c r="L532" s="150"/>
      <c r="M532" s="155"/>
      <c r="T532" s="156"/>
      <c r="AT532" s="151" t="s">
        <v>159</v>
      </c>
      <c r="AU532" s="151" t="s">
        <v>92</v>
      </c>
      <c r="AV532" s="13" t="s">
        <v>92</v>
      </c>
      <c r="AW532" s="13" t="s">
        <v>42</v>
      </c>
      <c r="AX532" s="13" t="s">
        <v>82</v>
      </c>
      <c r="AY532" s="151" t="s">
        <v>139</v>
      </c>
    </row>
    <row r="533" spans="2:65" s="13" customFormat="1" ht="11.25">
      <c r="B533" s="150"/>
      <c r="D533" s="144" t="s">
        <v>159</v>
      </c>
      <c r="E533" s="151" t="s">
        <v>44</v>
      </c>
      <c r="F533" s="152" t="s">
        <v>743</v>
      </c>
      <c r="H533" s="153">
        <v>5</v>
      </c>
      <c r="I533" s="154"/>
      <c r="L533" s="150"/>
      <c r="M533" s="155"/>
      <c r="T533" s="156"/>
      <c r="AT533" s="151" t="s">
        <v>159</v>
      </c>
      <c r="AU533" s="151" t="s">
        <v>92</v>
      </c>
      <c r="AV533" s="13" t="s">
        <v>92</v>
      </c>
      <c r="AW533" s="13" t="s">
        <v>42</v>
      </c>
      <c r="AX533" s="13" t="s">
        <v>82</v>
      </c>
      <c r="AY533" s="151" t="s">
        <v>139</v>
      </c>
    </row>
    <row r="534" spans="2:65" s="13" customFormat="1" ht="11.25">
      <c r="B534" s="150"/>
      <c r="D534" s="144" t="s">
        <v>159</v>
      </c>
      <c r="E534" s="151" t="s">
        <v>44</v>
      </c>
      <c r="F534" s="152" t="s">
        <v>744</v>
      </c>
      <c r="H534" s="153">
        <v>5</v>
      </c>
      <c r="I534" s="154"/>
      <c r="L534" s="150"/>
      <c r="M534" s="155"/>
      <c r="T534" s="156"/>
      <c r="AT534" s="151" t="s">
        <v>159</v>
      </c>
      <c r="AU534" s="151" t="s">
        <v>92</v>
      </c>
      <c r="AV534" s="13" t="s">
        <v>92</v>
      </c>
      <c r="AW534" s="13" t="s">
        <v>42</v>
      </c>
      <c r="AX534" s="13" t="s">
        <v>82</v>
      </c>
      <c r="AY534" s="151" t="s">
        <v>139</v>
      </c>
    </row>
    <row r="535" spans="2:65" s="14" customFormat="1" ht="11.25">
      <c r="B535" s="157"/>
      <c r="D535" s="144" t="s">
        <v>159</v>
      </c>
      <c r="E535" s="158" t="s">
        <v>44</v>
      </c>
      <c r="F535" s="159" t="s">
        <v>166</v>
      </c>
      <c r="H535" s="160">
        <v>80.400000000000006</v>
      </c>
      <c r="I535" s="161"/>
      <c r="L535" s="157"/>
      <c r="M535" s="162"/>
      <c r="T535" s="163"/>
      <c r="AT535" s="158" t="s">
        <v>159</v>
      </c>
      <c r="AU535" s="158" t="s">
        <v>92</v>
      </c>
      <c r="AV535" s="14" t="s">
        <v>146</v>
      </c>
      <c r="AW535" s="14" t="s">
        <v>42</v>
      </c>
      <c r="AX535" s="14" t="s">
        <v>90</v>
      </c>
      <c r="AY535" s="158" t="s">
        <v>139</v>
      </c>
    </row>
    <row r="536" spans="2:65" s="1" customFormat="1" ht="16.5" customHeight="1">
      <c r="B536" s="33"/>
      <c r="C536" s="125" t="s">
        <v>745</v>
      </c>
      <c r="D536" s="125" t="s">
        <v>142</v>
      </c>
      <c r="E536" s="126" t="s">
        <v>746</v>
      </c>
      <c r="F536" s="127" t="s">
        <v>747</v>
      </c>
      <c r="G536" s="128" t="s">
        <v>476</v>
      </c>
      <c r="H536" s="129">
        <v>1</v>
      </c>
      <c r="I536" s="130"/>
      <c r="J536" s="131">
        <f>ROUND(I536*H536,2)</f>
        <v>0</v>
      </c>
      <c r="K536" s="132"/>
      <c r="L536" s="33"/>
      <c r="M536" s="133" t="s">
        <v>44</v>
      </c>
      <c r="N536" s="134" t="s">
        <v>53</v>
      </c>
      <c r="P536" s="135">
        <f>O536*H536</f>
        <v>0</v>
      </c>
      <c r="Q536" s="135">
        <v>0</v>
      </c>
      <c r="R536" s="135">
        <f>Q536*H536</f>
        <v>0</v>
      </c>
      <c r="S536" s="135">
        <v>0</v>
      </c>
      <c r="T536" s="136">
        <f>S536*H536</f>
        <v>0</v>
      </c>
      <c r="AR536" s="137" t="s">
        <v>232</v>
      </c>
      <c r="AT536" s="137" t="s">
        <v>142</v>
      </c>
      <c r="AU536" s="137" t="s">
        <v>92</v>
      </c>
      <c r="AY536" s="17" t="s">
        <v>139</v>
      </c>
      <c r="BE536" s="138">
        <f>IF(N536="základní",J536,0)</f>
        <v>0</v>
      </c>
      <c r="BF536" s="138">
        <f>IF(N536="snížená",J536,0)</f>
        <v>0</v>
      </c>
      <c r="BG536" s="138">
        <f>IF(N536="zákl. přenesená",J536,0)</f>
        <v>0</v>
      </c>
      <c r="BH536" s="138">
        <f>IF(N536="sníž. přenesená",J536,0)</f>
        <v>0</v>
      </c>
      <c r="BI536" s="138">
        <f>IF(N536="nulová",J536,0)</f>
        <v>0</v>
      </c>
      <c r="BJ536" s="17" t="s">
        <v>90</v>
      </c>
      <c r="BK536" s="138">
        <f>ROUND(I536*H536,2)</f>
        <v>0</v>
      </c>
      <c r="BL536" s="17" t="s">
        <v>232</v>
      </c>
      <c r="BM536" s="137" t="s">
        <v>748</v>
      </c>
    </row>
    <row r="537" spans="2:65" s="1" customFormat="1" ht="55.5" customHeight="1">
      <c r="B537" s="33"/>
      <c r="C537" s="125" t="s">
        <v>749</v>
      </c>
      <c r="D537" s="125" t="s">
        <v>142</v>
      </c>
      <c r="E537" s="126" t="s">
        <v>750</v>
      </c>
      <c r="F537" s="127" t="s">
        <v>475</v>
      </c>
      <c r="G537" s="128" t="s">
        <v>476</v>
      </c>
      <c r="H537" s="129">
        <v>1</v>
      </c>
      <c r="I537" s="130"/>
      <c r="J537" s="131">
        <f>ROUND(I537*H537,2)</f>
        <v>0</v>
      </c>
      <c r="K537" s="132"/>
      <c r="L537" s="33"/>
      <c r="M537" s="133" t="s">
        <v>44</v>
      </c>
      <c r="N537" s="134" t="s">
        <v>53</v>
      </c>
      <c r="P537" s="135">
        <f>O537*H537</f>
        <v>0</v>
      </c>
      <c r="Q537" s="135">
        <v>0</v>
      </c>
      <c r="R537" s="135">
        <f>Q537*H537</f>
        <v>0</v>
      </c>
      <c r="S537" s="135">
        <v>0</v>
      </c>
      <c r="T537" s="136">
        <f>S537*H537</f>
        <v>0</v>
      </c>
      <c r="AR537" s="137" t="s">
        <v>232</v>
      </c>
      <c r="AT537" s="137" t="s">
        <v>142</v>
      </c>
      <c r="AU537" s="137" t="s">
        <v>92</v>
      </c>
      <c r="AY537" s="17" t="s">
        <v>139</v>
      </c>
      <c r="BE537" s="138">
        <f>IF(N537="základní",J537,0)</f>
        <v>0</v>
      </c>
      <c r="BF537" s="138">
        <f>IF(N537="snížená",J537,0)</f>
        <v>0</v>
      </c>
      <c r="BG537" s="138">
        <f>IF(N537="zákl. přenesená",J537,0)</f>
        <v>0</v>
      </c>
      <c r="BH537" s="138">
        <f>IF(N537="sníž. přenesená",J537,0)</f>
        <v>0</v>
      </c>
      <c r="BI537" s="138">
        <f>IF(N537="nulová",J537,0)</f>
        <v>0</v>
      </c>
      <c r="BJ537" s="17" t="s">
        <v>90</v>
      </c>
      <c r="BK537" s="138">
        <f>ROUND(I537*H537,2)</f>
        <v>0</v>
      </c>
      <c r="BL537" s="17" t="s">
        <v>232</v>
      </c>
      <c r="BM537" s="137" t="s">
        <v>751</v>
      </c>
    </row>
    <row r="538" spans="2:65" s="1" customFormat="1" ht="44.25" customHeight="1">
      <c r="B538" s="33"/>
      <c r="C538" s="125" t="s">
        <v>752</v>
      </c>
      <c r="D538" s="125" t="s">
        <v>142</v>
      </c>
      <c r="E538" s="126" t="s">
        <v>753</v>
      </c>
      <c r="F538" s="127" t="s">
        <v>480</v>
      </c>
      <c r="G538" s="128" t="s">
        <v>476</v>
      </c>
      <c r="H538" s="129">
        <v>1</v>
      </c>
      <c r="I538" s="130"/>
      <c r="J538" s="131">
        <f>ROUND(I538*H538,2)</f>
        <v>0</v>
      </c>
      <c r="K538" s="132"/>
      <c r="L538" s="33"/>
      <c r="M538" s="133" t="s">
        <v>44</v>
      </c>
      <c r="N538" s="134" t="s">
        <v>53</v>
      </c>
      <c r="P538" s="135">
        <f>O538*H538</f>
        <v>0</v>
      </c>
      <c r="Q538" s="135">
        <v>0</v>
      </c>
      <c r="R538" s="135">
        <f>Q538*H538</f>
        <v>0</v>
      </c>
      <c r="S538" s="135">
        <v>0</v>
      </c>
      <c r="T538" s="136">
        <f>S538*H538</f>
        <v>0</v>
      </c>
      <c r="AR538" s="137" t="s">
        <v>232</v>
      </c>
      <c r="AT538" s="137" t="s">
        <v>142</v>
      </c>
      <c r="AU538" s="137" t="s">
        <v>92</v>
      </c>
      <c r="AY538" s="17" t="s">
        <v>139</v>
      </c>
      <c r="BE538" s="138">
        <f>IF(N538="základní",J538,0)</f>
        <v>0</v>
      </c>
      <c r="BF538" s="138">
        <f>IF(N538="snížená",J538,0)</f>
        <v>0</v>
      </c>
      <c r="BG538" s="138">
        <f>IF(N538="zákl. přenesená",J538,0)</f>
        <v>0</v>
      </c>
      <c r="BH538" s="138">
        <f>IF(N538="sníž. přenesená",J538,0)</f>
        <v>0</v>
      </c>
      <c r="BI538" s="138">
        <f>IF(N538="nulová",J538,0)</f>
        <v>0</v>
      </c>
      <c r="BJ538" s="17" t="s">
        <v>90</v>
      </c>
      <c r="BK538" s="138">
        <f>ROUND(I538*H538,2)</f>
        <v>0</v>
      </c>
      <c r="BL538" s="17" t="s">
        <v>232</v>
      </c>
      <c r="BM538" s="137" t="s">
        <v>754</v>
      </c>
    </row>
    <row r="539" spans="2:65" s="1" customFormat="1" ht="24.2" customHeight="1">
      <c r="B539" s="33"/>
      <c r="C539" s="125" t="s">
        <v>755</v>
      </c>
      <c r="D539" s="125" t="s">
        <v>142</v>
      </c>
      <c r="E539" s="126" t="s">
        <v>756</v>
      </c>
      <c r="F539" s="127" t="s">
        <v>492</v>
      </c>
      <c r="G539" s="128" t="s">
        <v>401</v>
      </c>
      <c r="H539" s="129">
        <v>1</v>
      </c>
      <c r="I539" s="130"/>
      <c r="J539" s="131">
        <f>ROUND(I539*H539,2)</f>
        <v>0</v>
      </c>
      <c r="K539" s="132"/>
      <c r="L539" s="33"/>
      <c r="M539" s="133" t="s">
        <v>44</v>
      </c>
      <c r="N539" s="134" t="s">
        <v>53</v>
      </c>
      <c r="P539" s="135">
        <f>O539*H539</f>
        <v>0</v>
      </c>
      <c r="Q539" s="135">
        <v>0</v>
      </c>
      <c r="R539" s="135">
        <f>Q539*H539</f>
        <v>0</v>
      </c>
      <c r="S539" s="135">
        <v>0</v>
      </c>
      <c r="T539" s="136">
        <f>S539*H539</f>
        <v>0</v>
      </c>
      <c r="AR539" s="137" t="s">
        <v>232</v>
      </c>
      <c r="AT539" s="137" t="s">
        <v>142</v>
      </c>
      <c r="AU539" s="137" t="s">
        <v>92</v>
      </c>
      <c r="AY539" s="17" t="s">
        <v>139</v>
      </c>
      <c r="BE539" s="138">
        <f>IF(N539="základní",J539,0)</f>
        <v>0</v>
      </c>
      <c r="BF539" s="138">
        <f>IF(N539="snížená",J539,0)</f>
        <v>0</v>
      </c>
      <c r="BG539" s="138">
        <f>IF(N539="zákl. přenesená",J539,0)</f>
        <v>0</v>
      </c>
      <c r="BH539" s="138">
        <f>IF(N539="sníž. přenesená",J539,0)</f>
        <v>0</v>
      </c>
      <c r="BI539" s="138">
        <f>IF(N539="nulová",J539,0)</f>
        <v>0</v>
      </c>
      <c r="BJ539" s="17" t="s">
        <v>90</v>
      </c>
      <c r="BK539" s="138">
        <f>ROUND(I539*H539,2)</f>
        <v>0</v>
      </c>
      <c r="BL539" s="17" t="s">
        <v>232</v>
      </c>
      <c r="BM539" s="137" t="s">
        <v>757</v>
      </c>
    </row>
    <row r="540" spans="2:65" s="1" customFormat="1" ht="33" customHeight="1">
      <c r="B540" s="33"/>
      <c r="C540" s="125" t="s">
        <v>758</v>
      </c>
      <c r="D540" s="125" t="s">
        <v>142</v>
      </c>
      <c r="E540" s="126" t="s">
        <v>759</v>
      </c>
      <c r="F540" s="127" t="s">
        <v>628</v>
      </c>
      <c r="G540" s="128" t="s">
        <v>401</v>
      </c>
      <c r="H540" s="129">
        <v>1</v>
      </c>
      <c r="I540" s="130"/>
      <c r="J540" s="131">
        <f>ROUND(I540*H540,2)</f>
        <v>0</v>
      </c>
      <c r="K540" s="132"/>
      <c r="L540" s="33"/>
      <c r="M540" s="133" t="s">
        <v>44</v>
      </c>
      <c r="N540" s="134" t="s">
        <v>53</v>
      </c>
      <c r="P540" s="135">
        <f>O540*H540</f>
        <v>0</v>
      </c>
      <c r="Q540" s="135">
        <v>0</v>
      </c>
      <c r="R540" s="135">
        <f>Q540*H540</f>
        <v>0</v>
      </c>
      <c r="S540" s="135">
        <v>0</v>
      </c>
      <c r="T540" s="136">
        <f>S540*H540</f>
        <v>0</v>
      </c>
      <c r="AR540" s="137" t="s">
        <v>232</v>
      </c>
      <c r="AT540" s="137" t="s">
        <v>142</v>
      </c>
      <c r="AU540" s="137" t="s">
        <v>92</v>
      </c>
      <c r="AY540" s="17" t="s">
        <v>139</v>
      </c>
      <c r="BE540" s="138">
        <f>IF(N540="základní",J540,0)</f>
        <v>0</v>
      </c>
      <c r="BF540" s="138">
        <f>IF(N540="snížená",J540,0)</f>
        <v>0</v>
      </c>
      <c r="BG540" s="138">
        <f>IF(N540="zákl. přenesená",J540,0)</f>
        <v>0</v>
      </c>
      <c r="BH540" s="138">
        <f>IF(N540="sníž. přenesená",J540,0)</f>
        <v>0</v>
      </c>
      <c r="BI540" s="138">
        <f>IF(N540="nulová",J540,0)</f>
        <v>0</v>
      </c>
      <c r="BJ540" s="17" t="s">
        <v>90</v>
      </c>
      <c r="BK540" s="138">
        <f>ROUND(I540*H540,2)</f>
        <v>0</v>
      </c>
      <c r="BL540" s="17" t="s">
        <v>232</v>
      </c>
      <c r="BM540" s="137" t="s">
        <v>760</v>
      </c>
    </row>
    <row r="541" spans="2:65" s="11" customFormat="1" ht="22.9" customHeight="1">
      <c r="B541" s="113"/>
      <c r="D541" s="114" t="s">
        <v>81</v>
      </c>
      <c r="E541" s="123" t="s">
        <v>761</v>
      </c>
      <c r="F541" s="123" t="s">
        <v>762</v>
      </c>
      <c r="I541" s="116"/>
      <c r="J541" s="124">
        <f>BK541</f>
        <v>0</v>
      </c>
      <c r="L541" s="113"/>
      <c r="M541" s="118"/>
      <c r="P541" s="119">
        <f>SUM(P542:P561)</f>
        <v>0</v>
      </c>
      <c r="R541" s="119">
        <f>SUM(R542:R561)</f>
        <v>0</v>
      </c>
      <c r="T541" s="120">
        <f>SUM(T542:T561)</f>
        <v>0</v>
      </c>
      <c r="AR541" s="114" t="s">
        <v>92</v>
      </c>
      <c r="AT541" s="121" t="s">
        <v>81</v>
      </c>
      <c r="AU541" s="121" t="s">
        <v>90</v>
      </c>
      <c r="AY541" s="114" t="s">
        <v>139</v>
      </c>
      <c r="BK541" s="122">
        <f>SUM(BK542:BK561)</f>
        <v>0</v>
      </c>
    </row>
    <row r="542" spans="2:65" s="1" customFormat="1" ht="37.9" customHeight="1">
      <c r="B542" s="33"/>
      <c r="C542" s="125" t="s">
        <v>763</v>
      </c>
      <c r="D542" s="125" t="s">
        <v>142</v>
      </c>
      <c r="E542" s="126" t="s">
        <v>764</v>
      </c>
      <c r="F542" s="127" t="s">
        <v>765</v>
      </c>
      <c r="G542" s="128" t="s">
        <v>401</v>
      </c>
      <c r="H542" s="129">
        <v>1</v>
      </c>
      <c r="I542" s="130"/>
      <c r="J542" s="131">
        <f>ROUND(I542*H542,2)</f>
        <v>0</v>
      </c>
      <c r="K542" s="132"/>
      <c r="L542" s="33"/>
      <c r="M542" s="133" t="s">
        <v>44</v>
      </c>
      <c r="N542" s="134" t="s">
        <v>53</v>
      </c>
      <c r="P542" s="135">
        <f>O542*H542</f>
        <v>0</v>
      </c>
      <c r="Q542" s="135">
        <v>0</v>
      </c>
      <c r="R542" s="135">
        <f>Q542*H542</f>
        <v>0</v>
      </c>
      <c r="S542" s="135">
        <v>0</v>
      </c>
      <c r="T542" s="136">
        <f>S542*H542</f>
        <v>0</v>
      </c>
      <c r="AR542" s="137" t="s">
        <v>232</v>
      </c>
      <c r="AT542" s="137" t="s">
        <v>142</v>
      </c>
      <c r="AU542" s="137" t="s">
        <v>92</v>
      </c>
      <c r="AY542" s="17" t="s">
        <v>139</v>
      </c>
      <c r="BE542" s="138">
        <f>IF(N542="základní",J542,0)</f>
        <v>0</v>
      </c>
      <c r="BF542" s="138">
        <f>IF(N542="snížená",J542,0)</f>
        <v>0</v>
      </c>
      <c r="BG542" s="138">
        <f>IF(N542="zákl. přenesená",J542,0)</f>
        <v>0</v>
      </c>
      <c r="BH542" s="138">
        <f>IF(N542="sníž. přenesená",J542,0)</f>
        <v>0</v>
      </c>
      <c r="BI542" s="138">
        <f>IF(N542="nulová",J542,0)</f>
        <v>0</v>
      </c>
      <c r="BJ542" s="17" t="s">
        <v>90</v>
      </c>
      <c r="BK542" s="138">
        <f>ROUND(I542*H542,2)</f>
        <v>0</v>
      </c>
      <c r="BL542" s="17" t="s">
        <v>232</v>
      </c>
      <c r="BM542" s="137" t="s">
        <v>766</v>
      </c>
    </row>
    <row r="543" spans="2:65" s="1" customFormat="1" ht="37.9" customHeight="1">
      <c r="B543" s="33"/>
      <c r="C543" s="125" t="s">
        <v>767</v>
      </c>
      <c r="D543" s="125" t="s">
        <v>142</v>
      </c>
      <c r="E543" s="126" t="s">
        <v>768</v>
      </c>
      <c r="F543" s="127" t="s">
        <v>769</v>
      </c>
      <c r="G543" s="128" t="s">
        <v>145</v>
      </c>
      <c r="H543" s="129">
        <v>2</v>
      </c>
      <c r="I543" s="130"/>
      <c r="J543" s="131">
        <f>ROUND(I543*H543,2)</f>
        <v>0</v>
      </c>
      <c r="K543" s="132"/>
      <c r="L543" s="33"/>
      <c r="M543" s="133" t="s">
        <v>44</v>
      </c>
      <c r="N543" s="134" t="s">
        <v>53</v>
      </c>
      <c r="P543" s="135">
        <f>O543*H543</f>
        <v>0</v>
      </c>
      <c r="Q543" s="135">
        <v>0</v>
      </c>
      <c r="R543" s="135">
        <f>Q543*H543</f>
        <v>0</v>
      </c>
      <c r="S543" s="135">
        <v>0</v>
      </c>
      <c r="T543" s="136">
        <f>S543*H543</f>
        <v>0</v>
      </c>
      <c r="AR543" s="137" t="s">
        <v>232</v>
      </c>
      <c r="AT543" s="137" t="s">
        <v>142</v>
      </c>
      <c r="AU543" s="137" t="s">
        <v>92</v>
      </c>
      <c r="AY543" s="17" t="s">
        <v>139</v>
      </c>
      <c r="BE543" s="138">
        <f>IF(N543="základní",J543,0)</f>
        <v>0</v>
      </c>
      <c r="BF543" s="138">
        <f>IF(N543="snížená",J543,0)</f>
        <v>0</v>
      </c>
      <c r="BG543" s="138">
        <f>IF(N543="zákl. přenesená",J543,0)</f>
        <v>0</v>
      </c>
      <c r="BH543" s="138">
        <f>IF(N543="sníž. přenesená",J543,0)</f>
        <v>0</v>
      </c>
      <c r="BI543" s="138">
        <f>IF(N543="nulová",J543,0)</f>
        <v>0</v>
      </c>
      <c r="BJ543" s="17" t="s">
        <v>90</v>
      </c>
      <c r="BK543" s="138">
        <f>ROUND(I543*H543,2)</f>
        <v>0</v>
      </c>
      <c r="BL543" s="17" t="s">
        <v>232</v>
      </c>
      <c r="BM543" s="137" t="s">
        <v>770</v>
      </c>
    </row>
    <row r="544" spans="2:65" s="1" customFormat="1" ht="11.25">
      <c r="B544" s="33"/>
      <c r="D544" s="139" t="s">
        <v>148</v>
      </c>
      <c r="F544" s="140" t="s">
        <v>771</v>
      </c>
      <c r="I544" s="141"/>
      <c r="L544" s="33"/>
      <c r="M544" s="142"/>
      <c r="T544" s="54"/>
      <c r="AT544" s="17" t="s">
        <v>148</v>
      </c>
      <c r="AU544" s="17" t="s">
        <v>92</v>
      </c>
    </row>
    <row r="545" spans="2:65" s="13" customFormat="1" ht="11.25">
      <c r="B545" s="150"/>
      <c r="D545" s="144" t="s">
        <v>159</v>
      </c>
      <c r="E545" s="151" t="s">
        <v>44</v>
      </c>
      <c r="F545" s="152" t="s">
        <v>772</v>
      </c>
      <c r="H545" s="153">
        <v>1</v>
      </c>
      <c r="I545" s="154"/>
      <c r="L545" s="150"/>
      <c r="M545" s="155"/>
      <c r="T545" s="156"/>
      <c r="AT545" s="151" t="s">
        <v>159</v>
      </c>
      <c r="AU545" s="151" t="s">
        <v>92</v>
      </c>
      <c r="AV545" s="13" t="s">
        <v>92</v>
      </c>
      <c r="AW545" s="13" t="s">
        <v>42</v>
      </c>
      <c r="AX545" s="13" t="s">
        <v>82</v>
      </c>
      <c r="AY545" s="151" t="s">
        <v>139</v>
      </c>
    </row>
    <row r="546" spans="2:65" s="13" customFormat="1" ht="11.25">
      <c r="B546" s="150"/>
      <c r="D546" s="144" t="s">
        <v>159</v>
      </c>
      <c r="E546" s="151" t="s">
        <v>44</v>
      </c>
      <c r="F546" s="152" t="s">
        <v>773</v>
      </c>
      <c r="H546" s="153">
        <v>1</v>
      </c>
      <c r="I546" s="154"/>
      <c r="L546" s="150"/>
      <c r="M546" s="155"/>
      <c r="T546" s="156"/>
      <c r="AT546" s="151" t="s">
        <v>159</v>
      </c>
      <c r="AU546" s="151" t="s">
        <v>92</v>
      </c>
      <c r="AV546" s="13" t="s">
        <v>92</v>
      </c>
      <c r="AW546" s="13" t="s">
        <v>42</v>
      </c>
      <c r="AX546" s="13" t="s">
        <v>82</v>
      </c>
      <c r="AY546" s="151" t="s">
        <v>139</v>
      </c>
    </row>
    <row r="547" spans="2:65" s="14" customFormat="1" ht="11.25">
      <c r="B547" s="157"/>
      <c r="D547" s="144" t="s">
        <v>159</v>
      </c>
      <c r="E547" s="158" t="s">
        <v>44</v>
      </c>
      <c r="F547" s="159" t="s">
        <v>166</v>
      </c>
      <c r="H547" s="160">
        <v>2</v>
      </c>
      <c r="I547" s="161"/>
      <c r="L547" s="157"/>
      <c r="M547" s="162"/>
      <c r="T547" s="163"/>
      <c r="AT547" s="158" t="s">
        <v>159</v>
      </c>
      <c r="AU547" s="158" t="s">
        <v>92</v>
      </c>
      <c r="AV547" s="14" t="s">
        <v>146</v>
      </c>
      <c r="AW547" s="14" t="s">
        <v>42</v>
      </c>
      <c r="AX547" s="14" t="s">
        <v>90</v>
      </c>
      <c r="AY547" s="158" t="s">
        <v>139</v>
      </c>
    </row>
    <row r="548" spans="2:65" s="1" customFormat="1" ht="33" customHeight="1">
      <c r="B548" s="33"/>
      <c r="C548" s="125" t="s">
        <v>774</v>
      </c>
      <c r="D548" s="125" t="s">
        <v>142</v>
      </c>
      <c r="E548" s="126" t="s">
        <v>775</v>
      </c>
      <c r="F548" s="127" t="s">
        <v>776</v>
      </c>
      <c r="G548" s="128" t="s">
        <v>145</v>
      </c>
      <c r="H548" s="129">
        <v>12</v>
      </c>
      <c r="I548" s="130"/>
      <c r="J548" s="131">
        <f>ROUND(I548*H548,2)</f>
        <v>0</v>
      </c>
      <c r="K548" s="132"/>
      <c r="L548" s="33"/>
      <c r="M548" s="133" t="s">
        <v>44</v>
      </c>
      <c r="N548" s="134" t="s">
        <v>53</v>
      </c>
      <c r="P548" s="135">
        <f>O548*H548</f>
        <v>0</v>
      </c>
      <c r="Q548" s="135">
        <v>0</v>
      </c>
      <c r="R548" s="135">
        <f>Q548*H548</f>
        <v>0</v>
      </c>
      <c r="S548" s="135">
        <v>0</v>
      </c>
      <c r="T548" s="136">
        <f>S548*H548</f>
        <v>0</v>
      </c>
      <c r="AR548" s="137" t="s">
        <v>232</v>
      </c>
      <c r="AT548" s="137" t="s">
        <v>142</v>
      </c>
      <c r="AU548" s="137" t="s">
        <v>92</v>
      </c>
      <c r="AY548" s="17" t="s">
        <v>139</v>
      </c>
      <c r="BE548" s="138">
        <f>IF(N548="základní",J548,0)</f>
        <v>0</v>
      </c>
      <c r="BF548" s="138">
        <f>IF(N548="snížená",J548,0)</f>
        <v>0</v>
      </c>
      <c r="BG548" s="138">
        <f>IF(N548="zákl. přenesená",J548,0)</f>
        <v>0</v>
      </c>
      <c r="BH548" s="138">
        <f>IF(N548="sníž. přenesená",J548,0)</f>
        <v>0</v>
      </c>
      <c r="BI548" s="138">
        <f>IF(N548="nulová",J548,0)</f>
        <v>0</v>
      </c>
      <c r="BJ548" s="17" t="s">
        <v>90</v>
      </c>
      <c r="BK548" s="138">
        <f>ROUND(I548*H548,2)</f>
        <v>0</v>
      </c>
      <c r="BL548" s="17" t="s">
        <v>232</v>
      </c>
      <c r="BM548" s="137" t="s">
        <v>777</v>
      </c>
    </row>
    <row r="549" spans="2:65" s="1" customFormat="1" ht="11.25">
      <c r="B549" s="33"/>
      <c r="D549" s="139" t="s">
        <v>148</v>
      </c>
      <c r="F549" s="140" t="s">
        <v>778</v>
      </c>
      <c r="I549" s="141"/>
      <c r="L549" s="33"/>
      <c r="M549" s="142"/>
      <c r="T549" s="54"/>
      <c r="AT549" s="17" t="s">
        <v>148</v>
      </c>
      <c r="AU549" s="17" t="s">
        <v>92</v>
      </c>
    </row>
    <row r="550" spans="2:65" s="13" customFormat="1" ht="11.25">
      <c r="B550" s="150"/>
      <c r="D550" s="144" t="s">
        <v>159</v>
      </c>
      <c r="E550" s="151" t="s">
        <v>44</v>
      </c>
      <c r="F550" s="152" t="s">
        <v>779</v>
      </c>
      <c r="H550" s="153">
        <v>8</v>
      </c>
      <c r="I550" s="154"/>
      <c r="L550" s="150"/>
      <c r="M550" s="155"/>
      <c r="T550" s="156"/>
      <c r="AT550" s="151" t="s">
        <v>159</v>
      </c>
      <c r="AU550" s="151" t="s">
        <v>92</v>
      </c>
      <c r="AV550" s="13" t="s">
        <v>92</v>
      </c>
      <c r="AW550" s="13" t="s">
        <v>42</v>
      </c>
      <c r="AX550" s="13" t="s">
        <v>82</v>
      </c>
      <c r="AY550" s="151" t="s">
        <v>139</v>
      </c>
    </row>
    <row r="551" spans="2:65" s="13" customFormat="1" ht="11.25">
      <c r="B551" s="150"/>
      <c r="D551" s="144" t="s">
        <v>159</v>
      </c>
      <c r="E551" s="151" t="s">
        <v>44</v>
      </c>
      <c r="F551" s="152" t="s">
        <v>573</v>
      </c>
      <c r="H551" s="153">
        <v>1</v>
      </c>
      <c r="I551" s="154"/>
      <c r="L551" s="150"/>
      <c r="M551" s="155"/>
      <c r="T551" s="156"/>
      <c r="AT551" s="151" t="s">
        <v>159</v>
      </c>
      <c r="AU551" s="151" t="s">
        <v>92</v>
      </c>
      <c r="AV551" s="13" t="s">
        <v>92</v>
      </c>
      <c r="AW551" s="13" t="s">
        <v>42</v>
      </c>
      <c r="AX551" s="13" t="s">
        <v>82</v>
      </c>
      <c r="AY551" s="151" t="s">
        <v>139</v>
      </c>
    </row>
    <row r="552" spans="2:65" s="13" customFormat="1" ht="11.25">
      <c r="B552" s="150"/>
      <c r="D552" s="144" t="s">
        <v>159</v>
      </c>
      <c r="E552" s="151" t="s">
        <v>44</v>
      </c>
      <c r="F552" s="152" t="s">
        <v>780</v>
      </c>
      <c r="H552" s="153">
        <v>1</v>
      </c>
      <c r="I552" s="154"/>
      <c r="L552" s="150"/>
      <c r="M552" s="155"/>
      <c r="T552" s="156"/>
      <c r="AT552" s="151" t="s">
        <v>159</v>
      </c>
      <c r="AU552" s="151" t="s">
        <v>92</v>
      </c>
      <c r="AV552" s="13" t="s">
        <v>92</v>
      </c>
      <c r="AW552" s="13" t="s">
        <v>42</v>
      </c>
      <c r="AX552" s="13" t="s">
        <v>82</v>
      </c>
      <c r="AY552" s="151" t="s">
        <v>139</v>
      </c>
    </row>
    <row r="553" spans="2:65" s="13" customFormat="1" ht="11.25">
      <c r="B553" s="150"/>
      <c r="D553" s="144" t="s">
        <v>159</v>
      </c>
      <c r="E553" s="151" t="s">
        <v>44</v>
      </c>
      <c r="F553" s="152" t="s">
        <v>576</v>
      </c>
      <c r="H553" s="153">
        <v>1</v>
      </c>
      <c r="I553" s="154"/>
      <c r="L553" s="150"/>
      <c r="M553" s="155"/>
      <c r="T553" s="156"/>
      <c r="AT553" s="151" t="s">
        <v>159</v>
      </c>
      <c r="AU553" s="151" t="s">
        <v>92</v>
      </c>
      <c r="AV553" s="13" t="s">
        <v>92</v>
      </c>
      <c r="AW553" s="13" t="s">
        <v>42</v>
      </c>
      <c r="AX553" s="13" t="s">
        <v>82</v>
      </c>
      <c r="AY553" s="151" t="s">
        <v>139</v>
      </c>
    </row>
    <row r="554" spans="2:65" s="13" customFormat="1" ht="11.25">
      <c r="B554" s="150"/>
      <c r="D554" s="144" t="s">
        <v>159</v>
      </c>
      <c r="E554" s="151" t="s">
        <v>44</v>
      </c>
      <c r="F554" s="152" t="s">
        <v>678</v>
      </c>
      <c r="H554" s="153">
        <v>1</v>
      </c>
      <c r="I554" s="154"/>
      <c r="L554" s="150"/>
      <c r="M554" s="155"/>
      <c r="T554" s="156"/>
      <c r="AT554" s="151" t="s">
        <v>159</v>
      </c>
      <c r="AU554" s="151" t="s">
        <v>92</v>
      </c>
      <c r="AV554" s="13" t="s">
        <v>92</v>
      </c>
      <c r="AW554" s="13" t="s">
        <v>42</v>
      </c>
      <c r="AX554" s="13" t="s">
        <v>82</v>
      </c>
      <c r="AY554" s="151" t="s">
        <v>139</v>
      </c>
    </row>
    <row r="555" spans="2:65" s="14" customFormat="1" ht="11.25">
      <c r="B555" s="157"/>
      <c r="D555" s="144" t="s">
        <v>159</v>
      </c>
      <c r="E555" s="158" t="s">
        <v>44</v>
      </c>
      <c r="F555" s="159" t="s">
        <v>166</v>
      </c>
      <c r="H555" s="160">
        <v>12</v>
      </c>
      <c r="I555" s="161"/>
      <c r="L555" s="157"/>
      <c r="M555" s="162"/>
      <c r="T555" s="163"/>
      <c r="AT555" s="158" t="s">
        <v>159</v>
      </c>
      <c r="AU555" s="158" t="s">
        <v>92</v>
      </c>
      <c r="AV555" s="14" t="s">
        <v>146</v>
      </c>
      <c r="AW555" s="14" t="s">
        <v>42</v>
      </c>
      <c r="AX555" s="14" t="s">
        <v>90</v>
      </c>
      <c r="AY555" s="158" t="s">
        <v>139</v>
      </c>
    </row>
    <row r="556" spans="2:65" s="1" customFormat="1" ht="16.5" customHeight="1">
      <c r="B556" s="33"/>
      <c r="C556" s="125" t="s">
        <v>781</v>
      </c>
      <c r="D556" s="125" t="s">
        <v>142</v>
      </c>
      <c r="E556" s="126" t="s">
        <v>782</v>
      </c>
      <c r="F556" s="127" t="s">
        <v>610</v>
      </c>
      <c r="G556" s="128" t="s">
        <v>476</v>
      </c>
      <c r="H556" s="129">
        <v>1</v>
      </c>
      <c r="I556" s="130"/>
      <c r="J556" s="131">
        <f t="shared" ref="J556:J561" si="20">ROUND(I556*H556,2)</f>
        <v>0</v>
      </c>
      <c r="K556" s="132"/>
      <c r="L556" s="33"/>
      <c r="M556" s="133" t="s">
        <v>44</v>
      </c>
      <c r="N556" s="134" t="s">
        <v>53</v>
      </c>
      <c r="P556" s="135">
        <f t="shared" ref="P556:P561" si="21">O556*H556</f>
        <v>0</v>
      </c>
      <c r="Q556" s="135">
        <v>0</v>
      </c>
      <c r="R556" s="135">
        <f t="shared" ref="R556:R561" si="22">Q556*H556</f>
        <v>0</v>
      </c>
      <c r="S556" s="135">
        <v>0</v>
      </c>
      <c r="T556" s="136">
        <f t="shared" ref="T556:T561" si="23">S556*H556</f>
        <v>0</v>
      </c>
      <c r="AR556" s="137" t="s">
        <v>232</v>
      </c>
      <c r="AT556" s="137" t="s">
        <v>142</v>
      </c>
      <c r="AU556" s="137" t="s">
        <v>92</v>
      </c>
      <c r="AY556" s="17" t="s">
        <v>139</v>
      </c>
      <c r="BE556" s="138">
        <f t="shared" ref="BE556:BE561" si="24">IF(N556="základní",J556,0)</f>
        <v>0</v>
      </c>
      <c r="BF556" s="138">
        <f t="shared" ref="BF556:BF561" si="25">IF(N556="snížená",J556,0)</f>
        <v>0</v>
      </c>
      <c r="BG556" s="138">
        <f t="shared" ref="BG556:BG561" si="26">IF(N556="zákl. přenesená",J556,0)</f>
        <v>0</v>
      </c>
      <c r="BH556" s="138">
        <f t="shared" ref="BH556:BH561" si="27">IF(N556="sníž. přenesená",J556,0)</f>
        <v>0</v>
      </c>
      <c r="BI556" s="138">
        <f t="shared" ref="BI556:BI561" si="28">IF(N556="nulová",J556,0)</f>
        <v>0</v>
      </c>
      <c r="BJ556" s="17" t="s">
        <v>90</v>
      </c>
      <c r="BK556" s="138">
        <f t="shared" ref="BK556:BK561" si="29">ROUND(I556*H556,2)</f>
        <v>0</v>
      </c>
      <c r="BL556" s="17" t="s">
        <v>232</v>
      </c>
      <c r="BM556" s="137" t="s">
        <v>783</v>
      </c>
    </row>
    <row r="557" spans="2:65" s="1" customFormat="1" ht="55.5" customHeight="1">
      <c r="B557" s="33"/>
      <c r="C557" s="125" t="s">
        <v>784</v>
      </c>
      <c r="D557" s="125" t="s">
        <v>142</v>
      </c>
      <c r="E557" s="126" t="s">
        <v>785</v>
      </c>
      <c r="F557" s="127" t="s">
        <v>475</v>
      </c>
      <c r="G557" s="128" t="s">
        <v>476</v>
      </c>
      <c r="H557" s="129">
        <v>1</v>
      </c>
      <c r="I557" s="130"/>
      <c r="J557" s="131">
        <f t="shared" si="20"/>
        <v>0</v>
      </c>
      <c r="K557" s="132"/>
      <c r="L557" s="33"/>
      <c r="M557" s="133" t="s">
        <v>44</v>
      </c>
      <c r="N557" s="134" t="s">
        <v>53</v>
      </c>
      <c r="P557" s="135">
        <f t="shared" si="21"/>
        <v>0</v>
      </c>
      <c r="Q557" s="135">
        <v>0</v>
      </c>
      <c r="R557" s="135">
        <f t="shared" si="22"/>
        <v>0</v>
      </c>
      <c r="S557" s="135">
        <v>0</v>
      </c>
      <c r="T557" s="136">
        <f t="shared" si="23"/>
        <v>0</v>
      </c>
      <c r="AR557" s="137" t="s">
        <v>232</v>
      </c>
      <c r="AT557" s="137" t="s">
        <v>142</v>
      </c>
      <c r="AU557" s="137" t="s">
        <v>92</v>
      </c>
      <c r="AY557" s="17" t="s">
        <v>139</v>
      </c>
      <c r="BE557" s="138">
        <f t="shared" si="24"/>
        <v>0</v>
      </c>
      <c r="BF557" s="138">
        <f t="shared" si="25"/>
        <v>0</v>
      </c>
      <c r="BG557" s="138">
        <f t="shared" si="26"/>
        <v>0</v>
      </c>
      <c r="BH557" s="138">
        <f t="shared" si="27"/>
        <v>0</v>
      </c>
      <c r="BI557" s="138">
        <f t="shared" si="28"/>
        <v>0</v>
      </c>
      <c r="BJ557" s="17" t="s">
        <v>90</v>
      </c>
      <c r="BK557" s="138">
        <f t="shared" si="29"/>
        <v>0</v>
      </c>
      <c r="BL557" s="17" t="s">
        <v>232</v>
      </c>
      <c r="BM557" s="137" t="s">
        <v>786</v>
      </c>
    </row>
    <row r="558" spans="2:65" s="1" customFormat="1" ht="44.25" customHeight="1">
      <c r="B558" s="33"/>
      <c r="C558" s="125" t="s">
        <v>787</v>
      </c>
      <c r="D558" s="125" t="s">
        <v>142</v>
      </c>
      <c r="E558" s="126" t="s">
        <v>788</v>
      </c>
      <c r="F558" s="127" t="s">
        <v>480</v>
      </c>
      <c r="G558" s="128" t="s">
        <v>476</v>
      </c>
      <c r="H558" s="129">
        <v>1</v>
      </c>
      <c r="I558" s="130"/>
      <c r="J558" s="131">
        <f t="shared" si="20"/>
        <v>0</v>
      </c>
      <c r="K558" s="132"/>
      <c r="L558" s="33"/>
      <c r="M558" s="133" t="s">
        <v>44</v>
      </c>
      <c r="N558" s="134" t="s">
        <v>53</v>
      </c>
      <c r="P558" s="135">
        <f t="shared" si="21"/>
        <v>0</v>
      </c>
      <c r="Q558" s="135">
        <v>0</v>
      </c>
      <c r="R558" s="135">
        <f t="shared" si="22"/>
        <v>0</v>
      </c>
      <c r="S558" s="135">
        <v>0</v>
      </c>
      <c r="T558" s="136">
        <f t="shared" si="23"/>
        <v>0</v>
      </c>
      <c r="AR558" s="137" t="s">
        <v>232</v>
      </c>
      <c r="AT558" s="137" t="s">
        <v>142</v>
      </c>
      <c r="AU558" s="137" t="s">
        <v>92</v>
      </c>
      <c r="AY558" s="17" t="s">
        <v>139</v>
      </c>
      <c r="BE558" s="138">
        <f t="shared" si="24"/>
        <v>0</v>
      </c>
      <c r="BF558" s="138">
        <f t="shared" si="25"/>
        <v>0</v>
      </c>
      <c r="BG558" s="138">
        <f t="shared" si="26"/>
        <v>0</v>
      </c>
      <c r="BH558" s="138">
        <f t="shared" si="27"/>
        <v>0</v>
      </c>
      <c r="BI558" s="138">
        <f t="shared" si="28"/>
        <v>0</v>
      </c>
      <c r="BJ558" s="17" t="s">
        <v>90</v>
      </c>
      <c r="BK558" s="138">
        <f t="shared" si="29"/>
        <v>0</v>
      </c>
      <c r="BL558" s="17" t="s">
        <v>232</v>
      </c>
      <c r="BM558" s="137" t="s">
        <v>789</v>
      </c>
    </row>
    <row r="559" spans="2:65" s="1" customFormat="1" ht="24.2" customHeight="1">
      <c r="B559" s="33"/>
      <c r="C559" s="125" t="s">
        <v>790</v>
      </c>
      <c r="D559" s="125" t="s">
        <v>142</v>
      </c>
      <c r="E559" s="126" t="s">
        <v>791</v>
      </c>
      <c r="F559" s="127" t="s">
        <v>492</v>
      </c>
      <c r="G559" s="128" t="s">
        <v>401</v>
      </c>
      <c r="H559" s="129">
        <v>1</v>
      </c>
      <c r="I559" s="130"/>
      <c r="J559" s="131">
        <f t="shared" si="20"/>
        <v>0</v>
      </c>
      <c r="K559" s="132"/>
      <c r="L559" s="33"/>
      <c r="M559" s="133" t="s">
        <v>44</v>
      </c>
      <c r="N559" s="134" t="s">
        <v>53</v>
      </c>
      <c r="P559" s="135">
        <f t="shared" si="21"/>
        <v>0</v>
      </c>
      <c r="Q559" s="135">
        <v>0</v>
      </c>
      <c r="R559" s="135">
        <f t="shared" si="22"/>
        <v>0</v>
      </c>
      <c r="S559" s="135">
        <v>0</v>
      </c>
      <c r="T559" s="136">
        <f t="shared" si="23"/>
        <v>0</v>
      </c>
      <c r="AR559" s="137" t="s">
        <v>232</v>
      </c>
      <c r="AT559" s="137" t="s">
        <v>142</v>
      </c>
      <c r="AU559" s="137" t="s">
        <v>92</v>
      </c>
      <c r="AY559" s="17" t="s">
        <v>139</v>
      </c>
      <c r="BE559" s="138">
        <f t="shared" si="24"/>
        <v>0</v>
      </c>
      <c r="BF559" s="138">
        <f t="shared" si="25"/>
        <v>0</v>
      </c>
      <c r="BG559" s="138">
        <f t="shared" si="26"/>
        <v>0</v>
      </c>
      <c r="BH559" s="138">
        <f t="shared" si="27"/>
        <v>0</v>
      </c>
      <c r="BI559" s="138">
        <f t="shared" si="28"/>
        <v>0</v>
      </c>
      <c r="BJ559" s="17" t="s">
        <v>90</v>
      </c>
      <c r="BK559" s="138">
        <f t="shared" si="29"/>
        <v>0</v>
      </c>
      <c r="BL559" s="17" t="s">
        <v>232</v>
      </c>
      <c r="BM559" s="137" t="s">
        <v>792</v>
      </c>
    </row>
    <row r="560" spans="2:65" s="1" customFormat="1" ht="16.5" customHeight="1">
      <c r="B560" s="33"/>
      <c r="C560" s="125" t="s">
        <v>793</v>
      </c>
      <c r="D560" s="125" t="s">
        <v>142</v>
      </c>
      <c r="E560" s="126" t="s">
        <v>794</v>
      </c>
      <c r="F560" s="127" t="s">
        <v>624</v>
      </c>
      <c r="G560" s="128" t="s">
        <v>401</v>
      </c>
      <c r="H560" s="129">
        <v>1</v>
      </c>
      <c r="I560" s="130"/>
      <c r="J560" s="131">
        <f t="shared" si="20"/>
        <v>0</v>
      </c>
      <c r="K560" s="132"/>
      <c r="L560" s="33"/>
      <c r="M560" s="133" t="s">
        <v>44</v>
      </c>
      <c r="N560" s="134" t="s">
        <v>53</v>
      </c>
      <c r="P560" s="135">
        <f t="shared" si="21"/>
        <v>0</v>
      </c>
      <c r="Q560" s="135">
        <v>0</v>
      </c>
      <c r="R560" s="135">
        <f t="shared" si="22"/>
        <v>0</v>
      </c>
      <c r="S560" s="135">
        <v>0</v>
      </c>
      <c r="T560" s="136">
        <f t="shared" si="23"/>
        <v>0</v>
      </c>
      <c r="AR560" s="137" t="s">
        <v>232</v>
      </c>
      <c r="AT560" s="137" t="s">
        <v>142</v>
      </c>
      <c r="AU560" s="137" t="s">
        <v>92</v>
      </c>
      <c r="AY560" s="17" t="s">
        <v>139</v>
      </c>
      <c r="BE560" s="138">
        <f t="shared" si="24"/>
        <v>0</v>
      </c>
      <c r="BF560" s="138">
        <f t="shared" si="25"/>
        <v>0</v>
      </c>
      <c r="BG560" s="138">
        <f t="shared" si="26"/>
        <v>0</v>
      </c>
      <c r="BH560" s="138">
        <f t="shared" si="27"/>
        <v>0</v>
      </c>
      <c r="BI560" s="138">
        <f t="shared" si="28"/>
        <v>0</v>
      </c>
      <c r="BJ560" s="17" t="s">
        <v>90</v>
      </c>
      <c r="BK560" s="138">
        <f t="shared" si="29"/>
        <v>0</v>
      </c>
      <c r="BL560" s="17" t="s">
        <v>232</v>
      </c>
      <c r="BM560" s="137" t="s">
        <v>795</v>
      </c>
    </row>
    <row r="561" spans="2:65" s="1" customFormat="1" ht="33" customHeight="1">
      <c r="B561" s="33"/>
      <c r="C561" s="125" t="s">
        <v>796</v>
      </c>
      <c r="D561" s="125" t="s">
        <v>142</v>
      </c>
      <c r="E561" s="126" t="s">
        <v>797</v>
      </c>
      <c r="F561" s="127" t="s">
        <v>628</v>
      </c>
      <c r="G561" s="128" t="s">
        <v>401</v>
      </c>
      <c r="H561" s="129">
        <v>1</v>
      </c>
      <c r="I561" s="130"/>
      <c r="J561" s="131">
        <f t="shared" si="20"/>
        <v>0</v>
      </c>
      <c r="K561" s="132"/>
      <c r="L561" s="33"/>
      <c r="M561" s="133" t="s">
        <v>44</v>
      </c>
      <c r="N561" s="134" t="s">
        <v>53</v>
      </c>
      <c r="P561" s="135">
        <f t="shared" si="21"/>
        <v>0</v>
      </c>
      <c r="Q561" s="135">
        <v>0</v>
      </c>
      <c r="R561" s="135">
        <f t="shared" si="22"/>
        <v>0</v>
      </c>
      <c r="S561" s="135">
        <v>0</v>
      </c>
      <c r="T561" s="136">
        <f t="shared" si="23"/>
        <v>0</v>
      </c>
      <c r="AR561" s="137" t="s">
        <v>232</v>
      </c>
      <c r="AT561" s="137" t="s">
        <v>142</v>
      </c>
      <c r="AU561" s="137" t="s">
        <v>92</v>
      </c>
      <c r="AY561" s="17" t="s">
        <v>139</v>
      </c>
      <c r="BE561" s="138">
        <f t="shared" si="24"/>
        <v>0</v>
      </c>
      <c r="BF561" s="138">
        <f t="shared" si="25"/>
        <v>0</v>
      </c>
      <c r="BG561" s="138">
        <f t="shared" si="26"/>
        <v>0</v>
      </c>
      <c r="BH561" s="138">
        <f t="shared" si="27"/>
        <v>0</v>
      </c>
      <c r="BI561" s="138">
        <f t="shared" si="28"/>
        <v>0</v>
      </c>
      <c r="BJ561" s="17" t="s">
        <v>90</v>
      </c>
      <c r="BK561" s="138">
        <f t="shared" si="29"/>
        <v>0</v>
      </c>
      <c r="BL561" s="17" t="s">
        <v>232</v>
      </c>
      <c r="BM561" s="137" t="s">
        <v>798</v>
      </c>
    </row>
    <row r="562" spans="2:65" s="11" customFormat="1" ht="22.9" customHeight="1">
      <c r="B562" s="113"/>
      <c r="D562" s="114" t="s">
        <v>81</v>
      </c>
      <c r="E562" s="123" t="s">
        <v>799</v>
      </c>
      <c r="F562" s="123" t="s">
        <v>800</v>
      </c>
      <c r="I562" s="116"/>
      <c r="J562" s="124">
        <f>BK562</f>
        <v>0</v>
      </c>
      <c r="L562" s="113"/>
      <c r="M562" s="118"/>
      <c r="P562" s="119">
        <f>SUM(P563:P632)</f>
        <v>0</v>
      </c>
      <c r="R562" s="119">
        <f>SUM(R563:R632)</f>
        <v>2.9004879000000003</v>
      </c>
      <c r="T562" s="120">
        <f>SUM(T563:T632)</f>
        <v>1.3860188</v>
      </c>
      <c r="AR562" s="114" t="s">
        <v>92</v>
      </c>
      <c r="AT562" s="121" t="s">
        <v>81</v>
      </c>
      <c r="AU562" s="121" t="s">
        <v>90</v>
      </c>
      <c r="AY562" s="114" t="s">
        <v>139</v>
      </c>
      <c r="BK562" s="122">
        <f>SUM(BK563:BK632)</f>
        <v>0</v>
      </c>
    </row>
    <row r="563" spans="2:65" s="1" customFormat="1" ht="33" customHeight="1">
      <c r="B563" s="33"/>
      <c r="C563" s="125" t="s">
        <v>801</v>
      </c>
      <c r="D563" s="125" t="s">
        <v>142</v>
      </c>
      <c r="E563" s="126" t="s">
        <v>802</v>
      </c>
      <c r="F563" s="127" t="s">
        <v>803</v>
      </c>
      <c r="G563" s="128" t="s">
        <v>152</v>
      </c>
      <c r="H563" s="129">
        <v>8.52</v>
      </c>
      <c r="I563" s="130"/>
      <c r="J563" s="131">
        <f>ROUND(I563*H563,2)</f>
        <v>0</v>
      </c>
      <c r="K563" s="132"/>
      <c r="L563" s="33"/>
      <c r="M563" s="133" t="s">
        <v>44</v>
      </c>
      <c r="N563" s="134" t="s">
        <v>53</v>
      </c>
      <c r="P563" s="135">
        <f>O563*H563</f>
        <v>0</v>
      </c>
      <c r="Q563" s="135">
        <v>1.3559999999999999E-2</v>
      </c>
      <c r="R563" s="135">
        <f>Q563*H563</f>
        <v>0.11553119999999999</v>
      </c>
      <c r="S563" s="135">
        <v>0</v>
      </c>
      <c r="T563" s="136">
        <f>S563*H563</f>
        <v>0</v>
      </c>
      <c r="AR563" s="137" t="s">
        <v>232</v>
      </c>
      <c r="AT563" s="137" t="s">
        <v>142</v>
      </c>
      <c r="AU563" s="137" t="s">
        <v>92</v>
      </c>
      <c r="AY563" s="17" t="s">
        <v>139</v>
      </c>
      <c r="BE563" s="138">
        <f>IF(N563="základní",J563,0)</f>
        <v>0</v>
      </c>
      <c r="BF563" s="138">
        <f>IF(N563="snížená",J563,0)</f>
        <v>0</v>
      </c>
      <c r="BG563" s="138">
        <f>IF(N563="zákl. přenesená",J563,0)</f>
        <v>0</v>
      </c>
      <c r="BH563" s="138">
        <f>IF(N563="sníž. přenesená",J563,0)</f>
        <v>0</v>
      </c>
      <c r="BI563" s="138">
        <f>IF(N563="nulová",J563,0)</f>
        <v>0</v>
      </c>
      <c r="BJ563" s="17" t="s">
        <v>90</v>
      </c>
      <c r="BK563" s="138">
        <f>ROUND(I563*H563,2)</f>
        <v>0</v>
      </c>
      <c r="BL563" s="17" t="s">
        <v>232</v>
      </c>
      <c r="BM563" s="137" t="s">
        <v>804</v>
      </c>
    </row>
    <row r="564" spans="2:65" s="1" customFormat="1" ht="11.25">
      <c r="B564" s="33"/>
      <c r="D564" s="139" t="s">
        <v>148</v>
      </c>
      <c r="F564" s="140" t="s">
        <v>805</v>
      </c>
      <c r="I564" s="141"/>
      <c r="L564" s="33"/>
      <c r="M564" s="142"/>
      <c r="T564" s="54"/>
      <c r="AT564" s="17" t="s">
        <v>148</v>
      </c>
      <c r="AU564" s="17" t="s">
        <v>92</v>
      </c>
    </row>
    <row r="565" spans="2:65" s="12" customFormat="1" ht="11.25">
      <c r="B565" s="143"/>
      <c r="D565" s="144" t="s">
        <v>159</v>
      </c>
      <c r="E565" s="145" t="s">
        <v>44</v>
      </c>
      <c r="F565" s="146" t="s">
        <v>160</v>
      </c>
      <c r="H565" s="145" t="s">
        <v>44</v>
      </c>
      <c r="I565" s="147"/>
      <c r="L565" s="143"/>
      <c r="M565" s="148"/>
      <c r="T565" s="149"/>
      <c r="AT565" s="145" t="s">
        <v>159</v>
      </c>
      <c r="AU565" s="145" t="s">
        <v>92</v>
      </c>
      <c r="AV565" s="12" t="s">
        <v>90</v>
      </c>
      <c r="AW565" s="12" t="s">
        <v>42</v>
      </c>
      <c r="AX565" s="12" t="s">
        <v>82</v>
      </c>
      <c r="AY565" s="145" t="s">
        <v>139</v>
      </c>
    </row>
    <row r="566" spans="2:65" s="13" customFormat="1" ht="11.25">
      <c r="B566" s="150"/>
      <c r="D566" s="144" t="s">
        <v>159</v>
      </c>
      <c r="E566" s="151" t="s">
        <v>44</v>
      </c>
      <c r="F566" s="152" t="s">
        <v>806</v>
      </c>
      <c r="H566" s="153">
        <v>1.2</v>
      </c>
      <c r="I566" s="154"/>
      <c r="L566" s="150"/>
      <c r="M566" s="155"/>
      <c r="T566" s="156"/>
      <c r="AT566" s="151" t="s">
        <v>159</v>
      </c>
      <c r="AU566" s="151" t="s">
        <v>92</v>
      </c>
      <c r="AV566" s="13" t="s">
        <v>92</v>
      </c>
      <c r="AW566" s="13" t="s">
        <v>42</v>
      </c>
      <c r="AX566" s="13" t="s">
        <v>82</v>
      </c>
      <c r="AY566" s="151" t="s">
        <v>139</v>
      </c>
    </row>
    <row r="567" spans="2:65" s="13" customFormat="1" ht="11.25">
      <c r="B567" s="150"/>
      <c r="D567" s="144" t="s">
        <v>159</v>
      </c>
      <c r="E567" s="151" t="s">
        <v>44</v>
      </c>
      <c r="F567" s="152" t="s">
        <v>807</v>
      </c>
      <c r="H567" s="153">
        <v>1.2</v>
      </c>
      <c r="I567" s="154"/>
      <c r="L567" s="150"/>
      <c r="M567" s="155"/>
      <c r="T567" s="156"/>
      <c r="AT567" s="151" t="s">
        <v>159</v>
      </c>
      <c r="AU567" s="151" t="s">
        <v>92</v>
      </c>
      <c r="AV567" s="13" t="s">
        <v>92</v>
      </c>
      <c r="AW567" s="13" t="s">
        <v>42</v>
      </c>
      <c r="AX567" s="13" t="s">
        <v>82</v>
      </c>
      <c r="AY567" s="151" t="s">
        <v>139</v>
      </c>
    </row>
    <row r="568" spans="2:65" s="13" customFormat="1" ht="11.25">
      <c r="B568" s="150"/>
      <c r="D568" s="144" t="s">
        <v>159</v>
      </c>
      <c r="E568" s="151" t="s">
        <v>44</v>
      </c>
      <c r="F568" s="152" t="s">
        <v>808</v>
      </c>
      <c r="H568" s="153">
        <v>1.2</v>
      </c>
      <c r="I568" s="154"/>
      <c r="L568" s="150"/>
      <c r="M568" s="155"/>
      <c r="T568" s="156"/>
      <c r="AT568" s="151" t="s">
        <v>159</v>
      </c>
      <c r="AU568" s="151" t="s">
        <v>92</v>
      </c>
      <c r="AV568" s="13" t="s">
        <v>92</v>
      </c>
      <c r="AW568" s="13" t="s">
        <v>42</v>
      </c>
      <c r="AX568" s="13" t="s">
        <v>82</v>
      </c>
      <c r="AY568" s="151" t="s">
        <v>139</v>
      </c>
    </row>
    <row r="569" spans="2:65" s="13" customFormat="1" ht="11.25">
      <c r="B569" s="150"/>
      <c r="D569" s="144" t="s">
        <v>159</v>
      </c>
      <c r="E569" s="151" t="s">
        <v>44</v>
      </c>
      <c r="F569" s="152" t="s">
        <v>809</v>
      </c>
      <c r="H569" s="153">
        <v>1.2</v>
      </c>
      <c r="I569" s="154"/>
      <c r="L569" s="150"/>
      <c r="M569" s="155"/>
      <c r="T569" s="156"/>
      <c r="AT569" s="151" t="s">
        <v>159</v>
      </c>
      <c r="AU569" s="151" t="s">
        <v>92</v>
      </c>
      <c r="AV569" s="13" t="s">
        <v>92</v>
      </c>
      <c r="AW569" s="13" t="s">
        <v>42</v>
      </c>
      <c r="AX569" s="13" t="s">
        <v>82</v>
      </c>
      <c r="AY569" s="151" t="s">
        <v>139</v>
      </c>
    </row>
    <row r="570" spans="2:65" s="13" customFormat="1" ht="11.25">
      <c r="B570" s="150"/>
      <c r="D570" s="144" t="s">
        <v>159</v>
      </c>
      <c r="E570" s="151" t="s">
        <v>44</v>
      </c>
      <c r="F570" s="152" t="s">
        <v>810</v>
      </c>
      <c r="H570" s="153">
        <v>1.2</v>
      </c>
      <c r="I570" s="154"/>
      <c r="L570" s="150"/>
      <c r="M570" s="155"/>
      <c r="T570" s="156"/>
      <c r="AT570" s="151" t="s">
        <v>159</v>
      </c>
      <c r="AU570" s="151" t="s">
        <v>92</v>
      </c>
      <c r="AV570" s="13" t="s">
        <v>92</v>
      </c>
      <c r="AW570" s="13" t="s">
        <v>42</v>
      </c>
      <c r="AX570" s="13" t="s">
        <v>82</v>
      </c>
      <c r="AY570" s="151" t="s">
        <v>139</v>
      </c>
    </row>
    <row r="571" spans="2:65" s="13" customFormat="1" ht="11.25">
      <c r="B571" s="150"/>
      <c r="D571" s="144" t="s">
        <v>159</v>
      </c>
      <c r="E571" s="151" t="s">
        <v>44</v>
      </c>
      <c r="F571" s="152" t="s">
        <v>811</v>
      </c>
      <c r="H571" s="153">
        <v>2.52</v>
      </c>
      <c r="I571" s="154"/>
      <c r="L571" s="150"/>
      <c r="M571" s="155"/>
      <c r="T571" s="156"/>
      <c r="AT571" s="151" t="s">
        <v>159</v>
      </c>
      <c r="AU571" s="151" t="s">
        <v>92</v>
      </c>
      <c r="AV571" s="13" t="s">
        <v>92</v>
      </c>
      <c r="AW571" s="13" t="s">
        <v>42</v>
      </c>
      <c r="AX571" s="13" t="s">
        <v>82</v>
      </c>
      <c r="AY571" s="151" t="s">
        <v>139</v>
      </c>
    </row>
    <row r="572" spans="2:65" s="14" customFormat="1" ht="11.25">
      <c r="B572" s="157"/>
      <c r="D572" s="144" t="s">
        <v>159</v>
      </c>
      <c r="E572" s="158" t="s">
        <v>44</v>
      </c>
      <c r="F572" s="159" t="s">
        <v>166</v>
      </c>
      <c r="H572" s="160">
        <v>8.52</v>
      </c>
      <c r="I572" s="161"/>
      <c r="L572" s="157"/>
      <c r="M572" s="162"/>
      <c r="T572" s="163"/>
      <c r="AT572" s="158" t="s">
        <v>159</v>
      </c>
      <c r="AU572" s="158" t="s">
        <v>92</v>
      </c>
      <c r="AV572" s="14" t="s">
        <v>146</v>
      </c>
      <c r="AW572" s="14" t="s">
        <v>42</v>
      </c>
      <c r="AX572" s="14" t="s">
        <v>90</v>
      </c>
      <c r="AY572" s="158" t="s">
        <v>139</v>
      </c>
    </row>
    <row r="573" spans="2:65" s="1" customFormat="1" ht="16.5" customHeight="1">
      <c r="B573" s="33"/>
      <c r="C573" s="125" t="s">
        <v>812</v>
      </c>
      <c r="D573" s="125" t="s">
        <v>142</v>
      </c>
      <c r="E573" s="126" t="s">
        <v>813</v>
      </c>
      <c r="F573" s="127" t="s">
        <v>814</v>
      </c>
      <c r="G573" s="128" t="s">
        <v>152</v>
      </c>
      <c r="H573" s="129">
        <v>19.37</v>
      </c>
      <c r="I573" s="130"/>
      <c r="J573" s="131">
        <f>ROUND(I573*H573,2)</f>
        <v>0</v>
      </c>
      <c r="K573" s="132"/>
      <c r="L573" s="33"/>
      <c r="M573" s="133" t="s">
        <v>44</v>
      </c>
      <c r="N573" s="134" t="s">
        <v>53</v>
      </c>
      <c r="P573" s="135">
        <f>O573*H573</f>
        <v>0</v>
      </c>
      <c r="Q573" s="135">
        <v>1E-4</v>
      </c>
      <c r="R573" s="135">
        <f>Q573*H573</f>
        <v>1.9370000000000001E-3</v>
      </c>
      <c r="S573" s="135">
        <v>0</v>
      </c>
      <c r="T573" s="136">
        <f>S573*H573</f>
        <v>0</v>
      </c>
      <c r="AR573" s="137" t="s">
        <v>232</v>
      </c>
      <c r="AT573" s="137" t="s">
        <v>142</v>
      </c>
      <c r="AU573" s="137" t="s">
        <v>92</v>
      </c>
      <c r="AY573" s="17" t="s">
        <v>139</v>
      </c>
      <c r="BE573" s="138">
        <f>IF(N573="základní",J573,0)</f>
        <v>0</v>
      </c>
      <c r="BF573" s="138">
        <f>IF(N573="snížená",J573,0)</f>
        <v>0</v>
      </c>
      <c r="BG573" s="138">
        <f>IF(N573="zákl. přenesená",J573,0)</f>
        <v>0</v>
      </c>
      <c r="BH573" s="138">
        <f>IF(N573="sníž. přenesená",J573,0)</f>
        <v>0</v>
      </c>
      <c r="BI573" s="138">
        <f>IF(N573="nulová",J573,0)</f>
        <v>0</v>
      </c>
      <c r="BJ573" s="17" t="s">
        <v>90</v>
      </c>
      <c r="BK573" s="138">
        <f>ROUND(I573*H573,2)</f>
        <v>0</v>
      </c>
      <c r="BL573" s="17" t="s">
        <v>232</v>
      </c>
      <c r="BM573" s="137" t="s">
        <v>815</v>
      </c>
    </row>
    <row r="574" spans="2:65" s="1" customFormat="1" ht="11.25">
      <c r="B574" s="33"/>
      <c r="D574" s="139" t="s">
        <v>148</v>
      </c>
      <c r="F574" s="140" t="s">
        <v>816</v>
      </c>
      <c r="I574" s="141"/>
      <c r="L574" s="33"/>
      <c r="M574" s="142"/>
      <c r="T574" s="54"/>
      <c r="AT574" s="17" t="s">
        <v>148</v>
      </c>
      <c r="AU574" s="17" t="s">
        <v>92</v>
      </c>
    </row>
    <row r="575" spans="2:65" s="13" customFormat="1" ht="11.25">
      <c r="B575" s="150"/>
      <c r="D575" s="144" t="s">
        <v>159</v>
      </c>
      <c r="E575" s="151" t="s">
        <v>44</v>
      </c>
      <c r="F575" s="152" t="s">
        <v>817</v>
      </c>
      <c r="H575" s="153">
        <v>19.37</v>
      </c>
      <c r="I575" s="154"/>
      <c r="L575" s="150"/>
      <c r="M575" s="155"/>
      <c r="T575" s="156"/>
      <c r="AT575" s="151" t="s">
        <v>159</v>
      </c>
      <c r="AU575" s="151" t="s">
        <v>92</v>
      </c>
      <c r="AV575" s="13" t="s">
        <v>92</v>
      </c>
      <c r="AW575" s="13" t="s">
        <v>42</v>
      </c>
      <c r="AX575" s="13" t="s">
        <v>90</v>
      </c>
      <c r="AY575" s="151" t="s">
        <v>139</v>
      </c>
    </row>
    <row r="576" spans="2:65" s="1" customFormat="1" ht="33" customHeight="1">
      <c r="B576" s="33"/>
      <c r="C576" s="125" t="s">
        <v>818</v>
      </c>
      <c r="D576" s="125" t="s">
        <v>142</v>
      </c>
      <c r="E576" s="126" t="s">
        <v>819</v>
      </c>
      <c r="F576" s="127" t="s">
        <v>820</v>
      </c>
      <c r="G576" s="128" t="s">
        <v>152</v>
      </c>
      <c r="H576" s="129">
        <v>10.85</v>
      </c>
      <c r="I576" s="130"/>
      <c r="J576" s="131">
        <f>ROUND(I576*H576,2)</f>
        <v>0</v>
      </c>
      <c r="K576" s="132"/>
      <c r="L576" s="33"/>
      <c r="M576" s="133" t="s">
        <v>44</v>
      </c>
      <c r="N576" s="134" t="s">
        <v>53</v>
      </c>
      <c r="P576" s="135">
        <f>O576*H576</f>
        <v>0</v>
      </c>
      <c r="Q576" s="135">
        <v>0</v>
      </c>
      <c r="R576" s="135">
        <f>Q576*H576</f>
        <v>0</v>
      </c>
      <c r="S576" s="135">
        <v>4.0340000000000001E-2</v>
      </c>
      <c r="T576" s="136">
        <f>S576*H576</f>
        <v>0.43768899999999999</v>
      </c>
      <c r="AR576" s="137" t="s">
        <v>232</v>
      </c>
      <c r="AT576" s="137" t="s">
        <v>142</v>
      </c>
      <c r="AU576" s="137" t="s">
        <v>92</v>
      </c>
      <c r="AY576" s="17" t="s">
        <v>139</v>
      </c>
      <c r="BE576" s="138">
        <f>IF(N576="základní",J576,0)</f>
        <v>0</v>
      </c>
      <c r="BF576" s="138">
        <f>IF(N576="snížená",J576,0)</f>
        <v>0</v>
      </c>
      <c r="BG576" s="138">
        <f>IF(N576="zákl. přenesená",J576,0)</f>
        <v>0</v>
      </c>
      <c r="BH576" s="138">
        <f>IF(N576="sníž. přenesená",J576,0)</f>
        <v>0</v>
      </c>
      <c r="BI576" s="138">
        <f>IF(N576="nulová",J576,0)</f>
        <v>0</v>
      </c>
      <c r="BJ576" s="17" t="s">
        <v>90</v>
      </c>
      <c r="BK576" s="138">
        <f>ROUND(I576*H576,2)</f>
        <v>0</v>
      </c>
      <c r="BL576" s="17" t="s">
        <v>232</v>
      </c>
      <c r="BM576" s="137" t="s">
        <v>821</v>
      </c>
    </row>
    <row r="577" spans="2:65" s="1" customFormat="1" ht="11.25">
      <c r="B577" s="33"/>
      <c r="D577" s="139" t="s">
        <v>148</v>
      </c>
      <c r="F577" s="140" t="s">
        <v>822</v>
      </c>
      <c r="I577" s="141"/>
      <c r="L577" s="33"/>
      <c r="M577" s="142"/>
      <c r="T577" s="54"/>
      <c r="AT577" s="17" t="s">
        <v>148</v>
      </c>
      <c r="AU577" s="17" t="s">
        <v>92</v>
      </c>
    </row>
    <row r="578" spans="2:65" s="13" customFormat="1" ht="11.25">
      <c r="B578" s="150"/>
      <c r="D578" s="144" t="s">
        <v>159</v>
      </c>
      <c r="E578" s="151" t="s">
        <v>44</v>
      </c>
      <c r="F578" s="152" t="s">
        <v>823</v>
      </c>
      <c r="H578" s="153">
        <v>10.85</v>
      </c>
      <c r="I578" s="154"/>
      <c r="L578" s="150"/>
      <c r="M578" s="155"/>
      <c r="T578" s="156"/>
      <c r="AT578" s="151" t="s">
        <v>159</v>
      </c>
      <c r="AU578" s="151" t="s">
        <v>92</v>
      </c>
      <c r="AV578" s="13" t="s">
        <v>92</v>
      </c>
      <c r="AW578" s="13" t="s">
        <v>42</v>
      </c>
      <c r="AX578" s="13" t="s">
        <v>90</v>
      </c>
      <c r="AY578" s="151" t="s">
        <v>139</v>
      </c>
    </row>
    <row r="579" spans="2:65" s="1" customFormat="1" ht="33" customHeight="1">
      <c r="B579" s="33"/>
      <c r="C579" s="125" t="s">
        <v>824</v>
      </c>
      <c r="D579" s="125" t="s">
        <v>142</v>
      </c>
      <c r="E579" s="126" t="s">
        <v>825</v>
      </c>
      <c r="F579" s="127" t="s">
        <v>826</v>
      </c>
      <c r="G579" s="128" t="s">
        <v>152</v>
      </c>
      <c r="H579" s="129">
        <v>10.85</v>
      </c>
      <c r="I579" s="130"/>
      <c r="J579" s="131">
        <f>ROUND(I579*H579,2)</f>
        <v>0</v>
      </c>
      <c r="K579" s="132"/>
      <c r="L579" s="33"/>
      <c r="M579" s="133" t="s">
        <v>44</v>
      </c>
      <c r="N579" s="134" t="s">
        <v>53</v>
      </c>
      <c r="P579" s="135">
        <f>O579*H579</f>
        <v>0</v>
      </c>
      <c r="Q579" s="135">
        <v>4.7100000000000003E-2</v>
      </c>
      <c r="R579" s="135">
        <f>Q579*H579</f>
        <v>0.51103500000000002</v>
      </c>
      <c r="S579" s="135">
        <v>0</v>
      </c>
      <c r="T579" s="136">
        <f>S579*H579</f>
        <v>0</v>
      </c>
      <c r="AR579" s="137" t="s">
        <v>232</v>
      </c>
      <c r="AT579" s="137" t="s">
        <v>142</v>
      </c>
      <c r="AU579" s="137" t="s">
        <v>92</v>
      </c>
      <c r="AY579" s="17" t="s">
        <v>139</v>
      </c>
      <c r="BE579" s="138">
        <f>IF(N579="základní",J579,0)</f>
        <v>0</v>
      </c>
      <c r="BF579" s="138">
        <f>IF(N579="snížená",J579,0)</f>
        <v>0</v>
      </c>
      <c r="BG579" s="138">
        <f>IF(N579="zákl. přenesená",J579,0)</f>
        <v>0</v>
      </c>
      <c r="BH579" s="138">
        <f>IF(N579="sníž. přenesená",J579,0)</f>
        <v>0</v>
      </c>
      <c r="BI579" s="138">
        <f>IF(N579="nulová",J579,0)</f>
        <v>0</v>
      </c>
      <c r="BJ579" s="17" t="s">
        <v>90</v>
      </c>
      <c r="BK579" s="138">
        <f>ROUND(I579*H579,2)</f>
        <v>0</v>
      </c>
      <c r="BL579" s="17" t="s">
        <v>232</v>
      </c>
      <c r="BM579" s="137" t="s">
        <v>827</v>
      </c>
    </row>
    <row r="580" spans="2:65" s="1" customFormat="1" ht="11.25">
      <c r="B580" s="33"/>
      <c r="D580" s="139" t="s">
        <v>148</v>
      </c>
      <c r="F580" s="140" t="s">
        <v>828</v>
      </c>
      <c r="I580" s="141"/>
      <c r="L580" s="33"/>
      <c r="M580" s="142"/>
      <c r="T580" s="54"/>
      <c r="AT580" s="17" t="s">
        <v>148</v>
      </c>
      <c r="AU580" s="17" t="s">
        <v>92</v>
      </c>
    </row>
    <row r="581" spans="2:65" s="12" customFormat="1" ht="11.25">
      <c r="B581" s="143"/>
      <c r="D581" s="144" t="s">
        <v>159</v>
      </c>
      <c r="E581" s="145" t="s">
        <v>44</v>
      </c>
      <c r="F581" s="146" t="s">
        <v>160</v>
      </c>
      <c r="H581" s="145" t="s">
        <v>44</v>
      </c>
      <c r="I581" s="147"/>
      <c r="L581" s="143"/>
      <c r="M581" s="148"/>
      <c r="T581" s="149"/>
      <c r="AT581" s="145" t="s">
        <v>159</v>
      </c>
      <c r="AU581" s="145" t="s">
        <v>92</v>
      </c>
      <c r="AV581" s="12" t="s">
        <v>90</v>
      </c>
      <c r="AW581" s="12" t="s">
        <v>42</v>
      </c>
      <c r="AX581" s="12" t="s">
        <v>82</v>
      </c>
      <c r="AY581" s="145" t="s">
        <v>139</v>
      </c>
    </row>
    <row r="582" spans="2:65" s="13" customFormat="1" ht="11.25">
      <c r="B582" s="150"/>
      <c r="D582" s="144" t="s">
        <v>159</v>
      </c>
      <c r="E582" s="151" t="s">
        <v>44</v>
      </c>
      <c r="F582" s="152" t="s">
        <v>823</v>
      </c>
      <c r="H582" s="153">
        <v>10.85</v>
      </c>
      <c r="I582" s="154"/>
      <c r="L582" s="150"/>
      <c r="M582" s="155"/>
      <c r="T582" s="156"/>
      <c r="AT582" s="151" t="s">
        <v>159</v>
      </c>
      <c r="AU582" s="151" t="s">
        <v>92</v>
      </c>
      <c r="AV582" s="13" t="s">
        <v>92</v>
      </c>
      <c r="AW582" s="13" t="s">
        <v>42</v>
      </c>
      <c r="AX582" s="13" t="s">
        <v>90</v>
      </c>
      <c r="AY582" s="151" t="s">
        <v>139</v>
      </c>
    </row>
    <row r="583" spans="2:65" s="1" customFormat="1" ht="24.2" customHeight="1">
      <c r="B583" s="33"/>
      <c r="C583" s="125" t="s">
        <v>829</v>
      </c>
      <c r="D583" s="125" t="s">
        <v>142</v>
      </c>
      <c r="E583" s="126" t="s">
        <v>830</v>
      </c>
      <c r="F583" s="127" t="s">
        <v>831</v>
      </c>
      <c r="G583" s="128" t="s">
        <v>152</v>
      </c>
      <c r="H583" s="129">
        <v>31.35</v>
      </c>
      <c r="I583" s="130"/>
      <c r="J583" s="131">
        <f>ROUND(I583*H583,2)</f>
        <v>0</v>
      </c>
      <c r="K583" s="132"/>
      <c r="L583" s="33"/>
      <c r="M583" s="133" t="s">
        <v>44</v>
      </c>
      <c r="N583" s="134" t="s">
        <v>53</v>
      </c>
      <c r="P583" s="135">
        <f>O583*H583</f>
        <v>0</v>
      </c>
      <c r="Q583" s="135">
        <v>2.188E-2</v>
      </c>
      <c r="R583" s="135">
        <f>Q583*H583</f>
        <v>0.68593800000000005</v>
      </c>
      <c r="S583" s="135">
        <v>0</v>
      </c>
      <c r="T583" s="136">
        <f>S583*H583</f>
        <v>0</v>
      </c>
      <c r="AR583" s="137" t="s">
        <v>232</v>
      </c>
      <c r="AT583" s="137" t="s">
        <v>142</v>
      </c>
      <c r="AU583" s="137" t="s">
        <v>92</v>
      </c>
      <c r="AY583" s="17" t="s">
        <v>139</v>
      </c>
      <c r="BE583" s="138">
        <f>IF(N583="základní",J583,0)</f>
        <v>0</v>
      </c>
      <c r="BF583" s="138">
        <f>IF(N583="snížená",J583,0)</f>
        <v>0</v>
      </c>
      <c r="BG583" s="138">
        <f>IF(N583="zákl. přenesená",J583,0)</f>
        <v>0</v>
      </c>
      <c r="BH583" s="138">
        <f>IF(N583="sníž. přenesená",J583,0)</f>
        <v>0</v>
      </c>
      <c r="BI583" s="138">
        <f>IF(N583="nulová",J583,0)</f>
        <v>0</v>
      </c>
      <c r="BJ583" s="17" t="s">
        <v>90</v>
      </c>
      <c r="BK583" s="138">
        <f>ROUND(I583*H583,2)</f>
        <v>0</v>
      </c>
      <c r="BL583" s="17" t="s">
        <v>232</v>
      </c>
      <c r="BM583" s="137" t="s">
        <v>832</v>
      </c>
    </row>
    <row r="584" spans="2:65" s="1" customFormat="1" ht="11.25">
      <c r="B584" s="33"/>
      <c r="D584" s="139" t="s">
        <v>148</v>
      </c>
      <c r="F584" s="140" t="s">
        <v>833</v>
      </c>
      <c r="I584" s="141"/>
      <c r="L584" s="33"/>
      <c r="M584" s="142"/>
      <c r="T584" s="54"/>
      <c r="AT584" s="17" t="s">
        <v>148</v>
      </c>
      <c r="AU584" s="17" t="s">
        <v>92</v>
      </c>
    </row>
    <row r="585" spans="2:65" s="12" customFormat="1" ht="11.25">
      <c r="B585" s="143"/>
      <c r="D585" s="144" t="s">
        <v>159</v>
      </c>
      <c r="E585" s="145" t="s">
        <v>44</v>
      </c>
      <c r="F585" s="146" t="s">
        <v>160</v>
      </c>
      <c r="H585" s="145" t="s">
        <v>44</v>
      </c>
      <c r="I585" s="147"/>
      <c r="L585" s="143"/>
      <c r="M585" s="148"/>
      <c r="T585" s="149"/>
      <c r="AT585" s="145" t="s">
        <v>159</v>
      </c>
      <c r="AU585" s="145" t="s">
        <v>92</v>
      </c>
      <c r="AV585" s="12" t="s">
        <v>90</v>
      </c>
      <c r="AW585" s="12" t="s">
        <v>42</v>
      </c>
      <c r="AX585" s="12" t="s">
        <v>82</v>
      </c>
      <c r="AY585" s="145" t="s">
        <v>139</v>
      </c>
    </row>
    <row r="586" spans="2:65" s="13" customFormat="1" ht="11.25">
      <c r="B586" s="150"/>
      <c r="D586" s="144" t="s">
        <v>159</v>
      </c>
      <c r="E586" s="151" t="s">
        <v>44</v>
      </c>
      <c r="F586" s="152" t="s">
        <v>834</v>
      </c>
      <c r="H586" s="153">
        <v>6.01</v>
      </c>
      <c r="I586" s="154"/>
      <c r="L586" s="150"/>
      <c r="M586" s="155"/>
      <c r="T586" s="156"/>
      <c r="AT586" s="151" t="s">
        <v>159</v>
      </c>
      <c r="AU586" s="151" t="s">
        <v>92</v>
      </c>
      <c r="AV586" s="13" t="s">
        <v>92</v>
      </c>
      <c r="AW586" s="13" t="s">
        <v>42</v>
      </c>
      <c r="AX586" s="13" t="s">
        <v>82</v>
      </c>
      <c r="AY586" s="151" t="s">
        <v>139</v>
      </c>
    </row>
    <row r="587" spans="2:65" s="13" customFormat="1" ht="11.25">
      <c r="B587" s="150"/>
      <c r="D587" s="144" t="s">
        <v>159</v>
      </c>
      <c r="E587" s="151" t="s">
        <v>44</v>
      </c>
      <c r="F587" s="152" t="s">
        <v>835</v>
      </c>
      <c r="H587" s="153">
        <v>25.34</v>
      </c>
      <c r="I587" s="154"/>
      <c r="L587" s="150"/>
      <c r="M587" s="155"/>
      <c r="T587" s="156"/>
      <c r="AT587" s="151" t="s">
        <v>159</v>
      </c>
      <c r="AU587" s="151" t="s">
        <v>92</v>
      </c>
      <c r="AV587" s="13" t="s">
        <v>92</v>
      </c>
      <c r="AW587" s="13" t="s">
        <v>42</v>
      </c>
      <c r="AX587" s="13" t="s">
        <v>82</v>
      </c>
      <c r="AY587" s="151" t="s">
        <v>139</v>
      </c>
    </row>
    <row r="588" spans="2:65" s="14" customFormat="1" ht="11.25">
      <c r="B588" s="157"/>
      <c r="D588" s="144" t="s">
        <v>159</v>
      </c>
      <c r="E588" s="158" t="s">
        <v>44</v>
      </c>
      <c r="F588" s="159" t="s">
        <v>166</v>
      </c>
      <c r="H588" s="160">
        <v>31.35</v>
      </c>
      <c r="I588" s="161"/>
      <c r="L588" s="157"/>
      <c r="M588" s="162"/>
      <c r="T588" s="163"/>
      <c r="AT588" s="158" t="s">
        <v>159</v>
      </c>
      <c r="AU588" s="158" t="s">
        <v>92</v>
      </c>
      <c r="AV588" s="14" t="s">
        <v>146</v>
      </c>
      <c r="AW588" s="14" t="s">
        <v>42</v>
      </c>
      <c r="AX588" s="14" t="s">
        <v>90</v>
      </c>
      <c r="AY588" s="158" t="s">
        <v>139</v>
      </c>
    </row>
    <row r="589" spans="2:65" s="1" customFormat="1" ht="24.2" customHeight="1">
      <c r="B589" s="33"/>
      <c r="C589" s="125" t="s">
        <v>836</v>
      </c>
      <c r="D589" s="125" t="s">
        <v>142</v>
      </c>
      <c r="E589" s="126" t="s">
        <v>837</v>
      </c>
      <c r="F589" s="127" t="s">
        <v>838</v>
      </c>
      <c r="G589" s="128" t="s">
        <v>152</v>
      </c>
      <c r="H589" s="129">
        <v>43.02</v>
      </c>
      <c r="I589" s="130"/>
      <c r="J589" s="131">
        <f>ROUND(I589*H589,2)</f>
        <v>0</v>
      </c>
      <c r="K589" s="132"/>
      <c r="L589" s="33"/>
      <c r="M589" s="133" t="s">
        <v>44</v>
      </c>
      <c r="N589" s="134" t="s">
        <v>53</v>
      </c>
      <c r="P589" s="135">
        <f>O589*H589</f>
        <v>0</v>
      </c>
      <c r="Q589" s="135">
        <v>2.2610000000000002E-2</v>
      </c>
      <c r="R589" s="135">
        <f>Q589*H589</f>
        <v>0.97268220000000016</v>
      </c>
      <c r="S589" s="135">
        <v>0</v>
      </c>
      <c r="T589" s="136">
        <f>S589*H589</f>
        <v>0</v>
      </c>
      <c r="AR589" s="137" t="s">
        <v>232</v>
      </c>
      <c r="AT589" s="137" t="s">
        <v>142</v>
      </c>
      <c r="AU589" s="137" t="s">
        <v>92</v>
      </c>
      <c r="AY589" s="17" t="s">
        <v>139</v>
      </c>
      <c r="BE589" s="138">
        <f>IF(N589="základní",J589,0)</f>
        <v>0</v>
      </c>
      <c r="BF589" s="138">
        <f>IF(N589="snížená",J589,0)</f>
        <v>0</v>
      </c>
      <c r="BG589" s="138">
        <f>IF(N589="zákl. přenesená",J589,0)</f>
        <v>0</v>
      </c>
      <c r="BH589" s="138">
        <f>IF(N589="sníž. přenesená",J589,0)</f>
        <v>0</v>
      </c>
      <c r="BI589" s="138">
        <f>IF(N589="nulová",J589,0)</f>
        <v>0</v>
      </c>
      <c r="BJ589" s="17" t="s">
        <v>90</v>
      </c>
      <c r="BK589" s="138">
        <f>ROUND(I589*H589,2)</f>
        <v>0</v>
      </c>
      <c r="BL589" s="17" t="s">
        <v>232</v>
      </c>
      <c r="BM589" s="137" t="s">
        <v>839</v>
      </c>
    </row>
    <row r="590" spans="2:65" s="1" customFormat="1" ht="11.25">
      <c r="B590" s="33"/>
      <c r="D590" s="139" t="s">
        <v>148</v>
      </c>
      <c r="F590" s="140" t="s">
        <v>840</v>
      </c>
      <c r="I590" s="141"/>
      <c r="L590" s="33"/>
      <c r="M590" s="142"/>
      <c r="T590" s="54"/>
      <c r="AT590" s="17" t="s">
        <v>148</v>
      </c>
      <c r="AU590" s="17" t="s">
        <v>92</v>
      </c>
    </row>
    <row r="591" spans="2:65" s="12" customFormat="1" ht="11.25">
      <c r="B591" s="143"/>
      <c r="D591" s="144" t="s">
        <v>159</v>
      </c>
      <c r="E591" s="145" t="s">
        <v>44</v>
      </c>
      <c r="F591" s="146" t="s">
        <v>160</v>
      </c>
      <c r="H591" s="145" t="s">
        <v>44</v>
      </c>
      <c r="I591" s="147"/>
      <c r="L591" s="143"/>
      <c r="M591" s="148"/>
      <c r="T591" s="149"/>
      <c r="AT591" s="145" t="s">
        <v>159</v>
      </c>
      <c r="AU591" s="145" t="s">
        <v>92</v>
      </c>
      <c r="AV591" s="12" t="s">
        <v>90</v>
      </c>
      <c r="AW591" s="12" t="s">
        <v>42</v>
      </c>
      <c r="AX591" s="12" t="s">
        <v>82</v>
      </c>
      <c r="AY591" s="145" t="s">
        <v>139</v>
      </c>
    </row>
    <row r="592" spans="2:65" s="13" customFormat="1" ht="11.25">
      <c r="B592" s="150"/>
      <c r="D592" s="144" t="s">
        <v>159</v>
      </c>
      <c r="E592" s="151" t="s">
        <v>44</v>
      </c>
      <c r="F592" s="152" t="s">
        <v>841</v>
      </c>
      <c r="H592" s="153">
        <v>13.11</v>
      </c>
      <c r="I592" s="154"/>
      <c r="L592" s="150"/>
      <c r="M592" s="155"/>
      <c r="T592" s="156"/>
      <c r="AT592" s="151" t="s">
        <v>159</v>
      </c>
      <c r="AU592" s="151" t="s">
        <v>92</v>
      </c>
      <c r="AV592" s="13" t="s">
        <v>92</v>
      </c>
      <c r="AW592" s="13" t="s">
        <v>42</v>
      </c>
      <c r="AX592" s="13" t="s">
        <v>82</v>
      </c>
      <c r="AY592" s="151" t="s">
        <v>139</v>
      </c>
    </row>
    <row r="593" spans="2:65" s="13" customFormat="1" ht="11.25">
      <c r="B593" s="150"/>
      <c r="D593" s="144" t="s">
        <v>159</v>
      </c>
      <c r="E593" s="151" t="s">
        <v>44</v>
      </c>
      <c r="F593" s="152" t="s">
        <v>842</v>
      </c>
      <c r="H593" s="153">
        <v>4.28</v>
      </c>
      <c r="I593" s="154"/>
      <c r="L593" s="150"/>
      <c r="M593" s="155"/>
      <c r="T593" s="156"/>
      <c r="AT593" s="151" t="s">
        <v>159</v>
      </c>
      <c r="AU593" s="151" t="s">
        <v>92</v>
      </c>
      <c r="AV593" s="13" t="s">
        <v>92</v>
      </c>
      <c r="AW593" s="13" t="s">
        <v>42</v>
      </c>
      <c r="AX593" s="13" t="s">
        <v>82</v>
      </c>
      <c r="AY593" s="151" t="s">
        <v>139</v>
      </c>
    </row>
    <row r="594" spans="2:65" s="13" customFormat="1" ht="11.25">
      <c r="B594" s="150"/>
      <c r="D594" s="144" t="s">
        <v>159</v>
      </c>
      <c r="E594" s="151" t="s">
        <v>44</v>
      </c>
      <c r="F594" s="152" t="s">
        <v>843</v>
      </c>
      <c r="H594" s="153">
        <v>4.34</v>
      </c>
      <c r="I594" s="154"/>
      <c r="L594" s="150"/>
      <c r="M594" s="155"/>
      <c r="T594" s="156"/>
      <c r="AT594" s="151" t="s">
        <v>159</v>
      </c>
      <c r="AU594" s="151" t="s">
        <v>92</v>
      </c>
      <c r="AV594" s="13" t="s">
        <v>92</v>
      </c>
      <c r="AW594" s="13" t="s">
        <v>42</v>
      </c>
      <c r="AX594" s="13" t="s">
        <v>82</v>
      </c>
      <c r="AY594" s="151" t="s">
        <v>139</v>
      </c>
    </row>
    <row r="595" spans="2:65" s="13" customFormat="1" ht="11.25">
      <c r="B595" s="150"/>
      <c r="D595" s="144" t="s">
        <v>159</v>
      </c>
      <c r="E595" s="151" t="s">
        <v>44</v>
      </c>
      <c r="F595" s="152" t="s">
        <v>844</v>
      </c>
      <c r="H595" s="153">
        <v>19.25</v>
      </c>
      <c r="I595" s="154"/>
      <c r="L595" s="150"/>
      <c r="M595" s="155"/>
      <c r="T595" s="156"/>
      <c r="AT595" s="151" t="s">
        <v>159</v>
      </c>
      <c r="AU595" s="151" t="s">
        <v>92</v>
      </c>
      <c r="AV595" s="13" t="s">
        <v>92</v>
      </c>
      <c r="AW595" s="13" t="s">
        <v>42</v>
      </c>
      <c r="AX595" s="13" t="s">
        <v>82</v>
      </c>
      <c r="AY595" s="151" t="s">
        <v>139</v>
      </c>
    </row>
    <row r="596" spans="2:65" s="13" customFormat="1" ht="11.25">
      <c r="B596" s="150"/>
      <c r="D596" s="144" t="s">
        <v>159</v>
      </c>
      <c r="E596" s="151" t="s">
        <v>44</v>
      </c>
      <c r="F596" s="152" t="s">
        <v>845</v>
      </c>
      <c r="H596" s="153">
        <v>2.04</v>
      </c>
      <c r="I596" s="154"/>
      <c r="L596" s="150"/>
      <c r="M596" s="155"/>
      <c r="T596" s="156"/>
      <c r="AT596" s="151" t="s">
        <v>159</v>
      </c>
      <c r="AU596" s="151" t="s">
        <v>92</v>
      </c>
      <c r="AV596" s="13" t="s">
        <v>92</v>
      </c>
      <c r="AW596" s="13" t="s">
        <v>42</v>
      </c>
      <c r="AX596" s="13" t="s">
        <v>82</v>
      </c>
      <c r="AY596" s="151" t="s">
        <v>139</v>
      </c>
    </row>
    <row r="597" spans="2:65" s="14" customFormat="1" ht="11.25">
      <c r="B597" s="157"/>
      <c r="D597" s="144" t="s">
        <v>159</v>
      </c>
      <c r="E597" s="158" t="s">
        <v>44</v>
      </c>
      <c r="F597" s="159" t="s">
        <v>166</v>
      </c>
      <c r="H597" s="160">
        <v>43.02</v>
      </c>
      <c r="I597" s="161"/>
      <c r="L597" s="157"/>
      <c r="M597" s="162"/>
      <c r="T597" s="163"/>
      <c r="AT597" s="158" t="s">
        <v>159</v>
      </c>
      <c r="AU597" s="158" t="s">
        <v>92</v>
      </c>
      <c r="AV597" s="14" t="s">
        <v>146</v>
      </c>
      <c r="AW597" s="14" t="s">
        <v>42</v>
      </c>
      <c r="AX597" s="14" t="s">
        <v>90</v>
      </c>
      <c r="AY597" s="158" t="s">
        <v>139</v>
      </c>
    </row>
    <row r="598" spans="2:65" s="1" customFormat="1" ht="16.5" customHeight="1">
      <c r="B598" s="33"/>
      <c r="C598" s="125" t="s">
        <v>846</v>
      </c>
      <c r="D598" s="125" t="s">
        <v>142</v>
      </c>
      <c r="E598" s="126" t="s">
        <v>847</v>
      </c>
      <c r="F598" s="127" t="s">
        <v>848</v>
      </c>
      <c r="G598" s="128" t="s">
        <v>152</v>
      </c>
      <c r="H598" s="129">
        <v>74.37</v>
      </c>
      <c r="I598" s="130"/>
      <c r="J598" s="131">
        <f>ROUND(I598*H598,2)</f>
        <v>0</v>
      </c>
      <c r="K598" s="132"/>
      <c r="L598" s="33"/>
      <c r="M598" s="133" t="s">
        <v>44</v>
      </c>
      <c r="N598" s="134" t="s">
        <v>53</v>
      </c>
      <c r="P598" s="135">
        <f>O598*H598</f>
        <v>0</v>
      </c>
      <c r="Q598" s="135">
        <v>1E-4</v>
      </c>
      <c r="R598" s="135">
        <f>Q598*H598</f>
        <v>7.4370000000000009E-3</v>
      </c>
      <c r="S598" s="135">
        <v>0</v>
      </c>
      <c r="T598" s="136">
        <f>S598*H598</f>
        <v>0</v>
      </c>
      <c r="AR598" s="137" t="s">
        <v>232</v>
      </c>
      <c r="AT598" s="137" t="s">
        <v>142</v>
      </c>
      <c r="AU598" s="137" t="s">
        <v>92</v>
      </c>
      <c r="AY598" s="17" t="s">
        <v>139</v>
      </c>
      <c r="BE598" s="138">
        <f>IF(N598="základní",J598,0)</f>
        <v>0</v>
      </c>
      <c r="BF598" s="138">
        <f>IF(N598="snížená",J598,0)</f>
        <v>0</v>
      </c>
      <c r="BG598" s="138">
        <f>IF(N598="zákl. přenesená",J598,0)</f>
        <v>0</v>
      </c>
      <c r="BH598" s="138">
        <f>IF(N598="sníž. přenesená",J598,0)</f>
        <v>0</v>
      </c>
      <c r="BI598" s="138">
        <f>IF(N598="nulová",J598,0)</f>
        <v>0</v>
      </c>
      <c r="BJ598" s="17" t="s">
        <v>90</v>
      </c>
      <c r="BK598" s="138">
        <f>ROUND(I598*H598,2)</f>
        <v>0</v>
      </c>
      <c r="BL598" s="17" t="s">
        <v>232</v>
      </c>
      <c r="BM598" s="137" t="s">
        <v>849</v>
      </c>
    </row>
    <row r="599" spans="2:65" s="1" customFormat="1" ht="11.25">
      <c r="B599" s="33"/>
      <c r="D599" s="139" t="s">
        <v>148</v>
      </c>
      <c r="F599" s="140" t="s">
        <v>850</v>
      </c>
      <c r="I599" s="141"/>
      <c r="L599" s="33"/>
      <c r="M599" s="142"/>
      <c r="T599" s="54"/>
      <c r="AT599" s="17" t="s">
        <v>148</v>
      </c>
      <c r="AU599" s="17" t="s">
        <v>92</v>
      </c>
    </row>
    <row r="600" spans="2:65" s="13" customFormat="1" ht="11.25">
      <c r="B600" s="150"/>
      <c r="D600" s="144" t="s">
        <v>159</v>
      </c>
      <c r="E600" s="151" t="s">
        <v>44</v>
      </c>
      <c r="F600" s="152" t="s">
        <v>851</v>
      </c>
      <c r="H600" s="153">
        <v>74.37</v>
      </c>
      <c r="I600" s="154"/>
      <c r="L600" s="150"/>
      <c r="M600" s="155"/>
      <c r="T600" s="156"/>
      <c r="AT600" s="151" t="s">
        <v>159</v>
      </c>
      <c r="AU600" s="151" t="s">
        <v>92</v>
      </c>
      <c r="AV600" s="13" t="s">
        <v>92</v>
      </c>
      <c r="AW600" s="13" t="s">
        <v>42</v>
      </c>
      <c r="AX600" s="13" t="s">
        <v>90</v>
      </c>
      <c r="AY600" s="151" t="s">
        <v>139</v>
      </c>
    </row>
    <row r="601" spans="2:65" s="1" customFormat="1" ht="24.2" customHeight="1">
      <c r="B601" s="33"/>
      <c r="C601" s="125" t="s">
        <v>852</v>
      </c>
      <c r="D601" s="125" t="s">
        <v>142</v>
      </c>
      <c r="E601" s="126" t="s">
        <v>853</v>
      </c>
      <c r="F601" s="127" t="s">
        <v>854</v>
      </c>
      <c r="G601" s="128" t="s">
        <v>152</v>
      </c>
      <c r="H601" s="129">
        <v>25.34</v>
      </c>
      <c r="I601" s="130"/>
      <c r="J601" s="131">
        <f>ROUND(I601*H601,2)</f>
        <v>0</v>
      </c>
      <c r="K601" s="132"/>
      <c r="L601" s="33"/>
      <c r="M601" s="133" t="s">
        <v>44</v>
      </c>
      <c r="N601" s="134" t="s">
        <v>53</v>
      </c>
      <c r="P601" s="135">
        <f>O601*H601</f>
        <v>0</v>
      </c>
      <c r="Q601" s="135">
        <v>0</v>
      </c>
      <c r="R601" s="135">
        <f>Q601*H601</f>
        <v>0</v>
      </c>
      <c r="S601" s="135">
        <v>2.835E-2</v>
      </c>
      <c r="T601" s="136">
        <f>S601*H601</f>
        <v>0.71838900000000006</v>
      </c>
      <c r="AR601" s="137" t="s">
        <v>232</v>
      </c>
      <c r="AT601" s="137" t="s">
        <v>142</v>
      </c>
      <c r="AU601" s="137" t="s">
        <v>92</v>
      </c>
      <c r="AY601" s="17" t="s">
        <v>139</v>
      </c>
      <c r="BE601" s="138">
        <f>IF(N601="základní",J601,0)</f>
        <v>0</v>
      </c>
      <c r="BF601" s="138">
        <f>IF(N601="snížená",J601,0)</f>
        <v>0</v>
      </c>
      <c r="BG601" s="138">
        <f>IF(N601="zákl. přenesená",J601,0)</f>
        <v>0</v>
      </c>
      <c r="BH601" s="138">
        <f>IF(N601="sníž. přenesená",J601,0)</f>
        <v>0</v>
      </c>
      <c r="BI601" s="138">
        <f>IF(N601="nulová",J601,0)</f>
        <v>0</v>
      </c>
      <c r="BJ601" s="17" t="s">
        <v>90</v>
      </c>
      <c r="BK601" s="138">
        <f>ROUND(I601*H601,2)</f>
        <v>0</v>
      </c>
      <c r="BL601" s="17" t="s">
        <v>232</v>
      </c>
      <c r="BM601" s="137" t="s">
        <v>855</v>
      </c>
    </row>
    <row r="602" spans="2:65" s="1" customFormat="1" ht="11.25">
      <c r="B602" s="33"/>
      <c r="D602" s="139" t="s">
        <v>148</v>
      </c>
      <c r="F602" s="140" t="s">
        <v>856</v>
      </c>
      <c r="I602" s="141"/>
      <c r="L602" s="33"/>
      <c r="M602" s="142"/>
      <c r="T602" s="54"/>
      <c r="AT602" s="17" t="s">
        <v>148</v>
      </c>
      <c r="AU602" s="17" t="s">
        <v>92</v>
      </c>
    </row>
    <row r="603" spans="2:65" s="13" customFormat="1" ht="11.25">
      <c r="B603" s="150"/>
      <c r="D603" s="144" t="s">
        <v>159</v>
      </c>
      <c r="E603" s="151" t="s">
        <v>44</v>
      </c>
      <c r="F603" s="152" t="s">
        <v>857</v>
      </c>
      <c r="H603" s="153">
        <v>25.34</v>
      </c>
      <c r="I603" s="154"/>
      <c r="L603" s="150"/>
      <c r="M603" s="155"/>
      <c r="T603" s="156"/>
      <c r="AT603" s="151" t="s">
        <v>159</v>
      </c>
      <c r="AU603" s="151" t="s">
        <v>92</v>
      </c>
      <c r="AV603" s="13" t="s">
        <v>92</v>
      </c>
      <c r="AW603" s="13" t="s">
        <v>42</v>
      </c>
      <c r="AX603" s="13" t="s">
        <v>90</v>
      </c>
      <c r="AY603" s="151" t="s">
        <v>139</v>
      </c>
    </row>
    <row r="604" spans="2:65" s="1" customFormat="1" ht="33" customHeight="1">
      <c r="B604" s="33"/>
      <c r="C604" s="125" t="s">
        <v>858</v>
      </c>
      <c r="D604" s="125" t="s">
        <v>142</v>
      </c>
      <c r="E604" s="126" t="s">
        <v>859</v>
      </c>
      <c r="F604" s="127" t="s">
        <v>860</v>
      </c>
      <c r="G604" s="128" t="s">
        <v>152</v>
      </c>
      <c r="H604" s="129">
        <v>62.79</v>
      </c>
      <c r="I604" s="130"/>
      <c r="J604" s="131">
        <f>ROUND(I604*H604,2)</f>
        <v>0</v>
      </c>
      <c r="K604" s="132"/>
      <c r="L604" s="33"/>
      <c r="M604" s="133" t="s">
        <v>44</v>
      </c>
      <c r="N604" s="134" t="s">
        <v>53</v>
      </c>
      <c r="P604" s="135">
        <f>O604*H604</f>
        <v>0</v>
      </c>
      <c r="Q604" s="135">
        <v>1.25E-3</v>
      </c>
      <c r="R604" s="135">
        <f>Q604*H604</f>
        <v>7.8487500000000002E-2</v>
      </c>
      <c r="S604" s="135">
        <v>0</v>
      </c>
      <c r="T604" s="136">
        <f>S604*H604</f>
        <v>0</v>
      </c>
      <c r="AR604" s="137" t="s">
        <v>232</v>
      </c>
      <c r="AT604" s="137" t="s">
        <v>142</v>
      </c>
      <c r="AU604" s="137" t="s">
        <v>92</v>
      </c>
      <c r="AY604" s="17" t="s">
        <v>139</v>
      </c>
      <c r="BE604" s="138">
        <f>IF(N604="základní",J604,0)</f>
        <v>0</v>
      </c>
      <c r="BF604" s="138">
        <f>IF(N604="snížená",J604,0)</f>
        <v>0</v>
      </c>
      <c r="BG604" s="138">
        <f>IF(N604="zákl. přenesená",J604,0)</f>
        <v>0</v>
      </c>
      <c r="BH604" s="138">
        <f>IF(N604="sníž. přenesená",J604,0)</f>
        <v>0</v>
      </c>
      <c r="BI604" s="138">
        <f>IF(N604="nulová",J604,0)</f>
        <v>0</v>
      </c>
      <c r="BJ604" s="17" t="s">
        <v>90</v>
      </c>
      <c r="BK604" s="138">
        <f>ROUND(I604*H604,2)</f>
        <v>0</v>
      </c>
      <c r="BL604" s="17" t="s">
        <v>232</v>
      </c>
      <c r="BM604" s="137" t="s">
        <v>861</v>
      </c>
    </row>
    <row r="605" spans="2:65" s="1" customFormat="1" ht="11.25">
      <c r="B605" s="33"/>
      <c r="D605" s="139" t="s">
        <v>148</v>
      </c>
      <c r="F605" s="140" t="s">
        <v>862</v>
      </c>
      <c r="I605" s="141"/>
      <c r="L605" s="33"/>
      <c r="M605" s="142"/>
      <c r="T605" s="54"/>
      <c r="AT605" s="17" t="s">
        <v>148</v>
      </c>
      <c r="AU605" s="17" t="s">
        <v>92</v>
      </c>
    </row>
    <row r="606" spans="2:65" s="12" customFormat="1" ht="11.25">
      <c r="B606" s="143"/>
      <c r="D606" s="144" t="s">
        <v>159</v>
      </c>
      <c r="E606" s="145" t="s">
        <v>44</v>
      </c>
      <c r="F606" s="146" t="s">
        <v>160</v>
      </c>
      <c r="H606" s="145" t="s">
        <v>44</v>
      </c>
      <c r="I606" s="147"/>
      <c r="L606" s="143"/>
      <c r="M606" s="148"/>
      <c r="T606" s="149"/>
      <c r="AT606" s="145" t="s">
        <v>159</v>
      </c>
      <c r="AU606" s="145" t="s">
        <v>92</v>
      </c>
      <c r="AV606" s="12" t="s">
        <v>90</v>
      </c>
      <c r="AW606" s="12" t="s">
        <v>42</v>
      </c>
      <c r="AX606" s="12" t="s">
        <v>82</v>
      </c>
      <c r="AY606" s="145" t="s">
        <v>139</v>
      </c>
    </row>
    <row r="607" spans="2:65" s="13" customFormat="1" ht="11.25">
      <c r="B607" s="150"/>
      <c r="D607" s="144" t="s">
        <v>159</v>
      </c>
      <c r="E607" s="151" t="s">
        <v>44</v>
      </c>
      <c r="F607" s="152" t="s">
        <v>863</v>
      </c>
      <c r="H607" s="153">
        <v>5.48</v>
      </c>
      <c r="I607" s="154"/>
      <c r="L607" s="150"/>
      <c r="M607" s="155"/>
      <c r="T607" s="156"/>
      <c r="AT607" s="151" t="s">
        <v>159</v>
      </c>
      <c r="AU607" s="151" t="s">
        <v>92</v>
      </c>
      <c r="AV607" s="13" t="s">
        <v>92</v>
      </c>
      <c r="AW607" s="13" t="s">
        <v>42</v>
      </c>
      <c r="AX607" s="13" t="s">
        <v>82</v>
      </c>
      <c r="AY607" s="151" t="s">
        <v>139</v>
      </c>
    </row>
    <row r="608" spans="2:65" s="13" customFormat="1" ht="11.25">
      <c r="B608" s="150"/>
      <c r="D608" s="144" t="s">
        <v>159</v>
      </c>
      <c r="E608" s="151" t="s">
        <v>44</v>
      </c>
      <c r="F608" s="152" t="s">
        <v>864</v>
      </c>
      <c r="H608" s="153">
        <v>3.29</v>
      </c>
      <c r="I608" s="154"/>
      <c r="L608" s="150"/>
      <c r="M608" s="155"/>
      <c r="T608" s="156"/>
      <c r="AT608" s="151" t="s">
        <v>159</v>
      </c>
      <c r="AU608" s="151" t="s">
        <v>92</v>
      </c>
      <c r="AV608" s="13" t="s">
        <v>92</v>
      </c>
      <c r="AW608" s="13" t="s">
        <v>42</v>
      </c>
      <c r="AX608" s="13" t="s">
        <v>82</v>
      </c>
      <c r="AY608" s="151" t="s">
        <v>139</v>
      </c>
    </row>
    <row r="609" spans="2:65" s="13" customFormat="1" ht="11.25">
      <c r="B609" s="150"/>
      <c r="D609" s="144" t="s">
        <v>159</v>
      </c>
      <c r="E609" s="151" t="s">
        <v>44</v>
      </c>
      <c r="F609" s="152" t="s">
        <v>865</v>
      </c>
      <c r="H609" s="153">
        <v>3.07</v>
      </c>
      <c r="I609" s="154"/>
      <c r="L609" s="150"/>
      <c r="M609" s="155"/>
      <c r="T609" s="156"/>
      <c r="AT609" s="151" t="s">
        <v>159</v>
      </c>
      <c r="AU609" s="151" t="s">
        <v>92</v>
      </c>
      <c r="AV609" s="13" t="s">
        <v>92</v>
      </c>
      <c r="AW609" s="13" t="s">
        <v>42</v>
      </c>
      <c r="AX609" s="13" t="s">
        <v>82</v>
      </c>
      <c r="AY609" s="151" t="s">
        <v>139</v>
      </c>
    </row>
    <row r="610" spans="2:65" s="13" customFormat="1" ht="11.25">
      <c r="B610" s="150"/>
      <c r="D610" s="144" t="s">
        <v>159</v>
      </c>
      <c r="E610" s="151" t="s">
        <v>44</v>
      </c>
      <c r="F610" s="152" t="s">
        <v>866</v>
      </c>
      <c r="H610" s="153">
        <v>5.48</v>
      </c>
      <c r="I610" s="154"/>
      <c r="L610" s="150"/>
      <c r="M610" s="155"/>
      <c r="T610" s="156"/>
      <c r="AT610" s="151" t="s">
        <v>159</v>
      </c>
      <c r="AU610" s="151" t="s">
        <v>92</v>
      </c>
      <c r="AV610" s="13" t="s">
        <v>92</v>
      </c>
      <c r="AW610" s="13" t="s">
        <v>42</v>
      </c>
      <c r="AX610" s="13" t="s">
        <v>82</v>
      </c>
      <c r="AY610" s="151" t="s">
        <v>139</v>
      </c>
    </row>
    <row r="611" spans="2:65" s="13" customFormat="1" ht="11.25">
      <c r="B611" s="150"/>
      <c r="D611" s="144" t="s">
        <v>159</v>
      </c>
      <c r="E611" s="151" t="s">
        <v>44</v>
      </c>
      <c r="F611" s="152" t="s">
        <v>867</v>
      </c>
      <c r="H611" s="153">
        <v>3.23</v>
      </c>
      <c r="I611" s="154"/>
      <c r="L611" s="150"/>
      <c r="M611" s="155"/>
      <c r="T611" s="156"/>
      <c r="AT611" s="151" t="s">
        <v>159</v>
      </c>
      <c r="AU611" s="151" t="s">
        <v>92</v>
      </c>
      <c r="AV611" s="13" t="s">
        <v>92</v>
      </c>
      <c r="AW611" s="13" t="s">
        <v>42</v>
      </c>
      <c r="AX611" s="13" t="s">
        <v>82</v>
      </c>
      <c r="AY611" s="151" t="s">
        <v>139</v>
      </c>
    </row>
    <row r="612" spans="2:65" s="13" customFormat="1" ht="11.25">
      <c r="B612" s="150"/>
      <c r="D612" s="144" t="s">
        <v>159</v>
      </c>
      <c r="E612" s="151" t="s">
        <v>44</v>
      </c>
      <c r="F612" s="152" t="s">
        <v>868</v>
      </c>
      <c r="H612" s="153">
        <v>3.07</v>
      </c>
      <c r="I612" s="154"/>
      <c r="L612" s="150"/>
      <c r="M612" s="155"/>
      <c r="T612" s="156"/>
      <c r="AT612" s="151" t="s">
        <v>159</v>
      </c>
      <c r="AU612" s="151" t="s">
        <v>92</v>
      </c>
      <c r="AV612" s="13" t="s">
        <v>92</v>
      </c>
      <c r="AW612" s="13" t="s">
        <v>42</v>
      </c>
      <c r="AX612" s="13" t="s">
        <v>82</v>
      </c>
      <c r="AY612" s="151" t="s">
        <v>139</v>
      </c>
    </row>
    <row r="613" spans="2:65" s="13" customFormat="1" ht="11.25">
      <c r="B613" s="150"/>
      <c r="D613" s="144" t="s">
        <v>159</v>
      </c>
      <c r="E613" s="151" t="s">
        <v>44</v>
      </c>
      <c r="F613" s="152" t="s">
        <v>869</v>
      </c>
      <c r="H613" s="153">
        <v>5.48</v>
      </c>
      <c r="I613" s="154"/>
      <c r="L613" s="150"/>
      <c r="M613" s="155"/>
      <c r="T613" s="156"/>
      <c r="AT613" s="151" t="s">
        <v>159</v>
      </c>
      <c r="AU613" s="151" t="s">
        <v>92</v>
      </c>
      <c r="AV613" s="13" t="s">
        <v>92</v>
      </c>
      <c r="AW613" s="13" t="s">
        <v>42</v>
      </c>
      <c r="AX613" s="13" t="s">
        <v>82</v>
      </c>
      <c r="AY613" s="151" t="s">
        <v>139</v>
      </c>
    </row>
    <row r="614" spans="2:65" s="13" customFormat="1" ht="11.25">
      <c r="B614" s="150"/>
      <c r="D614" s="144" t="s">
        <v>159</v>
      </c>
      <c r="E614" s="151" t="s">
        <v>44</v>
      </c>
      <c r="F614" s="152" t="s">
        <v>870</v>
      </c>
      <c r="H614" s="153">
        <v>3.29</v>
      </c>
      <c r="I614" s="154"/>
      <c r="L614" s="150"/>
      <c r="M614" s="155"/>
      <c r="T614" s="156"/>
      <c r="AT614" s="151" t="s">
        <v>159</v>
      </c>
      <c r="AU614" s="151" t="s">
        <v>92</v>
      </c>
      <c r="AV614" s="13" t="s">
        <v>92</v>
      </c>
      <c r="AW614" s="13" t="s">
        <v>42</v>
      </c>
      <c r="AX614" s="13" t="s">
        <v>82</v>
      </c>
      <c r="AY614" s="151" t="s">
        <v>139</v>
      </c>
    </row>
    <row r="615" spans="2:65" s="13" customFormat="1" ht="11.25">
      <c r="B615" s="150"/>
      <c r="D615" s="144" t="s">
        <v>159</v>
      </c>
      <c r="E615" s="151" t="s">
        <v>44</v>
      </c>
      <c r="F615" s="152" t="s">
        <v>871</v>
      </c>
      <c r="H615" s="153">
        <v>3.07</v>
      </c>
      <c r="I615" s="154"/>
      <c r="L615" s="150"/>
      <c r="M615" s="155"/>
      <c r="T615" s="156"/>
      <c r="AT615" s="151" t="s">
        <v>159</v>
      </c>
      <c r="AU615" s="151" t="s">
        <v>92</v>
      </c>
      <c r="AV615" s="13" t="s">
        <v>92</v>
      </c>
      <c r="AW615" s="13" t="s">
        <v>42</v>
      </c>
      <c r="AX615" s="13" t="s">
        <v>82</v>
      </c>
      <c r="AY615" s="151" t="s">
        <v>139</v>
      </c>
    </row>
    <row r="616" spans="2:65" s="13" customFormat="1" ht="11.25">
      <c r="B616" s="150"/>
      <c r="D616" s="144" t="s">
        <v>159</v>
      </c>
      <c r="E616" s="151" t="s">
        <v>44</v>
      </c>
      <c r="F616" s="152" t="s">
        <v>872</v>
      </c>
      <c r="H616" s="153">
        <v>5.48</v>
      </c>
      <c r="I616" s="154"/>
      <c r="L616" s="150"/>
      <c r="M616" s="155"/>
      <c r="T616" s="156"/>
      <c r="AT616" s="151" t="s">
        <v>159</v>
      </c>
      <c r="AU616" s="151" t="s">
        <v>92</v>
      </c>
      <c r="AV616" s="13" t="s">
        <v>92</v>
      </c>
      <c r="AW616" s="13" t="s">
        <v>42</v>
      </c>
      <c r="AX616" s="13" t="s">
        <v>82</v>
      </c>
      <c r="AY616" s="151" t="s">
        <v>139</v>
      </c>
    </row>
    <row r="617" spans="2:65" s="13" customFormat="1" ht="11.25">
      <c r="B617" s="150"/>
      <c r="D617" s="144" t="s">
        <v>159</v>
      </c>
      <c r="E617" s="151" t="s">
        <v>44</v>
      </c>
      <c r="F617" s="152" t="s">
        <v>873</v>
      </c>
      <c r="H617" s="153">
        <v>3.23</v>
      </c>
      <c r="I617" s="154"/>
      <c r="L617" s="150"/>
      <c r="M617" s="155"/>
      <c r="T617" s="156"/>
      <c r="AT617" s="151" t="s">
        <v>159</v>
      </c>
      <c r="AU617" s="151" t="s">
        <v>92</v>
      </c>
      <c r="AV617" s="13" t="s">
        <v>92</v>
      </c>
      <c r="AW617" s="13" t="s">
        <v>42</v>
      </c>
      <c r="AX617" s="13" t="s">
        <v>82</v>
      </c>
      <c r="AY617" s="151" t="s">
        <v>139</v>
      </c>
    </row>
    <row r="618" spans="2:65" s="13" customFormat="1" ht="11.25">
      <c r="B618" s="150"/>
      <c r="D618" s="144" t="s">
        <v>159</v>
      </c>
      <c r="E618" s="151" t="s">
        <v>44</v>
      </c>
      <c r="F618" s="152" t="s">
        <v>874</v>
      </c>
      <c r="H618" s="153">
        <v>3.07</v>
      </c>
      <c r="I618" s="154"/>
      <c r="L618" s="150"/>
      <c r="M618" s="155"/>
      <c r="T618" s="156"/>
      <c r="AT618" s="151" t="s">
        <v>159</v>
      </c>
      <c r="AU618" s="151" t="s">
        <v>92</v>
      </c>
      <c r="AV618" s="13" t="s">
        <v>92</v>
      </c>
      <c r="AW618" s="13" t="s">
        <v>42</v>
      </c>
      <c r="AX618" s="13" t="s">
        <v>82</v>
      </c>
      <c r="AY618" s="151" t="s">
        <v>139</v>
      </c>
    </row>
    <row r="619" spans="2:65" s="13" customFormat="1" ht="11.25">
      <c r="B619" s="150"/>
      <c r="D619" s="144" t="s">
        <v>159</v>
      </c>
      <c r="E619" s="151" t="s">
        <v>44</v>
      </c>
      <c r="F619" s="152" t="s">
        <v>875</v>
      </c>
      <c r="H619" s="153">
        <v>5.54</v>
      </c>
      <c r="I619" s="154"/>
      <c r="L619" s="150"/>
      <c r="M619" s="155"/>
      <c r="T619" s="156"/>
      <c r="AT619" s="151" t="s">
        <v>159</v>
      </c>
      <c r="AU619" s="151" t="s">
        <v>92</v>
      </c>
      <c r="AV619" s="13" t="s">
        <v>92</v>
      </c>
      <c r="AW619" s="13" t="s">
        <v>42</v>
      </c>
      <c r="AX619" s="13" t="s">
        <v>82</v>
      </c>
      <c r="AY619" s="151" t="s">
        <v>139</v>
      </c>
    </row>
    <row r="620" spans="2:65" s="13" customFormat="1" ht="11.25">
      <c r="B620" s="150"/>
      <c r="D620" s="144" t="s">
        <v>159</v>
      </c>
      <c r="E620" s="151" t="s">
        <v>44</v>
      </c>
      <c r="F620" s="152" t="s">
        <v>876</v>
      </c>
      <c r="H620" s="153">
        <v>10.01</v>
      </c>
      <c r="I620" s="154"/>
      <c r="L620" s="150"/>
      <c r="M620" s="155"/>
      <c r="T620" s="156"/>
      <c r="AT620" s="151" t="s">
        <v>159</v>
      </c>
      <c r="AU620" s="151" t="s">
        <v>92</v>
      </c>
      <c r="AV620" s="13" t="s">
        <v>92</v>
      </c>
      <c r="AW620" s="13" t="s">
        <v>42</v>
      </c>
      <c r="AX620" s="13" t="s">
        <v>82</v>
      </c>
      <c r="AY620" s="151" t="s">
        <v>139</v>
      </c>
    </row>
    <row r="621" spans="2:65" s="14" customFormat="1" ht="11.25">
      <c r="B621" s="157"/>
      <c r="D621" s="144" t="s">
        <v>159</v>
      </c>
      <c r="E621" s="158" t="s">
        <v>44</v>
      </c>
      <c r="F621" s="159" t="s">
        <v>166</v>
      </c>
      <c r="H621" s="160">
        <v>62.79</v>
      </c>
      <c r="I621" s="161"/>
      <c r="L621" s="157"/>
      <c r="M621" s="162"/>
      <c r="T621" s="163"/>
      <c r="AT621" s="158" t="s">
        <v>159</v>
      </c>
      <c r="AU621" s="158" t="s">
        <v>92</v>
      </c>
      <c r="AV621" s="14" t="s">
        <v>146</v>
      </c>
      <c r="AW621" s="14" t="s">
        <v>42</v>
      </c>
      <c r="AX621" s="14" t="s">
        <v>90</v>
      </c>
      <c r="AY621" s="158" t="s">
        <v>139</v>
      </c>
    </row>
    <row r="622" spans="2:65" s="1" customFormat="1" ht="24.2" customHeight="1">
      <c r="B622" s="33"/>
      <c r="C622" s="164" t="s">
        <v>877</v>
      </c>
      <c r="D622" s="164" t="s">
        <v>224</v>
      </c>
      <c r="E622" s="165" t="s">
        <v>878</v>
      </c>
      <c r="F622" s="166" t="s">
        <v>879</v>
      </c>
      <c r="G622" s="167" t="s">
        <v>152</v>
      </c>
      <c r="H622" s="168">
        <v>65.930000000000007</v>
      </c>
      <c r="I622" s="169"/>
      <c r="J622" s="170">
        <f>ROUND(I622*H622,2)</f>
        <v>0</v>
      </c>
      <c r="K622" s="171"/>
      <c r="L622" s="172"/>
      <c r="M622" s="173" t="s">
        <v>44</v>
      </c>
      <c r="N622" s="174" t="s">
        <v>53</v>
      </c>
      <c r="P622" s="135">
        <f>O622*H622</f>
        <v>0</v>
      </c>
      <c r="Q622" s="135">
        <v>8.0000000000000002E-3</v>
      </c>
      <c r="R622" s="135">
        <f>Q622*H622</f>
        <v>0.52744000000000002</v>
      </c>
      <c r="S622" s="135">
        <v>0</v>
      </c>
      <c r="T622" s="136">
        <f>S622*H622</f>
        <v>0</v>
      </c>
      <c r="AR622" s="137" t="s">
        <v>413</v>
      </c>
      <c r="AT622" s="137" t="s">
        <v>224</v>
      </c>
      <c r="AU622" s="137" t="s">
        <v>92</v>
      </c>
      <c r="AY622" s="17" t="s">
        <v>139</v>
      </c>
      <c r="BE622" s="138">
        <f>IF(N622="základní",J622,0)</f>
        <v>0</v>
      </c>
      <c r="BF622" s="138">
        <f>IF(N622="snížená",J622,0)</f>
        <v>0</v>
      </c>
      <c r="BG622" s="138">
        <f>IF(N622="zákl. přenesená",J622,0)</f>
        <v>0</v>
      </c>
      <c r="BH622" s="138">
        <f>IF(N622="sníž. přenesená",J622,0)</f>
        <v>0</v>
      </c>
      <c r="BI622" s="138">
        <f>IF(N622="nulová",J622,0)</f>
        <v>0</v>
      </c>
      <c r="BJ622" s="17" t="s">
        <v>90</v>
      </c>
      <c r="BK622" s="138">
        <f>ROUND(I622*H622,2)</f>
        <v>0</v>
      </c>
      <c r="BL622" s="17" t="s">
        <v>232</v>
      </c>
      <c r="BM622" s="137" t="s">
        <v>880</v>
      </c>
    </row>
    <row r="623" spans="2:65" s="13" customFormat="1" ht="11.25">
      <c r="B623" s="150"/>
      <c r="D623" s="144" t="s">
        <v>159</v>
      </c>
      <c r="F623" s="152" t="s">
        <v>881</v>
      </c>
      <c r="H623" s="153">
        <v>65.930000000000007</v>
      </c>
      <c r="I623" s="154"/>
      <c r="L623" s="150"/>
      <c r="M623" s="155"/>
      <c r="T623" s="156"/>
      <c r="AT623" s="151" t="s">
        <v>159</v>
      </c>
      <c r="AU623" s="151" t="s">
        <v>92</v>
      </c>
      <c r="AV623" s="13" t="s">
        <v>92</v>
      </c>
      <c r="AW623" s="13" t="s">
        <v>4</v>
      </c>
      <c r="AX623" s="13" t="s">
        <v>90</v>
      </c>
      <c r="AY623" s="151" t="s">
        <v>139</v>
      </c>
    </row>
    <row r="624" spans="2:65" s="1" customFormat="1" ht="24.2" customHeight="1">
      <c r="B624" s="33"/>
      <c r="C624" s="125" t="s">
        <v>882</v>
      </c>
      <c r="D624" s="125" t="s">
        <v>142</v>
      </c>
      <c r="E624" s="126" t="s">
        <v>883</v>
      </c>
      <c r="F624" s="127" t="s">
        <v>884</v>
      </c>
      <c r="G624" s="128" t="s">
        <v>152</v>
      </c>
      <c r="H624" s="129">
        <v>21.92</v>
      </c>
      <c r="I624" s="130"/>
      <c r="J624" s="131">
        <f>ROUND(I624*H624,2)</f>
        <v>0</v>
      </c>
      <c r="K624" s="132"/>
      <c r="L624" s="33"/>
      <c r="M624" s="133" t="s">
        <v>44</v>
      </c>
      <c r="N624" s="134" t="s">
        <v>53</v>
      </c>
      <c r="P624" s="135">
        <f>O624*H624</f>
        <v>0</v>
      </c>
      <c r="Q624" s="135">
        <v>0</v>
      </c>
      <c r="R624" s="135">
        <f>Q624*H624</f>
        <v>0</v>
      </c>
      <c r="S624" s="135">
        <v>1.0489999999999999E-2</v>
      </c>
      <c r="T624" s="136">
        <f>S624*H624</f>
        <v>0.2299408</v>
      </c>
      <c r="AR624" s="137" t="s">
        <v>232</v>
      </c>
      <c r="AT624" s="137" t="s">
        <v>142</v>
      </c>
      <c r="AU624" s="137" t="s">
        <v>92</v>
      </c>
      <c r="AY624" s="17" t="s">
        <v>139</v>
      </c>
      <c r="BE624" s="138">
        <f>IF(N624="základní",J624,0)</f>
        <v>0</v>
      </c>
      <c r="BF624" s="138">
        <f>IF(N624="snížená",J624,0)</f>
        <v>0</v>
      </c>
      <c r="BG624" s="138">
        <f>IF(N624="zákl. přenesená",J624,0)</f>
        <v>0</v>
      </c>
      <c r="BH624" s="138">
        <f>IF(N624="sníž. přenesená",J624,0)</f>
        <v>0</v>
      </c>
      <c r="BI624" s="138">
        <f>IF(N624="nulová",J624,0)</f>
        <v>0</v>
      </c>
      <c r="BJ624" s="17" t="s">
        <v>90</v>
      </c>
      <c r="BK624" s="138">
        <f>ROUND(I624*H624,2)</f>
        <v>0</v>
      </c>
      <c r="BL624" s="17" t="s">
        <v>232</v>
      </c>
      <c r="BM624" s="137" t="s">
        <v>885</v>
      </c>
    </row>
    <row r="625" spans="2:65" s="1" customFormat="1" ht="11.25">
      <c r="B625" s="33"/>
      <c r="D625" s="139" t="s">
        <v>148</v>
      </c>
      <c r="F625" s="140" t="s">
        <v>886</v>
      </c>
      <c r="I625" s="141"/>
      <c r="L625" s="33"/>
      <c r="M625" s="142"/>
      <c r="T625" s="54"/>
      <c r="AT625" s="17" t="s">
        <v>148</v>
      </c>
      <c r="AU625" s="17" t="s">
        <v>92</v>
      </c>
    </row>
    <row r="626" spans="2:65" s="13" customFormat="1" ht="11.25">
      <c r="B626" s="150"/>
      <c r="D626" s="144" t="s">
        <v>159</v>
      </c>
      <c r="E626" s="151" t="s">
        <v>44</v>
      </c>
      <c r="F626" s="152" t="s">
        <v>887</v>
      </c>
      <c r="H626" s="153">
        <v>5.48</v>
      </c>
      <c r="I626" s="154"/>
      <c r="L626" s="150"/>
      <c r="M626" s="155"/>
      <c r="T626" s="156"/>
      <c r="AT626" s="151" t="s">
        <v>159</v>
      </c>
      <c r="AU626" s="151" t="s">
        <v>92</v>
      </c>
      <c r="AV626" s="13" t="s">
        <v>92</v>
      </c>
      <c r="AW626" s="13" t="s">
        <v>42</v>
      </c>
      <c r="AX626" s="13" t="s">
        <v>82</v>
      </c>
      <c r="AY626" s="151" t="s">
        <v>139</v>
      </c>
    </row>
    <row r="627" spans="2:65" s="13" customFormat="1" ht="11.25">
      <c r="B627" s="150"/>
      <c r="D627" s="144" t="s">
        <v>159</v>
      </c>
      <c r="E627" s="151" t="s">
        <v>44</v>
      </c>
      <c r="F627" s="152" t="s">
        <v>888</v>
      </c>
      <c r="H627" s="153">
        <v>5.48</v>
      </c>
      <c r="I627" s="154"/>
      <c r="L627" s="150"/>
      <c r="M627" s="155"/>
      <c r="T627" s="156"/>
      <c r="AT627" s="151" t="s">
        <v>159</v>
      </c>
      <c r="AU627" s="151" t="s">
        <v>92</v>
      </c>
      <c r="AV627" s="13" t="s">
        <v>92</v>
      </c>
      <c r="AW627" s="13" t="s">
        <v>42</v>
      </c>
      <c r="AX627" s="13" t="s">
        <v>82</v>
      </c>
      <c r="AY627" s="151" t="s">
        <v>139</v>
      </c>
    </row>
    <row r="628" spans="2:65" s="13" customFormat="1" ht="11.25">
      <c r="B628" s="150"/>
      <c r="D628" s="144" t="s">
        <v>159</v>
      </c>
      <c r="E628" s="151" t="s">
        <v>44</v>
      </c>
      <c r="F628" s="152" t="s">
        <v>889</v>
      </c>
      <c r="H628" s="153">
        <v>5.48</v>
      </c>
      <c r="I628" s="154"/>
      <c r="L628" s="150"/>
      <c r="M628" s="155"/>
      <c r="T628" s="156"/>
      <c r="AT628" s="151" t="s">
        <v>159</v>
      </c>
      <c r="AU628" s="151" t="s">
        <v>92</v>
      </c>
      <c r="AV628" s="13" t="s">
        <v>92</v>
      </c>
      <c r="AW628" s="13" t="s">
        <v>42</v>
      </c>
      <c r="AX628" s="13" t="s">
        <v>82</v>
      </c>
      <c r="AY628" s="151" t="s">
        <v>139</v>
      </c>
    </row>
    <row r="629" spans="2:65" s="13" customFormat="1" ht="11.25">
      <c r="B629" s="150"/>
      <c r="D629" s="144" t="s">
        <v>159</v>
      </c>
      <c r="E629" s="151" t="s">
        <v>44</v>
      </c>
      <c r="F629" s="152" t="s">
        <v>890</v>
      </c>
      <c r="H629" s="153">
        <v>5.48</v>
      </c>
      <c r="I629" s="154"/>
      <c r="L629" s="150"/>
      <c r="M629" s="155"/>
      <c r="T629" s="156"/>
      <c r="AT629" s="151" t="s">
        <v>159</v>
      </c>
      <c r="AU629" s="151" t="s">
        <v>92</v>
      </c>
      <c r="AV629" s="13" t="s">
        <v>92</v>
      </c>
      <c r="AW629" s="13" t="s">
        <v>42</v>
      </c>
      <c r="AX629" s="13" t="s">
        <v>82</v>
      </c>
      <c r="AY629" s="151" t="s">
        <v>139</v>
      </c>
    </row>
    <row r="630" spans="2:65" s="14" customFormat="1" ht="11.25">
      <c r="B630" s="157"/>
      <c r="D630" s="144" t="s">
        <v>159</v>
      </c>
      <c r="E630" s="158" t="s">
        <v>44</v>
      </c>
      <c r="F630" s="159" t="s">
        <v>166</v>
      </c>
      <c r="H630" s="160">
        <v>21.92</v>
      </c>
      <c r="I630" s="161"/>
      <c r="L630" s="157"/>
      <c r="M630" s="162"/>
      <c r="T630" s="163"/>
      <c r="AT630" s="158" t="s">
        <v>159</v>
      </c>
      <c r="AU630" s="158" t="s">
        <v>92</v>
      </c>
      <c r="AV630" s="14" t="s">
        <v>146</v>
      </c>
      <c r="AW630" s="14" t="s">
        <v>42</v>
      </c>
      <c r="AX630" s="14" t="s">
        <v>90</v>
      </c>
      <c r="AY630" s="158" t="s">
        <v>139</v>
      </c>
    </row>
    <row r="631" spans="2:65" s="1" customFormat="1" ht="24.2" customHeight="1">
      <c r="B631" s="33"/>
      <c r="C631" s="125" t="s">
        <v>891</v>
      </c>
      <c r="D631" s="125" t="s">
        <v>142</v>
      </c>
      <c r="E631" s="126" t="s">
        <v>892</v>
      </c>
      <c r="F631" s="127" t="s">
        <v>893</v>
      </c>
      <c r="G631" s="128" t="s">
        <v>302</v>
      </c>
      <c r="H631" s="129">
        <v>2.9</v>
      </c>
      <c r="I631" s="130"/>
      <c r="J631" s="131">
        <f>ROUND(I631*H631,2)</f>
        <v>0</v>
      </c>
      <c r="K631" s="132"/>
      <c r="L631" s="33"/>
      <c r="M631" s="133" t="s">
        <v>44</v>
      </c>
      <c r="N631" s="134" t="s">
        <v>53</v>
      </c>
      <c r="P631" s="135">
        <f>O631*H631</f>
        <v>0</v>
      </c>
      <c r="Q631" s="135">
        <v>0</v>
      </c>
      <c r="R631" s="135">
        <f>Q631*H631</f>
        <v>0</v>
      </c>
      <c r="S631" s="135">
        <v>0</v>
      </c>
      <c r="T631" s="136">
        <f>S631*H631</f>
        <v>0</v>
      </c>
      <c r="AR631" s="137" t="s">
        <v>232</v>
      </c>
      <c r="AT631" s="137" t="s">
        <v>142</v>
      </c>
      <c r="AU631" s="137" t="s">
        <v>92</v>
      </c>
      <c r="AY631" s="17" t="s">
        <v>139</v>
      </c>
      <c r="BE631" s="138">
        <f>IF(N631="základní",J631,0)</f>
        <v>0</v>
      </c>
      <c r="BF631" s="138">
        <f>IF(N631="snížená",J631,0)</f>
        <v>0</v>
      </c>
      <c r="BG631" s="138">
        <f>IF(N631="zákl. přenesená",J631,0)</f>
        <v>0</v>
      </c>
      <c r="BH631" s="138">
        <f>IF(N631="sníž. přenesená",J631,0)</f>
        <v>0</v>
      </c>
      <c r="BI631" s="138">
        <f>IF(N631="nulová",J631,0)</f>
        <v>0</v>
      </c>
      <c r="BJ631" s="17" t="s">
        <v>90</v>
      </c>
      <c r="BK631" s="138">
        <f>ROUND(I631*H631,2)</f>
        <v>0</v>
      </c>
      <c r="BL631" s="17" t="s">
        <v>232</v>
      </c>
      <c r="BM631" s="137" t="s">
        <v>894</v>
      </c>
    </row>
    <row r="632" spans="2:65" s="1" customFormat="1" ht="11.25">
      <c r="B632" s="33"/>
      <c r="D632" s="139" t="s">
        <v>148</v>
      </c>
      <c r="F632" s="140" t="s">
        <v>895</v>
      </c>
      <c r="I632" s="141"/>
      <c r="L632" s="33"/>
      <c r="M632" s="142"/>
      <c r="T632" s="54"/>
      <c r="AT632" s="17" t="s">
        <v>148</v>
      </c>
      <c r="AU632" s="17" t="s">
        <v>92</v>
      </c>
    </row>
    <row r="633" spans="2:65" s="11" customFormat="1" ht="22.9" customHeight="1">
      <c r="B633" s="113"/>
      <c r="D633" s="114" t="s">
        <v>81</v>
      </c>
      <c r="E633" s="123" t="s">
        <v>896</v>
      </c>
      <c r="F633" s="123" t="s">
        <v>897</v>
      </c>
      <c r="I633" s="116"/>
      <c r="J633" s="124">
        <f>BK633</f>
        <v>0</v>
      </c>
      <c r="L633" s="113"/>
      <c r="M633" s="118"/>
      <c r="P633" s="119">
        <f>SUM(P634:P667)</f>
        <v>0</v>
      </c>
      <c r="R633" s="119">
        <f>SUM(R634:R667)</f>
        <v>1.1120000000000001</v>
      </c>
      <c r="T633" s="120">
        <f>SUM(T634:T667)</f>
        <v>0.872</v>
      </c>
      <c r="AR633" s="114" t="s">
        <v>92</v>
      </c>
      <c r="AT633" s="121" t="s">
        <v>81</v>
      </c>
      <c r="AU633" s="121" t="s">
        <v>90</v>
      </c>
      <c r="AY633" s="114" t="s">
        <v>139</v>
      </c>
      <c r="BK633" s="122">
        <f>SUM(BK634:BK667)</f>
        <v>0</v>
      </c>
    </row>
    <row r="634" spans="2:65" s="1" customFormat="1" ht="24.2" customHeight="1">
      <c r="B634" s="33"/>
      <c r="C634" s="125" t="s">
        <v>898</v>
      </c>
      <c r="D634" s="125" t="s">
        <v>142</v>
      </c>
      <c r="E634" s="126" t="s">
        <v>899</v>
      </c>
      <c r="F634" s="127" t="s">
        <v>900</v>
      </c>
      <c r="G634" s="128" t="s">
        <v>145</v>
      </c>
      <c r="H634" s="129">
        <v>1</v>
      </c>
      <c r="I634" s="130"/>
      <c r="J634" s="131">
        <f>ROUND(I634*H634,2)</f>
        <v>0</v>
      </c>
      <c r="K634" s="132"/>
      <c r="L634" s="33"/>
      <c r="M634" s="133" t="s">
        <v>44</v>
      </c>
      <c r="N634" s="134" t="s">
        <v>53</v>
      </c>
      <c r="P634" s="135">
        <f>O634*H634</f>
        <v>0</v>
      </c>
      <c r="Q634" s="135">
        <v>0.2</v>
      </c>
      <c r="R634" s="135">
        <f>Q634*H634</f>
        <v>0.2</v>
      </c>
      <c r="S634" s="135">
        <v>0</v>
      </c>
      <c r="T634" s="136">
        <f>S634*H634</f>
        <v>0</v>
      </c>
      <c r="AR634" s="137" t="s">
        <v>232</v>
      </c>
      <c r="AT634" s="137" t="s">
        <v>142</v>
      </c>
      <c r="AU634" s="137" t="s">
        <v>92</v>
      </c>
      <c r="AY634" s="17" t="s">
        <v>139</v>
      </c>
      <c r="BE634" s="138">
        <f>IF(N634="základní",J634,0)</f>
        <v>0</v>
      </c>
      <c r="BF634" s="138">
        <f>IF(N634="snížená",J634,0)</f>
        <v>0</v>
      </c>
      <c r="BG634" s="138">
        <f>IF(N634="zákl. přenesená",J634,0)</f>
        <v>0</v>
      </c>
      <c r="BH634" s="138">
        <f>IF(N634="sníž. přenesená",J634,0)</f>
        <v>0</v>
      </c>
      <c r="BI634" s="138">
        <f>IF(N634="nulová",J634,0)</f>
        <v>0</v>
      </c>
      <c r="BJ634" s="17" t="s">
        <v>90</v>
      </c>
      <c r="BK634" s="138">
        <f>ROUND(I634*H634,2)</f>
        <v>0</v>
      </c>
      <c r="BL634" s="17" t="s">
        <v>232</v>
      </c>
      <c r="BM634" s="137" t="s">
        <v>901</v>
      </c>
    </row>
    <row r="635" spans="2:65" s="1" customFormat="1" ht="24.2" customHeight="1">
      <c r="B635" s="33"/>
      <c r="C635" s="125" t="s">
        <v>902</v>
      </c>
      <c r="D635" s="125" t="s">
        <v>142</v>
      </c>
      <c r="E635" s="126" t="s">
        <v>903</v>
      </c>
      <c r="F635" s="127" t="s">
        <v>904</v>
      </c>
      <c r="G635" s="128" t="s">
        <v>145</v>
      </c>
      <c r="H635" s="129">
        <v>1</v>
      </c>
      <c r="I635" s="130"/>
      <c r="J635" s="131">
        <f>ROUND(I635*H635,2)</f>
        <v>0</v>
      </c>
      <c r="K635" s="132"/>
      <c r="L635" s="33"/>
      <c r="M635" s="133" t="s">
        <v>44</v>
      </c>
      <c r="N635" s="134" t="s">
        <v>53</v>
      </c>
      <c r="P635" s="135">
        <f>O635*H635</f>
        <v>0</v>
      </c>
      <c r="Q635" s="135">
        <v>0.2</v>
      </c>
      <c r="R635" s="135">
        <f>Q635*H635</f>
        <v>0.2</v>
      </c>
      <c r="S635" s="135">
        <v>0</v>
      </c>
      <c r="T635" s="136">
        <f>S635*H635</f>
        <v>0</v>
      </c>
      <c r="AR635" s="137" t="s">
        <v>232</v>
      </c>
      <c r="AT635" s="137" t="s">
        <v>142</v>
      </c>
      <c r="AU635" s="137" t="s">
        <v>92</v>
      </c>
      <c r="AY635" s="17" t="s">
        <v>139</v>
      </c>
      <c r="BE635" s="138">
        <f>IF(N635="základní",J635,0)</f>
        <v>0</v>
      </c>
      <c r="BF635" s="138">
        <f>IF(N635="snížená",J635,0)</f>
        <v>0</v>
      </c>
      <c r="BG635" s="138">
        <f>IF(N635="zákl. přenesená",J635,0)</f>
        <v>0</v>
      </c>
      <c r="BH635" s="138">
        <f>IF(N635="sníž. přenesená",J635,0)</f>
        <v>0</v>
      </c>
      <c r="BI635" s="138">
        <f>IF(N635="nulová",J635,0)</f>
        <v>0</v>
      </c>
      <c r="BJ635" s="17" t="s">
        <v>90</v>
      </c>
      <c r="BK635" s="138">
        <f>ROUND(I635*H635,2)</f>
        <v>0</v>
      </c>
      <c r="BL635" s="17" t="s">
        <v>232</v>
      </c>
      <c r="BM635" s="137" t="s">
        <v>905</v>
      </c>
    </row>
    <row r="636" spans="2:65" s="1" customFormat="1" ht="24.2" customHeight="1">
      <c r="B636" s="33"/>
      <c r="C636" s="125" t="s">
        <v>906</v>
      </c>
      <c r="D636" s="125" t="s">
        <v>142</v>
      </c>
      <c r="E636" s="126" t="s">
        <v>907</v>
      </c>
      <c r="F636" s="127" t="s">
        <v>908</v>
      </c>
      <c r="G636" s="128" t="s">
        <v>145</v>
      </c>
      <c r="H636" s="129">
        <v>20</v>
      </c>
      <c r="I636" s="130"/>
      <c r="J636" s="131">
        <f>ROUND(I636*H636,2)</f>
        <v>0</v>
      </c>
      <c r="K636" s="132"/>
      <c r="L636" s="33"/>
      <c r="M636" s="133" t="s">
        <v>44</v>
      </c>
      <c r="N636" s="134" t="s">
        <v>53</v>
      </c>
      <c r="P636" s="135">
        <f>O636*H636</f>
        <v>0</v>
      </c>
      <c r="Q636" s="135">
        <v>0</v>
      </c>
      <c r="R636" s="135">
        <f>Q636*H636</f>
        <v>0</v>
      </c>
      <c r="S636" s="135">
        <v>2.4E-2</v>
      </c>
      <c r="T636" s="136">
        <f>S636*H636</f>
        <v>0.48</v>
      </c>
      <c r="AR636" s="137" t="s">
        <v>232</v>
      </c>
      <c r="AT636" s="137" t="s">
        <v>142</v>
      </c>
      <c r="AU636" s="137" t="s">
        <v>92</v>
      </c>
      <c r="AY636" s="17" t="s">
        <v>139</v>
      </c>
      <c r="BE636" s="138">
        <f>IF(N636="základní",J636,0)</f>
        <v>0</v>
      </c>
      <c r="BF636" s="138">
        <f>IF(N636="snížená",J636,0)</f>
        <v>0</v>
      </c>
      <c r="BG636" s="138">
        <f>IF(N636="zákl. přenesená",J636,0)</f>
        <v>0</v>
      </c>
      <c r="BH636" s="138">
        <f>IF(N636="sníž. přenesená",J636,0)</f>
        <v>0</v>
      </c>
      <c r="BI636" s="138">
        <f>IF(N636="nulová",J636,0)</f>
        <v>0</v>
      </c>
      <c r="BJ636" s="17" t="s">
        <v>90</v>
      </c>
      <c r="BK636" s="138">
        <f>ROUND(I636*H636,2)</f>
        <v>0</v>
      </c>
      <c r="BL636" s="17" t="s">
        <v>232</v>
      </c>
      <c r="BM636" s="137" t="s">
        <v>909</v>
      </c>
    </row>
    <row r="637" spans="2:65" s="1" customFormat="1" ht="11.25">
      <c r="B637" s="33"/>
      <c r="D637" s="139" t="s">
        <v>148</v>
      </c>
      <c r="F637" s="140" t="s">
        <v>910</v>
      </c>
      <c r="I637" s="141"/>
      <c r="L637" s="33"/>
      <c r="M637" s="142"/>
      <c r="T637" s="54"/>
      <c r="AT637" s="17" t="s">
        <v>148</v>
      </c>
      <c r="AU637" s="17" t="s">
        <v>92</v>
      </c>
    </row>
    <row r="638" spans="2:65" s="13" customFormat="1" ht="11.25">
      <c r="B638" s="150"/>
      <c r="D638" s="144" t="s">
        <v>159</v>
      </c>
      <c r="E638" s="151" t="s">
        <v>44</v>
      </c>
      <c r="F638" s="152" t="s">
        <v>911</v>
      </c>
      <c r="H638" s="153">
        <v>17</v>
      </c>
      <c r="I638" s="154"/>
      <c r="L638" s="150"/>
      <c r="M638" s="155"/>
      <c r="T638" s="156"/>
      <c r="AT638" s="151" t="s">
        <v>159</v>
      </c>
      <c r="AU638" s="151" t="s">
        <v>92</v>
      </c>
      <c r="AV638" s="13" t="s">
        <v>92</v>
      </c>
      <c r="AW638" s="13" t="s">
        <v>42</v>
      </c>
      <c r="AX638" s="13" t="s">
        <v>82</v>
      </c>
      <c r="AY638" s="151" t="s">
        <v>139</v>
      </c>
    </row>
    <row r="639" spans="2:65" s="13" customFormat="1" ht="11.25">
      <c r="B639" s="150"/>
      <c r="D639" s="144" t="s">
        <v>159</v>
      </c>
      <c r="E639" s="151" t="s">
        <v>44</v>
      </c>
      <c r="F639" s="152" t="s">
        <v>912</v>
      </c>
      <c r="H639" s="153">
        <v>3</v>
      </c>
      <c r="I639" s="154"/>
      <c r="L639" s="150"/>
      <c r="M639" s="155"/>
      <c r="T639" s="156"/>
      <c r="AT639" s="151" t="s">
        <v>159</v>
      </c>
      <c r="AU639" s="151" t="s">
        <v>92</v>
      </c>
      <c r="AV639" s="13" t="s">
        <v>92</v>
      </c>
      <c r="AW639" s="13" t="s">
        <v>42</v>
      </c>
      <c r="AX639" s="13" t="s">
        <v>82</v>
      </c>
      <c r="AY639" s="151" t="s">
        <v>139</v>
      </c>
    </row>
    <row r="640" spans="2:65" s="14" customFormat="1" ht="11.25">
      <c r="B640" s="157"/>
      <c r="D640" s="144" t="s">
        <v>159</v>
      </c>
      <c r="E640" s="158" t="s">
        <v>44</v>
      </c>
      <c r="F640" s="159" t="s">
        <v>166</v>
      </c>
      <c r="H640" s="160">
        <v>20</v>
      </c>
      <c r="I640" s="161"/>
      <c r="L640" s="157"/>
      <c r="M640" s="162"/>
      <c r="T640" s="163"/>
      <c r="AT640" s="158" t="s">
        <v>159</v>
      </c>
      <c r="AU640" s="158" t="s">
        <v>92</v>
      </c>
      <c r="AV640" s="14" t="s">
        <v>146</v>
      </c>
      <c r="AW640" s="14" t="s">
        <v>42</v>
      </c>
      <c r="AX640" s="14" t="s">
        <v>90</v>
      </c>
      <c r="AY640" s="158" t="s">
        <v>139</v>
      </c>
    </row>
    <row r="641" spans="2:65" s="1" customFormat="1" ht="24.2" customHeight="1">
      <c r="B641" s="33"/>
      <c r="C641" s="125" t="s">
        <v>913</v>
      </c>
      <c r="D641" s="125" t="s">
        <v>142</v>
      </c>
      <c r="E641" s="126" t="s">
        <v>914</v>
      </c>
      <c r="F641" s="127" t="s">
        <v>915</v>
      </c>
      <c r="G641" s="128" t="s">
        <v>145</v>
      </c>
      <c r="H641" s="129">
        <v>14</v>
      </c>
      <c r="I641" s="130"/>
      <c r="J641" s="131">
        <f>ROUND(I641*H641,2)</f>
        <v>0</v>
      </c>
      <c r="K641" s="132"/>
      <c r="L641" s="33"/>
      <c r="M641" s="133" t="s">
        <v>44</v>
      </c>
      <c r="N641" s="134" t="s">
        <v>53</v>
      </c>
      <c r="P641" s="135">
        <f>O641*H641</f>
        <v>0</v>
      </c>
      <c r="Q641" s="135">
        <v>0</v>
      </c>
      <c r="R641" s="135">
        <f>Q641*H641</f>
        <v>0</v>
      </c>
      <c r="S641" s="135">
        <v>2.8000000000000001E-2</v>
      </c>
      <c r="T641" s="136">
        <f>S641*H641</f>
        <v>0.39200000000000002</v>
      </c>
      <c r="AR641" s="137" t="s">
        <v>232</v>
      </c>
      <c r="AT641" s="137" t="s">
        <v>142</v>
      </c>
      <c r="AU641" s="137" t="s">
        <v>92</v>
      </c>
      <c r="AY641" s="17" t="s">
        <v>139</v>
      </c>
      <c r="BE641" s="138">
        <f>IF(N641="základní",J641,0)</f>
        <v>0</v>
      </c>
      <c r="BF641" s="138">
        <f>IF(N641="snížená",J641,0)</f>
        <v>0</v>
      </c>
      <c r="BG641" s="138">
        <f>IF(N641="zákl. přenesená",J641,0)</f>
        <v>0</v>
      </c>
      <c r="BH641" s="138">
        <f>IF(N641="sníž. přenesená",J641,0)</f>
        <v>0</v>
      </c>
      <c r="BI641" s="138">
        <f>IF(N641="nulová",J641,0)</f>
        <v>0</v>
      </c>
      <c r="BJ641" s="17" t="s">
        <v>90</v>
      </c>
      <c r="BK641" s="138">
        <f>ROUND(I641*H641,2)</f>
        <v>0</v>
      </c>
      <c r="BL641" s="17" t="s">
        <v>232</v>
      </c>
      <c r="BM641" s="137" t="s">
        <v>916</v>
      </c>
    </row>
    <row r="642" spans="2:65" s="1" customFormat="1" ht="11.25">
      <c r="B642" s="33"/>
      <c r="D642" s="139" t="s">
        <v>148</v>
      </c>
      <c r="F642" s="140" t="s">
        <v>917</v>
      </c>
      <c r="I642" s="141"/>
      <c r="L642" s="33"/>
      <c r="M642" s="142"/>
      <c r="T642" s="54"/>
      <c r="AT642" s="17" t="s">
        <v>148</v>
      </c>
      <c r="AU642" s="17" t="s">
        <v>92</v>
      </c>
    </row>
    <row r="643" spans="2:65" s="13" customFormat="1" ht="11.25">
      <c r="B643" s="150"/>
      <c r="D643" s="144" t="s">
        <v>159</v>
      </c>
      <c r="E643" s="151" t="s">
        <v>44</v>
      </c>
      <c r="F643" s="152" t="s">
        <v>918</v>
      </c>
      <c r="H643" s="153">
        <v>14</v>
      </c>
      <c r="I643" s="154"/>
      <c r="L643" s="150"/>
      <c r="M643" s="155"/>
      <c r="T643" s="156"/>
      <c r="AT643" s="151" t="s">
        <v>159</v>
      </c>
      <c r="AU643" s="151" t="s">
        <v>92</v>
      </c>
      <c r="AV643" s="13" t="s">
        <v>92</v>
      </c>
      <c r="AW643" s="13" t="s">
        <v>42</v>
      </c>
      <c r="AX643" s="13" t="s">
        <v>90</v>
      </c>
      <c r="AY643" s="151" t="s">
        <v>139</v>
      </c>
    </row>
    <row r="644" spans="2:65" s="1" customFormat="1" ht="44.25" customHeight="1">
      <c r="B644" s="33"/>
      <c r="C644" s="125" t="s">
        <v>919</v>
      </c>
      <c r="D644" s="125" t="s">
        <v>142</v>
      </c>
      <c r="E644" s="126" t="s">
        <v>920</v>
      </c>
      <c r="F644" s="127" t="s">
        <v>921</v>
      </c>
      <c r="G644" s="128" t="s">
        <v>145</v>
      </c>
      <c r="H644" s="129">
        <v>4</v>
      </c>
      <c r="I644" s="130"/>
      <c r="J644" s="131">
        <f>ROUND(I644*H644,2)</f>
        <v>0</v>
      </c>
      <c r="K644" s="132"/>
      <c r="L644" s="33"/>
      <c r="M644" s="133" t="s">
        <v>44</v>
      </c>
      <c r="N644" s="134" t="s">
        <v>53</v>
      </c>
      <c r="P644" s="135">
        <f>O644*H644</f>
        <v>0</v>
      </c>
      <c r="Q644" s="135">
        <v>2.1000000000000001E-2</v>
      </c>
      <c r="R644" s="135">
        <f>Q644*H644</f>
        <v>8.4000000000000005E-2</v>
      </c>
      <c r="S644" s="135">
        <v>0</v>
      </c>
      <c r="T644" s="136">
        <f>S644*H644</f>
        <v>0</v>
      </c>
      <c r="AR644" s="137" t="s">
        <v>232</v>
      </c>
      <c r="AT644" s="137" t="s">
        <v>142</v>
      </c>
      <c r="AU644" s="137" t="s">
        <v>92</v>
      </c>
      <c r="AY644" s="17" t="s">
        <v>139</v>
      </c>
      <c r="BE644" s="138">
        <f>IF(N644="základní",J644,0)</f>
        <v>0</v>
      </c>
      <c r="BF644" s="138">
        <f>IF(N644="snížená",J644,0)</f>
        <v>0</v>
      </c>
      <c r="BG644" s="138">
        <f>IF(N644="zákl. přenesená",J644,0)</f>
        <v>0</v>
      </c>
      <c r="BH644" s="138">
        <f>IF(N644="sníž. přenesená",J644,0)</f>
        <v>0</v>
      </c>
      <c r="BI644" s="138">
        <f>IF(N644="nulová",J644,0)</f>
        <v>0</v>
      </c>
      <c r="BJ644" s="17" t="s">
        <v>90</v>
      </c>
      <c r="BK644" s="138">
        <f>ROUND(I644*H644,2)</f>
        <v>0</v>
      </c>
      <c r="BL644" s="17" t="s">
        <v>232</v>
      </c>
      <c r="BM644" s="137" t="s">
        <v>922</v>
      </c>
    </row>
    <row r="645" spans="2:65" s="1" customFormat="1" ht="29.25">
      <c r="B645" s="33"/>
      <c r="D645" s="144" t="s">
        <v>923</v>
      </c>
      <c r="F645" s="175" t="s">
        <v>924</v>
      </c>
      <c r="I645" s="141"/>
      <c r="L645" s="33"/>
      <c r="M645" s="142"/>
      <c r="T645" s="54"/>
      <c r="AT645" s="17" t="s">
        <v>923</v>
      </c>
      <c r="AU645" s="17" t="s">
        <v>92</v>
      </c>
    </row>
    <row r="646" spans="2:65" s="1" customFormat="1" ht="44.25" customHeight="1">
      <c r="B646" s="33"/>
      <c r="C646" s="125" t="s">
        <v>925</v>
      </c>
      <c r="D646" s="125" t="s">
        <v>142</v>
      </c>
      <c r="E646" s="126" t="s">
        <v>926</v>
      </c>
      <c r="F646" s="127" t="s">
        <v>927</v>
      </c>
      <c r="G646" s="128" t="s">
        <v>145</v>
      </c>
      <c r="H646" s="129">
        <v>4</v>
      </c>
      <c r="I646" s="130"/>
      <c r="J646" s="131">
        <f>ROUND(I646*H646,2)</f>
        <v>0</v>
      </c>
      <c r="K646" s="132"/>
      <c r="L646" s="33"/>
      <c r="M646" s="133" t="s">
        <v>44</v>
      </c>
      <c r="N646" s="134" t="s">
        <v>53</v>
      </c>
      <c r="P646" s="135">
        <f>O646*H646</f>
        <v>0</v>
      </c>
      <c r="Q646" s="135">
        <v>2.1000000000000001E-2</v>
      </c>
      <c r="R646" s="135">
        <f>Q646*H646</f>
        <v>8.4000000000000005E-2</v>
      </c>
      <c r="S646" s="135">
        <v>0</v>
      </c>
      <c r="T646" s="136">
        <f>S646*H646</f>
        <v>0</v>
      </c>
      <c r="AR646" s="137" t="s">
        <v>232</v>
      </c>
      <c r="AT646" s="137" t="s">
        <v>142</v>
      </c>
      <c r="AU646" s="137" t="s">
        <v>92</v>
      </c>
      <c r="AY646" s="17" t="s">
        <v>139</v>
      </c>
      <c r="BE646" s="138">
        <f>IF(N646="základní",J646,0)</f>
        <v>0</v>
      </c>
      <c r="BF646" s="138">
        <f>IF(N646="snížená",J646,0)</f>
        <v>0</v>
      </c>
      <c r="BG646" s="138">
        <f>IF(N646="zákl. přenesená",J646,0)</f>
        <v>0</v>
      </c>
      <c r="BH646" s="138">
        <f>IF(N646="sníž. přenesená",J646,0)</f>
        <v>0</v>
      </c>
      <c r="BI646" s="138">
        <f>IF(N646="nulová",J646,0)</f>
        <v>0</v>
      </c>
      <c r="BJ646" s="17" t="s">
        <v>90</v>
      </c>
      <c r="BK646" s="138">
        <f>ROUND(I646*H646,2)</f>
        <v>0</v>
      </c>
      <c r="BL646" s="17" t="s">
        <v>232</v>
      </c>
      <c r="BM646" s="137" t="s">
        <v>928</v>
      </c>
    </row>
    <row r="647" spans="2:65" s="1" customFormat="1" ht="29.25">
      <c r="B647" s="33"/>
      <c r="D647" s="144" t="s">
        <v>923</v>
      </c>
      <c r="F647" s="175" t="s">
        <v>924</v>
      </c>
      <c r="I647" s="141"/>
      <c r="L647" s="33"/>
      <c r="M647" s="142"/>
      <c r="T647" s="54"/>
      <c r="AT647" s="17" t="s">
        <v>923</v>
      </c>
      <c r="AU647" s="17" t="s">
        <v>92</v>
      </c>
    </row>
    <row r="648" spans="2:65" s="1" customFormat="1" ht="55.5" customHeight="1">
      <c r="B648" s="33"/>
      <c r="C648" s="125" t="s">
        <v>929</v>
      </c>
      <c r="D648" s="125" t="s">
        <v>142</v>
      </c>
      <c r="E648" s="126" t="s">
        <v>930</v>
      </c>
      <c r="F648" s="127" t="s">
        <v>931</v>
      </c>
      <c r="G648" s="128" t="s">
        <v>145</v>
      </c>
      <c r="H648" s="129">
        <v>4</v>
      </c>
      <c r="I648" s="130"/>
      <c r="J648" s="131">
        <f>ROUND(I648*H648,2)</f>
        <v>0</v>
      </c>
      <c r="K648" s="132"/>
      <c r="L648" s="33"/>
      <c r="M648" s="133" t="s">
        <v>44</v>
      </c>
      <c r="N648" s="134" t="s">
        <v>53</v>
      </c>
      <c r="P648" s="135">
        <f>O648*H648</f>
        <v>0</v>
      </c>
      <c r="Q648" s="135">
        <v>2.7E-2</v>
      </c>
      <c r="R648" s="135">
        <f>Q648*H648</f>
        <v>0.108</v>
      </c>
      <c r="S648" s="135">
        <v>0</v>
      </c>
      <c r="T648" s="136">
        <f>S648*H648</f>
        <v>0</v>
      </c>
      <c r="AR648" s="137" t="s">
        <v>232</v>
      </c>
      <c r="AT648" s="137" t="s">
        <v>142</v>
      </c>
      <c r="AU648" s="137" t="s">
        <v>92</v>
      </c>
      <c r="AY648" s="17" t="s">
        <v>139</v>
      </c>
      <c r="BE648" s="138">
        <f>IF(N648="základní",J648,0)</f>
        <v>0</v>
      </c>
      <c r="BF648" s="138">
        <f>IF(N648="snížená",J648,0)</f>
        <v>0</v>
      </c>
      <c r="BG648" s="138">
        <f>IF(N648="zákl. přenesená",J648,0)</f>
        <v>0</v>
      </c>
      <c r="BH648" s="138">
        <f>IF(N648="sníž. přenesená",J648,0)</f>
        <v>0</v>
      </c>
      <c r="BI648" s="138">
        <f>IF(N648="nulová",J648,0)</f>
        <v>0</v>
      </c>
      <c r="BJ648" s="17" t="s">
        <v>90</v>
      </c>
      <c r="BK648" s="138">
        <f>ROUND(I648*H648,2)</f>
        <v>0</v>
      </c>
      <c r="BL648" s="17" t="s">
        <v>232</v>
      </c>
      <c r="BM648" s="137" t="s">
        <v>932</v>
      </c>
    </row>
    <row r="649" spans="2:65" s="1" customFormat="1" ht="29.25">
      <c r="B649" s="33"/>
      <c r="D649" s="144" t="s">
        <v>923</v>
      </c>
      <c r="F649" s="175" t="s">
        <v>933</v>
      </c>
      <c r="I649" s="141"/>
      <c r="L649" s="33"/>
      <c r="M649" s="142"/>
      <c r="T649" s="54"/>
      <c r="AT649" s="17" t="s">
        <v>923</v>
      </c>
      <c r="AU649" s="17" t="s">
        <v>92</v>
      </c>
    </row>
    <row r="650" spans="2:65" s="1" customFormat="1" ht="55.5" customHeight="1">
      <c r="B650" s="33"/>
      <c r="C650" s="125" t="s">
        <v>934</v>
      </c>
      <c r="D650" s="125" t="s">
        <v>142</v>
      </c>
      <c r="E650" s="126" t="s">
        <v>935</v>
      </c>
      <c r="F650" s="127" t="s">
        <v>936</v>
      </c>
      <c r="G650" s="128" t="s">
        <v>145</v>
      </c>
      <c r="H650" s="129">
        <v>8</v>
      </c>
      <c r="I650" s="130"/>
      <c r="J650" s="131">
        <f>ROUND(I650*H650,2)</f>
        <v>0</v>
      </c>
      <c r="K650" s="132"/>
      <c r="L650" s="33"/>
      <c r="M650" s="133" t="s">
        <v>44</v>
      </c>
      <c r="N650" s="134" t="s">
        <v>53</v>
      </c>
      <c r="P650" s="135">
        <f>O650*H650</f>
        <v>0</v>
      </c>
      <c r="Q650" s="135">
        <v>2.7E-2</v>
      </c>
      <c r="R650" s="135">
        <f>Q650*H650</f>
        <v>0.216</v>
      </c>
      <c r="S650" s="135">
        <v>0</v>
      </c>
      <c r="T650" s="136">
        <f>S650*H650</f>
        <v>0</v>
      </c>
      <c r="AR650" s="137" t="s">
        <v>232</v>
      </c>
      <c r="AT650" s="137" t="s">
        <v>142</v>
      </c>
      <c r="AU650" s="137" t="s">
        <v>92</v>
      </c>
      <c r="AY650" s="17" t="s">
        <v>139</v>
      </c>
      <c r="BE650" s="138">
        <f>IF(N650="základní",J650,0)</f>
        <v>0</v>
      </c>
      <c r="BF650" s="138">
        <f>IF(N650="snížená",J650,0)</f>
        <v>0</v>
      </c>
      <c r="BG650" s="138">
        <f>IF(N650="zákl. přenesená",J650,0)</f>
        <v>0</v>
      </c>
      <c r="BH650" s="138">
        <f>IF(N650="sníž. přenesená",J650,0)</f>
        <v>0</v>
      </c>
      <c r="BI650" s="138">
        <f>IF(N650="nulová",J650,0)</f>
        <v>0</v>
      </c>
      <c r="BJ650" s="17" t="s">
        <v>90</v>
      </c>
      <c r="BK650" s="138">
        <f>ROUND(I650*H650,2)</f>
        <v>0</v>
      </c>
      <c r="BL650" s="17" t="s">
        <v>232</v>
      </c>
      <c r="BM650" s="137" t="s">
        <v>937</v>
      </c>
    </row>
    <row r="651" spans="2:65" s="1" customFormat="1" ht="29.25">
      <c r="B651" s="33"/>
      <c r="D651" s="144" t="s">
        <v>923</v>
      </c>
      <c r="F651" s="175" t="s">
        <v>933</v>
      </c>
      <c r="I651" s="141"/>
      <c r="L651" s="33"/>
      <c r="M651" s="142"/>
      <c r="T651" s="54"/>
      <c r="AT651" s="17" t="s">
        <v>923</v>
      </c>
      <c r="AU651" s="17" t="s">
        <v>92</v>
      </c>
    </row>
    <row r="652" spans="2:65" s="1" customFormat="1" ht="55.5" customHeight="1">
      <c r="B652" s="33"/>
      <c r="C652" s="125" t="s">
        <v>938</v>
      </c>
      <c r="D652" s="125" t="s">
        <v>142</v>
      </c>
      <c r="E652" s="126" t="s">
        <v>939</v>
      </c>
      <c r="F652" s="127" t="s">
        <v>940</v>
      </c>
      <c r="G652" s="128" t="s">
        <v>145</v>
      </c>
      <c r="H652" s="129">
        <v>2</v>
      </c>
      <c r="I652" s="130"/>
      <c r="J652" s="131">
        <f>ROUND(I652*H652,2)</f>
        <v>0</v>
      </c>
      <c r="K652" s="132"/>
      <c r="L652" s="33"/>
      <c r="M652" s="133" t="s">
        <v>44</v>
      </c>
      <c r="N652" s="134" t="s">
        <v>53</v>
      </c>
      <c r="P652" s="135">
        <f>O652*H652</f>
        <v>0</v>
      </c>
      <c r="Q652" s="135">
        <v>2.1999999999999999E-2</v>
      </c>
      <c r="R652" s="135">
        <f>Q652*H652</f>
        <v>4.3999999999999997E-2</v>
      </c>
      <c r="S652" s="135">
        <v>0</v>
      </c>
      <c r="T652" s="136">
        <f>S652*H652</f>
        <v>0</v>
      </c>
      <c r="AR652" s="137" t="s">
        <v>232</v>
      </c>
      <c r="AT652" s="137" t="s">
        <v>142</v>
      </c>
      <c r="AU652" s="137" t="s">
        <v>92</v>
      </c>
      <c r="AY652" s="17" t="s">
        <v>139</v>
      </c>
      <c r="BE652" s="138">
        <f>IF(N652="základní",J652,0)</f>
        <v>0</v>
      </c>
      <c r="BF652" s="138">
        <f>IF(N652="snížená",J652,0)</f>
        <v>0</v>
      </c>
      <c r="BG652" s="138">
        <f>IF(N652="zákl. přenesená",J652,0)</f>
        <v>0</v>
      </c>
      <c r="BH652" s="138">
        <f>IF(N652="sníž. přenesená",J652,0)</f>
        <v>0</v>
      </c>
      <c r="BI652" s="138">
        <f>IF(N652="nulová",J652,0)</f>
        <v>0</v>
      </c>
      <c r="BJ652" s="17" t="s">
        <v>90</v>
      </c>
      <c r="BK652" s="138">
        <f>ROUND(I652*H652,2)</f>
        <v>0</v>
      </c>
      <c r="BL652" s="17" t="s">
        <v>232</v>
      </c>
      <c r="BM652" s="137" t="s">
        <v>941</v>
      </c>
    </row>
    <row r="653" spans="2:65" s="1" customFormat="1" ht="29.25">
      <c r="B653" s="33"/>
      <c r="D653" s="144" t="s">
        <v>923</v>
      </c>
      <c r="F653" s="175" t="s">
        <v>942</v>
      </c>
      <c r="I653" s="141"/>
      <c r="L653" s="33"/>
      <c r="M653" s="142"/>
      <c r="T653" s="54"/>
      <c r="AT653" s="17" t="s">
        <v>923</v>
      </c>
      <c r="AU653" s="17" t="s">
        <v>92</v>
      </c>
    </row>
    <row r="654" spans="2:65" s="1" customFormat="1" ht="55.5" customHeight="1">
      <c r="B654" s="33"/>
      <c r="C654" s="125" t="s">
        <v>943</v>
      </c>
      <c r="D654" s="125" t="s">
        <v>142</v>
      </c>
      <c r="E654" s="126" t="s">
        <v>944</v>
      </c>
      <c r="F654" s="127" t="s">
        <v>945</v>
      </c>
      <c r="G654" s="128" t="s">
        <v>145</v>
      </c>
      <c r="H654" s="129">
        <v>1</v>
      </c>
      <c r="I654" s="130"/>
      <c r="J654" s="131">
        <f>ROUND(I654*H654,2)</f>
        <v>0</v>
      </c>
      <c r="K654" s="132"/>
      <c r="L654" s="33"/>
      <c r="M654" s="133" t="s">
        <v>44</v>
      </c>
      <c r="N654" s="134" t="s">
        <v>53</v>
      </c>
      <c r="P654" s="135">
        <f>O654*H654</f>
        <v>0</v>
      </c>
      <c r="Q654" s="135">
        <v>2.1999999999999999E-2</v>
      </c>
      <c r="R654" s="135">
        <f>Q654*H654</f>
        <v>2.1999999999999999E-2</v>
      </c>
      <c r="S654" s="135">
        <v>0</v>
      </c>
      <c r="T654" s="136">
        <f>S654*H654</f>
        <v>0</v>
      </c>
      <c r="AR654" s="137" t="s">
        <v>232</v>
      </c>
      <c r="AT654" s="137" t="s">
        <v>142</v>
      </c>
      <c r="AU654" s="137" t="s">
        <v>92</v>
      </c>
      <c r="AY654" s="17" t="s">
        <v>139</v>
      </c>
      <c r="BE654" s="138">
        <f>IF(N654="základní",J654,0)</f>
        <v>0</v>
      </c>
      <c r="BF654" s="138">
        <f>IF(N654="snížená",J654,0)</f>
        <v>0</v>
      </c>
      <c r="BG654" s="138">
        <f>IF(N654="zákl. přenesená",J654,0)</f>
        <v>0</v>
      </c>
      <c r="BH654" s="138">
        <f>IF(N654="sníž. přenesená",J654,0)</f>
        <v>0</v>
      </c>
      <c r="BI654" s="138">
        <f>IF(N654="nulová",J654,0)</f>
        <v>0</v>
      </c>
      <c r="BJ654" s="17" t="s">
        <v>90</v>
      </c>
      <c r="BK654" s="138">
        <f>ROUND(I654*H654,2)</f>
        <v>0</v>
      </c>
      <c r="BL654" s="17" t="s">
        <v>232</v>
      </c>
      <c r="BM654" s="137" t="s">
        <v>946</v>
      </c>
    </row>
    <row r="655" spans="2:65" s="1" customFormat="1" ht="29.25">
      <c r="B655" s="33"/>
      <c r="D655" s="144" t="s">
        <v>923</v>
      </c>
      <c r="F655" s="175" t="s">
        <v>942</v>
      </c>
      <c r="I655" s="141"/>
      <c r="L655" s="33"/>
      <c r="M655" s="142"/>
      <c r="T655" s="54"/>
      <c r="AT655" s="17" t="s">
        <v>923</v>
      </c>
      <c r="AU655" s="17" t="s">
        <v>92</v>
      </c>
    </row>
    <row r="656" spans="2:65" s="1" customFormat="1" ht="55.5" customHeight="1">
      <c r="B656" s="33"/>
      <c r="C656" s="125" t="s">
        <v>947</v>
      </c>
      <c r="D656" s="125" t="s">
        <v>142</v>
      </c>
      <c r="E656" s="126" t="s">
        <v>948</v>
      </c>
      <c r="F656" s="127" t="s">
        <v>949</v>
      </c>
      <c r="G656" s="128" t="s">
        <v>145</v>
      </c>
      <c r="H656" s="129">
        <v>1</v>
      </c>
      <c r="I656" s="130"/>
      <c r="J656" s="131">
        <f>ROUND(I656*H656,2)</f>
        <v>0</v>
      </c>
      <c r="K656" s="132"/>
      <c r="L656" s="33"/>
      <c r="M656" s="133" t="s">
        <v>44</v>
      </c>
      <c r="N656" s="134" t="s">
        <v>53</v>
      </c>
      <c r="P656" s="135">
        <f>O656*H656</f>
        <v>0</v>
      </c>
      <c r="Q656" s="135">
        <v>2.7E-2</v>
      </c>
      <c r="R656" s="135">
        <f>Q656*H656</f>
        <v>2.7E-2</v>
      </c>
      <c r="S656" s="135">
        <v>0</v>
      </c>
      <c r="T656" s="136">
        <f>S656*H656</f>
        <v>0</v>
      </c>
      <c r="AR656" s="137" t="s">
        <v>232</v>
      </c>
      <c r="AT656" s="137" t="s">
        <v>142</v>
      </c>
      <c r="AU656" s="137" t="s">
        <v>92</v>
      </c>
      <c r="AY656" s="17" t="s">
        <v>139</v>
      </c>
      <c r="BE656" s="138">
        <f>IF(N656="základní",J656,0)</f>
        <v>0</v>
      </c>
      <c r="BF656" s="138">
        <f>IF(N656="snížená",J656,0)</f>
        <v>0</v>
      </c>
      <c r="BG656" s="138">
        <f>IF(N656="zákl. přenesená",J656,0)</f>
        <v>0</v>
      </c>
      <c r="BH656" s="138">
        <f>IF(N656="sníž. přenesená",J656,0)</f>
        <v>0</v>
      </c>
      <c r="BI656" s="138">
        <f>IF(N656="nulová",J656,0)</f>
        <v>0</v>
      </c>
      <c r="BJ656" s="17" t="s">
        <v>90</v>
      </c>
      <c r="BK656" s="138">
        <f>ROUND(I656*H656,2)</f>
        <v>0</v>
      </c>
      <c r="BL656" s="17" t="s">
        <v>232</v>
      </c>
      <c r="BM656" s="137" t="s">
        <v>950</v>
      </c>
    </row>
    <row r="657" spans="2:65" s="1" customFormat="1" ht="39">
      <c r="B657" s="33"/>
      <c r="D657" s="144" t="s">
        <v>923</v>
      </c>
      <c r="F657" s="175" t="s">
        <v>951</v>
      </c>
      <c r="I657" s="141"/>
      <c r="L657" s="33"/>
      <c r="M657" s="142"/>
      <c r="T657" s="54"/>
      <c r="AT657" s="17" t="s">
        <v>923</v>
      </c>
      <c r="AU657" s="17" t="s">
        <v>92</v>
      </c>
    </row>
    <row r="658" spans="2:65" s="1" customFormat="1" ht="55.5" customHeight="1">
      <c r="B658" s="33"/>
      <c r="C658" s="125" t="s">
        <v>952</v>
      </c>
      <c r="D658" s="125" t="s">
        <v>142</v>
      </c>
      <c r="E658" s="126" t="s">
        <v>953</v>
      </c>
      <c r="F658" s="127" t="s">
        <v>954</v>
      </c>
      <c r="G658" s="128" t="s">
        <v>145</v>
      </c>
      <c r="H658" s="129">
        <v>3</v>
      </c>
      <c r="I658" s="130"/>
      <c r="J658" s="131">
        <f>ROUND(I658*H658,2)</f>
        <v>0</v>
      </c>
      <c r="K658" s="132"/>
      <c r="L658" s="33"/>
      <c r="M658" s="133" t="s">
        <v>44</v>
      </c>
      <c r="N658" s="134" t="s">
        <v>53</v>
      </c>
      <c r="P658" s="135">
        <f>O658*H658</f>
        <v>0</v>
      </c>
      <c r="Q658" s="135">
        <v>0.02</v>
      </c>
      <c r="R658" s="135">
        <f>Q658*H658</f>
        <v>0.06</v>
      </c>
      <c r="S658" s="135">
        <v>0</v>
      </c>
      <c r="T658" s="136">
        <f>S658*H658</f>
        <v>0</v>
      </c>
      <c r="AR658" s="137" t="s">
        <v>232</v>
      </c>
      <c r="AT658" s="137" t="s">
        <v>142</v>
      </c>
      <c r="AU658" s="137" t="s">
        <v>92</v>
      </c>
      <c r="AY658" s="17" t="s">
        <v>139</v>
      </c>
      <c r="BE658" s="138">
        <f>IF(N658="základní",J658,0)</f>
        <v>0</v>
      </c>
      <c r="BF658" s="138">
        <f>IF(N658="snížená",J658,0)</f>
        <v>0</v>
      </c>
      <c r="BG658" s="138">
        <f>IF(N658="zákl. přenesená",J658,0)</f>
        <v>0</v>
      </c>
      <c r="BH658" s="138">
        <f>IF(N658="sníž. přenesená",J658,0)</f>
        <v>0</v>
      </c>
      <c r="BI658" s="138">
        <f>IF(N658="nulová",J658,0)</f>
        <v>0</v>
      </c>
      <c r="BJ658" s="17" t="s">
        <v>90</v>
      </c>
      <c r="BK658" s="138">
        <f>ROUND(I658*H658,2)</f>
        <v>0</v>
      </c>
      <c r="BL658" s="17" t="s">
        <v>232</v>
      </c>
      <c r="BM658" s="137" t="s">
        <v>955</v>
      </c>
    </row>
    <row r="659" spans="2:65" s="1" customFormat="1" ht="29.25">
      <c r="B659" s="33"/>
      <c r="D659" s="144" t="s">
        <v>923</v>
      </c>
      <c r="F659" s="175" t="s">
        <v>942</v>
      </c>
      <c r="I659" s="141"/>
      <c r="L659" s="33"/>
      <c r="M659" s="142"/>
      <c r="T659" s="54"/>
      <c r="AT659" s="17" t="s">
        <v>923</v>
      </c>
      <c r="AU659" s="17" t="s">
        <v>92</v>
      </c>
    </row>
    <row r="660" spans="2:65" s="1" customFormat="1" ht="55.5" customHeight="1">
      <c r="B660" s="33"/>
      <c r="C660" s="125" t="s">
        <v>956</v>
      </c>
      <c r="D660" s="125" t="s">
        <v>142</v>
      </c>
      <c r="E660" s="126" t="s">
        <v>957</v>
      </c>
      <c r="F660" s="127" t="s">
        <v>958</v>
      </c>
      <c r="G660" s="128" t="s">
        <v>145</v>
      </c>
      <c r="H660" s="129">
        <v>1</v>
      </c>
      <c r="I660" s="130"/>
      <c r="J660" s="131">
        <f>ROUND(I660*H660,2)</f>
        <v>0</v>
      </c>
      <c r="K660" s="132"/>
      <c r="L660" s="33"/>
      <c r="M660" s="133" t="s">
        <v>44</v>
      </c>
      <c r="N660" s="134" t="s">
        <v>53</v>
      </c>
      <c r="P660" s="135">
        <f>O660*H660</f>
        <v>0</v>
      </c>
      <c r="Q660" s="135">
        <v>0.02</v>
      </c>
      <c r="R660" s="135">
        <f>Q660*H660</f>
        <v>0.02</v>
      </c>
      <c r="S660" s="135">
        <v>0</v>
      </c>
      <c r="T660" s="136">
        <f>S660*H660</f>
        <v>0</v>
      </c>
      <c r="AR660" s="137" t="s">
        <v>232</v>
      </c>
      <c r="AT660" s="137" t="s">
        <v>142</v>
      </c>
      <c r="AU660" s="137" t="s">
        <v>92</v>
      </c>
      <c r="AY660" s="17" t="s">
        <v>139</v>
      </c>
      <c r="BE660" s="138">
        <f>IF(N660="základní",J660,0)</f>
        <v>0</v>
      </c>
      <c r="BF660" s="138">
        <f>IF(N660="snížená",J660,0)</f>
        <v>0</v>
      </c>
      <c r="BG660" s="138">
        <f>IF(N660="zákl. přenesená",J660,0)</f>
        <v>0</v>
      </c>
      <c r="BH660" s="138">
        <f>IF(N660="sníž. přenesená",J660,0)</f>
        <v>0</v>
      </c>
      <c r="BI660" s="138">
        <f>IF(N660="nulová",J660,0)</f>
        <v>0</v>
      </c>
      <c r="BJ660" s="17" t="s">
        <v>90</v>
      </c>
      <c r="BK660" s="138">
        <f>ROUND(I660*H660,2)</f>
        <v>0</v>
      </c>
      <c r="BL660" s="17" t="s">
        <v>232</v>
      </c>
      <c r="BM660" s="137" t="s">
        <v>959</v>
      </c>
    </row>
    <row r="661" spans="2:65" s="1" customFormat="1" ht="29.25">
      <c r="B661" s="33"/>
      <c r="D661" s="144" t="s">
        <v>923</v>
      </c>
      <c r="F661" s="175" t="s">
        <v>942</v>
      </c>
      <c r="I661" s="141"/>
      <c r="L661" s="33"/>
      <c r="M661" s="142"/>
      <c r="T661" s="54"/>
      <c r="AT661" s="17" t="s">
        <v>923</v>
      </c>
      <c r="AU661" s="17" t="s">
        <v>92</v>
      </c>
    </row>
    <row r="662" spans="2:65" s="1" customFormat="1" ht="55.5" customHeight="1">
      <c r="B662" s="33"/>
      <c r="C662" s="125" t="s">
        <v>960</v>
      </c>
      <c r="D662" s="125" t="s">
        <v>142</v>
      </c>
      <c r="E662" s="126" t="s">
        <v>961</v>
      </c>
      <c r="F662" s="127" t="s">
        <v>962</v>
      </c>
      <c r="G662" s="128" t="s">
        <v>145</v>
      </c>
      <c r="H662" s="129">
        <v>1</v>
      </c>
      <c r="I662" s="130"/>
      <c r="J662" s="131">
        <f>ROUND(I662*H662,2)</f>
        <v>0</v>
      </c>
      <c r="K662" s="132"/>
      <c r="L662" s="33"/>
      <c r="M662" s="133" t="s">
        <v>44</v>
      </c>
      <c r="N662" s="134" t="s">
        <v>53</v>
      </c>
      <c r="P662" s="135">
        <f>O662*H662</f>
        <v>0</v>
      </c>
      <c r="Q662" s="135">
        <v>2.7E-2</v>
      </c>
      <c r="R662" s="135">
        <f>Q662*H662</f>
        <v>2.7E-2</v>
      </c>
      <c r="S662" s="135">
        <v>0</v>
      </c>
      <c r="T662" s="136">
        <f>S662*H662</f>
        <v>0</v>
      </c>
      <c r="AR662" s="137" t="s">
        <v>232</v>
      </c>
      <c r="AT662" s="137" t="s">
        <v>142</v>
      </c>
      <c r="AU662" s="137" t="s">
        <v>92</v>
      </c>
      <c r="AY662" s="17" t="s">
        <v>139</v>
      </c>
      <c r="BE662" s="138">
        <f>IF(N662="základní",J662,0)</f>
        <v>0</v>
      </c>
      <c r="BF662" s="138">
        <f>IF(N662="snížená",J662,0)</f>
        <v>0</v>
      </c>
      <c r="BG662" s="138">
        <f>IF(N662="zákl. přenesená",J662,0)</f>
        <v>0</v>
      </c>
      <c r="BH662" s="138">
        <f>IF(N662="sníž. přenesená",J662,0)</f>
        <v>0</v>
      </c>
      <c r="BI662" s="138">
        <f>IF(N662="nulová",J662,0)</f>
        <v>0</v>
      </c>
      <c r="BJ662" s="17" t="s">
        <v>90</v>
      </c>
      <c r="BK662" s="138">
        <f>ROUND(I662*H662,2)</f>
        <v>0</v>
      </c>
      <c r="BL662" s="17" t="s">
        <v>232</v>
      </c>
      <c r="BM662" s="137" t="s">
        <v>963</v>
      </c>
    </row>
    <row r="663" spans="2:65" s="1" customFormat="1" ht="29.25">
      <c r="B663" s="33"/>
      <c r="D663" s="144" t="s">
        <v>923</v>
      </c>
      <c r="F663" s="175" t="s">
        <v>942</v>
      </c>
      <c r="I663" s="141"/>
      <c r="L663" s="33"/>
      <c r="M663" s="142"/>
      <c r="T663" s="54"/>
      <c r="AT663" s="17" t="s">
        <v>923</v>
      </c>
      <c r="AU663" s="17" t="s">
        <v>92</v>
      </c>
    </row>
    <row r="664" spans="2:65" s="1" customFormat="1" ht="55.5" customHeight="1">
      <c r="B664" s="33"/>
      <c r="C664" s="125" t="s">
        <v>964</v>
      </c>
      <c r="D664" s="125" t="s">
        <v>142</v>
      </c>
      <c r="E664" s="126" t="s">
        <v>965</v>
      </c>
      <c r="F664" s="127" t="s">
        <v>966</v>
      </c>
      <c r="G664" s="128" t="s">
        <v>145</v>
      </c>
      <c r="H664" s="129">
        <v>1</v>
      </c>
      <c r="I664" s="130"/>
      <c r="J664" s="131">
        <f>ROUND(I664*H664,2)</f>
        <v>0</v>
      </c>
      <c r="K664" s="132"/>
      <c r="L664" s="33"/>
      <c r="M664" s="133" t="s">
        <v>44</v>
      </c>
      <c r="N664" s="134" t="s">
        <v>53</v>
      </c>
      <c r="P664" s="135">
        <f>O664*H664</f>
        <v>0</v>
      </c>
      <c r="Q664" s="135">
        <v>0.02</v>
      </c>
      <c r="R664" s="135">
        <f>Q664*H664</f>
        <v>0.02</v>
      </c>
      <c r="S664" s="135">
        <v>0</v>
      </c>
      <c r="T664" s="136">
        <f>S664*H664</f>
        <v>0</v>
      </c>
      <c r="AR664" s="137" t="s">
        <v>232</v>
      </c>
      <c r="AT664" s="137" t="s">
        <v>142</v>
      </c>
      <c r="AU664" s="137" t="s">
        <v>92</v>
      </c>
      <c r="AY664" s="17" t="s">
        <v>139</v>
      </c>
      <c r="BE664" s="138">
        <f>IF(N664="základní",J664,0)</f>
        <v>0</v>
      </c>
      <c r="BF664" s="138">
        <f>IF(N664="snížená",J664,0)</f>
        <v>0</v>
      </c>
      <c r="BG664" s="138">
        <f>IF(N664="zákl. přenesená",J664,0)</f>
        <v>0</v>
      </c>
      <c r="BH664" s="138">
        <f>IF(N664="sníž. přenesená",J664,0)</f>
        <v>0</v>
      </c>
      <c r="BI664" s="138">
        <f>IF(N664="nulová",J664,0)</f>
        <v>0</v>
      </c>
      <c r="BJ664" s="17" t="s">
        <v>90</v>
      </c>
      <c r="BK664" s="138">
        <f>ROUND(I664*H664,2)</f>
        <v>0</v>
      </c>
      <c r="BL664" s="17" t="s">
        <v>232</v>
      </c>
      <c r="BM664" s="137" t="s">
        <v>967</v>
      </c>
    </row>
    <row r="665" spans="2:65" s="1" customFormat="1" ht="29.25">
      <c r="B665" s="33"/>
      <c r="D665" s="144" t="s">
        <v>923</v>
      </c>
      <c r="F665" s="175" t="s">
        <v>942</v>
      </c>
      <c r="I665" s="141"/>
      <c r="L665" s="33"/>
      <c r="M665" s="142"/>
      <c r="T665" s="54"/>
      <c r="AT665" s="17" t="s">
        <v>923</v>
      </c>
      <c r="AU665" s="17" t="s">
        <v>92</v>
      </c>
    </row>
    <row r="666" spans="2:65" s="1" customFormat="1" ht="24.2" customHeight="1">
      <c r="B666" s="33"/>
      <c r="C666" s="125" t="s">
        <v>968</v>
      </c>
      <c r="D666" s="125" t="s">
        <v>142</v>
      </c>
      <c r="E666" s="126" t="s">
        <v>969</v>
      </c>
      <c r="F666" s="127" t="s">
        <v>970</v>
      </c>
      <c r="G666" s="128" t="s">
        <v>302</v>
      </c>
      <c r="H666" s="129">
        <v>1.1120000000000001</v>
      </c>
      <c r="I666" s="130"/>
      <c r="J666" s="131">
        <f>ROUND(I666*H666,2)</f>
        <v>0</v>
      </c>
      <c r="K666" s="132"/>
      <c r="L666" s="33"/>
      <c r="M666" s="133" t="s">
        <v>44</v>
      </c>
      <c r="N666" s="134" t="s">
        <v>53</v>
      </c>
      <c r="P666" s="135">
        <f>O666*H666</f>
        <v>0</v>
      </c>
      <c r="Q666" s="135">
        <v>0</v>
      </c>
      <c r="R666" s="135">
        <f>Q666*H666</f>
        <v>0</v>
      </c>
      <c r="S666" s="135">
        <v>0</v>
      </c>
      <c r="T666" s="136">
        <f>S666*H666</f>
        <v>0</v>
      </c>
      <c r="AR666" s="137" t="s">
        <v>232</v>
      </c>
      <c r="AT666" s="137" t="s">
        <v>142</v>
      </c>
      <c r="AU666" s="137" t="s">
        <v>92</v>
      </c>
      <c r="AY666" s="17" t="s">
        <v>139</v>
      </c>
      <c r="BE666" s="138">
        <f>IF(N666="základní",J666,0)</f>
        <v>0</v>
      </c>
      <c r="BF666" s="138">
        <f>IF(N666="snížená",J666,0)</f>
        <v>0</v>
      </c>
      <c r="BG666" s="138">
        <f>IF(N666="zákl. přenesená",J666,0)</f>
        <v>0</v>
      </c>
      <c r="BH666" s="138">
        <f>IF(N666="sníž. přenesená",J666,0)</f>
        <v>0</v>
      </c>
      <c r="BI666" s="138">
        <f>IF(N666="nulová",J666,0)</f>
        <v>0</v>
      </c>
      <c r="BJ666" s="17" t="s">
        <v>90</v>
      </c>
      <c r="BK666" s="138">
        <f>ROUND(I666*H666,2)</f>
        <v>0</v>
      </c>
      <c r="BL666" s="17" t="s">
        <v>232</v>
      </c>
      <c r="BM666" s="137" t="s">
        <v>971</v>
      </c>
    </row>
    <row r="667" spans="2:65" s="1" customFormat="1" ht="11.25">
      <c r="B667" s="33"/>
      <c r="D667" s="139" t="s">
        <v>148</v>
      </c>
      <c r="F667" s="140" t="s">
        <v>972</v>
      </c>
      <c r="I667" s="141"/>
      <c r="L667" s="33"/>
      <c r="M667" s="142"/>
      <c r="T667" s="54"/>
      <c r="AT667" s="17" t="s">
        <v>148</v>
      </c>
      <c r="AU667" s="17" t="s">
        <v>92</v>
      </c>
    </row>
    <row r="668" spans="2:65" s="11" customFormat="1" ht="22.9" customHeight="1">
      <c r="B668" s="113"/>
      <c r="D668" s="114" t="s">
        <v>81</v>
      </c>
      <c r="E668" s="123" t="s">
        <v>973</v>
      </c>
      <c r="F668" s="123" t="s">
        <v>974</v>
      </c>
      <c r="I668" s="116"/>
      <c r="J668" s="124">
        <f>BK668</f>
        <v>0</v>
      </c>
      <c r="L668" s="113"/>
      <c r="M668" s="118"/>
      <c r="P668" s="119">
        <f>SUM(P669:P691)</f>
        <v>0</v>
      </c>
      <c r="R668" s="119">
        <f>SUM(R669:R691)</f>
        <v>0</v>
      </c>
      <c r="T668" s="120">
        <f>SUM(T669:T691)</f>
        <v>0.36120000000000002</v>
      </c>
      <c r="AR668" s="114" t="s">
        <v>92</v>
      </c>
      <c r="AT668" s="121" t="s">
        <v>81</v>
      </c>
      <c r="AU668" s="121" t="s">
        <v>90</v>
      </c>
      <c r="AY668" s="114" t="s">
        <v>139</v>
      </c>
      <c r="BK668" s="122">
        <f>SUM(BK669:BK691)</f>
        <v>0</v>
      </c>
    </row>
    <row r="669" spans="2:65" s="1" customFormat="1" ht="16.5" customHeight="1">
      <c r="B669" s="33"/>
      <c r="C669" s="125" t="s">
        <v>975</v>
      </c>
      <c r="D669" s="125" t="s">
        <v>142</v>
      </c>
      <c r="E669" s="126" t="s">
        <v>976</v>
      </c>
      <c r="F669" s="127" t="s">
        <v>977</v>
      </c>
      <c r="G669" s="128" t="s">
        <v>152</v>
      </c>
      <c r="H669" s="129">
        <v>90.3</v>
      </c>
      <c r="I669" s="130"/>
      <c r="J669" s="131">
        <f>ROUND(I669*H669,2)</f>
        <v>0</v>
      </c>
      <c r="K669" s="132"/>
      <c r="L669" s="33"/>
      <c r="M669" s="133" t="s">
        <v>44</v>
      </c>
      <c r="N669" s="134" t="s">
        <v>53</v>
      </c>
      <c r="P669" s="135">
        <f>O669*H669</f>
        <v>0</v>
      </c>
      <c r="Q669" s="135">
        <v>0</v>
      </c>
      <c r="R669" s="135">
        <f>Q669*H669</f>
        <v>0</v>
      </c>
      <c r="S669" s="135">
        <v>4.0000000000000001E-3</v>
      </c>
      <c r="T669" s="136">
        <f>S669*H669</f>
        <v>0.36120000000000002</v>
      </c>
      <c r="AR669" s="137" t="s">
        <v>232</v>
      </c>
      <c r="AT669" s="137" t="s">
        <v>142</v>
      </c>
      <c r="AU669" s="137" t="s">
        <v>92</v>
      </c>
      <c r="AY669" s="17" t="s">
        <v>139</v>
      </c>
      <c r="BE669" s="138">
        <f>IF(N669="základní",J669,0)</f>
        <v>0</v>
      </c>
      <c r="BF669" s="138">
        <f>IF(N669="snížená",J669,0)</f>
        <v>0</v>
      </c>
      <c r="BG669" s="138">
        <f>IF(N669="zákl. přenesená",J669,0)</f>
        <v>0</v>
      </c>
      <c r="BH669" s="138">
        <f>IF(N669="sníž. přenesená",J669,0)</f>
        <v>0</v>
      </c>
      <c r="BI669" s="138">
        <f>IF(N669="nulová",J669,0)</f>
        <v>0</v>
      </c>
      <c r="BJ669" s="17" t="s">
        <v>90</v>
      </c>
      <c r="BK669" s="138">
        <f>ROUND(I669*H669,2)</f>
        <v>0</v>
      </c>
      <c r="BL669" s="17" t="s">
        <v>232</v>
      </c>
      <c r="BM669" s="137" t="s">
        <v>978</v>
      </c>
    </row>
    <row r="670" spans="2:65" s="1" customFormat="1" ht="11.25">
      <c r="B670" s="33"/>
      <c r="D670" s="139" t="s">
        <v>148</v>
      </c>
      <c r="F670" s="140" t="s">
        <v>979</v>
      </c>
      <c r="I670" s="141"/>
      <c r="L670" s="33"/>
      <c r="M670" s="142"/>
      <c r="T670" s="54"/>
      <c r="AT670" s="17" t="s">
        <v>148</v>
      </c>
      <c r="AU670" s="17" t="s">
        <v>92</v>
      </c>
    </row>
    <row r="671" spans="2:65" s="13" customFormat="1" ht="11.25">
      <c r="B671" s="150"/>
      <c r="D671" s="144" t="s">
        <v>159</v>
      </c>
      <c r="E671" s="151" t="s">
        <v>44</v>
      </c>
      <c r="F671" s="152" t="s">
        <v>864</v>
      </c>
      <c r="H671" s="153">
        <v>3.29</v>
      </c>
      <c r="I671" s="154"/>
      <c r="L671" s="150"/>
      <c r="M671" s="155"/>
      <c r="T671" s="156"/>
      <c r="AT671" s="151" t="s">
        <v>159</v>
      </c>
      <c r="AU671" s="151" t="s">
        <v>92</v>
      </c>
      <c r="AV671" s="13" t="s">
        <v>92</v>
      </c>
      <c r="AW671" s="13" t="s">
        <v>42</v>
      </c>
      <c r="AX671" s="13" t="s">
        <v>82</v>
      </c>
      <c r="AY671" s="151" t="s">
        <v>139</v>
      </c>
    </row>
    <row r="672" spans="2:65" s="13" customFormat="1" ht="11.25">
      <c r="B672" s="150"/>
      <c r="D672" s="144" t="s">
        <v>159</v>
      </c>
      <c r="E672" s="151" t="s">
        <v>44</v>
      </c>
      <c r="F672" s="152" t="s">
        <v>980</v>
      </c>
      <c r="H672" s="153">
        <v>1.59</v>
      </c>
      <c r="I672" s="154"/>
      <c r="L672" s="150"/>
      <c r="M672" s="155"/>
      <c r="T672" s="156"/>
      <c r="AT672" s="151" t="s">
        <v>159</v>
      </c>
      <c r="AU672" s="151" t="s">
        <v>92</v>
      </c>
      <c r="AV672" s="13" t="s">
        <v>92</v>
      </c>
      <c r="AW672" s="13" t="s">
        <v>42</v>
      </c>
      <c r="AX672" s="13" t="s">
        <v>82</v>
      </c>
      <c r="AY672" s="151" t="s">
        <v>139</v>
      </c>
    </row>
    <row r="673" spans="2:51" s="13" customFormat="1" ht="11.25">
      <c r="B673" s="150"/>
      <c r="D673" s="144" t="s">
        <v>159</v>
      </c>
      <c r="E673" s="151" t="s">
        <v>44</v>
      </c>
      <c r="F673" s="152" t="s">
        <v>981</v>
      </c>
      <c r="H673" s="153">
        <v>1.58</v>
      </c>
      <c r="I673" s="154"/>
      <c r="L673" s="150"/>
      <c r="M673" s="155"/>
      <c r="T673" s="156"/>
      <c r="AT673" s="151" t="s">
        <v>159</v>
      </c>
      <c r="AU673" s="151" t="s">
        <v>92</v>
      </c>
      <c r="AV673" s="13" t="s">
        <v>92</v>
      </c>
      <c r="AW673" s="13" t="s">
        <v>42</v>
      </c>
      <c r="AX673" s="13" t="s">
        <v>82</v>
      </c>
      <c r="AY673" s="151" t="s">
        <v>139</v>
      </c>
    </row>
    <row r="674" spans="2:51" s="13" customFormat="1" ht="11.25">
      <c r="B674" s="150"/>
      <c r="D674" s="144" t="s">
        <v>159</v>
      </c>
      <c r="E674" s="151" t="s">
        <v>44</v>
      </c>
      <c r="F674" s="152" t="s">
        <v>867</v>
      </c>
      <c r="H674" s="153">
        <v>3.23</v>
      </c>
      <c r="I674" s="154"/>
      <c r="L674" s="150"/>
      <c r="M674" s="155"/>
      <c r="T674" s="156"/>
      <c r="AT674" s="151" t="s">
        <v>159</v>
      </c>
      <c r="AU674" s="151" t="s">
        <v>92</v>
      </c>
      <c r="AV674" s="13" t="s">
        <v>92</v>
      </c>
      <c r="AW674" s="13" t="s">
        <v>42</v>
      </c>
      <c r="AX674" s="13" t="s">
        <v>82</v>
      </c>
      <c r="AY674" s="151" t="s">
        <v>139</v>
      </c>
    </row>
    <row r="675" spans="2:51" s="13" customFormat="1" ht="11.25">
      <c r="B675" s="150"/>
      <c r="D675" s="144" t="s">
        <v>159</v>
      </c>
      <c r="E675" s="151" t="s">
        <v>44</v>
      </c>
      <c r="F675" s="152" t="s">
        <v>982</v>
      </c>
      <c r="H675" s="153">
        <v>1.59</v>
      </c>
      <c r="I675" s="154"/>
      <c r="L675" s="150"/>
      <c r="M675" s="155"/>
      <c r="T675" s="156"/>
      <c r="AT675" s="151" t="s">
        <v>159</v>
      </c>
      <c r="AU675" s="151" t="s">
        <v>92</v>
      </c>
      <c r="AV675" s="13" t="s">
        <v>92</v>
      </c>
      <c r="AW675" s="13" t="s">
        <v>42</v>
      </c>
      <c r="AX675" s="13" t="s">
        <v>82</v>
      </c>
      <c r="AY675" s="151" t="s">
        <v>139</v>
      </c>
    </row>
    <row r="676" spans="2:51" s="13" customFormat="1" ht="11.25">
      <c r="B676" s="150"/>
      <c r="D676" s="144" t="s">
        <v>159</v>
      </c>
      <c r="E676" s="151" t="s">
        <v>44</v>
      </c>
      <c r="F676" s="152" t="s">
        <v>983</v>
      </c>
      <c r="H676" s="153">
        <v>1.58</v>
      </c>
      <c r="I676" s="154"/>
      <c r="L676" s="150"/>
      <c r="M676" s="155"/>
      <c r="T676" s="156"/>
      <c r="AT676" s="151" t="s">
        <v>159</v>
      </c>
      <c r="AU676" s="151" t="s">
        <v>92</v>
      </c>
      <c r="AV676" s="13" t="s">
        <v>92</v>
      </c>
      <c r="AW676" s="13" t="s">
        <v>42</v>
      </c>
      <c r="AX676" s="13" t="s">
        <v>82</v>
      </c>
      <c r="AY676" s="151" t="s">
        <v>139</v>
      </c>
    </row>
    <row r="677" spans="2:51" s="13" customFormat="1" ht="11.25">
      <c r="B677" s="150"/>
      <c r="D677" s="144" t="s">
        <v>159</v>
      </c>
      <c r="E677" s="151" t="s">
        <v>44</v>
      </c>
      <c r="F677" s="152" t="s">
        <v>984</v>
      </c>
      <c r="H677" s="153">
        <v>3.29</v>
      </c>
      <c r="I677" s="154"/>
      <c r="L677" s="150"/>
      <c r="M677" s="155"/>
      <c r="T677" s="156"/>
      <c r="AT677" s="151" t="s">
        <v>159</v>
      </c>
      <c r="AU677" s="151" t="s">
        <v>92</v>
      </c>
      <c r="AV677" s="13" t="s">
        <v>92</v>
      </c>
      <c r="AW677" s="13" t="s">
        <v>42</v>
      </c>
      <c r="AX677" s="13" t="s">
        <v>82</v>
      </c>
      <c r="AY677" s="151" t="s">
        <v>139</v>
      </c>
    </row>
    <row r="678" spans="2:51" s="13" customFormat="1" ht="11.25">
      <c r="B678" s="150"/>
      <c r="D678" s="144" t="s">
        <v>159</v>
      </c>
      <c r="E678" s="151" t="s">
        <v>44</v>
      </c>
      <c r="F678" s="152" t="s">
        <v>985</v>
      </c>
      <c r="H678" s="153">
        <v>1.59</v>
      </c>
      <c r="I678" s="154"/>
      <c r="L678" s="150"/>
      <c r="M678" s="155"/>
      <c r="T678" s="156"/>
      <c r="AT678" s="151" t="s">
        <v>159</v>
      </c>
      <c r="AU678" s="151" t="s">
        <v>92</v>
      </c>
      <c r="AV678" s="13" t="s">
        <v>92</v>
      </c>
      <c r="AW678" s="13" t="s">
        <v>42</v>
      </c>
      <c r="AX678" s="13" t="s">
        <v>82</v>
      </c>
      <c r="AY678" s="151" t="s">
        <v>139</v>
      </c>
    </row>
    <row r="679" spans="2:51" s="13" customFormat="1" ht="11.25">
      <c r="B679" s="150"/>
      <c r="D679" s="144" t="s">
        <v>159</v>
      </c>
      <c r="E679" s="151" t="s">
        <v>44</v>
      </c>
      <c r="F679" s="152" t="s">
        <v>986</v>
      </c>
      <c r="H679" s="153">
        <v>1.58</v>
      </c>
      <c r="I679" s="154"/>
      <c r="L679" s="150"/>
      <c r="M679" s="155"/>
      <c r="T679" s="156"/>
      <c r="AT679" s="151" t="s">
        <v>159</v>
      </c>
      <c r="AU679" s="151" t="s">
        <v>92</v>
      </c>
      <c r="AV679" s="13" t="s">
        <v>92</v>
      </c>
      <c r="AW679" s="13" t="s">
        <v>42</v>
      </c>
      <c r="AX679" s="13" t="s">
        <v>82</v>
      </c>
      <c r="AY679" s="151" t="s">
        <v>139</v>
      </c>
    </row>
    <row r="680" spans="2:51" s="13" customFormat="1" ht="11.25">
      <c r="B680" s="150"/>
      <c r="D680" s="144" t="s">
        <v>159</v>
      </c>
      <c r="E680" s="151" t="s">
        <v>44</v>
      </c>
      <c r="F680" s="152" t="s">
        <v>987</v>
      </c>
      <c r="H680" s="153">
        <v>3.23</v>
      </c>
      <c r="I680" s="154"/>
      <c r="L680" s="150"/>
      <c r="M680" s="155"/>
      <c r="T680" s="156"/>
      <c r="AT680" s="151" t="s">
        <v>159</v>
      </c>
      <c r="AU680" s="151" t="s">
        <v>92</v>
      </c>
      <c r="AV680" s="13" t="s">
        <v>92</v>
      </c>
      <c r="AW680" s="13" t="s">
        <v>42</v>
      </c>
      <c r="AX680" s="13" t="s">
        <v>82</v>
      </c>
      <c r="AY680" s="151" t="s">
        <v>139</v>
      </c>
    </row>
    <row r="681" spans="2:51" s="13" customFormat="1" ht="11.25">
      <c r="B681" s="150"/>
      <c r="D681" s="144" t="s">
        <v>159</v>
      </c>
      <c r="E681" s="151" t="s">
        <v>44</v>
      </c>
      <c r="F681" s="152" t="s">
        <v>988</v>
      </c>
      <c r="H681" s="153">
        <v>1.59</v>
      </c>
      <c r="I681" s="154"/>
      <c r="L681" s="150"/>
      <c r="M681" s="155"/>
      <c r="T681" s="156"/>
      <c r="AT681" s="151" t="s">
        <v>159</v>
      </c>
      <c r="AU681" s="151" t="s">
        <v>92</v>
      </c>
      <c r="AV681" s="13" t="s">
        <v>92</v>
      </c>
      <c r="AW681" s="13" t="s">
        <v>42</v>
      </c>
      <c r="AX681" s="13" t="s">
        <v>82</v>
      </c>
      <c r="AY681" s="151" t="s">
        <v>139</v>
      </c>
    </row>
    <row r="682" spans="2:51" s="13" customFormat="1" ht="11.25">
      <c r="B682" s="150"/>
      <c r="D682" s="144" t="s">
        <v>159</v>
      </c>
      <c r="E682" s="151" t="s">
        <v>44</v>
      </c>
      <c r="F682" s="152" t="s">
        <v>989</v>
      </c>
      <c r="H682" s="153">
        <v>1.58</v>
      </c>
      <c r="I682" s="154"/>
      <c r="L682" s="150"/>
      <c r="M682" s="155"/>
      <c r="T682" s="156"/>
      <c r="AT682" s="151" t="s">
        <v>159</v>
      </c>
      <c r="AU682" s="151" t="s">
        <v>92</v>
      </c>
      <c r="AV682" s="13" t="s">
        <v>92</v>
      </c>
      <c r="AW682" s="13" t="s">
        <v>42</v>
      </c>
      <c r="AX682" s="13" t="s">
        <v>82</v>
      </c>
      <c r="AY682" s="151" t="s">
        <v>139</v>
      </c>
    </row>
    <row r="683" spans="2:51" s="13" customFormat="1" ht="11.25">
      <c r="B683" s="150"/>
      <c r="D683" s="144" t="s">
        <v>159</v>
      </c>
      <c r="E683" s="151" t="s">
        <v>44</v>
      </c>
      <c r="F683" s="152" t="s">
        <v>990</v>
      </c>
      <c r="H683" s="153">
        <v>13.11</v>
      </c>
      <c r="I683" s="154"/>
      <c r="L683" s="150"/>
      <c r="M683" s="155"/>
      <c r="T683" s="156"/>
      <c r="AT683" s="151" t="s">
        <v>159</v>
      </c>
      <c r="AU683" s="151" t="s">
        <v>92</v>
      </c>
      <c r="AV683" s="13" t="s">
        <v>92</v>
      </c>
      <c r="AW683" s="13" t="s">
        <v>42</v>
      </c>
      <c r="AX683" s="13" t="s">
        <v>82</v>
      </c>
      <c r="AY683" s="151" t="s">
        <v>139</v>
      </c>
    </row>
    <row r="684" spans="2:51" s="13" customFormat="1" ht="11.25">
      <c r="B684" s="150"/>
      <c r="D684" s="144" t="s">
        <v>159</v>
      </c>
      <c r="E684" s="151" t="s">
        <v>44</v>
      </c>
      <c r="F684" s="152" t="s">
        <v>991</v>
      </c>
      <c r="H684" s="153">
        <v>4.28</v>
      </c>
      <c r="I684" s="154"/>
      <c r="L684" s="150"/>
      <c r="M684" s="155"/>
      <c r="T684" s="156"/>
      <c r="AT684" s="151" t="s">
        <v>159</v>
      </c>
      <c r="AU684" s="151" t="s">
        <v>92</v>
      </c>
      <c r="AV684" s="13" t="s">
        <v>92</v>
      </c>
      <c r="AW684" s="13" t="s">
        <v>42</v>
      </c>
      <c r="AX684" s="13" t="s">
        <v>82</v>
      </c>
      <c r="AY684" s="151" t="s">
        <v>139</v>
      </c>
    </row>
    <row r="685" spans="2:51" s="13" customFormat="1" ht="11.25">
      <c r="B685" s="150"/>
      <c r="D685" s="144" t="s">
        <v>159</v>
      </c>
      <c r="E685" s="151" t="s">
        <v>44</v>
      </c>
      <c r="F685" s="152" t="s">
        <v>992</v>
      </c>
      <c r="H685" s="153">
        <v>4.34</v>
      </c>
      <c r="I685" s="154"/>
      <c r="L685" s="150"/>
      <c r="M685" s="155"/>
      <c r="T685" s="156"/>
      <c r="AT685" s="151" t="s">
        <v>159</v>
      </c>
      <c r="AU685" s="151" t="s">
        <v>92</v>
      </c>
      <c r="AV685" s="13" t="s">
        <v>92</v>
      </c>
      <c r="AW685" s="13" t="s">
        <v>42</v>
      </c>
      <c r="AX685" s="13" t="s">
        <v>82</v>
      </c>
      <c r="AY685" s="151" t="s">
        <v>139</v>
      </c>
    </row>
    <row r="686" spans="2:51" s="13" customFormat="1" ht="11.25">
      <c r="B686" s="150"/>
      <c r="D686" s="144" t="s">
        <v>159</v>
      </c>
      <c r="E686" s="151" t="s">
        <v>44</v>
      </c>
      <c r="F686" s="152" t="s">
        <v>993</v>
      </c>
      <c r="H686" s="153">
        <v>6.01</v>
      </c>
      <c r="I686" s="154"/>
      <c r="L686" s="150"/>
      <c r="M686" s="155"/>
      <c r="T686" s="156"/>
      <c r="AT686" s="151" t="s">
        <v>159</v>
      </c>
      <c r="AU686" s="151" t="s">
        <v>92</v>
      </c>
      <c r="AV686" s="13" t="s">
        <v>92</v>
      </c>
      <c r="AW686" s="13" t="s">
        <v>42</v>
      </c>
      <c r="AX686" s="13" t="s">
        <v>82</v>
      </c>
      <c r="AY686" s="151" t="s">
        <v>139</v>
      </c>
    </row>
    <row r="687" spans="2:51" s="13" customFormat="1" ht="11.25">
      <c r="B687" s="150"/>
      <c r="D687" s="144" t="s">
        <v>159</v>
      </c>
      <c r="E687" s="151" t="s">
        <v>44</v>
      </c>
      <c r="F687" s="152" t="s">
        <v>994</v>
      </c>
      <c r="H687" s="153">
        <v>19.25</v>
      </c>
      <c r="I687" s="154"/>
      <c r="L687" s="150"/>
      <c r="M687" s="155"/>
      <c r="T687" s="156"/>
      <c r="AT687" s="151" t="s">
        <v>159</v>
      </c>
      <c r="AU687" s="151" t="s">
        <v>92</v>
      </c>
      <c r="AV687" s="13" t="s">
        <v>92</v>
      </c>
      <c r="AW687" s="13" t="s">
        <v>42</v>
      </c>
      <c r="AX687" s="13" t="s">
        <v>82</v>
      </c>
      <c r="AY687" s="151" t="s">
        <v>139</v>
      </c>
    </row>
    <row r="688" spans="2:51" s="13" customFormat="1" ht="11.25">
      <c r="B688" s="150"/>
      <c r="D688" s="144" t="s">
        <v>159</v>
      </c>
      <c r="E688" s="151" t="s">
        <v>44</v>
      </c>
      <c r="F688" s="152" t="s">
        <v>995</v>
      </c>
      <c r="H688" s="153">
        <v>2.04</v>
      </c>
      <c r="I688" s="154"/>
      <c r="L688" s="150"/>
      <c r="M688" s="155"/>
      <c r="T688" s="156"/>
      <c r="AT688" s="151" t="s">
        <v>159</v>
      </c>
      <c r="AU688" s="151" t="s">
        <v>92</v>
      </c>
      <c r="AV688" s="13" t="s">
        <v>92</v>
      </c>
      <c r="AW688" s="13" t="s">
        <v>42</v>
      </c>
      <c r="AX688" s="13" t="s">
        <v>82</v>
      </c>
      <c r="AY688" s="151" t="s">
        <v>139</v>
      </c>
    </row>
    <row r="689" spans="2:65" s="13" customFormat="1" ht="11.25">
      <c r="B689" s="150"/>
      <c r="D689" s="144" t="s">
        <v>159</v>
      </c>
      <c r="E689" s="151" t="s">
        <v>44</v>
      </c>
      <c r="F689" s="152" t="s">
        <v>996</v>
      </c>
      <c r="H689" s="153">
        <v>5.54</v>
      </c>
      <c r="I689" s="154"/>
      <c r="L689" s="150"/>
      <c r="M689" s="155"/>
      <c r="T689" s="156"/>
      <c r="AT689" s="151" t="s">
        <v>159</v>
      </c>
      <c r="AU689" s="151" t="s">
        <v>92</v>
      </c>
      <c r="AV689" s="13" t="s">
        <v>92</v>
      </c>
      <c r="AW689" s="13" t="s">
        <v>42</v>
      </c>
      <c r="AX689" s="13" t="s">
        <v>82</v>
      </c>
      <c r="AY689" s="151" t="s">
        <v>139</v>
      </c>
    </row>
    <row r="690" spans="2:65" s="13" customFormat="1" ht="11.25">
      <c r="B690" s="150"/>
      <c r="D690" s="144" t="s">
        <v>159</v>
      </c>
      <c r="E690" s="151" t="s">
        <v>44</v>
      </c>
      <c r="F690" s="152" t="s">
        <v>997</v>
      </c>
      <c r="H690" s="153">
        <v>10.01</v>
      </c>
      <c r="I690" s="154"/>
      <c r="L690" s="150"/>
      <c r="M690" s="155"/>
      <c r="T690" s="156"/>
      <c r="AT690" s="151" t="s">
        <v>159</v>
      </c>
      <c r="AU690" s="151" t="s">
        <v>92</v>
      </c>
      <c r="AV690" s="13" t="s">
        <v>92</v>
      </c>
      <c r="AW690" s="13" t="s">
        <v>42</v>
      </c>
      <c r="AX690" s="13" t="s">
        <v>82</v>
      </c>
      <c r="AY690" s="151" t="s">
        <v>139</v>
      </c>
    </row>
    <row r="691" spans="2:65" s="14" customFormat="1" ht="11.25">
      <c r="B691" s="157"/>
      <c r="D691" s="144" t="s">
        <v>159</v>
      </c>
      <c r="E691" s="158" t="s">
        <v>44</v>
      </c>
      <c r="F691" s="159" t="s">
        <v>166</v>
      </c>
      <c r="H691" s="160">
        <v>90.3</v>
      </c>
      <c r="I691" s="161"/>
      <c r="L691" s="157"/>
      <c r="M691" s="162"/>
      <c r="T691" s="163"/>
      <c r="AT691" s="158" t="s">
        <v>159</v>
      </c>
      <c r="AU691" s="158" t="s">
        <v>92</v>
      </c>
      <c r="AV691" s="14" t="s">
        <v>146</v>
      </c>
      <c r="AW691" s="14" t="s">
        <v>42</v>
      </c>
      <c r="AX691" s="14" t="s">
        <v>90</v>
      </c>
      <c r="AY691" s="158" t="s">
        <v>139</v>
      </c>
    </row>
    <row r="692" spans="2:65" s="11" customFormat="1" ht="22.9" customHeight="1">
      <c r="B692" s="113"/>
      <c r="D692" s="114" t="s">
        <v>81</v>
      </c>
      <c r="E692" s="123" t="s">
        <v>998</v>
      </c>
      <c r="F692" s="123" t="s">
        <v>999</v>
      </c>
      <c r="I692" s="116"/>
      <c r="J692" s="124">
        <f>BK692</f>
        <v>0</v>
      </c>
      <c r="L692" s="113"/>
      <c r="M692" s="118"/>
      <c r="P692" s="119">
        <f>SUM(P693:P778)</f>
        <v>0</v>
      </c>
      <c r="R692" s="119">
        <f>SUM(R693:R778)</f>
        <v>4.0307272000000003</v>
      </c>
      <c r="T692" s="120">
        <f>SUM(T693:T778)</f>
        <v>7.5102509999999993</v>
      </c>
      <c r="AR692" s="114" t="s">
        <v>92</v>
      </c>
      <c r="AT692" s="121" t="s">
        <v>81</v>
      </c>
      <c r="AU692" s="121" t="s">
        <v>90</v>
      </c>
      <c r="AY692" s="114" t="s">
        <v>139</v>
      </c>
      <c r="BK692" s="122">
        <f>SUM(BK693:BK778)</f>
        <v>0</v>
      </c>
    </row>
    <row r="693" spans="2:65" s="1" customFormat="1" ht="16.5" customHeight="1">
      <c r="B693" s="33"/>
      <c r="C693" s="125" t="s">
        <v>1000</v>
      </c>
      <c r="D693" s="125" t="s">
        <v>142</v>
      </c>
      <c r="E693" s="126" t="s">
        <v>1001</v>
      </c>
      <c r="F693" s="127" t="s">
        <v>1002</v>
      </c>
      <c r="G693" s="128" t="s">
        <v>152</v>
      </c>
      <c r="H693" s="129">
        <v>84.36</v>
      </c>
      <c r="I693" s="130"/>
      <c r="J693" s="131">
        <f>ROUND(I693*H693,2)</f>
        <v>0</v>
      </c>
      <c r="K693" s="132"/>
      <c r="L693" s="33"/>
      <c r="M693" s="133" t="s">
        <v>44</v>
      </c>
      <c r="N693" s="134" t="s">
        <v>53</v>
      </c>
      <c r="P693" s="135">
        <f>O693*H693</f>
        <v>0</v>
      </c>
      <c r="Q693" s="135">
        <v>0</v>
      </c>
      <c r="R693" s="135">
        <f>Q693*H693</f>
        <v>0</v>
      </c>
      <c r="S693" s="135">
        <v>0</v>
      </c>
      <c r="T693" s="136">
        <f>S693*H693</f>
        <v>0</v>
      </c>
      <c r="AR693" s="137" t="s">
        <v>232</v>
      </c>
      <c r="AT693" s="137" t="s">
        <v>142</v>
      </c>
      <c r="AU693" s="137" t="s">
        <v>92</v>
      </c>
      <c r="AY693" s="17" t="s">
        <v>139</v>
      </c>
      <c r="BE693" s="138">
        <f>IF(N693="základní",J693,0)</f>
        <v>0</v>
      </c>
      <c r="BF693" s="138">
        <f>IF(N693="snížená",J693,0)</f>
        <v>0</v>
      </c>
      <c r="BG693" s="138">
        <f>IF(N693="zákl. přenesená",J693,0)</f>
        <v>0</v>
      </c>
      <c r="BH693" s="138">
        <f>IF(N693="sníž. přenesená",J693,0)</f>
        <v>0</v>
      </c>
      <c r="BI693" s="138">
        <f>IF(N693="nulová",J693,0)</f>
        <v>0</v>
      </c>
      <c r="BJ693" s="17" t="s">
        <v>90</v>
      </c>
      <c r="BK693" s="138">
        <f>ROUND(I693*H693,2)</f>
        <v>0</v>
      </c>
      <c r="BL693" s="17" t="s">
        <v>232</v>
      </c>
      <c r="BM693" s="137" t="s">
        <v>1003</v>
      </c>
    </row>
    <row r="694" spans="2:65" s="1" customFormat="1" ht="11.25">
      <c r="B694" s="33"/>
      <c r="D694" s="139" t="s">
        <v>148</v>
      </c>
      <c r="F694" s="140" t="s">
        <v>1004</v>
      </c>
      <c r="I694" s="141"/>
      <c r="L694" s="33"/>
      <c r="M694" s="142"/>
      <c r="T694" s="54"/>
      <c r="AT694" s="17" t="s">
        <v>148</v>
      </c>
      <c r="AU694" s="17" t="s">
        <v>92</v>
      </c>
    </row>
    <row r="695" spans="2:65" s="1" customFormat="1" ht="16.5" customHeight="1">
      <c r="B695" s="33"/>
      <c r="C695" s="125" t="s">
        <v>1005</v>
      </c>
      <c r="D695" s="125" t="s">
        <v>142</v>
      </c>
      <c r="E695" s="126" t="s">
        <v>1006</v>
      </c>
      <c r="F695" s="127" t="s">
        <v>1007</v>
      </c>
      <c r="G695" s="128" t="s">
        <v>152</v>
      </c>
      <c r="H695" s="129">
        <v>84.36</v>
      </c>
      <c r="I695" s="130"/>
      <c r="J695" s="131">
        <f>ROUND(I695*H695,2)</f>
        <v>0</v>
      </c>
      <c r="K695" s="132"/>
      <c r="L695" s="33"/>
      <c r="M695" s="133" t="s">
        <v>44</v>
      </c>
      <c r="N695" s="134" t="s">
        <v>53</v>
      </c>
      <c r="P695" s="135">
        <f>O695*H695</f>
        <v>0</v>
      </c>
      <c r="Q695" s="135">
        <v>2.9999999999999997E-4</v>
      </c>
      <c r="R695" s="135">
        <f>Q695*H695</f>
        <v>2.5307999999999997E-2</v>
      </c>
      <c r="S695" s="135">
        <v>0</v>
      </c>
      <c r="T695" s="136">
        <f>S695*H695</f>
        <v>0</v>
      </c>
      <c r="AR695" s="137" t="s">
        <v>232</v>
      </c>
      <c r="AT695" s="137" t="s">
        <v>142</v>
      </c>
      <c r="AU695" s="137" t="s">
        <v>92</v>
      </c>
      <c r="AY695" s="17" t="s">
        <v>139</v>
      </c>
      <c r="BE695" s="138">
        <f>IF(N695="základní",J695,0)</f>
        <v>0</v>
      </c>
      <c r="BF695" s="138">
        <f>IF(N695="snížená",J695,0)</f>
        <v>0</v>
      </c>
      <c r="BG695" s="138">
        <f>IF(N695="zákl. přenesená",J695,0)</f>
        <v>0</v>
      </c>
      <c r="BH695" s="138">
        <f>IF(N695="sníž. přenesená",J695,0)</f>
        <v>0</v>
      </c>
      <c r="BI695" s="138">
        <f>IF(N695="nulová",J695,0)</f>
        <v>0</v>
      </c>
      <c r="BJ695" s="17" t="s">
        <v>90</v>
      </c>
      <c r="BK695" s="138">
        <f>ROUND(I695*H695,2)</f>
        <v>0</v>
      </c>
      <c r="BL695" s="17" t="s">
        <v>232</v>
      </c>
      <c r="BM695" s="137" t="s">
        <v>1008</v>
      </c>
    </row>
    <row r="696" spans="2:65" s="1" customFormat="1" ht="11.25">
      <c r="B696" s="33"/>
      <c r="D696" s="139" t="s">
        <v>148</v>
      </c>
      <c r="F696" s="140" t="s">
        <v>1009</v>
      </c>
      <c r="I696" s="141"/>
      <c r="L696" s="33"/>
      <c r="M696" s="142"/>
      <c r="T696" s="54"/>
      <c r="AT696" s="17" t="s">
        <v>148</v>
      </c>
      <c r="AU696" s="17" t="s">
        <v>92</v>
      </c>
    </row>
    <row r="697" spans="2:65" s="1" customFormat="1" ht="24.2" customHeight="1">
      <c r="B697" s="33"/>
      <c r="C697" s="125" t="s">
        <v>1010</v>
      </c>
      <c r="D697" s="125" t="s">
        <v>142</v>
      </c>
      <c r="E697" s="126" t="s">
        <v>1011</v>
      </c>
      <c r="F697" s="127" t="s">
        <v>1012</v>
      </c>
      <c r="G697" s="128" t="s">
        <v>152</v>
      </c>
      <c r="H697" s="129">
        <v>84.36</v>
      </c>
      <c r="I697" s="130"/>
      <c r="J697" s="131">
        <f>ROUND(I697*H697,2)</f>
        <v>0</v>
      </c>
      <c r="K697" s="132"/>
      <c r="L697" s="33"/>
      <c r="M697" s="133" t="s">
        <v>44</v>
      </c>
      <c r="N697" s="134" t="s">
        <v>53</v>
      </c>
      <c r="P697" s="135">
        <f>O697*H697</f>
        <v>0</v>
      </c>
      <c r="Q697" s="135">
        <v>1.4999999999999999E-2</v>
      </c>
      <c r="R697" s="135">
        <f>Q697*H697</f>
        <v>1.2653999999999999</v>
      </c>
      <c r="S697" s="135">
        <v>0</v>
      </c>
      <c r="T697" s="136">
        <f>S697*H697</f>
        <v>0</v>
      </c>
      <c r="AR697" s="137" t="s">
        <v>232</v>
      </c>
      <c r="AT697" s="137" t="s">
        <v>142</v>
      </c>
      <c r="AU697" s="137" t="s">
        <v>92</v>
      </c>
      <c r="AY697" s="17" t="s">
        <v>139</v>
      </c>
      <c r="BE697" s="138">
        <f>IF(N697="základní",J697,0)</f>
        <v>0</v>
      </c>
      <c r="BF697" s="138">
        <f>IF(N697="snížená",J697,0)</f>
        <v>0</v>
      </c>
      <c r="BG697" s="138">
        <f>IF(N697="zákl. přenesená",J697,0)</f>
        <v>0</v>
      </c>
      <c r="BH697" s="138">
        <f>IF(N697="sníž. přenesená",J697,0)</f>
        <v>0</v>
      </c>
      <c r="BI697" s="138">
        <f>IF(N697="nulová",J697,0)</f>
        <v>0</v>
      </c>
      <c r="BJ697" s="17" t="s">
        <v>90</v>
      </c>
      <c r="BK697" s="138">
        <f>ROUND(I697*H697,2)</f>
        <v>0</v>
      </c>
      <c r="BL697" s="17" t="s">
        <v>232</v>
      </c>
      <c r="BM697" s="137" t="s">
        <v>1013</v>
      </c>
    </row>
    <row r="698" spans="2:65" s="1" customFormat="1" ht="11.25">
      <c r="B698" s="33"/>
      <c r="D698" s="139" t="s">
        <v>148</v>
      </c>
      <c r="F698" s="140" t="s">
        <v>1014</v>
      </c>
      <c r="I698" s="141"/>
      <c r="L698" s="33"/>
      <c r="M698" s="142"/>
      <c r="T698" s="54"/>
      <c r="AT698" s="17" t="s">
        <v>148</v>
      </c>
      <c r="AU698" s="17" t="s">
        <v>92</v>
      </c>
    </row>
    <row r="699" spans="2:65" s="1" customFormat="1" ht="24.2" customHeight="1">
      <c r="B699" s="33"/>
      <c r="C699" s="125" t="s">
        <v>1015</v>
      </c>
      <c r="D699" s="125" t="s">
        <v>142</v>
      </c>
      <c r="E699" s="126" t="s">
        <v>1016</v>
      </c>
      <c r="F699" s="127" t="s">
        <v>1017</v>
      </c>
      <c r="G699" s="128" t="s">
        <v>152</v>
      </c>
      <c r="H699" s="129">
        <v>90.3</v>
      </c>
      <c r="I699" s="130"/>
      <c r="J699" s="131">
        <f>ROUND(I699*H699,2)</f>
        <v>0</v>
      </c>
      <c r="K699" s="132"/>
      <c r="L699" s="33"/>
      <c r="M699" s="133" t="s">
        <v>44</v>
      </c>
      <c r="N699" s="134" t="s">
        <v>53</v>
      </c>
      <c r="P699" s="135">
        <f>O699*H699</f>
        <v>0</v>
      </c>
      <c r="Q699" s="135">
        <v>0</v>
      </c>
      <c r="R699" s="135">
        <f>Q699*H699</f>
        <v>0</v>
      </c>
      <c r="S699" s="135">
        <v>8.3169999999999994E-2</v>
      </c>
      <c r="T699" s="136">
        <f>S699*H699</f>
        <v>7.5102509999999993</v>
      </c>
      <c r="AR699" s="137" t="s">
        <v>232</v>
      </c>
      <c r="AT699" s="137" t="s">
        <v>142</v>
      </c>
      <c r="AU699" s="137" t="s">
        <v>92</v>
      </c>
      <c r="AY699" s="17" t="s">
        <v>139</v>
      </c>
      <c r="BE699" s="138">
        <f>IF(N699="základní",J699,0)</f>
        <v>0</v>
      </c>
      <c r="BF699" s="138">
        <f>IF(N699="snížená",J699,0)</f>
        <v>0</v>
      </c>
      <c r="BG699" s="138">
        <f>IF(N699="zákl. přenesená",J699,0)</f>
        <v>0</v>
      </c>
      <c r="BH699" s="138">
        <f>IF(N699="sníž. přenesená",J699,0)</f>
        <v>0</v>
      </c>
      <c r="BI699" s="138">
        <f>IF(N699="nulová",J699,0)</f>
        <v>0</v>
      </c>
      <c r="BJ699" s="17" t="s">
        <v>90</v>
      </c>
      <c r="BK699" s="138">
        <f>ROUND(I699*H699,2)</f>
        <v>0</v>
      </c>
      <c r="BL699" s="17" t="s">
        <v>232</v>
      </c>
      <c r="BM699" s="137" t="s">
        <v>1018</v>
      </c>
    </row>
    <row r="700" spans="2:65" s="1" customFormat="1" ht="11.25">
      <c r="B700" s="33"/>
      <c r="D700" s="139" t="s">
        <v>148</v>
      </c>
      <c r="F700" s="140" t="s">
        <v>1019</v>
      </c>
      <c r="I700" s="141"/>
      <c r="L700" s="33"/>
      <c r="M700" s="142"/>
      <c r="T700" s="54"/>
      <c r="AT700" s="17" t="s">
        <v>148</v>
      </c>
      <c r="AU700" s="17" t="s">
        <v>92</v>
      </c>
    </row>
    <row r="701" spans="2:65" s="13" customFormat="1" ht="11.25">
      <c r="B701" s="150"/>
      <c r="D701" s="144" t="s">
        <v>159</v>
      </c>
      <c r="E701" s="151" t="s">
        <v>44</v>
      </c>
      <c r="F701" s="152" t="s">
        <v>1020</v>
      </c>
      <c r="H701" s="153">
        <v>3.29</v>
      </c>
      <c r="I701" s="154"/>
      <c r="L701" s="150"/>
      <c r="M701" s="155"/>
      <c r="T701" s="156"/>
      <c r="AT701" s="151" t="s">
        <v>159</v>
      </c>
      <c r="AU701" s="151" t="s">
        <v>92</v>
      </c>
      <c r="AV701" s="13" t="s">
        <v>92</v>
      </c>
      <c r="AW701" s="13" t="s">
        <v>42</v>
      </c>
      <c r="AX701" s="13" t="s">
        <v>82</v>
      </c>
      <c r="AY701" s="151" t="s">
        <v>139</v>
      </c>
    </row>
    <row r="702" spans="2:65" s="13" customFormat="1" ht="11.25">
      <c r="B702" s="150"/>
      <c r="D702" s="144" t="s">
        <v>159</v>
      </c>
      <c r="E702" s="151" t="s">
        <v>44</v>
      </c>
      <c r="F702" s="152" t="s">
        <v>1021</v>
      </c>
      <c r="H702" s="153">
        <v>1.59</v>
      </c>
      <c r="I702" s="154"/>
      <c r="L702" s="150"/>
      <c r="M702" s="155"/>
      <c r="T702" s="156"/>
      <c r="AT702" s="151" t="s">
        <v>159</v>
      </c>
      <c r="AU702" s="151" t="s">
        <v>92</v>
      </c>
      <c r="AV702" s="13" t="s">
        <v>92</v>
      </c>
      <c r="AW702" s="13" t="s">
        <v>42</v>
      </c>
      <c r="AX702" s="13" t="s">
        <v>82</v>
      </c>
      <c r="AY702" s="151" t="s">
        <v>139</v>
      </c>
    </row>
    <row r="703" spans="2:65" s="13" customFormat="1" ht="11.25">
      <c r="B703" s="150"/>
      <c r="D703" s="144" t="s">
        <v>159</v>
      </c>
      <c r="E703" s="151" t="s">
        <v>44</v>
      </c>
      <c r="F703" s="152" t="s">
        <v>1022</v>
      </c>
      <c r="H703" s="153">
        <v>1.58</v>
      </c>
      <c r="I703" s="154"/>
      <c r="L703" s="150"/>
      <c r="M703" s="155"/>
      <c r="T703" s="156"/>
      <c r="AT703" s="151" t="s">
        <v>159</v>
      </c>
      <c r="AU703" s="151" t="s">
        <v>92</v>
      </c>
      <c r="AV703" s="13" t="s">
        <v>92</v>
      </c>
      <c r="AW703" s="13" t="s">
        <v>42</v>
      </c>
      <c r="AX703" s="13" t="s">
        <v>82</v>
      </c>
      <c r="AY703" s="151" t="s">
        <v>139</v>
      </c>
    </row>
    <row r="704" spans="2:65" s="13" customFormat="1" ht="11.25">
      <c r="B704" s="150"/>
      <c r="D704" s="144" t="s">
        <v>159</v>
      </c>
      <c r="E704" s="151" t="s">
        <v>44</v>
      </c>
      <c r="F704" s="152" t="s">
        <v>1023</v>
      </c>
      <c r="H704" s="153">
        <v>3.23</v>
      </c>
      <c r="I704" s="154"/>
      <c r="L704" s="150"/>
      <c r="M704" s="155"/>
      <c r="T704" s="156"/>
      <c r="AT704" s="151" t="s">
        <v>159</v>
      </c>
      <c r="AU704" s="151" t="s">
        <v>92</v>
      </c>
      <c r="AV704" s="13" t="s">
        <v>92</v>
      </c>
      <c r="AW704" s="13" t="s">
        <v>42</v>
      </c>
      <c r="AX704" s="13" t="s">
        <v>82</v>
      </c>
      <c r="AY704" s="151" t="s">
        <v>139</v>
      </c>
    </row>
    <row r="705" spans="2:51" s="13" customFormat="1" ht="11.25">
      <c r="B705" s="150"/>
      <c r="D705" s="144" t="s">
        <v>159</v>
      </c>
      <c r="E705" s="151" t="s">
        <v>44</v>
      </c>
      <c r="F705" s="152" t="s">
        <v>1024</v>
      </c>
      <c r="H705" s="153">
        <v>1.59</v>
      </c>
      <c r="I705" s="154"/>
      <c r="L705" s="150"/>
      <c r="M705" s="155"/>
      <c r="T705" s="156"/>
      <c r="AT705" s="151" t="s">
        <v>159</v>
      </c>
      <c r="AU705" s="151" t="s">
        <v>92</v>
      </c>
      <c r="AV705" s="13" t="s">
        <v>92</v>
      </c>
      <c r="AW705" s="13" t="s">
        <v>42</v>
      </c>
      <c r="AX705" s="13" t="s">
        <v>82</v>
      </c>
      <c r="AY705" s="151" t="s">
        <v>139</v>
      </c>
    </row>
    <row r="706" spans="2:51" s="13" customFormat="1" ht="11.25">
      <c r="B706" s="150"/>
      <c r="D706" s="144" t="s">
        <v>159</v>
      </c>
      <c r="E706" s="151" t="s">
        <v>44</v>
      </c>
      <c r="F706" s="152" t="s">
        <v>1025</v>
      </c>
      <c r="H706" s="153">
        <v>1.58</v>
      </c>
      <c r="I706" s="154"/>
      <c r="L706" s="150"/>
      <c r="M706" s="155"/>
      <c r="T706" s="156"/>
      <c r="AT706" s="151" t="s">
        <v>159</v>
      </c>
      <c r="AU706" s="151" t="s">
        <v>92</v>
      </c>
      <c r="AV706" s="13" t="s">
        <v>92</v>
      </c>
      <c r="AW706" s="13" t="s">
        <v>42</v>
      </c>
      <c r="AX706" s="13" t="s">
        <v>82</v>
      </c>
      <c r="AY706" s="151" t="s">
        <v>139</v>
      </c>
    </row>
    <row r="707" spans="2:51" s="13" customFormat="1" ht="11.25">
      <c r="B707" s="150"/>
      <c r="D707" s="144" t="s">
        <v>159</v>
      </c>
      <c r="E707" s="151" t="s">
        <v>44</v>
      </c>
      <c r="F707" s="152" t="s">
        <v>1026</v>
      </c>
      <c r="H707" s="153">
        <v>3.29</v>
      </c>
      <c r="I707" s="154"/>
      <c r="L707" s="150"/>
      <c r="M707" s="155"/>
      <c r="T707" s="156"/>
      <c r="AT707" s="151" t="s">
        <v>159</v>
      </c>
      <c r="AU707" s="151" t="s">
        <v>92</v>
      </c>
      <c r="AV707" s="13" t="s">
        <v>92</v>
      </c>
      <c r="AW707" s="13" t="s">
        <v>42</v>
      </c>
      <c r="AX707" s="13" t="s">
        <v>82</v>
      </c>
      <c r="AY707" s="151" t="s">
        <v>139</v>
      </c>
    </row>
    <row r="708" spans="2:51" s="13" customFormat="1" ht="11.25">
      <c r="B708" s="150"/>
      <c r="D708" s="144" t="s">
        <v>159</v>
      </c>
      <c r="E708" s="151" t="s">
        <v>44</v>
      </c>
      <c r="F708" s="152" t="s">
        <v>1027</v>
      </c>
      <c r="H708" s="153">
        <v>1.59</v>
      </c>
      <c r="I708" s="154"/>
      <c r="L708" s="150"/>
      <c r="M708" s="155"/>
      <c r="T708" s="156"/>
      <c r="AT708" s="151" t="s">
        <v>159</v>
      </c>
      <c r="AU708" s="151" t="s">
        <v>92</v>
      </c>
      <c r="AV708" s="13" t="s">
        <v>92</v>
      </c>
      <c r="AW708" s="13" t="s">
        <v>42</v>
      </c>
      <c r="AX708" s="13" t="s">
        <v>82</v>
      </c>
      <c r="AY708" s="151" t="s">
        <v>139</v>
      </c>
    </row>
    <row r="709" spans="2:51" s="13" customFormat="1" ht="11.25">
      <c r="B709" s="150"/>
      <c r="D709" s="144" t="s">
        <v>159</v>
      </c>
      <c r="E709" s="151" t="s">
        <v>44</v>
      </c>
      <c r="F709" s="152" t="s">
        <v>1028</v>
      </c>
      <c r="H709" s="153">
        <v>1.58</v>
      </c>
      <c r="I709" s="154"/>
      <c r="L709" s="150"/>
      <c r="M709" s="155"/>
      <c r="T709" s="156"/>
      <c r="AT709" s="151" t="s">
        <v>159</v>
      </c>
      <c r="AU709" s="151" t="s">
        <v>92</v>
      </c>
      <c r="AV709" s="13" t="s">
        <v>92</v>
      </c>
      <c r="AW709" s="13" t="s">
        <v>42</v>
      </c>
      <c r="AX709" s="13" t="s">
        <v>82</v>
      </c>
      <c r="AY709" s="151" t="s">
        <v>139</v>
      </c>
    </row>
    <row r="710" spans="2:51" s="13" customFormat="1" ht="11.25">
      <c r="B710" s="150"/>
      <c r="D710" s="144" t="s">
        <v>159</v>
      </c>
      <c r="E710" s="151" t="s">
        <v>44</v>
      </c>
      <c r="F710" s="152" t="s">
        <v>1029</v>
      </c>
      <c r="H710" s="153">
        <v>3.23</v>
      </c>
      <c r="I710" s="154"/>
      <c r="L710" s="150"/>
      <c r="M710" s="155"/>
      <c r="T710" s="156"/>
      <c r="AT710" s="151" t="s">
        <v>159</v>
      </c>
      <c r="AU710" s="151" t="s">
        <v>92</v>
      </c>
      <c r="AV710" s="13" t="s">
        <v>92</v>
      </c>
      <c r="AW710" s="13" t="s">
        <v>42</v>
      </c>
      <c r="AX710" s="13" t="s">
        <v>82</v>
      </c>
      <c r="AY710" s="151" t="s">
        <v>139</v>
      </c>
    </row>
    <row r="711" spans="2:51" s="13" customFormat="1" ht="11.25">
      <c r="B711" s="150"/>
      <c r="D711" s="144" t="s">
        <v>159</v>
      </c>
      <c r="E711" s="151" t="s">
        <v>44</v>
      </c>
      <c r="F711" s="152" t="s">
        <v>1030</v>
      </c>
      <c r="H711" s="153">
        <v>1.59</v>
      </c>
      <c r="I711" s="154"/>
      <c r="L711" s="150"/>
      <c r="M711" s="155"/>
      <c r="T711" s="156"/>
      <c r="AT711" s="151" t="s">
        <v>159</v>
      </c>
      <c r="AU711" s="151" t="s">
        <v>92</v>
      </c>
      <c r="AV711" s="13" t="s">
        <v>92</v>
      </c>
      <c r="AW711" s="13" t="s">
        <v>42</v>
      </c>
      <c r="AX711" s="13" t="s">
        <v>82</v>
      </c>
      <c r="AY711" s="151" t="s">
        <v>139</v>
      </c>
    </row>
    <row r="712" spans="2:51" s="13" customFormat="1" ht="11.25">
      <c r="B712" s="150"/>
      <c r="D712" s="144" t="s">
        <v>159</v>
      </c>
      <c r="E712" s="151" t="s">
        <v>44</v>
      </c>
      <c r="F712" s="152" t="s">
        <v>1031</v>
      </c>
      <c r="H712" s="153">
        <v>1.58</v>
      </c>
      <c r="I712" s="154"/>
      <c r="L712" s="150"/>
      <c r="M712" s="155"/>
      <c r="T712" s="156"/>
      <c r="AT712" s="151" t="s">
        <v>159</v>
      </c>
      <c r="AU712" s="151" t="s">
        <v>92</v>
      </c>
      <c r="AV712" s="13" t="s">
        <v>92</v>
      </c>
      <c r="AW712" s="13" t="s">
        <v>42</v>
      </c>
      <c r="AX712" s="13" t="s">
        <v>82</v>
      </c>
      <c r="AY712" s="151" t="s">
        <v>139</v>
      </c>
    </row>
    <row r="713" spans="2:51" s="13" customFormat="1" ht="11.25">
      <c r="B713" s="150"/>
      <c r="D713" s="144" t="s">
        <v>159</v>
      </c>
      <c r="E713" s="151" t="s">
        <v>44</v>
      </c>
      <c r="F713" s="152" t="s">
        <v>1032</v>
      </c>
      <c r="H713" s="153">
        <v>13.11</v>
      </c>
      <c r="I713" s="154"/>
      <c r="L713" s="150"/>
      <c r="M713" s="155"/>
      <c r="T713" s="156"/>
      <c r="AT713" s="151" t="s">
        <v>159</v>
      </c>
      <c r="AU713" s="151" t="s">
        <v>92</v>
      </c>
      <c r="AV713" s="13" t="s">
        <v>92</v>
      </c>
      <c r="AW713" s="13" t="s">
        <v>42</v>
      </c>
      <c r="AX713" s="13" t="s">
        <v>82</v>
      </c>
      <c r="AY713" s="151" t="s">
        <v>139</v>
      </c>
    </row>
    <row r="714" spans="2:51" s="13" customFormat="1" ht="11.25">
      <c r="B714" s="150"/>
      <c r="D714" s="144" t="s">
        <v>159</v>
      </c>
      <c r="E714" s="151" t="s">
        <v>44</v>
      </c>
      <c r="F714" s="152" t="s">
        <v>1033</v>
      </c>
      <c r="H714" s="153">
        <v>4.28</v>
      </c>
      <c r="I714" s="154"/>
      <c r="L714" s="150"/>
      <c r="M714" s="155"/>
      <c r="T714" s="156"/>
      <c r="AT714" s="151" t="s">
        <v>159</v>
      </c>
      <c r="AU714" s="151" t="s">
        <v>92</v>
      </c>
      <c r="AV714" s="13" t="s">
        <v>92</v>
      </c>
      <c r="AW714" s="13" t="s">
        <v>42</v>
      </c>
      <c r="AX714" s="13" t="s">
        <v>82</v>
      </c>
      <c r="AY714" s="151" t="s">
        <v>139</v>
      </c>
    </row>
    <row r="715" spans="2:51" s="13" customFormat="1" ht="11.25">
      <c r="B715" s="150"/>
      <c r="D715" s="144" t="s">
        <v>159</v>
      </c>
      <c r="E715" s="151" t="s">
        <v>44</v>
      </c>
      <c r="F715" s="152" t="s">
        <v>1034</v>
      </c>
      <c r="H715" s="153">
        <v>4.34</v>
      </c>
      <c r="I715" s="154"/>
      <c r="L715" s="150"/>
      <c r="M715" s="155"/>
      <c r="T715" s="156"/>
      <c r="AT715" s="151" t="s">
        <v>159</v>
      </c>
      <c r="AU715" s="151" t="s">
        <v>92</v>
      </c>
      <c r="AV715" s="13" t="s">
        <v>92</v>
      </c>
      <c r="AW715" s="13" t="s">
        <v>42</v>
      </c>
      <c r="AX715" s="13" t="s">
        <v>82</v>
      </c>
      <c r="AY715" s="151" t="s">
        <v>139</v>
      </c>
    </row>
    <row r="716" spans="2:51" s="13" customFormat="1" ht="11.25">
      <c r="B716" s="150"/>
      <c r="D716" s="144" t="s">
        <v>159</v>
      </c>
      <c r="E716" s="151" t="s">
        <v>44</v>
      </c>
      <c r="F716" s="152" t="s">
        <v>1035</v>
      </c>
      <c r="H716" s="153">
        <v>6.01</v>
      </c>
      <c r="I716" s="154"/>
      <c r="L716" s="150"/>
      <c r="M716" s="155"/>
      <c r="T716" s="156"/>
      <c r="AT716" s="151" t="s">
        <v>159</v>
      </c>
      <c r="AU716" s="151" t="s">
        <v>92</v>
      </c>
      <c r="AV716" s="13" t="s">
        <v>92</v>
      </c>
      <c r="AW716" s="13" t="s">
        <v>42</v>
      </c>
      <c r="AX716" s="13" t="s">
        <v>82</v>
      </c>
      <c r="AY716" s="151" t="s">
        <v>139</v>
      </c>
    </row>
    <row r="717" spans="2:51" s="13" customFormat="1" ht="11.25">
      <c r="B717" s="150"/>
      <c r="D717" s="144" t="s">
        <v>159</v>
      </c>
      <c r="E717" s="151" t="s">
        <v>44</v>
      </c>
      <c r="F717" s="152" t="s">
        <v>994</v>
      </c>
      <c r="H717" s="153">
        <v>19.25</v>
      </c>
      <c r="I717" s="154"/>
      <c r="L717" s="150"/>
      <c r="M717" s="155"/>
      <c r="T717" s="156"/>
      <c r="AT717" s="151" t="s">
        <v>159</v>
      </c>
      <c r="AU717" s="151" t="s">
        <v>92</v>
      </c>
      <c r="AV717" s="13" t="s">
        <v>92</v>
      </c>
      <c r="AW717" s="13" t="s">
        <v>42</v>
      </c>
      <c r="AX717" s="13" t="s">
        <v>82</v>
      </c>
      <c r="AY717" s="151" t="s">
        <v>139</v>
      </c>
    </row>
    <row r="718" spans="2:51" s="13" customFormat="1" ht="11.25">
      <c r="B718" s="150"/>
      <c r="D718" s="144" t="s">
        <v>159</v>
      </c>
      <c r="E718" s="151" t="s">
        <v>44</v>
      </c>
      <c r="F718" s="152" t="s">
        <v>1036</v>
      </c>
      <c r="H718" s="153">
        <v>2.04</v>
      </c>
      <c r="I718" s="154"/>
      <c r="L718" s="150"/>
      <c r="M718" s="155"/>
      <c r="T718" s="156"/>
      <c r="AT718" s="151" t="s">
        <v>159</v>
      </c>
      <c r="AU718" s="151" t="s">
        <v>92</v>
      </c>
      <c r="AV718" s="13" t="s">
        <v>92</v>
      </c>
      <c r="AW718" s="13" t="s">
        <v>42</v>
      </c>
      <c r="AX718" s="13" t="s">
        <v>82</v>
      </c>
      <c r="AY718" s="151" t="s">
        <v>139</v>
      </c>
    </row>
    <row r="719" spans="2:51" s="13" customFormat="1" ht="11.25">
      <c r="B719" s="150"/>
      <c r="D719" s="144" t="s">
        <v>159</v>
      </c>
      <c r="E719" s="151" t="s">
        <v>44</v>
      </c>
      <c r="F719" s="152" t="s">
        <v>1037</v>
      </c>
      <c r="H719" s="153">
        <v>5.54</v>
      </c>
      <c r="I719" s="154"/>
      <c r="L719" s="150"/>
      <c r="M719" s="155"/>
      <c r="T719" s="156"/>
      <c r="AT719" s="151" t="s">
        <v>159</v>
      </c>
      <c r="AU719" s="151" t="s">
        <v>92</v>
      </c>
      <c r="AV719" s="13" t="s">
        <v>92</v>
      </c>
      <c r="AW719" s="13" t="s">
        <v>42</v>
      </c>
      <c r="AX719" s="13" t="s">
        <v>82</v>
      </c>
      <c r="AY719" s="151" t="s">
        <v>139</v>
      </c>
    </row>
    <row r="720" spans="2:51" s="13" customFormat="1" ht="11.25">
      <c r="B720" s="150"/>
      <c r="D720" s="144" t="s">
        <v>159</v>
      </c>
      <c r="E720" s="151" t="s">
        <v>44</v>
      </c>
      <c r="F720" s="152" t="s">
        <v>997</v>
      </c>
      <c r="H720" s="153">
        <v>10.01</v>
      </c>
      <c r="I720" s="154"/>
      <c r="L720" s="150"/>
      <c r="M720" s="155"/>
      <c r="T720" s="156"/>
      <c r="AT720" s="151" t="s">
        <v>159</v>
      </c>
      <c r="AU720" s="151" t="s">
        <v>92</v>
      </c>
      <c r="AV720" s="13" t="s">
        <v>92</v>
      </c>
      <c r="AW720" s="13" t="s">
        <v>42</v>
      </c>
      <c r="AX720" s="13" t="s">
        <v>82</v>
      </c>
      <c r="AY720" s="151" t="s">
        <v>139</v>
      </c>
    </row>
    <row r="721" spans="2:65" s="14" customFormat="1" ht="11.25">
      <c r="B721" s="157"/>
      <c r="D721" s="144" t="s">
        <v>159</v>
      </c>
      <c r="E721" s="158" t="s">
        <v>44</v>
      </c>
      <c r="F721" s="159" t="s">
        <v>166</v>
      </c>
      <c r="H721" s="160">
        <v>90.3</v>
      </c>
      <c r="I721" s="161"/>
      <c r="L721" s="157"/>
      <c r="M721" s="162"/>
      <c r="T721" s="163"/>
      <c r="AT721" s="158" t="s">
        <v>159</v>
      </c>
      <c r="AU721" s="158" t="s">
        <v>92</v>
      </c>
      <c r="AV721" s="14" t="s">
        <v>146</v>
      </c>
      <c r="AW721" s="14" t="s">
        <v>42</v>
      </c>
      <c r="AX721" s="14" t="s">
        <v>90</v>
      </c>
      <c r="AY721" s="158" t="s">
        <v>139</v>
      </c>
    </row>
    <row r="722" spans="2:65" s="1" customFormat="1" ht="37.9" customHeight="1">
      <c r="B722" s="33"/>
      <c r="C722" s="125" t="s">
        <v>1038</v>
      </c>
      <c r="D722" s="125" t="s">
        <v>142</v>
      </c>
      <c r="E722" s="126" t="s">
        <v>1039</v>
      </c>
      <c r="F722" s="127" t="s">
        <v>1040</v>
      </c>
      <c r="G722" s="128" t="s">
        <v>152</v>
      </c>
      <c r="H722" s="129">
        <v>84.36</v>
      </c>
      <c r="I722" s="130"/>
      <c r="J722" s="131">
        <f>ROUND(I722*H722,2)</f>
        <v>0</v>
      </c>
      <c r="K722" s="132"/>
      <c r="L722" s="33"/>
      <c r="M722" s="133" t="s">
        <v>44</v>
      </c>
      <c r="N722" s="134" t="s">
        <v>53</v>
      </c>
      <c r="P722" s="135">
        <f>O722*H722</f>
        <v>0</v>
      </c>
      <c r="Q722" s="135">
        <v>5.3800000000000002E-3</v>
      </c>
      <c r="R722" s="135">
        <f>Q722*H722</f>
        <v>0.4538568</v>
      </c>
      <c r="S722" s="135">
        <v>0</v>
      </c>
      <c r="T722" s="136">
        <f>S722*H722</f>
        <v>0</v>
      </c>
      <c r="AR722" s="137" t="s">
        <v>232</v>
      </c>
      <c r="AT722" s="137" t="s">
        <v>142</v>
      </c>
      <c r="AU722" s="137" t="s">
        <v>92</v>
      </c>
      <c r="AY722" s="17" t="s">
        <v>139</v>
      </c>
      <c r="BE722" s="138">
        <f>IF(N722="základní",J722,0)</f>
        <v>0</v>
      </c>
      <c r="BF722" s="138">
        <f>IF(N722="snížená",J722,0)</f>
        <v>0</v>
      </c>
      <c r="BG722" s="138">
        <f>IF(N722="zákl. přenesená",J722,0)</f>
        <v>0</v>
      </c>
      <c r="BH722" s="138">
        <f>IF(N722="sníž. přenesená",J722,0)</f>
        <v>0</v>
      </c>
      <c r="BI722" s="138">
        <f>IF(N722="nulová",J722,0)</f>
        <v>0</v>
      </c>
      <c r="BJ722" s="17" t="s">
        <v>90</v>
      </c>
      <c r="BK722" s="138">
        <f>ROUND(I722*H722,2)</f>
        <v>0</v>
      </c>
      <c r="BL722" s="17" t="s">
        <v>232</v>
      </c>
      <c r="BM722" s="137" t="s">
        <v>1041</v>
      </c>
    </row>
    <row r="723" spans="2:65" s="1" customFormat="1" ht="11.25">
      <c r="B723" s="33"/>
      <c r="D723" s="139" t="s">
        <v>148</v>
      </c>
      <c r="F723" s="140" t="s">
        <v>1042</v>
      </c>
      <c r="I723" s="141"/>
      <c r="L723" s="33"/>
      <c r="M723" s="142"/>
      <c r="T723" s="54"/>
      <c r="AT723" s="17" t="s">
        <v>148</v>
      </c>
      <c r="AU723" s="17" t="s">
        <v>92</v>
      </c>
    </row>
    <row r="724" spans="2:65" s="12" customFormat="1" ht="11.25">
      <c r="B724" s="143"/>
      <c r="D724" s="144" t="s">
        <v>159</v>
      </c>
      <c r="E724" s="145" t="s">
        <v>44</v>
      </c>
      <c r="F724" s="146" t="s">
        <v>160</v>
      </c>
      <c r="H724" s="145" t="s">
        <v>44</v>
      </c>
      <c r="I724" s="147"/>
      <c r="L724" s="143"/>
      <c r="M724" s="148"/>
      <c r="T724" s="149"/>
      <c r="AT724" s="145" t="s">
        <v>159</v>
      </c>
      <c r="AU724" s="145" t="s">
        <v>92</v>
      </c>
      <c r="AV724" s="12" t="s">
        <v>90</v>
      </c>
      <c r="AW724" s="12" t="s">
        <v>42</v>
      </c>
      <c r="AX724" s="12" t="s">
        <v>82</v>
      </c>
      <c r="AY724" s="145" t="s">
        <v>139</v>
      </c>
    </row>
    <row r="725" spans="2:65" s="13" customFormat="1" ht="11.25">
      <c r="B725" s="150"/>
      <c r="D725" s="144" t="s">
        <v>159</v>
      </c>
      <c r="E725" s="151" t="s">
        <v>44</v>
      </c>
      <c r="F725" s="152" t="s">
        <v>864</v>
      </c>
      <c r="H725" s="153">
        <v>3.29</v>
      </c>
      <c r="I725" s="154"/>
      <c r="L725" s="150"/>
      <c r="M725" s="155"/>
      <c r="T725" s="156"/>
      <c r="AT725" s="151" t="s">
        <v>159</v>
      </c>
      <c r="AU725" s="151" t="s">
        <v>92</v>
      </c>
      <c r="AV725" s="13" t="s">
        <v>92</v>
      </c>
      <c r="AW725" s="13" t="s">
        <v>42</v>
      </c>
      <c r="AX725" s="13" t="s">
        <v>82</v>
      </c>
      <c r="AY725" s="151" t="s">
        <v>139</v>
      </c>
    </row>
    <row r="726" spans="2:65" s="13" customFormat="1" ht="11.25">
      <c r="B726" s="150"/>
      <c r="D726" s="144" t="s">
        <v>159</v>
      </c>
      <c r="E726" s="151" t="s">
        <v>44</v>
      </c>
      <c r="F726" s="152" t="s">
        <v>1043</v>
      </c>
      <c r="H726" s="153">
        <v>3.07</v>
      </c>
      <c r="I726" s="154"/>
      <c r="L726" s="150"/>
      <c r="M726" s="155"/>
      <c r="T726" s="156"/>
      <c r="AT726" s="151" t="s">
        <v>159</v>
      </c>
      <c r="AU726" s="151" t="s">
        <v>92</v>
      </c>
      <c r="AV726" s="13" t="s">
        <v>92</v>
      </c>
      <c r="AW726" s="13" t="s">
        <v>42</v>
      </c>
      <c r="AX726" s="13" t="s">
        <v>82</v>
      </c>
      <c r="AY726" s="151" t="s">
        <v>139</v>
      </c>
    </row>
    <row r="727" spans="2:65" s="13" customFormat="1" ht="11.25">
      <c r="B727" s="150"/>
      <c r="D727" s="144" t="s">
        <v>159</v>
      </c>
      <c r="E727" s="151" t="s">
        <v>44</v>
      </c>
      <c r="F727" s="152" t="s">
        <v>867</v>
      </c>
      <c r="H727" s="153">
        <v>3.23</v>
      </c>
      <c r="I727" s="154"/>
      <c r="L727" s="150"/>
      <c r="M727" s="155"/>
      <c r="T727" s="156"/>
      <c r="AT727" s="151" t="s">
        <v>159</v>
      </c>
      <c r="AU727" s="151" t="s">
        <v>92</v>
      </c>
      <c r="AV727" s="13" t="s">
        <v>92</v>
      </c>
      <c r="AW727" s="13" t="s">
        <v>42</v>
      </c>
      <c r="AX727" s="13" t="s">
        <v>82</v>
      </c>
      <c r="AY727" s="151" t="s">
        <v>139</v>
      </c>
    </row>
    <row r="728" spans="2:65" s="13" customFormat="1" ht="11.25">
      <c r="B728" s="150"/>
      <c r="D728" s="144" t="s">
        <v>159</v>
      </c>
      <c r="E728" s="151" t="s">
        <v>44</v>
      </c>
      <c r="F728" s="152" t="s">
        <v>1044</v>
      </c>
      <c r="H728" s="153">
        <v>3.07</v>
      </c>
      <c r="I728" s="154"/>
      <c r="L728" s="150"/>
      <c r="M728" s="155"/>
      <c r="T728" s="156"/>
      <c r="AT728" s="151" t="s">
        <v>159</v>
      </c>
      <c r="AU728" s="151" t="s">
        <v>92</v>
      </c>
      <c r="AV728" s="13" t="s">
        <v>92</v>
      </c>
      <c r="AW728" s="13" t="s">
        <v>42</v>
      </c>
      <c r="AX728" s="13" t="s">
        <v>82</v>
      </c>
      <c r="AY728" s="151" t="s">
        <v>139</v>
      </c>
    </row>
    <row r="729" spans="2:65" s="13" customFormat="1" ht="11.25">
      <c r="B729" s="150"/>
      <c r="D729" s="144" t="s">
        <v>159</v>
      </c>
      <c r="E729" s="151" t="s">
        <v>44</v>
      </c>
      <c r="F729" s="152" t="s">
        <v>870</v>
      </c>
      <c r="H729" s="153">
        <v>3.29</v>
      </c>
      <c r="I729" s="154"/>
      <c r="L729" s="150"/>
      <c r="M729" s="155"/>
      <c r="T729" s="156"/>
      <c r="AT729" s="151" t="s">
        <v>159</v>
      </c>
      <c r="AU729" s="151" t="s">
        <v>92</v>
      </c>
      <c r="AV729" s="13" t="s">
        <v>92</v>
      </c>
      <c r="AW729" s="13" t="s">
        <v>42</v>
      </c>
      <c r="AX729" s="13" t="s">
        <v>82</v>
      </c>
      <c r="AY729" s="151" t="s">
        <v>139</v>
      </c>
    </row>
    <row r="730" spans="2:65" s="13" customFormat="1" ht="11.25">
      <c r="B730" s="150"/>
      <c r="D730" s="144" t="s">
        <v>159</v>
      </c>
      <c r="E730" s="151" t="s">
        <v>44</v>
      </c>
      <c r="F730" s="152" t="s">
        <v>1045</v>
      </c>
      <c r="H730" s="153">
        <v>3.07</v>
      </c>
      <c r="I730" s="154"/>
      <c r="L730" s="150"/>
      <c r="M730" s="155"/>
      <c r="T730" s="156"/>
      <c r="AT730" s="151" t="s">
        <v>159</v>
      </c>
      <c r="AU730" s="151" t="s">
        <v>92</v>
      </c>
      <c r="AV730" s="13" t="s">
        <v>92</v>
      </c>
      <c r="AW730" s="13" t="s">
        <v>42</v>
      </c>
      <c r="AX730" s="13" t="s">
        <v>82</v>
      </c>
      <c r="AY730" s="151" t="s">
        <v>139</v>
      </c>
    </row>
    <row r="731" spans="2:65" s="13" customFormat="1" ht="11.25">
      <c r="B731" s="150"/>
      <c r="D731" s="144" t="s">
        <v>159</v>
      </c>
      <c r="E731" s="151" t="s">
        <v>44</v>
      </c>
      <c r="F731" s="152" t="s">
        <v>1046</v>
      </c>
      <c r="H731" s="153">
        <v>3.23</v>
      </c>
      <c r="I731" s="154"/>
      <c r="L731" s="150"/>
      <c r="M731" s="155"/>
      <c r="T731" s="156"/>
      <c r="AT731" s="151" t="s">
        <v>159</v>
      </c>
      <c r="AU731" s="151" t="s">
        <v>92</v>
      </c>
      <c r="AV731" s="13" t="s">
        <v>92</v>
      </c>
      <c r="AW731" s="13" t="s">
        <v>42</v>
      </c>
      <c r="AX731" s="13" t="s">
        <v>82</v>
      </c>
      <c r="AY731" s="151" t="s">
        <v>139</v>
      </c>
    </row>
    <row r="732" spans="2:65" s="13" customFormat="1" ht="11.25">
      <c r="B732" s="150"/>
      <c r="D732" s="144" t="s">
        <v>159</v>
      </c>
      <c r="E732" s="151" t="s">
        <v>44</v>
      </c>
      <c r="F732" s="152" t="s">
        <v>874</v>
      </c>
      <c r="H732" s="153">
        <v>3.07</v>
      </c>
      <c r="I732" s="154"/>
      <c r="L732" s="150"/>
      <c r="M732" s="155"/>
      <c r="T732" s="156"/>
      <c r="AT732" s="151" t="s">
        <v>159</v>
      </c>
      <c r="AU732" s="151" t="s">
        <v>92</v>
      </c>
      <c r="AV732" s="13" t="s">
        <v>92</v>
      </c>
      <c r="AW732" s="13" t="s">
        <v>42</v>
      </c>
      <c r="AX732" s="13" t="s">
        <v>82</v>
      </c>
      <c r="AY732" s="151" t="s">
        <v>139</v>
      </c>
    </row>
    <row r="733" spans="2:65" s="13" customFormat="1" ht="11.25">
      <c r="B733" s="150"/>
      <c r="D733" s="144" t="s">
        <v>159</v>
      </c>
      <c r="E733" s="151" t="s">
        <v>44</v>
      </c>
      <c r="F733" s="152" t="s">
        <v>990</v>
      </c>
      <c r="H733" s="153">
        <v>13.11</v>
      </c>
      <c r="I733" s="154"/>
      <c r="L733" s="150"/>
      <c r="M733" s="155"/>
      <c r="T733" s="156"/>
      <c r="AT733" s="151" t="s">
        <v>159</v>
      </c>
      <c r="AU733" s="151" t="s">
        <v>92</v>
      </c>
      <c r="AV733" s="13" t="s">
        <v>92</v>
      </c>
      <c r="AW733" s="13" t="s">
        <v>42</v>
      </c>
      <c r="AX733" s="13" t="s">
        <v>82</v>
      </c>
      <c r="AY733" s="151" t="s">
        <v>139</v>
      </c>
    </row>
    <row r="734" spans="2:65" s="13" customFormat="1" ht="11.25">
      <c r="B734" s="150"/>
      <c r="D734" s="144" t="s">
        <v>159</v>
      </c>
      <c r="E734" s="151" t="s">
        <v>44</v>
      </c>
      <c r="F734" s="152" t="s">
        <v>1047</v>
      </c>
      <c r="H734" s="153">
        <v>4.28</v>
      </c>
      <c r="I734" s="154"/>
      <c r="L734" s="150"/>
      <c r="M734" s="155"/>
      <c r="T734" s="156"/>
      <c r="AT734" s="151" t="s">
        <v>159</v>
      </c>
      <c r="AU734" s="151" t="s">
        <v>92</v>
      </c>
      <c r="AV734" s="13" t="s">
        <v>92</v>
      </c>
      <c r="AW734" s="13" t="s">
        <v>42</v>
      </c>
      <c r="AX734" s="13" t="s">
        <v>82</v>
      </c>
      <c r="AY734" s="151" t="s">
        <v>139</v>
      </c>
    </row>
    <row r="735" spans="2:65" s="13" customFormat="1" ht="11.25">
      <c r="B735" s="150"/>
      <c r="D735" s="144" t="s">
        <v>159</v>
      </c>
      <c r="E735" s="151" t="s">
        <v>44</v>
      </c>
      <c r="F735" s="152" t="s">
        <v>1048</v>
      </c>
      <c r="H735" s="153">
        <v>4.34</v>
      </c>
      <c r="I735" s="154"/>
      <c r="L735" s="150"/>
      <c r="M735" s="155"/>
      <c r="T735" s="156"/>
      <c r="AT735" s="151" t="s">
        <v>159</v>
      </c>
      <c r="AU735" s="151" t="s">
        <v>92</v>
      </c>
      <c r="AV735" s="13" t="s">
        <v>92</v>
      </c>
      <c r="AW735" s="13" t="s">
        <v>42</v>
      </c>
      <c r="AX735" s="13" t="s">
        <v>82</v>
      </c>
      <c r="AY735" s="151" t="s">
        <v>139</v>
      </c>
    </row>
    <row r="736" spans="2:65" s="13" customFormat="1" ht="11.25">
      <c r="B736" s="150"/>
      <c r="D736" s="144" t="s">
        <v>159</v>
      </c>
      <c r="E736" s="151" t="s">
        <v>44</v>
      </c>
      <c r="F736" s="152" t="s">
        <v>1049</v>
      </c>
      <c r="H736" s="153">
        <v>6.01</v>
      </c>
      <c r="I736" s="154"/>
      <c r="L736" s="150"/>
      <c r="M736" s="155"/>
      <c r="T736" s="156"/>
      <c r="AT736" s="151" t="s">
        <v>159</v>
      </c>
      <c r="AU736" s="151" t="s">
        <v>92</v>
      </c>
      <c r="AV736" s="13" t="s">
        <v>92</v>
      </c>
      <c r="AW736" s="13" t="s">
        <v>42</v>
      </c>
      <c r="AX736" s="13" t="s">
        <v>82</v>
      </c>
      <c r="AY736" s="151" t="s">
        <v>139</v>
      </c>
    </row>
    <row r="737" spans="2:65" s="13" customFormat="1" ht="11.25">
      <c r="B737" s="150"/>
      <c r="D737" s="144" t="s">
        <v>159</v>
      </c>
      <c r="E737" s="151" t="s">
        <v>44</v>
      </c>
      <c r="F737" s="152" t="s">
        <v>1050</v>
      </c>
      <c r="H737" s="153">
        <v>19.25</v>
      </c>
      <c r="I737" s="154"/>
      <c r="L737" s="150"/>
      <c r="M737" s="155"/>
      <c r="T737" s="156"/>
      <c r="AT737" s="151" t="s">
        <v>159</v>
      </c>
      <c r="AU737" s="151" t="s">
        <v>92</v>
      </c>
      <c r="AV737" s="13" t="s">
        <v>92</v>
      </c>
      <c r="AW737" s="13" t="s">
        <v>42</v>
      </c>
      <c r="AX737" s="13" t="s">
        <v>82</v>
      </c>
      <c r="AY737" s="151" t="s">
        <v>139</v>
      </c>
    </row>
    <row r="738" spans="2:65" s="13" customFormat="1" ht="11.25">
      <c r="B738" s="150"/>
      <c r="D738" s="144" t="s">
        <v>159</v>
      </c>
      <c r="E738" s="151" t="s">
        <v>44</v>
      </c>
      <c r="F738" s="152" t="s">
        <v>1051</v>
      </c>
      <c r="H738" s="153">
        <v>2.04</v>
      </c>
      <c r="I738" s="154"/>
      <c r="L738" s="150"/>
      <c r="M738" s="155"/>
      <c r="T738" s="156"/>
      <c r="AT738" s="151" t="s">
        <v>159</v>
      </c>
      <c r="AU738" s="151" t="s">
        <v>92</v>
      </c>
      <c r="AV738" s="13" t="s">
        <v>92</v>
      </c>
      <c r="AW738" s="13" t="s">
        <v>42</v>
      </c>
      <c r="AX738" s="13" t="s">
        <v>82</v>
      </c>
      <c r="AY738" s="151" t="s">
        <v>139</v>
      </c>
    </row>
    <row r="739" spans="2:65" s="13" customFormat="1" ht="11.25">
      <c r="B739" s="150"/>
      <c r="D739" s="144" t="s">
        <v>159</v>
      </c>
      <c r="E739" s="151" t="s">
        <v>44</v>
      </c>
      <c r="F739" s="152" t="s">
        <v>1052</v>
      </c>
      <c r="H739" s="153">
        <v>10.01</v>
      </c>
      <c r="I739" s="154"/>
      <c r="L739" s="150"/>
      <c r="M739" s="155"/>
      <c r="T739" s="156"/>
      <c r="AT739" s="151" t="s">
        <v>159</v>
      </c>
      <c r="AU739" s="151" t="s">
        <v>92</v>
      </c>
      <c r="AV739" s="13" t="s">
        <v>92</v>
      </c>
      <c r="AW739" s="13" t="s">
        <v>42</v>
      </c>
      <c r="AX739" s="13" t="s">
        <v>82</v>
      </c>
      <c r="AY739" s="151" t="s">
        <v>139</v>
      </c>
    </row>
    <row r="740" spans="2:65" s="14" customFormat="1" ht="11.25">
      <c r="B740" s="157"/>
      <c r="D740" s="144" t="s">
        <v>159</v>
      </c>
      <c r="E740" s="158" t="s">
        <v>44</v>
      </c>
      <c r="F740" s="159" t="s">
        <v>166</v>
      </c>
      <c r="H740" s="160">
        <v>84.36</v>
      </c>
      <c r="I740" s="161"/>
      <c r="L740" s="157"/>
      <c r="M740" s="162"/>
      <c r="T740" s="163"/>
      <c r="AT740" s="158" t="s">
        <v>159</v>
      </c>
      <c r="AU740" s="158" t="s">
        <v>92</v>
      </c>
      <c r="AV740" s="14" t="s">
        <v>146</v>
      </c>
      <c r="AW740" s="14" t="s">
        <v>42</v>
      </c>
      <c r="AX740" s="14" t="s">
        <v>90</v>
      </c>
      <c r="AY740" s="158" t="s">
        <v>139</v>
      </c>
    </row>
    <row r="741" spans="2:65" s="1" customFormat="1" ht="24.2" customHeight="1">
      <c r="B741" s="33"/>
      <c r="C741" s="164" t="s">
        <v>1053</v>
      </c>
      <c r="D741" s="164" t="s">
        <v>224</v>
      </c>
      <c r="E741" s="165" t="s">
        <v>1054</v>
      </c>
      <c r="F741" s="166" t="s">
        <v>1055</v>
      </c>
      <c r="G741" s="167" t="s">
        <v>152</v>
      </c>
      <c r="H741" s="168">
        <v>92.796000000000006</v>
      </c>
      <c r="I741" s="169"/>
      <c r="J741" s="170">
        <f>ROUND(I741*H741,2)</f>
        <v>0</v>
      </c>
      <c r="K741" s="171"/>
      <c r="L741" s="172"/>
      <c r="M741" s="173" t="s">
        <v>44</v>
      </c>
      <c r="N741" s="174" t="s">
        <v>53</v>
      </c>
      <c r="P741" s="135">
        <f>O741*H741</f>
        <v>0</v>
      </c>
      <c r="Q741" s="135">
        <v>2.1999999999999999E-2</v>
      </c>
      <c r="R741" s="135">
        <f>Q741*H741</f>
        <v>2.041512</v>
      </c>
      <c r="S741" s="135">
        <v>0</v>
      </c>
      <c r="T741" s="136">
        <f>S741*H741</f>
        <v>0</v>
      </c>
      <c r="AR741" s="137" t="s">
        <v>413</v>
      </c>
      <c r="AT741" s="137" t="s">
        <v>224</v>
      </c>
      <c r="AU741" s="137" t="s">
        <v>92</v>
      </c>
      <c r="AY741" s="17" t="s">
        <v>139</v>
      </c>
      <c r="BE741" s="138">
        <f>IF(N741="základní",J741,0)</f>
        <v>0</v>
      </c>
      <c r="BF741" s="138">
        <f>IF(N741="snížená",J741,0)</f>
        <v>0</v>
      </c>
      <c r="BG741" s="138">
        <f>IF(N741="zákl. přenesená",J741,0)</f>
        <v>0</v>
      </c>
      <c r="BH741" s="138">
        <f>IF(N741="sníž. přenesená",J741,0)</f>
        <v>0</v>
      </c>
      <c r="BI741" s="138">
        <f>IF(N741="nulová",J741,0)</f>
        <v>0</v>
      </c>
      <c r="BJ741" s="17" t="s">
        <v>90</v>
      </c>
      <c r="BK741" s="138">
        <f>ROUND(I741*H741,2)</f>
        <v>0</v>
      </c>
      <c r="BL741" s="17" t="s">
        <v>232</v>
      </c>
      <c r="BM741" s="137" t="s">
        <v>1056</v>
      </c>
    </row>
    <row r="742" spans="2:65" s="13" customFormat="1" ht="11.25">
      <c r="B742" s="150"/>
      <c r="D742" s="144" t="s">
        <v>159</v>
      </c>
      <c r="F742" s="152" t="s">
        <v>1057</v>
      </c>
      <c r="H742" s="153">
        <v>92.796000000000006</v>
      </c>
      <c r="I742" s="154"/>
      <c r="L742" s="150"/>
      <c r="M742" s="155"/>
      <c r="T742" s="156"/>
      <c r="AT742" s="151" t="s">
        <v>159</v>
      </c>
      <c r="AU742" s="151" t="s">
        <v>92</v>
      </c>
      <c r="AV742" s="13" t="s">
        <v>92</v>
      </c>
      <c r="AW742" s="13" t="s">
        <v>4</v>
      </c>
      <c r="AX742" s="13" t="s">
        <v>90</v>
      </c>
      <c r="AY742" s="151" t="s">
        <v>139</v>
      </c>
    </row>
    <row r="743" spans="2:65" s="1" customFormat="1" ht="33" customHeight="1">
      <c r="B743" s="33"/>
      <c r="C743" s="125" t="s">
        <v>1058</v>
      </c>
      <c r="D743" s="125" t="s">
        <v>142</v>
      </c>
      <c r="E743" s="126" t="s">
        <v>1059</v>
      </c>
      <c r="F743" s="127" t="s">
        <v>1060</v>
      </c>
      <c r="G743" s="128" t="s">
        <v>152</v>
      </c>
      <c r="H743" s="129">
        <v>35.979999999999997</v>
      </c>
      <c r="I743" s="130"/>
      <c r="J743" s="131">
        <f>ROUND(I743*H743,2)</f>
        <v>0</v>
      </c>
      <c r="K743" s="132"/>
      <c r="L743" s="33"/>
      <c r="M743" s="133" t="s">
        <v>44</v>
      </c>
      <c r="N743" s="134" t="s">
        <v>53</v>
      </c>
      <c r="P743" s="135">
        <f>O743*H743</f>
        <v>0</v>
      </c>
      <c r="Q743" s="135">
        <v>0</v>
      </c>
      <c r="R743" s="135">
        <f>Q743*H743</f>
        <v>0</v>
      </c>
      <c r="S743" s="135">
        <v>0</v>
      </c>
      <c r="T743" s="136">
        <f>S743*H743</f>
        <v>0</v>
      </c>
      <c r="AR743" s="137" t="s">
        <v>232</v>
      </c>
      <c r="AT743" s="137" t="s">
        <v>142</v>
      </c>
      <c r="AU743" s="137" t="s">
        <v>92</v>
      </c>
      <c r="AY743" s="17" t="s">
        <v>139</v>
      </c>
      <c r="BE743" s="138">
        <f>IF(N743="základní",J743,0)</f>
        <v>0</v>
      </c>
      <c r="BF743" s="138">
        <f>IF(N743="snížená",J743,0)</f>
        <v>0</v>
      </c>
      <c r="BG743" s="138">
        <f>IF(N743="zákl. přenesená",J743,0)</f>
        <v>0</v>
      </c>
      <c r="BH743" s="138">
        <f>IF(N743="sníž. přenesená",J743,0)</f>
        <v>0</v>
      </c>
      <c r="BI743" s="138">
        <f>IF(N743="nulová",J743,0)</f>
        <v>0</v>
      </c>
      <c r="BJ743" s="17" t="s">
        <v>90</v>
      </c>
      <c r="BK743" s="138">
        <f>ROUND(I743*H743,2)</f>
        <v>0</v>
      </c>
      <c r="BL743" s="17" t="s">
        <v>232</v>
      </c>
      <c r="BM743" s="137" t="s">
        <v>1061</v>
      </c>
    </row>
    <row r="744" spans="2:65" s="1" customFormat="1" ht="11.25">
      <c r="B744" s="33"/>
      <c r="D744" s="139" t="s">
        <v>148</v>
      </c>
      <c r="F744" s="140" t="s">
        <v>1062</v>
      </c>
      <c r="I744" s="141"/>
      <c r="L744" s="33"/>
      <c r="M744" s="142"/>
      <c r="T744" s="54"/>
      <c r="AT744" s="17" t="s">
        <v>148</v>
      </c>
      <c r="AU744" s="17" t="s">
        <v>92</v>
      </c>
    </row>
    <row r="745" spans="2:65" s="12" customFormat="1" ht="11.25">
      <c r="B745" s="143"/>
      <c r="D745" s="144" t="s">
        <v>159</v>
      </c>
      <c r="E745" s="145" t="s">
        <v>44</v>
      </c>
      <c r="F745" s="146" t="s">
        <v>160</v>
      </c>
      <c r="H745" s="145" t="s">
        <v>44</v>
      </c>
      <c r="I745" s="147"/>
      <c r="L745" s="143"/>
      <c r="M745" s="148"/>
      <c r="T745" s="149"/>
      <c r="AT745" s="145" t="s">
        <v>159</v>
      </c>
      <c r="AU745" s="145" t="s">
        <v>92</v>
      </c>
      <c r="AV745" s="12" t="s">
        <v>90</v>
      </c>
      <c r="AW745" s="12" t="s">
        <v>42</v>
      </c>
      <c r="AX745" s="12" t="s">
        <v>82</v>
      </c>
      <c r="AY745" s="145" t="s">
        <v>139</v>
      </c>
    </row>
    <row r="746" spans="2:65" s="13" customFormat="1" ht="11.25">
      <c r="B746" s="150"/>
      <c r="D746" s="144" t="s">
        <v>159</v>
      </c>
      <c r="E746" s="151" t="s">
        <v>44</v>
      </c>
      <c r="F746" s="152" t="s">
        <v>864</v>
      </c>
      <c r="H746" s="153">
        <v>3.29</v>
      </c>
      <c r="I746" s="154"/>
      <c r="L746" s="150"/>
      <c r="M746" s="155"/>
      <c r="T746" s="156"/>
      <c r="AT746" s="151" t="s">
        <v>159</v>
      </c>
      <c r="AU746" s="151" t="s">
        <v>92</v>
      </c>
      <c r="AV746" s="13" t="s">
        <v>92</v>
      </c>
      <c r="AW746" s="13" t="s">
        <v>42</v>
      </c>
      <c r="AX746" s="13" t="s">
        <v>82</v>
      </c>
      <c r="AY746" s="151" t="s">
        <v>139</v>
      </c>
    </row>
    <row r="747" spans="2:65" s="13" customFormat="1" ht="11.25">
      <c r="B747" s="150"/>
      <c r="D747" s="144" t="s">
        <v>159</v>
      </c>
      <c r="E747" s="151" t="s">
        <v>44</v>
      </c>
      <c r="F747" s="152" t="s">
        <v>1043</v>
      </c>
      <c r="H747" s="153">
        <v>3.07</v>
      </c>
      <c r="I747" s="154"/>
      <c r="L747" s="150"/>
      <c r="M747" s="155"/>
      <c r="T747" s="156"/>
      <c r="AT747" s="151" t="s">
        <v>159</v>
      </c>
      <c r="AU747" s="151" t="s">
        <v>92</v>
      </c>
      <c r="AV747" s="13" t="s">
        <v>92</v>
      </c>
      <c r="AW747" s="13" t="s">
        <v>42</v>
      </c>
      <c r="AX747" s="13" t="s">
        <v>82</v>
      </c>
      <c r="AY747" s="151" t="s">
        <v>139</v>
      </c>
    </row>
    <row r="748" spans="2:65" s="13" customFormat="1" ht="11.25">
      <c r="B748" s="150"/>
      <c r="D748" s="144" t="s">
        <v>159</v>
      </c>
      <c r="E748" s="151" t="s">
        <v>44</v>
      </c>
      <c r="F748" s="152" t="s">
        <v>867</v>
      </c>
      <c r="H748" s="153">
        <v>3.23</v>
      </c>
      <c r="I748" s="154"/>
      <c r="L748" s="150"/>
      <c r="M748" s="155"/>
      <c r="T748" s="156"/>
      <c r="AT748" s="151" t="s">
        <v>159</v>
      </c>
      <c r="AU748" s="151" t="s">
        <v>92</v>
      </c>
      <c r="AV748" s="13" t="s">
        <v>92</v>
      </c>
      <c r="AW748" s="13" t="s">
        <v>42</v>
      </c>
      <c r="AX748" s="13" t="s">
        <v>82</v>
      </c>
      <c r="AY748" s="151" t="s">
        <v>139</v>
      </c>
    </row>
    <row r="749" spans="2:65" s="13" customFormat="1" ht="11.25">
      <c r="B749" s="150"/>
      <c r="D749" s="144" t="s">
        <v>159</v>
      </c>
      <c r="E749" s="151" t="s">
        <v>44</v>
      </c>
      <c r="F749" s="152" t="s">
        <v>1044</v>
      </c>
      <c r="H749" s="153">
        <v>3.07</v>
      </c>
      <c r="I749" s="154"/>
      <c r="L749" s="150"/>
      <c r="M749" s="155"/>
      <c r="T749" s="156"/>
      <c r="AT749" s="151" t="s">
        <v>159</v>
      </c>
      <c r="AU749" s="151" t="s">
        <v>92</v>
      </c>
      <c r="AV749" s="13" t="s">
        <v>92</v>
      </c>
      <c r="AW749" s="13" t="s">
        <v>42</v>
      </c>
      <c r="AX749" s="13" t="s">
        <v>82</v>
      </c>
      <c r="AY749" s="151" t="s">
        <v>139</v>
      </c>
    </row>
    <row r="750" spans="2:65" s="13" customFormat="1" ht="11.25">
      <c r="B750" s="150"/>
      <c r="D750" s="144" t="s">
        <v>159</v>
      </c>
      <c r="E750" s="151" t="s">
        <v>44</v>
      </c>
      <c r="F750" s="152" t="s">
        <v>870</v>
      </c>
      <c r="H750" s="153">
        <v>3.29</v>
      </c>
      <c r="I750" s="154"/>
      <c r="L750" s="150"/>
      <c r="M750" s="155"/>
      <c r="T750" s="156"/>
      <c r="AT750" s="151" t="s">
        <v>159</v>
      </c>
      <c r="AU750" s="151" t="s">
        <v>92</v>
      </c>
      <c r="AV750" s="13" t="s">
        <v>92</v>
      </c>
      <c r="AW750" s="13" t="s">
        <v>42</v>
      </c>
      <c r="AX750" s="13" t="s">
        <v>82</v>
      </c>
      <c r="AY750" s="151" t="s">
        <v>139</v>
      </c>
    </row>
    <row r="751" spans="2:65" s="13" customFormat="1" ht="11.25">
      <c r="B751" s="150"/>
      <c r="D751" s="144" t="s">
        <v>159</v>
      </c>
      <c r="E751" s="151" t="s">
        <v>44</v>
      </c>
      <c r="F751" s="152" t="s">
        <v>1045</v>
      </c>
      <c r="H751" s="153">
        <v>3.07</v>
      </c>
      <c r="I751" s="154"/>
      <c r="L751" s="150"/>
      <c r="M751" s="155"/>
      <c r="T751" s="156"/>
      <c r="AT751" s="151" t="s">
        <v>159</v>
      </c>
      <c r="AU751" s="151" t="s">
        <v>92</v>
      </c>
      <c r="AV751" s="13" t="s">
        <v>92</v>
      </c>
      <c r="AW751" s="13" t="s">
        <v>42</v>
      </c>
      <c r="AX751" s="13" t="s">
        <v>82</v>
      </c>
      <c r="AY751" s="151" t="s">
        <v>139</v>
      </c>
    </row>
    <row r="752" spans="2:65" s="13" customFormat="1" ht="11.25">
      <c r="B752" s="150"/>
      <c r="D752" s="144" t="s">
        <v>159</v>
      </c>
      <c r="E752" s="151" t="s">
        <v>44</v>
      </c>
      <c r="F752" s="152" t="s">
        <v>1046</v>
      </c>
      <c r="H752" s="153">
        <v>3.23</v>
      </c>
      <c r="I752" s="154"/>
      <c r="L752" s="150"/>
      <c r="M752" s="155"/>
      <c r="T752" s="156"/>
      <c r="AT752" s="151" t="s">
        <v>159</v>
      </c>
      <c r="AU752" s="151" t="s">
        <v>92</v>
      </c>
      <c r="AV752" s="13" t="s">
        <v>92</v>
      </c>
      <c r="AW752" s="13" t="s">
        <v>42</v>
      </c>
      <c r="AX752" s="13" t="s">
        <v>82</v>
      </c>
      <c r="AY752" s="151" t="s">
        <v>139</v>
      </c>
    </row>
    <row r="753" spans="2:65" s="13" customFormat="1" ht="11.25">
      <c r="B753" s="150"/>
      <c r="D753" s="144" t="s">
        <v>159</v>
      </c>
      <c r="E753" s="151" t="s">
        <v>44</v>
      </c>
      <c r="F753" s="152" t="s">
        <v>874</v>
      </c>
      <c r="H753" s="153">
        <v>3.07</v>
      </c>
      <c r="I753" s="154"/>
      <c r="L753" s="150"/>
      <c r="M753" s="155"/>
      <c r="T753" s="156"/>
      <c r="AT753" s="151" t="s">
        <v>159</v>
      </c>
      <c r="AU753" s="151" t="s">
        <v>92</v>
      </c>
      <c r="AV753" s="13" t="s">
        <v>92</v>
      </c>
      <c r="AW753" s="13" t="s">
        <v>42</v>
      </c>
      <c r="AX753" s="13" t="s">
        <v>82</v>
      </c>
      <c r="AY753" s="151" t="s">
        <v>139</v>
      </c>
    </row>
    <row r="754" spans="2:65" s="13" customFormat="1" ht="11.25">
      <c r="B754" s="150"/>
      <c r="D754" s="144" t="s">
        <v>159</v>
      </c>
      <c r="E754" s="151" t="s">
        <v>44</v>
      </c>
      <c r="F754" s="152" t="s">
        <v>1047</v>
      </c>
      <c r="H754" s="153">
        <v>4.28</v>
      </c>
      <c r="I754" s="154"/>
      <c r="L754" s="150"/>
      <c r="M754" s="155"/>
      <c r="T754" s="156"/>
      <c r="AT754" s="151" t="s">
        <v>159</v>
      </c>
      <c r="AU754" s="151" t="s">
        <v>92</v>
      </c>
      <c r="AV754" s="13" t="s">
        <v>92</v>
      </c>
      <c r="AW754" s="13" t="s">
        <v>42</v>
      </c>
      <c r="AX754" s="13" t="s">
        <v>82</v>
      </c>
      <c r="AY754" s="151" t="s">
        <v>139</v>
      </c>
    </row>
    <row r="755" spans="2:65" s="13" customFormat="1" ht="11.25">
      <c r="B755" s="150"/>
      <c r="D755" s="144" t="s">
        <v>159</v>
      </c>
      <c r="E755" s="151" t="s">
        <v>44</v>
      </c>
      <c r="F755" s="152" t="s">
        <v>1048</v>
      </c>
      <c r="H755" s="153">
        <v>4.34</v>
      </c>
      <c r="I755" s="154"/>
      <c r="L755" s="150"/>
      <c r="M755" s="155"/>
      <c r="T755" s="156"/>
      <c r="AT755" s="151" t="s">
        <v>159</v>
      </c>
      <c r="AU755" s="151" t="s">
        <v>92</v>
      </c>
      <c r="AV755" s="13" t="s">
        <v>92</v>
      </c>
      <c r="AW755" s="13" t="s">
        <v>42</v>
      </c>
      <c r="AX755" s="13" t="s">
        <v>82</v>
      </c>
      <c r="AY755" s="151" t="s">
        <v>139</v>
      </c>
    </row>
    <row r="756" spans="2:65" s="13" customFormat="1" ht="11.25">
      <c r="B756" s="150"/>
      <c r="D756" s="144" t="s">
        <v>159</v>
      </c>
      <c r="E756" s="151" t="s">
        <v>44</v>
      </c>
      <c r="F756" s="152" t="s">
        <v>1051</v>
      </c>
      <c r="H756" s="153">
        <v>2.04</v>
      </c>
      <c r="I756" s="154"/>
      <c r="L756" s="150"/>
      <c r="M756" s="155"/>
      <c r="T756" s="156"/>
      <c r="AT756" s="151" t="s">
        <v>159</v>
      </c>
      <c r="AU756" s="151" t="s">
        <v>92</v>
      </c>
      <c r="AV756" s="13" t="s">
        <v>92</v>
      </c>
      <c r="AW756" s="13" t="s">
        <v>42</v>
      </c>
      <c r="AX756" s="13" t="s">
        <v>82</v>
      </c>
      <c r="AY756" s="151" t="s">
        <v>139</v>
      </c>
    </row>
    <row r="757" spans="2:65" s="14" customFormat="1" ht="11.25">
      <c r="B757" s="157"/>
      <c r="D757" s="144" t="s">
        <v>159</v>
      </c>
      <c r="E757" s="158" t="s">
        <v>44</v>
      </c>
      <c r="F757" s="159" t="s">
        <v>166</v>
      </c>
      <c r="H757" s="160">
        <v>35.979999999999997</v>
      </c>
      <c r="I757" s="161"/>
      <c r="L757" s="157"/>
      <c r="M757" s="162"/>
      <c r="T757" s="163"/>
      <c r="AT757" s="158" t="s">
        <v>159</v>
      </c>
      <c r="AU757" s="158" t="s">
        <v>92</v>
      </c>
      <c r="AV757" s="14" t="s">
        <v>146</v>
      </c>
      <c r="AW757" s="14" t="s">
        <v>42</v>
      </c>
      <c r="AX757" s="14" t="s">
        <v>90</v>
      </c>
      <c r="AY757" s="158" t="s">
        <v>139</v>
      </c>
    </row>
    <row r="758" spans="2:65" s="1" customFormat="1" ht="24.2" customHeight="1">
      <c r="B758" s="33"/>
      <c r="C758" s="125" t="s">
        <v>1063</v>
      </c>
      <c r="D758" s="125" t="s">
        <v>142</v>
      </c>
      <c r="E758" s="126" t="s">
        <v>1064</v>
      </c>
      <c r="F758" s="127" t="s">
        <v>1065</v>
      </c>
      <c r="G758" s="128" t="s">
        <v>152</v>
      </c>
      <c r="H758" s="129">
        <v>84.36</v>
      </c>
      <c r="I758" s="130"/>
      <c r="J758" s="131">
        <f>ROUND(I758*H758,2)</f>
        <v>0</v>
      </c>
      <c r="K758" s="132"/>
      <c r="L758" s="33"/>
      <c r="M758" s="133" t="s">
        <v>44</v>
      </c>
      <c r="N758" s="134" t="s">
        <v>53</v>
      </c>
      <c r="P758" s="135">
        <f>O758*H758</f>
        <v>0</v>
      </c>
      <c r="Q758" s="135">
        <v>1.5E-3</v>
      </c>
      <c r="R758" s="135">
        <f>Q758*H758</f>
        <v>0.12654000000000001</v>
      </c>
      <c r="S758" s="135">
        <v>0</v>
      </c>
      <c r="T758" s="136">
        <f>S758*H758</f>
        <v>0</v>
      </c>
      <c r="AR758" s="137" t="s">
        <v>232</v>
      </c>
      <c r="AT758" s="137" t="s">
        <v>142</v>
      </c>
      <c r="AU758" s="137" t="s">
        <v>92</v>
      </c>
      <c r="AY758" s="17" t="s">
        <v>139</v>
      </c>
      <c r="BE758" s="138">
        <f>IF(N758="základní",J758,0)</f>
        <v>0</v>
      </c>
      <c r="BF758" s="138">
        <f>IF(N758="snížená",J758,0)</f>
        <v>0</v>
      </c>
      <c r="BG758" s="138">
        <f>IF(N758="zákl. přenesená",J758,0)</f>
        <v>0</v>
      </c>
      <c r="BH758" s="138">
        <f>IF(N758="sníž. přenesená",J758,0)</f>
        <v>0</v>
      </c>
      <c r="BI758" s="138">
        <f>IF(N758="nulová",J758,0)</f>
        <v>0</v>
      </c>
      <c r="BJ758" s="17" t="s">
        <v>90</v>
      </c>
      <c r="BK758" s="138">
        <f>ROUND(I758*H758,2)</f>
        <v>0</v>
      </c>
      <c r="BL758" s="17" t="s">
        <v>232</v>
      </c>
      <c r="BM758" s="137" t="s">
        <v>1066</v>
      </c>
    </row>
    <row r="759" spans="2:65" s="1" customFormat="1" ht="11.25">
      <c r="B759" s="33"/>
      <c r="D759" s="139" t="s">
        <v>148</v>
      </c>
      <c r="F759" s="140" t="s">
        <v>1067</v>
      </c>
      <c r="I759" s="141"/>
      <c r="L759" s="33"/>
      <c r="M759" s="142"/>
      <c r="T759" s="54"/>
      <c r="AT759" s="17" t="s">
        <v>148</v>
      </c>
      <c r="AU759" s="17" t="s">
        <v>92</v>
      </c>
    </row>
    <row r="760" spans="2:65" s="1" customFormat="1" ht="16.5" customHeight="1">
      <c r="B760" s="33"/>
      <c r="C760" s="125" t="s">
        <v>1068</v>
      </c>
      <c r="D760" s="125" t="s">
        <v>142</v>
      </c>
      <c r="E760" s="126" t="s">
        <v>1069</v>
      </c>
      <c r="F760" s="127" t="s">
        <v>1070</v>
      </c>
      <c r="G760" s="128" t="s">
        <v>499</v>
      </c>
      <c r="H760" s="129">
        <v>80.8</v>
      </c>
      <c r="I760" s="130"/>
      <c r="J760" s="131">
        <f>ROUND(I760*H760,2)</f>
        <v>0</v>
      </c>
      <c r="K760" s="132"/>
      <c r="L760" s="33"/>
      <c r="M760" s="133" t="s">
        <v>44</v>
      </c>
      <c r="N760" s="134" t="s">
        <v>53</v>
      </c>
      <c r="P760" s="135">
        <f>O760*H760</f>
        <v>0</v>
      </c>
      <c r="Q760" s="135">
        <v>1.42E-3</v>
      </c>
      <c r="R760" s="135">
        <f>Q760*H760</f>
        <v>0.114736</v>
      </c>
      <c r="S760" s="135">
        <v>0</v>
      </c>
      <c r="T760" s="136">
        <f>S760*H760</f>
        <v>0</v>
      </c>
      <c r="AR760" s="137" t="s">
        <v>232</v>
      </c>
      <c r="AT760" s="137" t="s">
        <v>142</v>
      </c>
      <c r="AU760" s="137" t="s">
        <v>92</v>
      </c>
      <c r="AY760" s="17" t="s">
        <v>139</v>
      </c>
      <c r="BE760" s="138">
        <f>IF(N760="základní",J760,0)</f>
        <v>0</v>
      </c>
      <c r="BF760" s="138">
        <f>IF(N760="snížená",J760,0)</f>
        <v>0</v>
      </c>
      <c r="BG760" s="138">
        <f>IF(N760="zákl. přenesená",J760,0)</f>
        <v>0</v>
      </c>
      <c r="BH760" s="138">
        <f>IF(N760="sníž. přenesená",J760,0)</f>
        <v>0</v>
      </c>
      <c r="BI760" s="138">
        <f>IF(N760="nulová",J760,0)</f>
        <v>0</v>
      </c>
      <c r="BJ760" s="17" t="s">
        <v>90</v>
      </c>
      <c r="BK760" s="138">
        <f>ROUND(I760*H760,2)</f>
        <v>0</v>
      </c>
      <c r="BL760" s="17" t="s">
        <v>232</v>
      </c>
      <c r="BM760" s="137" t="s">
        <v>1071</v>
      </c>
    </row>
    <row r="761" spans="2:65" s="1" customFormat="1" ht="11.25">
      <c r="B761" s="33"/>
      <c r="D761" s="139" t="s">
        <v>148</v>
      </c>
      <c r="F761" s="140" t="s">
        <v>1072</v>
      </c>
      <c r="I761" s="141"/>
      <c r="L761" s="33"/>
      <c r="M761" s="142"/>
      <c r="T761" s="54"/>
      <c r="AT761" s="17" t="s">
        <v>148</v>
      </c>
      <c r="AU761" s="17" t="s">
        <v>92</v>
      </c>
    </row>
    <row r="762" spans="2:65" s="12" customFormat="1" ht="11.25">
      <c r="B762" s="143"/>
      <c r="D762" s="144" t="s">
        <v>159</v>
      </c>
      <c r="E762" s="145" t="s">
        <v>44</v>
      </c>
      <c r="F762" s="146" t="s">
        <v>160</v>
      </c>
      <c r="H762" s="145" t="s">
        <v>44</v>
      </c>
      <c r="I762" s="147"/>
      <c r="L762" s="143"/>
      <c r="M762" s="148"/>
      <c r="T762" s="149"/>
      <c r="AT762" s="145" t="s">
        <v>159</v>
      </c>
      <c r="AU762" s="145" t="s">
        <v>92</v>
      </c>
      <c r="AV762" s="12" t="s">
        <v>90</v>
      </c>
      <c r="AW762" s="12" t="s">
        <v>42</v>
      </c>
      <c r="AX762" s="12" t="s">
        <v>82</v>
      </c>
      <c r="AY762" s="145" t="s">
        <v>139</v>
      </c>
    </row>
    <row r="763" spans="2:65" s="13" customFormat="1" ht="11.25">
      <c r="B763" s="150"/>
      <c r="D763" s="144" t="s">
        <v>159</v>
      </c>
      <c r="E763" s="151" t="s">
        <v>44</v>
      </c>
      <c r="F763" s="152" t="s">
        <v>1073</v>
      </c>
      <c r="H763" s="153">
        <v>7.1</v>
      </c>
      <c r="I763" s="154"/>
      <c r="L763" s="150"/>
      <c r="M763" s="155"/>
      <c r="T763" s="156"/>
      <c r="AT763" s="151" t="s">
        <v>159</v>
      </c>
      <c r="AU763" s="151" t="s">
        <v>92</v>
      </c>
      <c r="AV763" s="13" t="s">
        <v>92</v>
      </c>
      <c r="AW763" s="13" t="s">
        <v>42</v>
      </c>
      <c r="AX763" s="13" t="s">
        <v>82</v>
      </c>
      <c r="AY763" s="151" t="s">
        <v>139</v>
      </c>
    </row>
    <row r="764" spans="2:65" s="13" customFormat="1" ht="11.25">
      <c r="B764" s="150"/>
      <c r="D764" s="144" t="s">
        <v>159</v>
      </c>
      <c r="E764" s="151" t="s">
        <v>44</v>
      </c>
      <c r="F764" s="152" t="s">
        <v>1074</v>
      </c>
      <c r="H764" s="153">
        <v>7.1</v>
      </c>
      <c r="I764" s="154"/>
      <c r="L764" s="150"/>
      <c r="M764" s="155"/>
      <c r="T764" s="156"/>
      <c r="AT764" s="151" t="s">
        <v>159</v>
      </c>
      <c r="AU764" s="151" t="s">
        <v>92</v>
      </c>
      <c r="AV764" s="13" t="s">
        <v>92</v>
      </c>
      <c r="AW764" s="13" t="s">
        <v>42</v>
      </c>
      <c r="AX764" s="13" t="s">
        <v>82</v>
      </c>
      <c r="AY764" s="151" t="s">
        <v>139</v>
      </c>
    </row>
    <row r="765" spans="2:65" s="13" customFormat="1" ht="11.25">
      <c r="B765" s="150"/>
      <c r="D765" s="144" t="s">
        <v>159</v>
      </c>
      <c r="E765" s="151" t="s">
        <v>44</v>
      </c>
      <c r="F765" s="152" t="s">
        <v>1075</v>
      </c>
      <c r="H765" s="153">
        <v>7.1</v>
      </c>
      <c r="I765" s="154"/>
      <c r="L765" s="150"/>
      <c r="M765" s="155"/>
      <c r="T765" s="156"/>
      <c r="AT765" s="151" t="s">
        <v>159</v>
      </c>
      <c r="AU765" s="151" t="s">
        <v>92</v>
      </c>
      <c r="AV765" s="13" t="s">
        <v>92</v>
      </c>
      <c r="AW765" s="13" t="s">
        <v>42</v>
      </c>
      <c r="AX765" s="13" t="s">
        <v>82</v>
      </c>
      <c r="AY765" s="151" t="s">
        <v>139</v>
      </c>
    </row>
    <row r="766" spans="2:65" s="13" customFormat="1" ht="11.25">
      <c r="B766" s="150"/>
      <c r="D766" s="144" t="s">
        <v>159</v>
      </c>
      <c r="E766" s="151" t="s">
        <v>44</v>
      </c>
      <c r="F766" s="152" t="s">
        <v>1076</v>
      </c>
      <c r="H766" s="153">
        <v>7.1</v>
      </c>
      <c r="I766" s="154"/>
      <c r="L766" s="150"/>
      <c r="M766" s="155"/>
      <c r="T766" s="156"/>
      <c r="AT766" s="151" t="s">
        <v>159</v>
      </c>
      <c r="AU766" s="151" t="s">
        <v>92</v>
      </c>
      <c r="AV766" s="13" t="s">
        <v>92</v>
      </c>
      <c r="AW766" s="13" t="s">
        <v>42</v>
      </c>
      <c r="AX766" s="13" t="s">
        <v>82</v>
      </c>
      <c r="AY766" s="151" t="s">
        <v>139</v>
      </c>
    </row>
    <row r="767" spans="2:65" s="13" customFormat="1" ht="11.25">
      <c r="B767" s="150"/>
      <c r="D767" s="144" t="s">
        <v>159</v>
      </c>
      <c r="E767" s="151" t="s">
        <v>44</v>
      </c>
      <c r="F767" s="152" t="s">
        <v>1077</v>
      </c>
      <c r="H767" s="153">
        <v>7.1</v>
      </c>
      <c r="I767" s="154"/>
      <c r="L767" s="150"/>
      <c r="M767" s="155"/>
      <c r="T767" s="156"/>
      <c r="AT767" s="151" t="s">
        <v>159</v>
      </c>
      <c r="AU767" s="151" t="s">
        <v>92</v>
      </c>
      <c r="AV767" s="13" t="s">
        <v>92</v>
      </c>
      <c r="AW767" s="13" t="s">
        <v>42</v>
      </c>
      <c r="AX767" s="13" t="s">
        <v>82</v>
      </c>
      <c r="AY767" s="151" t="s">
        <v>139</v>
      </c>
    </row>
    <row r="768" spans="2:65" s="13" customFormat="1" ht="11.25">
      <c r="B768" s="150"/>
      <c r="D768" s="144" t="s">
        <v>159</v>
      </c>
      <c r="E768" s="151" t="s">
        <v>44</v>
      </c>
      <c r="F768" s="152" t="s">
        <v>1078</v>
      </c>
      <c r="H768" s="153">
        <v>7.1</v>
      </c>
      <c r="I768" s="154"/>
      <c r="L768" s="150"/>
      <c r="M768" s="155"/>
      <c r="T768" s="156"/>
      <c r="AT768" s="151" t="s">
        <v>159</v>
      </c>
      <c r="AU768" s="151" t="s">
        <v>92</v>
      </c>
      <c r="AV768" s="13" t="s">
        <v>92</v>
      </c>
      <c r="AW768" s="13" t="s">
        <v>42</v>
      </c>
      <c r="AX768" s="13" t="s">
        <v>82</v>
      </c>
      <c r="AY768" s="151" t="s">
        <v>139</v>
      </c>
    </row>
    <row r="769" spans="2:65" s="13" customFormat="1" ht="11.25">
      <c r="B769" s="150"/>
      <c r="D769" s="144" t="s">
        <v>159</v>
      </c>
      <c r="E769" s="151" t="s">
        <v>44</v>
      </c>
      <c r="F769" s="152" t="s">
        <v>1079</v>
      </c>
      <c r="H769" s="153">
        <v>7.1</v>
      </c>
      <c r="I769" s="154"/>
      <c r="L769" s="150"/>
      <c r="M769" s="155"/>
      <c r="T769" s="156"/>
      <c r="AT769" s="151" t="s">
        <v>159</v>
      </c>
      <c r="AU769" s="151" t="s">
        <v>92</v>
      </c>
      <c r="AV769" s="13" t="s">
        <v>92</v>
      </c>
      <c r="AW769" s="13" t="s">
        <v>42</v>
      </c>
      <c r="AX769" s="13" t="s">
        <v>82</v>
      </c>
      <c r="AY769" s="151" t="s">
        <v>139</v>
      </c>
    </row>
    <row r="770" spans="2:65" s="13" customFormat="1" ht="11.25">
      <c r="B770" s="150"/>
      <c r="D770" s="144" t="s">
        <v>159</v>
      </c>
      <c r="E770" s="151" t="s">
        <v>44</v>
      </c>
      <c r="F770" s="152" t="s">
        <v>1080</v>
      </c>
      <c r="H770" s="153">
        <v>7.1</v>
      </c>
      <c r="I770" s="154"/>
      <c r="L770" s="150"/>
      <c r="M770" s="155"/>
      <c r="T770" s="156"/>
      <c r="AT770" s="151" t="s">
        <v>159</v>
      </c>
      <c r="AU770" s="151" t="s">
        <v>92</v>
      </c>
      <c r="AV770" s="13" t="s">
        <v>92</v>
      </c>
      <c r="AW770" s="13" t="s">
        <v>42</v>
      </c>
      <c r="AX770" s="13" t="s">
        <v>82</v>
      </c>
      <c r="AY770" s="151" t="s">
        <v>139</v>
      </c>
    </row>
    <row r="771" spans="2:65" s="13" customFormat="1" ht="11.25">
      <c r="B771" s="150"/>
      <c r="D771" s="144" t="s">
        <v>159</v>
      </c>
      <c r="E771" s="151" t="s">
        <v>44</v>
      </c>
      <c r="F771" s="152" t="s">
        <v>1081</v>
      </c>
      <c r="H771" s="153">
        <v>8.4600000000000009</v>
      </c>
      <c r="I771" s="154"/>
      <c r="L771" s="150"/>
      <c r="M771" s="155"/>
      <c r="T771" s="156"/>
      <c r="AT771" s="151" t="s">
        <v>159</v>
      </c>
      <c r="AU771" s="151" t="s">
        <v>92</v>
      </c>
      <c r="AV771" s="13" t="s">
        <v>92</v>
      </c>
      <c r="AW771" s="13" t="s">
        <v>42</v>
      </c>
      <c r="AX771" s="13" t="s">
        <v>82</v>
      </c>
      <c r="AY771" s="151" t="s">
        <v>139</v>
      </c>
    </row>
    <row r="772" spans="2:65" s="13" customFormat="1" ht="11.25">
      <c r="B772" s="150"/>
      <c r="D772" s="144" t="s">
        <v>159</v>
      </c>
      <c r="E772" s="151" t="s">
        <v>44</v>
      </c>
      <c r="F772" s="152" t="s">
        <v>1082</v>
      </c>
      <c r="H772" s="153">
        <v>9.2200000000000006</v>
      </c>
      <c r="I772" s="154"/>
      <c r="L772" s="150"/>
      <c r="M772" s="155"/>
      <c r="T772" s="156"/>
      <c r="AT772" s="151" t="s">
        <v>159</v>
      </c>
      <c r="AU772" s="151" t="s">
        <v>92</v>
      </c>
      <c r="AV772" s="13" t="s">
        <v>92</v>
      </c>
      <c r="AW772" s="13" t="s">
        <v>42</v>
      </c>
      <c r="AX772" s="13" t="s">
        <v>82</v>
      </c>
      <c r="AY772" s="151" t="s">
        <v>139</v>
      </c>
    </row>
    <row r="773" spans="2:65" s="13" customFormat="1" ht="11.25">
      <c r="B773" s="150"/>
      <c r="D773" s="144" t="s">
        <v>159</v>
      </c>
      <c r="E773" s="151" t="s">
        <v>44</v>
      </c>
      <c r="F773" s="152" t="s">
        <v>1083</v>
      </c>
      <c r="H773" s="153">
        <v>6.32</v>
      </c>
      <c r="I773" s="154"/>
      <c r="L773" s="150"/>
      <c r="M773" s="155"/>
      <c r="T773" s="156"/>
      <c r="AT773" s="151" t="s">
        <v>159</v>
      </c>
      <c r="AU773" s="151" t="s">
        <v>92</v>
      </c>
      <c r="AV773" s="13" t="s">
        <v>92</v>
      </c>
      <c r="AW773" s="13" t="s">
        <v>42</v>
      </c>
      <c r="AX773" s="13" t="s">
        <v>82</v>
      </c>
      <c r="AY773" s="151" t="s">
        <v>139</v>
      </c>
    </row>
    <row r="774" spans="2:65" s="14" customFormat="1" ht="11.25">
      <c r="B774" s="157"/>
      <c r="D774" s="144" t="s">
        <v>159</v>
      </c>
      <c r="E774" s="158" t="s">
        <v>44</v>
      </c>
      <c r="F774" s="159" t="s">
        <v>166</v>
      </c>
      <c r="H774" s="160">
        <v>80.8</v>
      </c>
      <c r="I774" s="161"/>
      <c r="L774" s="157"/>
      <c r="M774" s="162"/>
      <c r="T774" s="163"/>
      <c r="AT774" s="158" t="s">
        <v>159</v>
      </c>
      <c r="AU774" s="158" t="s">
        <v>92</v>
      </c>
      <c r="AV774" s="14" t="s">
        <v>146</v>
      </c>
      <c r="AW774" s="14" t="s">
        <v>42</v>
      </c>
      <c r="AX774" s="14" t="s">
        <v>90</v>
      </c>
      <c r="AY774" s="158" t="s">
        <v>139</v>
      </c>
    </row>
    <row r="775" spans="2:65" s="1" customFormat="1" ht="24.2" customHeight="1">
      <c r="B775" s="33"/>
      <c r="C775" s="125" t="s">
        <v>1084</v>
      </c>
      <c r="D775" s="125" t="s">
        <v>142</v>
      </c>
      <c r="E775" s="126" t="s">
        <v>1085</v>
      </c>
      <c r="F775" s="127" t="s">
        <v>1086</v>
      </c>
      <c r="G775" s="128" t="s">
        <v>152</v>
      </c>
      <c r="H775" s="129">
        <v>84.36</v>
      </c>
      <c r="I775" s="130"/>
      <c r="J775" s="131">
        <f>ROUND(I775*H775,2)</f>
        <v>0</v>
      </c>
      <c r="K775" s="132"/>
      <c r="L775" s="33"/>
      <c r="M775" s="133" t="s">
        <v>44</v>
      </c>
      <c r="N775" s="134" t="s">
        <v>53</v>
      </c>
      <c r="P775" s="135">
        <f>O775*H775</f>
        <v>0</v>
      </c>
      <c r="Q775" s="135">
        <v>4.0000000000000003E-5</v>
      </c>
      <c r="R775" s="135">
        <f>Q775*H775</f>
        <v>3.3744000000000001E-3</v>
      </c>
      <c r="S775" s="135">
        <v>0</v>
      </c>
      <c r="T775" s="136">
        <f>S775*H775</f>
        <v>0</v>
      </c>
      <c r="AR775" s="137" t="s">
        <v>232</v>
      </c>
      <c r="AT775" s="137" t="s">
        <v>142</v>
      </c>
      <c r="AU775" s="137" t="s">
        <v>92</v>
      </c>
      <c r="AY775" s="17" t="s">
        <v>139</v>
      </c>
      <c r="BE775" s="138">
        <f>IF(N775="základní",J775,0)</f>
        <v>0</v>
      </c>
      <c r="BF775" s="138">
        <f>IF(N775="snížená",J775,0)</f>
        <v>0</v>
      </c>
      <c r="BG775" s="138">
        <f>IF(N775="zákl. přenesená",J775,0)</f>
        <v>0</v>
      </c>
      <c r="BH775" s="138">
        <f>IF(N775="sníž. přenesená",J775,0)</f>
        <v>0</v>
      </c>
      <c r="BI775" s="138">
        <f>IF(N775="nulová",J775,0)</f>
        <v>0</v>
      </c>
      <c r="BJ775" s="17" t="s">
        <v>90</v>
      </c>
      <c r="BK775" s="138">
        <f>ROUND(I775*H775,2)</f>
        <v>0</v>
      </c>
      <c r="BL775" s="17" t="s">
        <v>232</v>
      </c>
      <c r="BM775" s="137" t="s">
        <v>1087</v>
      </c>
    </row>
    <row r="776" spans="2:65" s="1" customFormat="1" ht="11.25">
      <c r="B776" s="33"/>
      <c r="D776" s="139" t="s">
        <v>148</v>
      </c>
      <c r="F776" s="140" t="s">
        <v>1088</v>
      </c>
      <c r="I776" s="141"/>
      <c r="L776" s="33"/>
      <c r="M776" s="142"/>
      <c r="T776" s="54"/>
      <c r="AT776" s="17" t="s">
        <v>148</v>
      </c>
      <c r="AU776" s="17" t="s">
        <v>92</v>
      </c>
    </row>
    <row r="777" spans="2:65" s="1" customFormat="1" ht="24.2" customHeight="1">
      <c r="B777" s="33"/>
      <c r="C777" s="125" t="s">
        <v>1089</v>
      </c>
      <c r="D777" s="125" t="s">
        <v>142</v>
      </c>
      <c r="E777" s="126" t="s">
        <v>1090</v>
      </c>
      <c r="F777" s="127" t="s">
        <v>1091</v>
      </c>
      <c r="G777" s="128" t="s">
        <v>302</v>
      </c>
      <c r="H777" s="129">
        <v>4.0309999999999997</v>
      </c>
      <c r="I777" s="130"/>
      <c r="J777" s="131">
        <f>ROUND(I777*H777,2)</f>
        <v>0</v>
      </c>
      <c r="K777" s="132"/>
      <c r="L777" s="33"/>
      <c r="M777" s="133" t="s">
        <v>44</v>
      </c>
      <c r="N777" s="134" t="s">
        <v>53</v>
      </c>
      <c r="P777" s="135">
        <f>O777*H777</f>
        <v>0</v>
      </c>
      <c r="Q777" s="135">
        <v>0</v>
      </c>
      <c r="R777" s="135">
        <f>Q777*H777</f>
        <v>0</v>
      </c>
      <c r="S777" s="135">
        <v>0</v>
      </c>
      <c r="T777" s="136">
        <f>S777*H777</f>
        <v>0</v>
      </c>
      <c r="AR777" s="137" t="s">
        <v>232</v>
      </c>
      <c r="AT777" s="137" t="s">
        <v>142</v>
      </c>
      <c r="AU777" s="137" t="s">
        <v>92</v>
      </c>
      <c r="AY777" s="17" t="s">
        <v>139</v>
      </c>
      <c r="BE777" s="138">
        <f>IF(N777="základní",J777,0)</f>
        <v>0</v>
      </c>
      <c r="BF777" s="138">
        <f>IF(N777="snížená",J777,0)</f>
        <v>0</v>
      </c>
      <c r="BG777" s="138">
        <f>IF(N777="zákl. přenesená",J777,0)</f>
        <v>0</v>
      </c>
      <c r="BH777" s="138">
        <f>IF(N777="sníž. přenesená",J777,0)</f>
        <v>0</v>
      </c>
      <c r="BI777" s="138">
        <f>IF(N777="nulová",J777,0)</f>
        <v>0</v>
      </c>
      <c r="BJ777" s="17" t="s">
        <v>90</v>
      </c>
      <c r="BK777" s="138">
        <f>ROUND(I777*H777,2)</f>
        <v>0</v>
      </c>
      <c r="BL777" s="17" t="s">
        <v>232</v>
      </c>
      <c r="BM777" s="137" t="s">
        <v>1092</v>
      </c>
    </row>
    <row r="778" spans="2:65" s="1" customFormat="1" ht="11.25">
      <c r="B778" s="33"/>
      <c r="D778" s="139" t="s">
        <v>148</v>
      </c>
      <c r="F778" s="140" t="s">
        <v>1093</v>
      </c>
      <c r="I778" s="141"/>
      <c r="L778" s="33"/>
      <c r="M778" s="142"/>
      <c r="T778" s="54"/>
      <c r="AT778" s="17" t="s">
        <v>148</v>
      </c>
      <c r="AU778" s="17" t="s">
        <v>92</v>
      </c>
    </row>
    <row r="779" spans="2:65" s="11" customFormat="1" ht="22.9" customHeight="1">
      <c r="B779" s="113"/>
      <c r="D779" s="114" t="s">
        <v>81</v>
      </c>
      <c r="E779" s="123" t="s">
        <v>1094</v>
      </c>
      <c r="F779" s="123" t="s">
        <v>1095</v>
      </c>
      <c r="I779" s="116"/>
      <c r="J779" s="124">
        <f>BK779</f>
        <v>0</v>
      </c>
      <c r="L779" s="113"/>
      <c r="M779" s="118"/>
      <c r="P779" s="119">
        <f>SUM(P780:P855)</f>
        <v>0</v>
      </c>
      <c r="R779" s="119">
        <f>SUM(R780:R855)</f>
        <v>7.1311472499999988</v>
      </c>
      <c r="T779" s="120">
        <f>SUM(T780:T855)</f>
        <v>0.88932500000000003</v>
      </c>
      <c r="AR779" s="114" t="s">
        <v>92</v>
      </c>
      <c r="AT779" s="121" t="s">
        <v>81</v>
      </c>
      <c r="AU779" s="121" t="s">
        <v>90</v>
      </c>
      <c r="AY779" s="114" t="s">
        <v>139</v>
      </c>
      <c r="BK779" s="122">
        <f>SUM(BK780:BK855)</f>
        <v>0</v>
      </c>
    </row>
    <row r="780" spans="2:65" s="1" customFormat="1" ht="24.2" customHeight="1">
      <c r="B780" s="33"/>
      <c r="C780" s="125" t="s">
        <v>1096</v>
      </c>
      <c r="D780" s="125" t="s">
        <v>142</v>
      </c>
      <c r="E780" s="126" t="s">
        <v>1097</v>
      </c>
      <c r="F780" s="127" t="s">
        <v>1098</v>
      </c>
      <c r="G780" s="128" t="s">
        <v>152</v>
      </c>
      <c r="H780" s="129">
        <v>361.27</v>
      </c>
      <c r="I780" s="130"/>
      <c r="J780" s="131">
        <f>ROUND(I780*H780,2)</f>
        <v>0</v>
      </c>
      <c r="K780" s="132"/>
      <c r="L780" s="33"/>
      <c r="M780" s="133" t="s">
        <v>44</v>
      </c>
      <c r="N780" s="134" t="s">
        <v>53</v>
      </c>
      <c r="P780" s="135">
        <f>O780*H780</f>
        <v>0</v>
      </c>
      <c r="Q780" s="135">
        <v>0</v>
      </c>
      <c r="R780" s="135">
        <f>Q780*H780</f>
        <v>0</v>
      </c>
      <c r="S780" s="135">
        <v>0</v>
      </c>
      <c r="T780" s="136">
        <f>S780*H780</f>
        <v>0</v>
      </c>
      <c r="AR780" s="137" t="s">
        <v>232</v>
      </c>
      <c r="AT780" s="137" t="s">
        <v>142</v>
      </c>
      <c r="AU780" s="137" t="s">
        <v>92</v>
      </c>
      <c r="AY780" s="17" t="s">
        <v>139</v>
      </c>
      <c r="BE780" s="138">
        <f>IF(N780="základní",J780,0)</f>
        <v>0</v>
      </c>
      <c r="BF780" s="138">
        <f>IF(N780="snížená",J780,0)</f>
        <v>0</v>
      </c>
      <c r="BG780" s="138">
        <f>IF(N780="zákl. přenesená",J780,0)</f>
        <v>0</v>
      </c>
      <c r="BH780" s="138">
        <f>IF(N780="sníž. přenesená",J780,0)</f>
        <v>0</v>
      </c>
      <c r="BI780" s="138">
        <f>IF(N780="nulová",J780,0)</f>
        <v>0</v>
      </c>
      <c r="BJ780" s="17" t="s">
        <v>90</v>
      </c>
      <c r="BK780" s="138">
        <f>ROUND(I780*H780,2)</f>
        <v>0</v>
      </c>
      <c r="BL780" s="17" t="s">
        <v>232</v>
      </c>
      <c r="BM780" s="137" t="s">
        <v>1099</v>
      </c>
    </row>
    <row r="781" spans="2:65" s="1" customFormat="1" ht="11.25">
      <c r="B781" s="33"/>
      <c r="D781" s="139" t="s">
        <v>148</v>
      </c>
      <c r="F781" s="140" t="s">
        <v>1100</v>
      </c>
      <c r="I781" s="141"/>
      <c r="L781" s="33"/>
      <c r="M781" s="142"/>
      <c r="T781" s="54"/>
      <c r="AT781" s="17" t="s">
        <v>148</v>
      </c>
      <c r="AU781" s="17" t="s">
        <v>92</v>
      </c>
    </row>
    <row r="782" spans="2:65" s="1" customFormat="1" ht="16.5" customHeight="1">
      <c r="B782" s="33"/>
      <c r="C782" s="125" t="s">
        <v>1101</v>
      </c>
      <c r="D782" s="125" t="s">
        <v>142</v>
      </c>
      <c r="E782" s="126" t="s">
        <v>1102</v>
      </c>
      <c r="F782" s="127" t="s">
        <v>1103</v>
      </c>
      <c r="G782" s="128" t="s">
        <v>152</v>
      </c>
      <c r="H782" s="129">
        <v>361.27</v>
      </c>
      <c r="I782" s="130"/>
      <c r="J782" s="131">
        <f>ROUND(I782*H782,2)</f>
        <v>0</v>
      </c>
      <c r="K782" s="132"/>
      <c r="L782" s="33"/>
      <c r="M782" s="133" t="s">
        <v>44</v>
      </c>
      <c r="N782" s="134" t="s">
        <v>53</v>
      </c>
      <c r="P782" s="135">
        <f>O782*H782</f>
        <v>0</v>
      </c>
      <c r="Q782" s="135">
        <v>0</v>
      </c>
      <c r="R782" s="135">
        <f>Q782*H782</f>
        <v>0</v>
      </c>
      <c r="S782" s="135">
        <v>0</v>
      </c>
      <c r="T782" s="136">
        <f>S782*H782</f>
        <v>0</v>
      </c>
      <c r="AR782" s="137" t="s">
        <v>232</v>
      </c>
      <c r="AT782" s="137" t="s">
        <v>142</v>
      </c>
      <c r="AU782" s="137" t="s">
        <v>92</v>
      </c>
      <c r="AY782" s="17" t="s">
        <v>139</v>
      </c>
      <c r="BE782" s="138">
        <f>IF(N782="základní",J782,0)</f>
        <v>0</v>
      </c>
      <c r="BF782" s="138">
        <f>IF(N782="snížená",J782,0)</f>
        <v>0</v>
      </c>
      <c r="BG782" s="138">
        <f>IF(N782="zákl. přenesená",J782,0)</f>
        <v>0</v>
      </c>
      <c r="BH782" s="138">
        <f>IF(N782="sníž. přenesená",J782,0)</f>
        <v>0</v>
      </c>
      <c r="BI782" s="138">
        <f>IF(N782="nulová",J782,0)</f>
        <v>0</v>
      </c>
      <c r="BJ782" s="17" t="s">
        <v>90</v>
      </c>
      <c r="BK782" s="138">
        <f>ROUND(I782*H782,2)</f>
        <v>0</v>
      </c>
      <c r="BL782" s="17" t="s">
        <v>232</v>
      </c>
      <c r="BM782" s="137" t="s">
        <v>1104</v>
      </c>
    </row>
    <row r="783" spans="2:65" s="1" customFormat="1" ht="11.25">
      <c r="B783" s="33"/>
      <c r="D783" s="139" t="s">
        <v>148</v>
      </c>
      <c r="F783" s="140" t="s">
        <v>1105</v>
      </c>
      <c r="I783" s="141"/>
      <c r="L783" s="33"/>
      <c r="M783" s="142"/>
      <c r="T783" s="54"/>
      <c r="AT783" s="17" t="s">
        <v>148</v>
      </c>
      <c r="AU783" s="17" t="s">
        <v>92</v>
      </c>
    </row>
    <row r="784" spans="2:65" s="1" customFormat="1" ht="24.2" customHeight="1">
      <c r="B784" s="33"/>
      <c r="C784" s="125" t="s">
        <v>1106</v>
      </c>
      <c r="D784" s="125" t="s">
        <v>142</v>
      </c>
      <c r="E784" s="126" t="s">
        <v>1107</v>
      </c>
      <c r="F784" s="127" t="s">
        <v>1108</v>
      </c>
      <c r="G784" s="128" t="s">
        <v>152</v>
      </c>
      <c r="H784" s="129">
        <v>361.27</v>
      </c>
      <c r="I784" s="130"/>
      <c r="J784" s="131">
        <f>ROUND(I784*H784,2)</f>
        <v>0</v>
      </c>
      <c r="K784" s="132"/>
      <c r="L784" s="33"/>
      <c r="M784" s="133" t="s">
        <v>44</v>
      </c>
      <c r="N784" s="134" t="s">
        <v>53</v>
      </c>
      <c r="P784" s="135">
        <f>O784*H784</f>
        <v>0</v>
      </c>
      <c r="Q784" s="135">
        <v>3.0000000000000001E-5</v>
      </c>
      <c r="R784" s="135">
        <f>Q784*H784</f>
        <v>1.08381E-2</v>
      </c>
      <c r="S784" s="135">
        <v>0</v>
      </c>
      <c r="T784" s="136">
        <f>S784*H784</f>
        <v>0</v>
      </c>
      <c r="AR784" s="137" t="s">
        <v>232</v>
      </c>
      <c r="AT784" s="137" t="s">
        <v>142</v>
      </c>
      <c r="AU784" s="137" t="s">
        <v>92</v>
      </c>
      <c r="AY784" s="17" t="s">
        <v>139</v>
      </c>
      <c r="BE784" s="138">
        <f>IF(N784="základní",J784,0)</f>
        <v>0</v>
      </c>
      <c r="BF784" s="138">
        <f>IF(N784="snížená",J784,0)</f>
        <v>0</v>
      </c>
      <c r="BG784" s="138">
        <f>IF(N784="zákl. přenesená",J784,0)</f>
        <v>0</v>
      </c>
      <c r="BH784" s="138">
        <f>IF(N784="sníž. přenesená",J784,0)</f>
        <v>0</v>
      </c>
      <c r="BI784" s="138">
        <f>IF(N784="nulová",J784,0)</f>
        <v>0</v>
      </c>
      <c r="BJ784" s="17" t="s">
        <v>90</v>
      </c>
      <c r="BK784" s="138">
        <f>ROUND(I784*H784,2)</f>
        <v>0</v>
      </c>
      <c r="BL784" s="17" t="s">
        <v>232</v>
      </c>
      <c r="BM784" s="137" t="s">
        <v>1109</v>
      </c>
    </row>
    <row r="785" spans="2:65" s="1" customFormat="1" ht="11.25">
      <c r="B785" s="33"/>
      <c r="D785" s="139" t="s">
        <v>148</v>
      </c>
      <c r="F785" s="140" t="s">
        <v>1110</v>
      </c>
      <c r="I785" s="141"/>
      <c r="L785" s="33"/>
      <c r="M785" s="142"/>
      <c r="T785" s="54"/>
      <c r="AT785" s="17" t="s">
        <v>148</v>
      </c>
      <c r="AU785" s="17" t="s">
        <v>92</v>
      </c>
    </row>
    <row r="786" spans="2:65" s="1" customFormat="1" ht="37.9" customHeight="1">
      <c r="B786" s="33"/>
      <c r="C786" s="125" t="s">
        <v>1111</v>
      </c>
      <c r="D786" s="125" t="s">
        <v>142</v>
      </c>
      <c r="E786" s="126" t="s">
        <v>1112</v>
      </c>
      <c r="F786" s="127" t="s">
        <v>1113</v>
      </c>
      <c r="G786" s="128" t="s">
        <v>152</v>
      </c>
      <c r="H786" s="129">
        <v>361.27</v>
      </c>
      <c r="I786" s="130"/>
      <c r="J786" s="131">
        <f>ROUND(I786*H786,2)</f>
        <v>0</v>
      </c>
      <c r="K786" s="132"/>
      <c r="L786" s="33"/>
      <c r="M786" s="133" t="s">
        <v>44</v>
      </c>
      <c r="N786" s="134" t="s">
        <v>53</v>
      </c>
      <c r="P786" s="135">
        <f>O786*H786</f>
        <v>0</v>
      </c>
      <c r="Q786" s="135">
        <v>1.4999999999999999E-2</v>
      </c>
      <c r="R786" s="135">
        <f>Q786*H786</f>
        <v>5.4190499999999995</v>
      </c>
      <c r="S786" s="135">
        <v>0</v>
      </c>
      <c r="T786" s="136">
        <f>S786*H786</f>
        <v>0</v>
      </c>
      <c r="AR786" s="137" t="s">
        <v>232</v>
      </c>
      <c r="AT786" s="137" t="s">
        <v>142</v>
      </c>
      <c r="AU786" s="137" t="s">
        <v>92</v>
      </c>
      <c r="AY786" s="17" t="s">
        <v>139</v>
      </c>
      <c r="BE786" s="138">
        <f>IF(N786="základní",J786,0)</f>
        <v>0</v>
      </c>
      <c r="BF786" s="138">
        <f>IF(N786="snížená",J786,0)</f>
        <v>0</v>
      </c>
      <c r="BG786" s="138">
        <f>IF(N786="zákl. přenesená",J786,0)</f>
        <v>0</v>
      </c>
      <c r="BH786" s="138">
        <f>IF(N786="sníž. přenesená",J786,0)</f>
        <v>0</v>
      </c>
      <c r="BI786" s="138">
        <f>IF(N786="nulová",J786,0)</f>
        <v>0</v>
      </c>
      <c r="BJ786" s="17" t="s">
        <v>90</v>
      </c>
      <c r="BK786" s="138">
        <f>ROUND(I786*H786,2)</f>
        <v>0</v>
      </c>
      <c r="BL786" s="17" t="s">
        <v>232</v>
      </c>
      <c r="BM786" s="137" t="s">
        <v>1114</v>
      </c>
    </row>
    <row r="787" spans="2:65" s="1" customFormat="1" ht="11.25">
      <c r="B787" s="33"/>
      <c r="D787" s="139" t="s">
        <v>148</v>
      </c>
      <c r="F787" s="140" t="s">
        <v>1115</v>
      </c>
      <c r="I787" s="141"/>
      <c r="L787" s="33"/>
      <c r="M787" s="142"/>
      <c r="T787" s="54"/>
      <c r="AT787" s="17" t="s">
        <v>148</v>
      </c>
      <c r="AU787" s="17" t="s">
        <v>92</v>
      </c>
    </row>
    <row r="788" spans="2:65" s="1" customFormat="1" ht="24.2" customHeight="1">
      <c r="B788" s="33"/>
      <c r="C788" s="125" t="s">
        <v>1116</v>
      </c>
      <c r="D788" s="125" t="s">
        <v>142</v>
      </c>
      <c r="E788" s="126" t="s">
        <v>1117</v>
      </c>
      <c r="F788" s="127" t="s">
        <v>1118</v>
      </c>
      <c r="G788" s="128" t="s">
        <v>152</v>
      </c>
      <c r="H788" s="129">
        <v>355.73</v>
      </c>
      <c r="I788" s="130"/>
      <c r="J788" s="131">
        <f>ROUND(I788*H788,2)</f>
        <v>0</v>
      </c>
      <c r="K788" s="132"/>
      <c r="L788" s="33"/>
      <c r="M788" s="133" t="s">
        <v>44</v>
      </c>
      <c r="N788" s="134" t="s">
        <v>53</v>
      </c>
      <c r="P788" s="135">
        <f>O788*H788</f>
        <v>0</v>
      </c>
      <c r="Q788" s="135">
        <v>0</v>
      </c>
      <c r="R788" s="135">
        <f>Q788*H788</f>
        <v>0</v>
      </c>
      <c r="S788" s="135">
        <v>2.5000000000000001E-3</v>
      </c>
      <c r="T788" s="136">
        <f>S788*H788</f>
        <v>0.88932500000000003</v>
      </c>
      <c r="AR788" s="137" t="s">
        <v>232</v>
      </c>
      <c r="AT788" s="137" t="s">
        <v>142</v>
      </c>
      <c r="AU788" s="137" t="s">
        <v>92</v>
      </c>
      <c r="AY788" s="17" t="s">
        <v>139</v>
      </c>
      <c r="BE788" s="138">
        <f>IF(N788="základní",J788,0)</f>
        <v>0</v>
      </c>
      <c r="BF788" s="138">
        <f>IF(N788="snížená",J788,0)</f>
        <v>0</v>
      </c>
      <c r="BG788" s="138">
        <f>IF(N788="zákl. přenesená",J788,0)</f>
        <v>0</v>
      </c>
      <c r="BH788" s="138">
        <f>IF(N788="sníž. přenesená",J788,0)</f>
        <v>0</v>
      </c>
      <c r="BI788" s="138">
        <f>IF(N788="nulová",J788,0)</f>
        <v>0</v>
      </c>
      <c r="BJ788" s="17" t="s">
        <v>90</v>
      </c>
      <c r="BK788" s="138">
        <f>ROUND(I788*H788,2)</f>
        <v>0</v>
      </c>
      <c r="BL788" s="17" t="s">
        <v>232</v>
      </c>
      <c r="BM788" s="137" t="s">
        <v>1119</v>
      </c>
    </row>
    <row r="789" spans="2:65" s="1" customFormat="1" ht="11.25">
      <c r="B789" s="33"/>
      <c r="D789" s="139" t="s">
        <v>148</v>
      </c>
      <c r="F789" s="140" t="s">
        <v>1120</v>
      </c>
      <c r="I789" s="141"/>
      <c r="L789" s="33"/>
      <c r="M789" s="142"/>
      <c r="T789" s="54"/>
      <c r="AT789" s="17" t="s">
        <v>148</v>
      </c>
      <c r="AU789" s="17" t="s">
        <v>92</v>
      </c>
    </row>
    <row r="790" spans="2:65" s="13" customFormat="1" ht="11.25">
      <c r="B790" s="150"/>
      <c r="D790" s="144" t="s">
        <v>159</v>
      </c>
      <c r="E790" s="151" t="s">
        <v>44</v>
      </c>
      <c r="F790" s="152" t="s">
        <v>1121</v>
      </c>
      <c r="H790" s="153">
        <v>5.48</v>
      </c>
      <c r="I790" s="154"/>
      <c r="L790" s="150"/>
      <c r="M790" s="155"/>
      <c r="T790" s="156"/>
      <c r="AT790" s="151" t="s">
        <v>159</v>
      </c>
      <c r="AU790" s="151" t="s">
        <v>92</v>
      </c>
      <c r="AV790" s="13" t="s">
        <v>92</v>
      </c>
      <c r="AW790" s="13" t="s">
        <v>42</v>
      </c>
      <c r="AX790" s="13" t="s">
        <v>82</v>
      </c>
      <c r="AY790" s="151" t="s">
        <v>139</v>
      </c>
    </row>
    <row r="791" spans="2:65" s="13" customFormat="1" ht="11.25">
      <c r="B791" s="150"/>
      <c r="D791" s="144" t="s">
        <v>159</v>
      </c>
      <c r="E791" s="151" t="s">
        <v>44</v>
      </c>
      <c r="F791" s="152" t="s">
        <v>1122</v>
      </c>
      <c r="H791" s="153">
        <v>5.48</v>
      </c>
      <c r="I791" s="154"/>
      <c r="L791" s="150"/>
      <c r="M791" s="155"/>
      <c r="T791" s="156"/>
      <c r="AT791" s="151" t="s">
        <v>159</v>
      </c>
      <c r="AU791" s="151" t="s">
        <v>92</v>
      </c>
      <c r="AV791" s="13" t="s">
        <v>92</v>
      </c>
      <c r="AW791" s="13" t="s">
        <v>42</v>
      </c>
      <c r="AX791" s="13" t="s">
        <v>82</v>
      </c>
      <c r="AY791" s="151" t="s">
        <v>139</v>
      </c>
    </row>
    <row r="792" spans="2:65" s="13" customFormat="1" ht="11.25">
      <c r="B792" s="150"/>
      <c r="D792" s="144" t="s">
        <v>159</v>
      </c>
      <c r="E792" s="151" t="s">
        <v>44</v>
      </c>
      <c r="F792" s="152" t="s">
        <v>1123</v>
      </c>
      <c r="H792" s="153">
        <v>5.48</v>
      </c>
      <c r="I792" s="154"/>
      <c r="L792" s="150"/>
      <c r="M792" s="155"/>
      <c r="T792" s="156"/>
      <c r="AT792" s="151" t="s">
        <v>159</v>
      </c>
      <c r="AU792" s="151" t="s">
        <v>92</v>
      </c>
      <c r="AV792" s="13" t="s">
        <v>92</v>
      </c>
      <c r="AW792" s="13" t="s">
        <v>42</v>
      </c>
      <c r="AX792" s="13" t="s">
        <v>82</v>
      </c>
      <c r="AY792" s="151" t="s">
        <v>139</v>
      </c>
    </row>
    <row r="793" spans="2:65" s="13" customFormat="1" ht="11.25">
      <c r="B793" s="150"/>
      <c r="D793" s="144" t="s">
        <v>159</v>
      </c>
      <c r="E793" s="151" t="s">
        <v>44</v>
      </c>
      <c r="F793" s="152" t="s">
        <v>890</v>
      </c>
      <c r="H793" s="153">
        <v>5.48</v>
      </c>
      <c r="I793" s="154"/>
      <c r="L793" s="150"/>
      <c r="M793" s="155"/>
      <c r="T793" s="156"/>
      <c r="AT793" s="151" t="s">
        <v>159</v>
      </c>
      <c r="AU793" s="151" t="s">
        <v>92</v>
      </c>
      <c r="AV793" s="13" t="s">
        <v>92</v>
      </c>
      <c r="AW793" s="13" t="s">
        <v>42</v>
      </c>
      <c r="AX793" s="13" t="s">
        <v>82</v>
      </c>
      <c r="AY793" s="151" t="s">
        <v>139</v>
      </c>
    </row>
    <row r="794" spans="2:65" s="13" customFormat="1" ht="11.25">
      <c r="B794" s="150"/>
      <c r="D794" s="144" t="s">
        <v>159</v>
      </c>
      <c r="E794" s="151" t="s">
        <v>44</v>
      </c>
      <c r="F794" s="152" t="s">
        <v>1124</v>
      </c>
      <c r="H794" s="153">
        <v>25.34</v>
      </c>
      <c r="I794" s="154"/>
      <c r="L794" s="150"/>
      <c r="M794" s="155"/>
      <c r="T794" s="156"/>
      <c r="AT794" s="151" t="s">
        <v>159</v>
      </c>
      <c r="AU794" s="151" t="s">
        <v>92</v>
      </c>
      <c r="AV794" s="13" t="s">
        <v>92</v>
      </c>
      <c r="AW794" s="13" t="s">
        <v>42</v>
      </c>
      <c r="AX794" s="13" t="s">
        <v>82</v>
      </c>
      <c r="AY794" s="151" t="s">
        <v>139</v>
      </c>
    </row>
    <row r="795" spans="2:65" s="13" customFormat="1" ht="11.25">
      <c r="B795" s="150"/>
      <c r="D795" s="144" t="s">
        <v>159</v>
      </c>
      <c r="E795" s="151" t="s">
        <v>44</v>
      </c>
      <c r="F795" s="152" t="s">
        <v>1125</v>
      </c>
      <c r="H795" s="153">
        <v>24.15</v>
      </c>
      <c r="I795" s="154"/>
      <c r="L795" s="150"/>
      <c r="M795" s="155"/>
      <c r="T795" s="156"/>
      <c r="AT795" s="151" t="s">
        <v>159</v>
      </c>
      <c r="AU795" s="151" t="s">
        <v>92</v>
      </c>
      <c r="AV795" s="13" t="s">
        <v>92</v>
      </c>
      <c r="AW795" s="13" t="s">
        <v>42</v>
      </c>
      <c r="AX795" s="13" t="s">
        <v>82</v>
      </c>
      <c r="AY795" s="151" t="s">
        <v>139</v>
      </c>
    </row>
    <row r="796" spans="2:65" s="13" customFormat="1" ht="11.25">
      <c r="B796" s="150"/>
      <c r="D796" s="144" t="s">
        <v>159</v>
      </c>
      <c r="E796" s="151" t="s">
        <v>44</v>
      </c>
      <c r="F796" s="152" t="s">
        <v>1126</v>
      </c>
      <c r="H796" s="153">
        <v>24.13</v>
      </c>
      <c r="I796" s="154"/>
      <c r="L796" s="150"/>
      <c r="M796" s="155"/>
      <c r="T796" s="156"/>
      <c r="AT796" s="151" t="s">
        <v>159</v>
      </c>
      <c r="AU796" s="151" t="s">
        <v>92</v>
      </c>
      <c r="AV796" s="13" t="s">
        <v>92</v>
      </c>
      <c r="AW796" s="13" t="s">
        <v>42</v>
      </c>
      <c r="AX796" s="13" t="s">
        <v>82</v>
      </c>
      <c r="AY796" s="151" t="s">
        <v>139</v>
      </c>
    </row>
    <row r="797" spans="2:65" s="13" customFormat="1" ht="11.25">
      <c r="B797" s="150"/>
      <c r="D797" s="144" t="s">
        <v>159</v>
      </c>
      <c r="E797" s="151" t="s">
        <v>44</v>
      </c>
      <c r="F797" s="152" t="s">
        <v>1127</v>
      </c>
      <c r="H797" s="153">
        <v>24.13</v>
      </c>
      <c r="I797" s="154"/>
      <c r="L797" s="150"/>
      <c r="M797" s="155"/>
      <c r="T797" s="156"/>
      <c r="AT797" s="151" t="s">
        <v>159</v>
      </c>
      <c r="AU797" s="151" t="s">
        <v>92</v>
      </c>
      <c r="AV797" s="13" t="s">
        <v>92</v>
      </c>
      <c r="AW797" s="13" t="s">
        <v>42</v>
      </c>
      <c r="AX797" s="13" t="s">
        <v>82</v>
      </c>
      <c r="AY797" s="151" t="s">
        <v>139</v>
      </c>
    </row>
    <row r="798" spans="2:65" s="13" customFormat="1" ht="11.25">
      <c r="B798" s="150"/>
      <c r="D798" s="144" t="s">
        <v>159</v>
      </c>
      <c r="E798" s="151" t="s">
        <v>44</v>
      </c>
      <c r="F798" s="152" t="s">
        <v>1128</v>
      </c>
      <c r="H798" s="153">
        <v>24.15</v>
      </c>
      <c r="I798" s="154"/>
      <c r="L798" s="150"/>
      <c r="M798" s="155"/>
      <c r="T798" s="156"/>
      <c r="AT798" s="151" t="s">
        <v>159</v>
      </c>
      <c r="AU798" s="151" t="s">
        <v>92</v>
      </c>
      <c r="AV798" s="13" t="s">
        <v>92</v>
      </c>
      <c r="AW798" s="13" t="s">
        <v>42</v>
      </c>
      <c r="AX798" s="13" t="s">
        <v>82</v>
      </c>
      <c r="AY798" s="151" t="s">
        <v>139</v>
      </c>
    </row>
    <row r="799" spans="2:65" s="13" customFormat="1" ht="11.25">
      <c r="B799" s="150"/>
      <c r="D799" s="144" t="s">
        <v>159</v>
      </c>
      <c r="E799" s="151" t="s">
        <v>44</v>
      </c>
      <c r="F799" s="152" t="s">
        <v>1129</v>
      </c>
      <c r="H799" s="153">
        <v>24.15</v>
      </c>
      <c r="I799" s="154"/>
      <c r="L799" s="150"/>
      <c r="M799" s="155"/>
      <c r="T799" s="156"/>
      <c r="AT799" s="151" t="s">
        <v>159</v>
      </c>
      <c r="AU799" s="151" t="s">
        <v>92</v>
      </c>
      <c r="AV799" s="13" t="s">
        <v>92</v>
      </c>
      <c r="AW799" s="13" t="s">
        <v>42</v>
      </c>
      <c r="AX799" s="13" t="s">
        <v>82</v>
      </c>
      <c r="AY799" s="151" t="s">
        <v>139</v>
      </c>
    </row>
    <row r="800" spans="2:65" s="13" customFormat="1" ht="11.25">
      <c r="B800" s="150"/>
      <c r="D800" s="144" t="s">
        <v>159</v>
      </c>
      <c r="E800" s="151" t="s">
        <v>44</v>
      </c>
      <c r="F800" s="152" t="s">
        <v>1130</v>
      </c>
      <c r="H800" s="153">
        <v>24.13</v>
      </c>
      <c r="I800" s="154"/>
      <c r="L800" s="150"/>
      <c r="M800" s="155"/>
      <c r="T800" s="156"/>
      <c r="AT800" s="151" t="s">
        <v>159</v>
      </c>
      <c r="AU800" s="151" t="s">
        <v>92</v>
      </c>
      <c r="AV800" s="13" t="s">
        <v>92</v>
      </c>
      <c r="AW800" s="13" t="s">
        <v>42</v>
      </c>
      <c r="AX800" s="13" t="s">
        <v>82</v>
      </c>
      <c r="AY800" s="151" t="s">
        <v>139</v>
      </c>
    </row>
    <row r="801" spans="2:65" s="13" customFormat="1" ht="11.25">
      <c r="B801" s="150"/>
      <c r="D801" s="144" t="s">
        <v>159</v>
      </c>
      <c r="E801" s="151" t="s">
        <v>44</v>
      </c>
      <c r="F801" s="152" t="s">
        <v>1131</v>
      </c>
      <c r="H801" s="153">
        <v>24.13</v>
      </c>
      <c r="I801" s="154"/>
      <c r="L801" s="150"/>
      <c r="M801" s="155"/>
      <c r="T801" s="156"/>
      <c r="AT801" s="151" t="s">
        <v>159</v>
      </c>
      <c r="AU801" s="151" t="s">
        <v>92</v>
      </c>
      <c r="AV801" s="13" t="s">
        <v>92</v>
      </c>
      <c r="AW801" s="13" t="s">
        <v>42</v>
      </c>
      <c r="AX801" s="13" t="s">
        <v>82</v>
      </c>
      <c r="AY801" s="151" t="s">
        <v>139</v>
      </c>
    </row>
    <row r="802" spans="2:65" s="13" customFormat="1" ht="11.25">
      <c r="B802" s="150"/>
      <c r="D802" s="144" t="s">
        <v>159</v>
      </c>
      <c r="E802" s="151" t="s">
        <v>44</v>
      </c>
      <c r="F802" s="152" t="s">
        <v>1132</v>
      </c>
      <c r="H802" s="153">
        <v>23.56</v>
      </c>
      <c r="I802" s="154"/>
      <c r="L802" s="150"/>
      <c r="M802" s="155"/>
      <c r="T802" s="156"/>
      <c r="AT802" s="151" t="s">
        <v>159</v>
      </c>
      <c r="AU802" s="151" t="s">
        <v>92</v>
      </c>
      <c r="AV802" s="13" t="s">
        <v>92</v>
      </c>
      <c r="AW802" s="13" t="s">
        <v>42</v>
      </c>
      <c r="AX802" s="13" t="s">
        <v>82</v>
      </c>
      <c r="AY802" s="151" t="s">
        <v>139</v>
      </c>
    </row>
    <row r="803" spans="2:65" s="13" customFormat="1" ht="11.25">
      <c r="B803" s="150"/>
      <c r="D803" s="144" t="s">
        <v>159</v>
      </c>
      <c r="E803" s="151" t="s">
        <v>44</v>
      </c>
      <c r="F803" s="152" t="s">
        <v>1133</v>
      </c>
      <c r="H803" s="153">
        <v>104.52</v>
      </c>
      <c r="I803" s="154"/>
      <c r="L803" s="150"/>
      <c r="M803" s="155"/>
      <c r="T803" s="156"/>
      <c r="AT803" s="151" t="s">
        <v>159</v>
      </c>
      <c r="AU803" s="151" t="s">
        <v>92</v>
      </c>
      <c r="AV803" s="13" t="s">
        <v>92</v>
      </c>
      <c r="AW803" s="13" t="s">
        <v>42</v>
      </c>
      <c r="AX803" s="13" t="s">
        <v>82</v>
      </c>
      <c r="AY803" s="151" t="s">
        <v>139</v>
      </c>
    </row>
    <row r="804" spans="2:65" s="13" customFormat="1" ht="11.25">
      <c r="B804" s="150"/>
      <c r="D804" s="144" t="s">
        <v>159</v>
      </c>
      <c r="E804" s="151" t="s">
        <v>44</v>
      </c>
      <c r="F804" s="152" t="s">
        <v>1134</v>
      </c>
      <c r="H804" s="153">
        <v>11.42</v>
      </c>
      <c r="I804" s="154"/>
      <c r="L804" s="150"/>
      <c r="M804" s="155"/>
      <c r="T804" s="156"/>
      <c r="AT804" s="151" t="s">
        <v>159</v>
      </c>
      <c r="AU804" s="151" t="s">
        <v>92</v>
      </c>
      <c r="AV804" s="13" t="s">
        <v>92</v>
      </c>
      <c r="AW804" s="13" t="s">
        <v>42</v>
      </c>
      <c r="AX804" s="13" t="s">
        <v>82</v>
      </c>
      <c r="AY804" s="151" t="s">
        <v>139</v>
      </c>
    </row>
    <row r="805" spans="2:65" s="14" customFormat="1" ht="11.25">
      <c r="B805" s="157"/>
      <c r="D805" s="144" t="s">
        <v>159</v>
      </c>
      <c r="E805" s="158" t="s">
        <v>44</v>
      </c>
      <c r="F805" s="159" t="s">
        <v>166</v>
      </c>
      <c r="H805" s="160">
        <v>355.73</v>
      </c>
      <c r="I805" s="161"/>
      <c r="L805" s="157"/>
      <c r="M805" s="162"/>
      <c r="T805" s="163"/>
      <c r="AT805" s="158" t="s">
        <v>159</v>
      </c>
      <c r="AU805" s="158" t="s">
        <v>92</v>
      </c>
      <c r="AV805" s="14" t="s">
        <v>146</v>
      </c>
      <c r="AW805" s="14" t="s">
        <v>42</v>
      </c>
      <c r="AX805" s="14" t="s">
        <v>90</v>
      </c>
      <c r="AY805" s="158" t="s">
        <v>139</v>
      </c>
    </row>
    <row r="806" spans="2:65" s="1" customFormat="1" ht="16.5" customHeight="1">
      <c r="B806" s="33"/>
      <c r="C806" s="125" t="s">
        <v>1135</v>
      </c>
      <c r="D806" s="125" t="s">
        <v>142</v>
      </c>
      <c r="E806" s="126" t="s">
        <v>1136</v>
      </c>
      <c r="F806" s="127" t="s">
        <v>1137</v>
      </c>
      <c r="G806" s="128" t="s">
        <v>152</v>
      </c>
      <c r="H806" s="129">
        <v>361.27</v>
      </c>
      <c r="I806" s="130"/>
      <c r="J806" s="131">
        <f>ROUND(I806*H806,2)</f>
        <v>0</v>
      </c>
      <c r="K806" s="132"/>
      <c r="L806" s="33"/>
      <c r="M806" s="133" t="s">
        <v>44</v>
      </c>
      <c r="N806" s="134" t="s">
        <v>53</v>
      </c>
      <c r="P806" s="135">
        <f>O806*H806</f>
        <v>0</v>
      </c>
      <c r="Q806" s="135">
        <v>2.9999999999999997E-4</v>
      </c>
      <c r="R806" s="135">
        <f>Q806*H806</f>
        <v>0.10838099999999999</v>
      </c>
      <c r="S806" s="135">
        <v>0</v>
      </c>
      <c r="T806" s="136">
        <f>S806*H806</f>
        <v>0</v>
      </c>
      <c r="AR806" s="137" t="s">
        <v>232</v>
      </c>
      <c r="AT806" s="137" t="s">
        <v>142</v>
      </c>
      <c r="AU806" s="137" t="s">
        <v>92</v>
      </c>
      <c r="AY806" s="17" t="s">
        <v>139</v>
      </c>
      <c r="BE806" s="138">
        <f>IF(N806="základní",J806,0)</f>
        <v>0</v>
      </c>
      <c r="BF806" s="138">
        <f>IF(N806="snížená",J806,0)</f>
        <v>0</v>
      </c>
      <c r="BG806" s="138">
        <f>IF(N806="zákl. přenesená",J806,0)</f>
        <v>0</v>
      </c>
      <c r="BH806" s="138">
        <f>IF(N806="sníž. přenesená",J806,0)</f>
        <v>0</v>
      </c>
      <c r="BI806" s="138">
        <f>IF(N806="nulová",J806,0)</f>
        <v>0</v>
      </c>
      <c r="BJ806" s="17" t="s">
        <v>90</v>
      </c>
      <c r="BK806" s="138">
        <f>ROUND(I806*H806,2)</f>
        <v>0</v>
      </c>
      <c r="BL806" s="17" t="s">
        <v>232</v>
      </c>
      <c r="BM806" s="137" t="s">
        <v>1138</v>
      </c>
    </row>
    <row r="807" spans="2:65" s="1" customFormat="1" ht="11.25">
      <c r="B807" s="33"/>
      <c r="D807" s="139" t="s">
        <v>148</v>
      </c>
      <c r="F807" s="140" t="s">
        <v>1139</v>
      </c>
      <c r="I807" s="141"/>
      <c r="L807" s="33"/>
      <c r="M807" s="142"/>
      <c r="T807" s="54"/>
      <c r="AT807" s="17" t="s">
        <v>148</v>
      </c>
      <c r="AU807" s="17" t="s">
        <v>92</v>
      </c>
    </row>
    <row r="808" spans="2:65" s="12" customFormat="1" ht="11.25">
      <c r="B808" s="143"/>
      <c r="D808" s="144" t="s">
        <v>159</v>
      </c>
      <c r="E808" s="145" t="s">
        <v>44</v>
      </c>
      <c r="F808" s="146" t="s">
        <v>160</v>
      </c>
      <c r="H808" s="145" t="s">
        <v>44</v>
      </c>
      <c r="I808" s="147"/>
      <c r="L808" s="143"/>
      <c r="M808" s="148"/>
      <c r="T808" s="149"/>
      <c r="AT808" s="145" t="s">
        <v>159</v>
      </c>
      <c r="AU808" s="145" t="s">
        <v>92</v>
      </c>
      <c r="AV808" s="12" t="s">
        <v>90</v>
      </c>
      <c r="AW808" s="12" t="s">
        <v>42</v>
      </c>
      <c r="AX808" s="12" t="s">
        <v>82</v>
      </c>
      <c r="AY808" s="145" t="s">
        <v>139</v>
      </c>
    </row>
    <row r="809" spans="2:65" s="13" customFormat="1" ht="11.25">
      <c r="B809" s="150"/>
      <c r="D809" s="144" t="s">
        <v>159</v>
      </c>
      <c r="E809" s="151" t="s">
        <v>44</v>
      </c>
      <c r="F809" s="152" t="s">
        <v>1140</v>
      </c>
      <c r="H809" s="153">
        <v>5.48</v>
      </c>
      <c r="I809" s="154"/>
      <c r="L809" s="150"/>
      <c r="M809" s="155"/>
      <c r="T809" s="156"/>
      <c r="AT809" s="151" t="s">
        <v>159</v>
      </c>
      <c r="AU809" s="151" t="s">
        <v>92</v>
      </c>
      <c r="AV809" s="13" t="s">
        <v>92</v>
      </c>
      <c r="AW809" s="13" t="s">
        <v>42</v>
      </c>
      <c r="AX809" s="13" t="s">
        <v>82</v>
      </c>
      <c r="AY809" s="151" t="s">
        <v>139</v>
      </c>
    </row>
    <row r="810" spans="2:65" s="13" customFormat="1" ht="11.25">
      <c r="B810" s="150"/>
      <c r="D810" s="144" t="s">
        <v>159</v>
      </c>
      <c r="E810" s="151" t="s">
        <v>44</v>
      </c>
      <c r="F810" s="152" t="s">
        <v>1141</v>
      </c>
      <c r="H810" s="153">
        <v>5.48</v>
      </c>
      <c r="I810" s="154"/>
      <c r="L810" s="150"/>
      <c r="M810" s="155"/>
      <c r="T810" s="156"/>
      <c r="AT810" s="151" t="s">
        <v>159</v>
      </c>
      <c r="AU810" s="151" t="s">
        <v>92</v>
      </c>
      <c r="AV810" s="13" t="s">
        <v>92</v>
      </c>
      <c r="AW810" s="13" t="s">
        <v>42</v>
      </c>
      <c r="AX810" s="13" t="s">
        <v>82</v>
      </c>
      <c r="AY810" s="151" t="s">
        <v>139</v>
      </c>
    </row>
    <row r="811" spans="2:65" s="13" customFormat="1" ht="11.25">
      <c r="B811" s="150"/>
      <c r="D811" s="144" t="s">
        <v>159</v>
      </c>
      <c r="E811" s="151" t="s">
        <v>44</v>
      </c>
      <c r="F811" s="152" t="s">
        <v>1142</v>
      </c>
      <c r="H811" s="153">
        <v>5.48</v>
      </c>
      <c r="I811" s="154"/>
      <c r="L811" s="150"/>
      <c r="M811" s="155"/>
      <c r="T811" s="156"/>
      <c r="AT811" s="151" t="s">
        <v>159</v>
      </c>
      <c r="AU811" s="151" t="s">
        <v>92</v>
      </c>
      <c r="AV811" s="13" t="s">
        <v>92</v>
      </c>
      <c r="AW811" s="13" t="s">
        <v>42</v>
      </c>
      <c r="AX811" s="13" t="s">
        <v>82</v>
      </c>
      <c r="AY811" s="151" t="s">
        <v>139</v>
      </c>
    </row>
    <row r="812" spans="2:65" s="13" customFormat="1" ht="11.25">
      <c r="B812" s="150"/>
      <c r="D812" s="144" t="s">
        <v>159</v>
      </c>
      <c r="E812" s="151" t="s">
        <v>44</v>
      </c>
      <c r="F812" s="152" t="s">
        <v>1143</v>
      </c>
      <c r="H812" s="153">
        <v>5.48</v>
      </c>
      <c r="I812" s="154"/>
      <c r="L812" s="150"/>
      <c r="M812" s="155"/>
      <c r="T812" s="156"/>
      <c r="AT812" s="151" t="s">
        <v>159</v>
      </c>
      <c r="AU812" s="151" t="s">
        <v>92</v>
      </c>
      <c r="AV812" s="13" t="s">
        <v>92</v>
      </c>
      <c r="AW812" s="13" t="s">
        <v>42</v>
      </c>
      <c r="AX812" s="13" t="s">
        <v>82</v>
      </c>
      <c r="AY812" s="151" t="s">
        <v>139</v>
      </c>
    </row>
    <row r="813" spans="2:65" s="13" customFormat="1" ht="11.25">
      <c r="B813" s="150"/>
      <c r="D813" s="144" t="s">
        <v>159</v>
      </c>
      <c r="E813" s="151" t="s">
        <v>44</v>
      </c>
      <c r="F813" s="152" t="s">
        <v>1144</v>
      </c>
      <c r="H813" s="153">
        <v>25.34</v>
      </c>
      <c r="I813" s="154"/>
      <c r="L813" s="150"/>
      <c r="M813" s="155"/>
      <c r="T813" s="156"/>
      <c r="AT813" s="151" t="s">
        <v>159</v>
      </c>
      <c r="AU813" s="151" t="s">
        <v>92</v>
      </c>
      <c r="AV813" s="13" t="s">
        <v>92</v>
      </c>
      <c r="AW813" s="13" t="s">
        <v>42</v>
      </c>
      <c r="AX813" s="13" t="s">
        <v>82</v>
      </c>
      <c r="AY813" s="151" t="s">
        <v>139</v>
      </c>
    </row>
    <row r="814" spans="2:65" s="13" customFormat="1" ht="11.25">
      <c r="B814" s="150"/>
      <c r="D814" s="144" t="s">
        <v>159</v>
      </c>
      <c r="E814" s="151" t="s">
        <v>44</v>
      </c>
      <c r="F814" s="152" t="s">
        <v>1145</v>
      </c>
      <c r="H814" s="153">
        <v>5.54</v>
      </c>
      <c r="I814" s="154"/>
      <c r="L814" s="150"/>
      <c r="M814" s="155"/>
      <c r="T814" s="156"/>
      <c r="AT814" s="151" t="s">
        <v>159</v>
      </c>
      <c r="AU814" s="151" t="s">
        <v>92</v>
      </c>
      <c r="AV814" s="13" t="s">
        <v>92</v>
      </c>
      <c r="AW814" s="13" t="s">
        <v>42</v>
      </c>
      <c r="AX814" s="13" t="s">
        <v>82</v>
      </c>
      <c r="AY814" s="151" t="s">
        <v>139</v>
      </c>
    </row>
    <row r="815" spans="2:65" s="13" customFormat="1" ht="11.25">
      <c r="B815" s="150"/>
      <c r="D815" s="144" t="s">
        <v>159</v>
      </c>
      <c r="E815" s="151" t="s">
        <v>44</v>
      </c>
      <c r="F815" s="152" t="s">
        <v>1125</v>
      </c>
      <c r="H815" s="153">
        <v>24.15</v>
      </c>
      <c r="I815" s="154"/>
      <c r="L815" s="150"/>
      <c r="M815" s="155"/>
      <c r="T815" s="156"/>
      <c r="AT815" s="151" t="s">
        <v>159</v>
      </c>
      <c r="AU815" s="151" t="s">
        <v>92</v>
      </c>
      <c r="AV815" s="13" t="s">
        <v>92</v>
      </c>
      <c r="AW815" s="13" t="s">
        <v>42</v>
      </c>
      <c r="AX815" s="13" t="s">
        <v>82</v>
      </c>
      <c r="AY815" s="151" t="s">
        <v>139</v>
      </c>
    </row>
    <row r="816" spans="2:65" s="13" customFormat="1" ht="11.25">
      <c r="B816" s="150"/>
      <c r="D816" s="144" t="s">
        <v>159</v>
      </c>
      <c r="E816" s="151" t="s">
        <v>44</v>
      </c>
      <c r="F816" s="152" t="s">
        <v>1126</v>
      </c>
      <c r="H816" s="153">
        <v>24.13</v>
      </c>
      <c r="I816" s="154"/>
      <c r="L816" s="150"/>
      <c r="M816" s="155"/>
      <c r="T816" s="156"/>
      <c r="AT816" s="151" t="s">
        <v>159</v>
      </c>
      <c r="AU816" s="151" t="s">
        <v>92</v>
      </c>
      <c r="AV816" s="13" t="s">
        <v>92</v>
      </c>
      <c r="AW816" s="13" t="s">
        <v>42</v>
      </c>
      <c r="AX816" s="13" t="s">
        <v>82</v>
      </c>
      <c r="AY816" s="151" t="s">
        <v>139</v>
      </c>
    </row>
    <row r="817" spans="2:65" s="13" customFormat="1" ht="11.25">
      <c r="B817" s="150"/>
      <c r="D817" s="144" t="s">
        <v>159</v>
      </c>
      <c r="E817" s="151" t="s">
        <v>44</v>
      </c>
      <c r="F817" s="152" t="s">
        <v>1127</v>
      </c>
      <c r="H817" s="153">
        <v>24.13</v>
      </c>
      <c r="I817" s="154"/>
      <c r="L817" s="150"/>
      <c r="M817" s="155"/>
      <c r="T817" s="156"/>
      <c r="AT817" s="151" t="s">
        <v>159</v>
      </c>
      <c r="AU817" s="151" t="s">
        <v>92</v>
      </c>
      <c r="AV817" s="13" t="s">
        <v>92</v>
      </c>
      <c r="AW817" s="13" t="s">
        <v>42</v>
      </c>
      <c r="AX817" s="13" t="s">
        <v>82</v>
      </c>
      <c r="AY817" s="151" t="s">
        <v>139</v>
      </c>
    </row>
    <row r="818" spans="2:65" s="13" customFormat="1" ht="11.25">
      <c r="B818" s="150"/>
      <c r="D818" s="144" t="s">
        <v>159</v>
      </c>
      <c r="E818" s="151" t="s">
        <v>44</v>
      </c>
      <c r="F818" s="152" t="s">
        <v>1128</v>
      </c>
      <c r="H818" s="153">
        <v>24.15</v>
      </c>
      <c r="I818" s="154"/>
      <c r="L818" s="150"/>
      <c r="M818" s="155"/>
      <c r="T818" s="156"/>
      <c r="AT818" s="151" t="s">
        <v>159</v>
      </c>
      <c r="AU818" s="151" t="s">
        <v>92</v>
      </c>
      <c r="AV818" s="13" t="s">
        <v>92</v>
      </c>
      <c r="AW818" s="13" t="s">
        <v>42</v>
      </c>
      <c r="AX818" s="13" t="s">
        <v>82</v>
      </c>
      <c r="AY818" s="151" t="s">
        <v>139</v>
      </c>
    </row>
    <row r="819" spans="2:65" s="13" customFormat="1" ht="11.25">
      <c r="B819" s="150"/>
      <c r="D819" s="144" t="s">
        <v>159</v>
      </c>
      <c r="E819" s="151" t="s">
        <v>44</v>
      </c>
      <c r="F819" s="152" t="s">
        <v>1129</v>
      </c>
      <c r="H819" s="153">
        <v>24.15</v>
      </c>
      <c r="I819" s="154"/>
      <c r="L819" s="150"/>
      <c r="M819" s="155"/>
      <c r="T819" s="156"/>
      <c r="AT819" s="151" t="s">
        <v>159</v>
      </c>
      <c r="AU819" s="151" t="s">
        <v>92</v>
      </c>
      <c r="AV819" s="13" t="s">
        <v>92</v>
      </c>
      <c r="AW819" s="13" t="s">
        <v>42</v>
      </c>
      <c r="AX819" s="13" t="s">
        <v>82</v>
      </c>
      <c r="AY819" s="151" t="s">
        <v>139</v>
      </c>
    </row>
    <row r="820" spans="2:65" s="13" customFormat="1" ht="11.25">
      <c r="B820" s="150"/>
      <c r="D820" s="144" t="s">
        <v>159</v>
      </c>
      <c r="E820" s="151" t="s">
        <v>44</v>
      </c>
      <c r="F820" s="152" t="s">
        <v>1130</v>
      </c>
      <c r="H820" s="153">
        <v>24.13</v>
      </c>
      <c r="I820" s="154"/>
      <c r="L820" s="150"/>
      <c r="M820" s="155"/>
      <c r="T820" s="156"/>
      <c r="AT820" s="151" t="s">
        <v>159</v>
      </c>
      <c r="AU820" s="151" t="s">
        <v>92</v>
      </c>
      <c r="AV820" s="13" t="s">
        <v>92</v>
      </c>
      <c r="AW820" s="13" t="s">
        <v>42</v>
      </c>
      <c r="AX820" s="13" t="s">
        <v>82</v>
      </c>
      <c r="AY820" s="151" t="s">
        <v>139</v>
      </c>
    </row>
    <row r="821" spans="2:65" s="13" customFormat="1" ht="11.25">
      <c r="B821" s="150"/>
      <c r="D821" s="144" t="s">
        <v>159</v>
      </c>
      <c r="E821" s="151" t="s">
        <v>44</v>
      </c>
      <c r="F821" s="152" t="s">
        <v>1131</v>
      </c>
      <c r="H821" s="153">
        <v>24.13</v>
      </c>
      <c r="I821" s="154"/>
      <c r="L821" s="150"/>
      <c r="M821" s="155"/>
      <c r="T821" s="156"/>
      <c r="AT821" s="151" t="s">
        <v>159</v>
      </c>
      <c r="AU821" s="151" t="s">
        <v>92</v>
      </c>
      <c r="AV821" s="13" t="s">
        <v>92</v>
      </c>
      <c r="AW821" s="13" t="s">
        <v>42</v>
      </c>
      <c r="AX821" s="13" t="s">
        <v>82</v>
      </c>
      <c r="AY821" s="151" t="s">
        <v>139</v>
      </c>
    </row>
    <row r="822" spans="2:65" s="13" customFormat="1" ht="11.25">
      <c r="B822" s="150"/>
      <c r="D822" s="144" t="s">
        <v>159</v>
      </c>
      <c r="E822" s="151" t="s">
        <v>44</v>
      </c>
      <c r="F822" s="152" t="s">
        <v>1132</v>
      </c>
      <c r="H822" s="153">
        <v>23.56</v>
      </c>
      <c r="I822" s="154"/>
      <c r="L822" s="150"/>
      <c r="M822" s="155"/>
      <c r="T822" s="156"/>
      <c r="AT822" s="151" t="s">
        <v>159</v>
      </c>
      <c r="AU822" s="151" t="s">
        <v>92</v>
      </c>
      <c r="AV822" s="13" t="s">
        <v>92</v>
      </c>
      <c r="AW822" s="13" t="s">
        <v>42</v>
      </c>
      <c r="AX822" s="13" t="s">
        <v>82</v>
      </c>
      <c r="AY822" s="151" t="s">
        <v>139</v>
      </c>
    </row>
    <row r="823" spans="2:65" s="13" customFormat="1" ht="11.25">
      <c r="B823" s="150"/>
      <c r="D823" s="144" t="s">
        <v>159</v>
      </c>
      <c r="E823" s="151" t="s">
        <v>44</v>
      </c>
      <c r="F823" s="152" t="s">
        <v>1133</v>
      </c>
      <c r="H823" s="153">
        <v>104.52</v>
      </c>
      <c r="I823" s="154"/>
      <c r="L823" s="150"/>
      <c r="M823" s="155"/>
      <c r="T823" s="156"/>
      <c r="AT823" s="151" t="s">
        <v>159</v>
      </c>
      <c r="AU823" s="151" t="s">
        <v>92</v>
      </c>
      <c r="AV823" s="13" t="s">
        <v>92</v>
      </c>
      <c r="AW823" s="13" t="s">
        <v>42</v>
      </c>
      <c r="AX823" s="13" t="s">
        <v>82</v>
      </c>
      <c r="AY823" s="151" t="s">
        <v>139</v>
      </c>
    </row>
    <row r="824" spans="2:65" s="13" customFormat="1" ht="11.25">
      <c r="B824" s="150"/>
      <c r="D824" s="144" t="s">
        <v>159</v>
      </c>
      <c r="E824" s="151" t="s">
        <v>44</v>
      </c>
      <c r="F824" s="152" t="s">
        <v>1134</v>
      </c>
      <c r="H824" s="153">
        <v>11.42</v>
      </c>
      <c r="I824" s="154"/>
      <c r="L824" s="150"/>
      <c r="M824" s="155"/>
      <c r="T824" s="156"/>
      <c r="AT824" s="151" t="s">
        <v>159</v>
      </c>
      <c r="AU824" s="151" t="s">
        <v>92</v>
      </c>
      <c r="AV824" s="13" t="s">
        <v>92</v>
      </c>
      <c r="AW824" s="13" t="s">
        <v>42</v>
      </c>
      <c r="AX824" s="13" t="s">
        <v>82</v>
      </c>
      <c r="AY824" s="151" t="s">
        <v>139</v>
      </c>
    </row>
    <row r="825" spans="2:65" s="14" customFormat="1" ht="11.25">
      <c r="B825" s="157"/>
      <c r="D825" s="144" t="s">
        <v>159</v>
      </c>
      <c r="E825" s="158" t="s">
        <v>44</v>
      </c>
      <c r="F825" s="159" t="s">
        <v>166</v>
      </c>
      <c r="H825" s="160">
        <v>361.27</v>
      </c>
      <c r="I825" s="161"/>
      <c r="L825" s="157"/>
      <c r="M825" s="162"/>
      <c r="T825" s="163"/>
      <c r="AT825" s="158" t="s">
        <v>159</v>
      </c>
      <c r="AU825" s="158" t="s">
        <v>92</v>
      </c>
      <c r="AV825" s="14" t="s">
        <v>146</v>
      </c>
      <c r="AW825" s="14" t="s">
        <v>42</v>
      </c>
      <c r="AX825" s="14" t="s">
        <v>90</v>
      </c>
      <c r="AY825" s="158" t="s">
        <v>139</v>
      </c>
    </row>
    <row r="826" spans="2:65" s="1" customFormat="1" ht="37.9" customHeight="1">
      <c r="B826" s="33"/>
      <c r="C826" s="164" t="s">
        <v>1146</v>
      </c>
      <c r="D826" s="164" t="s">
        <v>224</v>
      </c>
      <c r="E826" s="165" t="s">
        <v>1147</v>
      </c>
      <c r="F826" s="166" t="s">
        <v>1148</v>
      </c>
      <c r="G826" s="167" t="s">
        <v>152</v>
      </c>
      <c r="H826" s="168">
        <v>397.39699999999999</v>
      </c>
      <c r="I826" s="169"/>
      <c r="J826" s="170">
        <f>ROUND(I826*H826,2)</f>
        <v>0</v>
      </c>
      <c r="K826" s="171"/>
      <c r="L826" s="172"/>
      <c r="M826" s="173" t="s">
        <v>44</v>
      </c>
      <c r="N826" s="174" t="s">
        <v>53</v>
      </c>
      <c r="P826" s="135">
        <f>O826*H826</f>
        <v>0</v>
      </c>
      <c r="Q826" s="135">
        <v>3.5500000000000002E-3</v>
      </c>
      <c r="R826" s="135">
        <f>Q826*H826</f>
        <v>1.41075935</v>
      </c>
      <c r="S826" s="135">
        <v>0</v>
      </c>
      <c r="T826" s="136">
        <f>S826*H826</f>
        <v>0</v>
      </c>
      <c r="AR826" s="137" t="s">
        <v>413</v>
      </c>
      <c r="AT826" s="137" t="s">
        <v>224</v>
      </c>
      <c r="AU826" s="137" t="s">
        <v>92</v>
      </c>
      <c r="AY826" s="17" t="s">
        <v>139</v>
      </c>
      <c r="BE826" s="138">
        <f>IF(N826="základní",J826,0)</f>
        <v>0</v>
      </c>
      <c r="BF826" s="138">
        <f>IF(N826="snížená",J826,0)</f>
        <v>0</v>
      </c>
      <c r="BG826" s="138">
        <f>IF(N826="zákl. přenesená",J826,0)</f>
        <v>0</v>
      </c>
      <c r="BH826" s="138">
        <f>IF(N826="sníž. přenesená",J826,0)</f>
        <v>0</v>
      </c>
      <c r="BI826" s="138">
        <f>IF(N826="nulová",J826,0)</f>
        <v>0</v>
      </c>
      <c r="BJ826" s="17" t="s">
        <v>90</v>
      </c>
      <c r="BK826" s="138">
        <f>ROUND(I826*H826,2)</f>
        <v>0</v>
      </c>
      <c r="BL826" s="17" t="s">
        <v>232</v>
      </c>
      <c r="BM826" s="137" t="s">
        <v>1149</v>
      </c>
    </row>
    <row r="827" spans="2:65" s="13" customFormat="1" ht="11.25">
      <c r="B827" s="150"/>
      <c r="D827" s="144" t="s">
        <v>159</v>
      </c>
      <c r="F827" s="152" t="s">
        <v>1150</v>
      </c>
      <c r="H827" s="153">
        <v>397.39699999999999</v>
      </c>
      <c r="I827" s="154"/>
      <c r="L827" s="150"/>
      <c r="M827" s="155"/>
      <c r="T827" s="156"/>
      <c r="AT827" s="151" t="s">
        <v>159</v>
      </c>
      <c r="AU827" s="151" t="s">
        <v>92</v>
      </c>
      <c r="AV827" s="13" t="s">
        <v>92</v>
      </c>
      <c r="AW827" s="13" t="s">
        <v>4</v>
      </c>
      <c r="AX827" s="13" t="s">
        <v>90</v>
      </c>
      <c r="AY827" s="151" t="s">
        <v>139</v>
      </c>
    </row>
    <row r="828" spans="2:65" s="1" customFormat="1" ht="24.2" customHeight="1">
      <c r="B828" s="33"/>
      <c r="C828" s="125" t="s">
        <v>1151</v>
      </c>
      <c r="D828" s="125" t="s">
        <v>142</v>
      </c>
      <c r="E828" s="126" t="s">
        <v>1152</v>
      </c>
      <c r="F828" s="127" t="s">
        <v>1153</v>
      </c>
      <c r="G828" s="128" t="s">
        <v>499</v>
      </c>
      <c r="H828" s="129">
        <v>278.68</v>
      </c>
      <c r="I828" s="130"/>
      <c r="J828" s="131">
        <f>ROUND(I828*H828,2)</f>
        <v>0</v>
      </c>
      <c r="K828" s="132"/>
      <c r="L828" s="33"/>
      <c r="M828" s="133" t="s">
        <v>44</v>
      </c>
      <c r="N828" s="134" t="s">
        <v>53</v>
      </c>
      <c r="P828" s="135">
        <f>O828*H828</f>
        <v>0</v>
      </c>
      <c r="Q828" s="135">
        <v>5.0000000000000002E-5</v>
      </c>
      <c r="R828" s="135">
        <f>Q828*H828</f>
        <v>1.3934E-2</v>
      </c>
      <c r="S828" s="135">
        <v>0</v>
      </c>
      <c r="T828" s="136">
        <f>S828*H828</f>
        <v>0</v>
      </c>
      <c r="AR828" s="137" t="s">
        <v>232</v>
      </c>
      <c r="AT828" s="137" t="s">
        <v>142</v>
      </c>
      <c r="AU828" s="137" t="s">
        <v>92</v>
      </c>
      <c r="AY828" s="17" t="s">
        <v>139</v>
      </c>
      <c r="BE828" s="138">
        <f>IF(N828="základní",J828,0)</f>
        <v>0</v>
      </c>
      <c r="BF828" s="138">
        <f>IF(N828="snížená",J828,0)</f>
        <v>0</v>
      </c>
      <c r="BG828" s="138">
        <f>IF(N828="zákl. přenesená",J828,0)</f>
        <v>0</v>
      </c>
      <c r="BH828" s="138">
        <f>IF(N828="sníž. přenesená",J828,0)</f>
        <v>0</v>
      </c>
      <c r="BI828" s="138">
        <f>IF(N828="nulová",J828,0)</f>
        <v>0</v>
      </c>
      <c r="BJ828" s="17" t="s">
        <v>90</v>
      </c>
      <c r="BK828" s="138">
        <f>ROUND(I828*H828,2)</f>
        <v>0</v>
      </c>
      <c r="BL828" s="17" t="s">
        <v>232</v>
      </c>
      <c r="BM828" s="137" t="s">
        <v>1154</v>
      </c>
    </row>
    <row r="829" spans="2:65" s="1" customFormat="1" ht="11.25">
      <c r="B829" s="33"/>
      <c r="D829" s="139" t="s">
        <v>148</v>
      </c>
      <c r="F829" s="140" t="s">
        <v>1155</v>
      </c>
      <c r="I829" s="141"/>
      <c r="L829" s="33"/>
      <c r="M829" s="142"/>
      <c r="T829" s="54"/>
      <c r="AT829" s="17" t="s">
        <v>148</v>
      </c>
      <c r="AU829" s="17" t="s">
        <v>92</v>
      </c>
    </row>
    <row r="830" spans="2:65" s="12" customFormat="1" ht="11.25">
      <c r="B830" s="143"/>
      <c r="D830" s="144" t="s">
        <v>159</v>
      </c>
      <c r="E830" s="145" t="s">
        <v>44</v>
      </c>
      <c r="F830" s="146" t="s">
        <v>160</v>
      </c>
      <c r="H830" s="145" t="s">
        <v>44</v>
      </c>
      <c r="I830" s="147"/>
      <c r="L830" s="143"/>
      <c r="M830" s="148"/>
      <c r="T830" s="149"/>
      <c r="AT830" s="145" t="s">
        <v>159</v>
      </c>
      <c r="AU830" s="145" t="s">
        <v>92</v>
      </c>
      <c r="AV830" s="12" t="s">
        <v>90</v>
      </c>
      <c r="AW830" s="12" t="s">
        <v>42</v>
      </c>
      <c r="AX830" s="12" t="s">
        <v>82</v>
      </c>
      <c r="AY830" s="145" t="s">
        <v>139</v>
      </c>
    </row>
    <row r="831" spans="2:65" s="12" customFormat="1" ht="11.25">
      <c r="B831" s="143"/>
      <c r="D831" s="144" t="s">
        <v>159</v>
      </c>
      <c r="E831" s="145" t="s">
        <v>44</v>
      </c>
      <c r="F831" s="146" t="s">
        <v>1156</v>
      </c>
      <c r="H831" s="145" t="s">
        <v>44</v>
      </c>
      <c r="I831" s="147"/>
      <c r="L831" s="143"/>
      <c r="M831" s="148"/>
      <c r="T831" s="149"/>
      <c r="AT831" s="145" t="s">
        <v>159</v>
      </c>
      <c r="AU831" s="145" t="s">
        <v>92</v>
      </c>
      <c r="AV831" s="12" t="s">
        <v>90</v>
      </c>
      <c r="AW831" s="12" t="s">
        <v>42</v>
      </c>
      <c r="AX831" s="12" t="s">
        <v>82</v>
      </c>
      <c r="AY831" s="145" t="s">
        <v>139</v>
      </c>
    </row>
    <row r="832" spans="2:65" s="13" customFormat="1" ht="11.25">
      <c r="B832" s="150"/>
      <c r="D832" s="144" t="s">
        <v>159</v>
      </c>
      <c r="E832" s="151" t="s">
        <v>44</v>
      </c>
      <c r="F832" s="152" t="s">
        <v>1157</v>
      </c>
      <c r="H832" s="153">
        <v>4.58</v>
      </c>
      <c r="I832" s="154"/>
      <c r="L832" s="150"/>
      <c r="M832" s="155"/>
      <c r="T832" s="156"/>
      <c r="AT832" s="151" t="s">
        <v>159</v>
      </c>
      <c r="AU832" s="151" t="s">
        <v>92</v>
      </c>
      <c r="AV832" s="13" t="s">
        <v>92</v>
      </c>
      <c r="AW832" s="13" t="s">
        <v>42</v>
      </c>
      <c r="AX832" s="13" t="s">
        <v>82</v>
      </c>
      <c r="AY832" s="151" t="s">
        <v>139</v>
      </c>
    </row>
    <row r="833" spans="2:51" s="13" customFormat="1" ht="11.25">
      <c r="B833" s="150"/>
      <c r="D833" s="144" t="s">
        <v>159</v>
      </c>
      <c r="E833" s="151" t="s">
        <v>44</v>
      </c>
      <c r="F833" s="152" t="s">
        <v>1158</v>
      </c>
      <c r="H833" s="153">
        <v>4.58</v>
      </c>
      <c r="I833" s="154"/>
      <c r="L833" s="150"/>
      <c r="M833" s="155"/>
      <c r="T833" s="156"/>
      <c r="AT833" s="151" t="s">
        <v>159</v>
      </c>
      <c r="AU833" s="151" t="s">
        <v>92</v>
      </c>
      <c r="AV833" s="13" t="s">
        <v>92</v>
      </c>
      <c r="AW833" s="13" t="s">
        <v>42</v>
      </c>
      <c r="AX833" s="13" t="s">
        <v>82</v>
      </c>
      <c r="AY833" s="151" t="s">
        <v>139</v>
      </c>
    </row>
    <row r="834" spans="2:51" s="13" customFormat="1" ht="11.25">
      <c r="B834" s="150"/>
      <c r="D834" s="144" t="s">
        <v>159</v>
      </c>
      <c r="E834" s="151" t="s">
        <v>44</v>
      </c>
      <c r="F834" s="152" t="s">
        <v>1159</v>
      </c>
      <c r="H834" s="153">
        <v>4.58</v>
      </c>
      <c r="I834" s="154"/>
      <c r="L834" s="150"/>
      <c r="M834" s="155"/>
      <c r="T834" s="156"/>
      <c r="AT834" s="151" t="s">
        <v>159</v>
      </c>
      <c r="AU834" s="151" t="s">
        <v>92</v>
      </c>
      <c r="AV834" s="13" t="s">
        <v>92</v>
      </c>
      <c r="AW834" s="13" t="s">
        <v>42</v>
      </c>
      <c r="AX834" s="13" t="s">
        <v>82</v>
      </c>
      <c r="AY834" s="151" t="s">
        <v>139</v>
      </c>
    </row>
    <row r="835" spans="2:51" s="13" customFormat="1" ht="11.25">
      <c r="B835" s="150"/>
      <c r="D835" s="144" t="s">
        <v>159</v>
      </c>
      <c r="E835" s="151" t="s">
        <v>44</v>
      </c>
      <c r="F835" s="152" t="s">
        <v>1160</v>
      </c>
      <c r="H835" s="153">
        <v>4.58</v>
      </c>
      <c r="I835" s="154"/>
      <c r="L835" s="150"/>
      <c r="M835" s="155"/>
      <c r="T835" s="156"/>
      <c r="AT835" s="151" t="s">
        <v>159</v>
      </c>
      <c r="AU835" s="151" t="s">
        <v>92</v>
      </c>
      <c r="AV835" s="13" t="s">
        <v>92</v>
      </c>
      <c r="AW835" s="13" t="s">
        <v>42</v>
      </c>
      <c r="AX835" s="13" t="s">
        <v>82</v>
      </c>
      <c r="AY835" s="151" t="s">
        <v>139</v>
      </c>
    </row>
    <row r="836" spans="2:51" s="12" customFormat="1" ht="11.25">
      <c r="B836" s="143"/>
      <c r="D836" s="144" t="s">
        <v>159</v>
      </c>
      <c r="E836" s="145" t="s">
        <v>44</v>
      </c>
      <c r="F836" s="146" t="s">
        <v>1161</v>
      </c>
      <c r="H836" s="145" t="s">
        <v>44</v>
      </c>
      <c r="I836" s="147"/>
      <c r="L836" s="143"/>
      <c r="M836" s="148"/>
      <c r="T836" s="149"/>
      <c r="AT836" s="145" t="s">
        <v>159</v>
      </c>
      <c r="AU836" s="145" t="s">
        <v>92</v>
      </c>
      <c r="AV836" s="12" t="s">
        <v>90</v>
      </c>
      <c r="AW836" s="12" t="s">
        <v>42</v>
      </c>
      <c r="AX836" s="12" t="s">
        <v>82</v>
      </c>
      <c r="AY836" s="145" t="s">
        <v>139</v>
      </c>
    </row>
    <row r="837" spans="2:51" s="13" customFormat="1" ht="11.25">
      <c r="B837" s="150"/>
      <c r="D837" s="144" t="s">
        <v>159</v>
      </c>
      <c r="E837" s="151" t="s">
        <v>44</v>
      </c>
      <c r="F837" s="152" t="s">
        <v>1162</v>
      </c>
      <c r="H837" s="153">
        <v>18.899999999999999</v>
      </c>
      <c r="I837" s="154"/>
      <c r="L837" s="150"/>
      <c r="M837" s="155"/>
      <c r="T837" s="156"/>
      <c r="AT837" s="151" t="s">
        <v>159</v>
      </c>
      <c r="AU837" s="151" t="s">
        <v>92</v>
      </c>
      <c r="AV837" s="13" t="s">
        <v>92</v>
      </c>
      <c r="AW837" s="13" t="s">
        <v>42</v>
      </c>
      <c r="AX837" s="13" t="s">
        <v>82</v>
      </c>
      <c r="AY837" s="151" t="s">
        <v>139</v>
      </c>
    </row>
    <row r="838" spans="2:51" s="12" customFormat="1" ht="11.25">
      <c r="B838" s="143"/>
      <c r="D838" s="144" t="s">
        <v>159</v>
      </c>
      <c r="E838" s="145" t="s">
        <v>44</v>
      </c>
      <c r="F838" s="146" t="s">
        <v>1163</v>
      </c>
      <c r="H838" s="145" t="s">
        <v>44</v>
      </c>
      <c r="I838" s="147"/>
      <c r="L838" s="143"/>
      <c r="M838" s="148"/>
      <c r="T838" s="149"/>
      <c r="AT838" s="145" t="s">
        <v>159</v>
      </c>
      <c r="AU838" s="145" t="s">
        <v>92</v>
      </c>
      <c r="AV838" s="12" t="s">
        <v>90</v>
      </c>
      <c r="AW838" s="12" t="s">
        <v>42</v>
      </c>
      <c r="AX838" s="12" t="s">
        <v>82</v>
      </c>
      <c r="AY838" s="145" t="s">
        <v>139</v>
      </c>
    </row>
    <row r="839" spans="2:51" s="13" customFormat="1" ht="11.25">
      <c r="B839" s="150"/>
      <c r="D839" s="144" t="s">
        <v>159</v>
      </c>
      <c r="E839" s="151" t="s">
        <v>44</v>
      </c>
      <c r="F839" s="152" t="s">
        <v>1164</v>
      </c>
      <c r="H839" s="153">
        <v>8.76</v>
      </c>
      <c r="I839" s="154"/>
      <c r="L839" s="150"/>
      <c r="M839" s="155"/>
      <c r="T839" s="156"/>
      <c r="AT839" s="151" t="s">
        <v>159</v>
      </c>
      <c r="AU839" s="151" t="s">
        <v>92</v>
      </c>
      <c r="AV839" s="13" t="s">
        <v>92</v>
      </c>
      <c r="AW839" s="13" t="s">
        <v>42</v>
      </c>
      <c r="AX839" s="13" t="s">
        <v>82</v>
      </c>
      <c r="AY839" s="151" t="s">
        <v>139</v>
      </c>
    </row>
    <row r="840" spans="2:51" s="12" customFormat="1" ht="11.25">
      <c r="B840" s="143"/>
      <c r="D840" s="144" t="s">
        <v>159</v>
      </c>
      <c r="E840" s="145" t="s">
        <v>44</v>
      </c>
      <c r="F840" s="146" t="s">
        <v>1165</v>
      </c>
      <c r="H840" s="145" t="s">
        <v>44</v>
      </c>
      <c r="I840" s="147"/>
      <c r="L840" s="143"/>
      <c r="M840" s="148"/>
      <c r="T840" s="149"/>
      <c r="AT840" s="145" t="s">
        <v>159</v>
      </c>
      <c r="AU840" s="145" t="s">
        <v>92</v>
      </c>
      <c r="AV840" s="12" t="s">
        <v>90</v>
      </c>
      <c r="AW840" s="12" t="s">
        <v>42</v>
      </c>
      <c r="AX840" s="12" t="s">
        <v>82</v>
      </c>
      <c r="AY840" s="145" t="s">
        <v>139</v>
      </c>
    </row>
    <row r="841" spans="2:51" s="13" customFormat="1" ht="11.25">
      <c r="B841" s="150"/>
      <c r="D841" s="144" t="s">
        <v>159</v>
      </c>
      <c r="E841" s="151" t="s">
        <v>44</v>
      </c>
      <c r="F841" s="152" t="s">
        <v>1166</v>
      </c>
      <c r="H841" s="153">
        <v>19.95</v>
      </c>
      <c r="I841" s="154"/>
      <c r="L841" s="150"/>
      <c r="M841" s="155"/>
      <c r="T841" s="156"/>
      <c r="AT841" s="151" t="s">
        <v>159</v>
      </c>
      <c r="AU841" s="151" t="s">
        <v>92</v>
      </c>
      <c r="AV841" s="13" t="s">
        <v>92</v>
      </c>
      <c r="AW841" s="13" t="s">
        <v>42</v>
      </c>
      <c r="AX841" s="13" t="s">
        <v>82</v>
      </c>
      <c r="AY841" s="151" t="s">
        <v>139</v>
      </c>
    </row>
    <row r="842" spans="2:51" s="13" customFormat="1" ht="11.25">
      <c r="B842" s="150"/>
      <c r="D842" s="144" t="s">
        <v>159</v>
      </c>
      <c r="E842" s="151" t="s">
        <v>44</v>
      </c>
      <c r="F842" s="152" t="s">
        <v>1167</v>
      </c>
      <c r="H842" s="153">
        <v>19.95</v>
      </c>
      <c r="I842" s="154"/>
      <c r="L842" s="150"/>
      <c r="M842" s="155"/>
      <c r="T842" s="156"/>
      <c r="AT842" s="151" t="s">
        <v>159</v>
      </c>
      <c r="AU842" s="151" t="s">
        <v>92</v>
      </c>
      <c r="AV842" s="13" t="s">
        <v>92</v>
      </c>
      <c r="AW842" s="13" t="s">
        <v>42</v>
      </c>
      <c r="AX842" s="13" t="s">
        <v>82</v>
      </c>
      <c r="AY842" s="151" t="s">
        <v>139</v>
      </c>
    </row>
    <row r="843" spans="2:51" s="13" customFormat="1" ht="11.25">
      <c r="B843" s="150"/>
      <c r="D843" s="144" t="s">
        <v>159</v>
      </c>
      <c r="E843" s="151" t="s">
        <v>44</v>
      </c>
      <c r="F843" s="152" t="s">
        <v>1168</v>
      </c>
      <c r="H843" s="153">
        <v>19.95</v>
      </c>
      <c r="I843" s="154"/>
      <c r="L843" s="150"/>
      <c r="M843" s="155"/>
      <c r="T843" s="156"/>
      <c r="AT843" s="151" t="s">
        <v>159</v>
      </c>
      <c r="AU843" s="151" t="s">
        <v>92</v>
      </c>
      <c r="AV843" s="13" t="s">
        <v>92</v>
      </c>
      <c r="AW843" s="13" t="s">
        <v>42</v>
      </c>
      <c r="AX843" s="13" t="s">
        <v>82</v>
      </c>
      <c r="AY843" s="151" t="s">
        <v>139</v>
      </c>
    </row>
    <row r="844" spans="2:51" s="13" customFormat="1" ht="11.25">
      <c r="B844" s="150"/>
      <c r="D844" s="144" t="s">
        <v>159</v>
      </c>
      <c r="E844" s="151" t="s">
        <v>44</v>
      </c>
      <c r="F844" s="152" t="s">
        <v>1169</v>
      </c>
      <c r="H844" s="153">
        <v>19.95</v>
      </c>
      <c r="I844" s="154"/>
      <c r="L844" s="150"/>
      <c r="M844" s="155"/>
      <c r="T844" s="156"/>
      <c r="AT844" s="151" t="s">
        <v>159</v>
      </c>
      <c r="AU844" s="151" t="s">
        <v>92</v>
      </c>
      <c r="AV844" s="13" t="s">
        <v>92</v>
      </c>
      <c r="AW844" s="13" t="s">
        <v>42</v>
      </c>
      <c r="AX844" s="13" t="s">
        <v>82</v>
      </c>
      <c r="AY844" s="151" t="s">
        <v>139</v>
      </c>
    </row>
    <row r="845" spans="2:51" s="13" customFormat="1" ht="11.25">
      <c r="B845" s="150"/>
      <c r="D845" s="144" t="s">
        <v>159</v>
      </c>
      <c r="E845" s="151" t="s">
        <v>44</v>
      </c>
      <c r="F845" s="152" t="s">
        <v>1170</v>
      </c>
      <c r="H845" s="153">
        <v>19.95</v>
      </c>
      <c r="I845" s="154"/>
      <c r="L845" s="150"/>
      <c r="M845" s="155"/>
      <c r="T845" s="156"/>
      <c r="AT845" s="151" t="s">
        <v>159</v>
      </c>
      <c r="AU845" s="151" t="s">
        <v>92</v>
      </c>
      <c r="AV845" s="13" t="s">
        <v>92</v>
      </c>
      <c r="AW845" s="13" t="s">
        <v>42</v>
      </c>
      <c r="AX845" s="13" t="s">
        <v>82</v>
      </c>
      <c r="AY845" s="151" t="s">
        <v>139</v>
      </c>
    </row>
    <row r="846" spans="2:51" s="13" customFormat="1" ht="11.25">
      <c r="B846" s="150"/>
      <c r="D846" s="144" t="s">
        <v>159</v>
      </c>
      <c r="E846" s="151" t="s">
        <v>44</v>
      </c>
      <c r="F846" s="152" t="s">
        <v>1171</v>
      </c>
      <c r="H846" s="153">
        <v>19.95</v>
      </c>
      <c r="I846" s="154"/>
      <c r="L846" s="150"/>
      <c r="M846" s="155"/>
      <c r="T846" s="156"/>
      <c r="AT846" s="151" t="s">
        <v>159</v>
      </c>
      <c r="AU846" s="151" t="s">
        <v>92</v>
      </c>
      <c r="AV846" s="13" t="s">
        <v>92</v>
      </c>
      <c r="AW846" s="13" t="s">
        <v>42</v>
      </c>
      <c r="AX846" s="13" t="s">
        <v>82</v>
      </c>
      <c r="AY846" s="151" t="s">
        <v>139</v>
      </c>
    </row>
    <row r="847" spans="2:51" s="13" customFormat="1" ht="11.25">
      <c r="B847" s="150"/>
      <c r="D847" s="144" t="s">
        <v>159</v>
      </c>
      <c r="E847" s="151" t="s">
        <v>44</v>
      </c>
      <c r="F847" s="152" t="s">
        <v>1172</v>
      </c>
      <c r="H847" s="153">
        <v>19.95</v>
      </c>
      <c r="I847" s="154"/>
      <c r="L847" s="150"/>
      <c r="M847" s="155"/>
      <c r="T847" s="156"/>
      <c r="AT847" s="151" t="s">
        <v>159</v>
      </c>
      <c r="AU847" s="151" t="s">
        <v>92</v>
      </c>
      <c r="AV847" s="13" t="s">
        <v>92</v>
      </c>
      <c r="AW847" s="13" t="s">
        <v>42</v>
      </c>
      <c r="AX847" s="13" t="s">
        <v>82</v>
      </c>
      <c r="AY847" s="151" t="s">
        <v>139</v>
      </c>
    </row>
    <row r="848" spans="2:51" s="13" customFormat="1" ht="11.25">
      <c r="B848" s="150"/>
      <c r="D848" s="144" t="s">
        <v>159</v>
      </c>
      <c r="E848" s="151" t="s">
        <v>44</v>
      </c>
      <c r="F848" s="152" t="s">
        <v>1173</v>
      </c>
      <c r="H848" s="153">
        <v>19.95</v>
      </c>
      <c r="I848" s="154"/>
      <c r="L848" s="150"/>
      <c r="M848" s="155"/>
      <c r="T848" s="156"/>
      <c r="AT848" s="151" t="s">
        <v>159</v>
      </c>
      <c r="AU848" s="151" t="s">
        <v>92</v>
      </c>
      <c r="AV848" s="13" t="s">
        <v>92</v>
      </c>
      <c r="AW848" s="13" t="s">
        <v>42</v>
      </c>
      <c r="AX848" s="13" t="s">
        <v>82</v>
      </c>
      <c r="AY848" s="151" t="s">
        <v>139</v>
      </c>
    </row>
    <row r="849" spans="2:65" s="12" customFormat="1" ht="11.25">
      <c r="B849" s="143"/>
      <c r="D849" s="144" t="s">
        <v>159</v>
      </c>
      <c r="E849" s="145" t="s">
        <v>44</v>
      </c>
      <c r="F849" s="146" t="s">
        <v>1174</v>
      </c>
      <c r="H849" s="145" t="s">
        <v>44</v>
      </c>
      <c r="I849" s="147"/>
      <c r="L849" s="143"/>
      <c r="M849" s="148"/>
      <c r="T849" s="149"/>
      <c r="AT849" s="145" t="s">
        <v>159</v>
      </c>
      <c r="AU849" s="145" t="s">
        <v>92</v>
      </c>
      <c r="AV849" s="12" t="s">
        <v>90</v>
      </c>
      <c r="AW849" s="12" t="s">
        <v>42</v>
      </c>
      <c r="AX849" s="12" t="s">
        <v>82</v>
      </c>
      <c r="AY849" s="145" t="s">
        <v>139</v>
      </c>
    </row>
    <row r="850" spans="2:65" s="13" customFormat="1" ht="11.25">
      <c r="B850" s="150"/>
      <c r="D850" s="144" t="s">
        <v>159</v>
      </c>
      <c r="E850" s="151" t="s">
        <v>44</v>
      </c>
      <c r="F850" s="152" t="s">
        <v>1175</v>
      </c>
      <c r="H850" s="153">
        <v>73.099999999999994</v>
      </c>
      <c r="I850" s="154"/>
      <c r="L850" s="150"/>
      <c r="M850" s="155"/>
      <c r="T850" s="156"/>
      <c r="AT850" s="151" t="s">
        <v>159</v>
      </c>
      <c r="AU850" s="151" t="s">
        <v>92</v>
      </c>
      <c r="AV850" s="13" t="s">
        <v>92</v>
      </c>
      <c r="AW850" s="13" t="s">
        <v>42</v>
      </c>
      <c r="AX850" s="13" t="s">
        <v>82</v>
      </c>
      <c r="AY850" s="151" t="s">
        <v>139</v>
      </c>
    </row>
    <row r="851" spans="2:65" s="14" customFormat="1" ht="11.25">
      <c r="B851" s="157"/>
      <c r="D851" s="144" t="s">
        <v>159</v>
      </c>
      <c r="E851" s="158" t="s">
        <v>44</v>
      </c>
      <c r="F851" s="159" t="s">
        <v>166</v>
      </c>
      <c r="H851" s="160">
        <v>278.68</v>
      </c>
      <c r="I851" s="161"/>
      <c r="L851" s="157"/>
      <c r="M851" s="162"/>
      <c r="T851" s="163"/>
      <c r="AT851" s="158" t="s">
        <v>159</v>
      </c>
      <c r="AU851" s="158" t="s">
        <v>92</v>
      </c>
      <c r="AV851" s="14" t="s">
        <v>146</v>
      </c>
      <c r="AW851" s="14" t="s">
        <v>42</v>
      </c>
      <c r="AX851" s="14" t="s">
        <v>90</v>
      </c>
      <c r="AY851" s="158" t="s">
        <v>139</v>
      </c>
    </row>
    <row r="852" spans="2:65" s="1" customFormat="1" ht="37.9" customHeight="1">
      <c r="B852" s="33"/>
      <c r="C852" s="164" t="s">
        <v>1176</v>
      </c>
      <c r="D852" s="164" t="s">
        <v>224</v>
      </c>
      <c r="E852" s="165" t="s">
        <v>1147</v>
      </c>
      <c r="F852" s="166" t="s">
        <v>1148</v>
      </c>
      <c r="G852" s="167" t="s">
        <v>152</v>
      </c>
      <c r="H852" s="168">
        <v>47.375999999999998</v>
      </c>
      <c r="I852" s="169"/>
      <c r="J852" s="170">
        <f>ROUND(I852*H852,2)</f>
        <v>0</v>
      </c>
      <c r="K852" s="171"/>
      <c r="L852" s="172"/>
      <c r="M852" s="173" t="s">
        <v>44</v>
      </c>
      <c r="N852" s="174" t="s">
        <v>53</v>
      </c>
      <c r="P852" s="135">
        <f>O852*H852</f>
        <v>0</v>
      </c>
      <c r="Q852" s="135">
        <v>3.5500000000000002E-3</v>
      </c>
      <c r="R852" s="135">
        <f>Q852*H852</f>
        <v>0.1681848</v>
      </c>
      <c r="S852" s="135">
        <v>0</v>
      </c>
      <c r="T852" s="136">
        <f>S852*H852</f>
        <v>0</v>
      </c>
      <c r="AR852" s="137" t="s">
        <v>413</v>
      </c>
      <c r="AT852" s="137" t="s">
        <v>224</v>
      </c>
      <c r="AU852" s="137" t="s">
        <v>92</v>
      </c>
      <c r="AY852" s="17" t="s">
        <v>139</v>
      </c>
      <c r="BE852" s="138">
        <f>IF(N852="základní",J852,0)</f>
        <v>0</v>
      </c>
      <c r="BF852" s="138">
        <f>IF(N852="snížená",J852,0)</f>
        <v>0</v>
      </c>
      <c r="BG852" s="138">
        <f>IF(N852="zákl. přenesená",J852,0)</f>
        <v>0</v>
      </c>
      <c r="BH852" s="138">
        <f>IF(N852="sníž. přenesená",J852,0)</f>
        <v>0</v>
      </c>
      <c r="BI852" s="138">
        <f>IF(N852="nulová",J852,0)</f>
        <v>0</v>
      </c>
      <c r="BJ852" s="17" t="s">
        <v>90</v>
      </c>
      <c r="BK852" s="138">
        <f>ROUND(I852*H852,2)</f>
        <v>0</v>
      </c>
      <c r="BL852" s="17" t="s">
        <v>232</v>
      </c>
      <c r="BM852" s="137" t="s">
        <v>1177</v>
      </c>
    </row>
    <row r="853" spans="2:65" s="13" customFormat="1" ht="11.25">
      <c r="B853" s="150"/>
      <c r="D853" s="144" t="s">
        <v>159</v>
      </c>
      <c r="F853" s="152" t="s">
        <v>1178</v>
      </c>
      <c r="H853" s="153">
        <v>47.375999999999998</v>
      </c>
      <c r="I853" s="154"/>
      <c r="L853" s="150"/>
      <c r="M853" s="155"/>
      <c r="T853" s="156"/>
      <c r="AT853" s="151" t="s">
        <v>159</v>
      </c>
      <c r="AU853" s="151" t="s">
        <v>92</v>
      </c>
      <c r="AV853" s="13" t="s">
        <v>92</v>
      </c>
      <c r="AW853" s="13" t="s">
        <v>4</v>
      </c>
      <c r="AX853" s="13" t="s">
        <v>90</v>
      </c>
      <c r="AY853" s="151" t="s">
        <v>139</v>
      </c>
    </row>
    <row r="854" spans="2:65" s="1" customFormat="1" ht="24.2" customHeight="1">
      <c r="B854" s="33"/>
      <c r="C854" s="125" t="s">
        <v>1179</v>
      </c>
      <c r="D854" s="125" t="s">
        <v>142</v>
      </c>
      <c r="E854" s="126" t="s">
        <v>1180</v>
      </c>
      <c r="F854" s="127" t="s">
        <v>1181</v>
      </c>
      <c r="G854" s="128" t="s">
        <v>302</v>
      </c>
      <c r="H854" s="129">
        <v>7.1310000000000002</v>
      </c>
      <c r="I854" s="130"/>
      <c r="J854" s="131">
        <f>ROUND(I854*H854,2)</f>
        <v>0</v>
      </c>
      <c r="K854" s="132"/>
      <c r="L854" s="33"/>
      <c r="M854" s="133" t="s">
        <v>44</v>
      </c>
      <c r="N854" s="134" t="s">
        <v>53</v>
      </c>
      <c r="P854" s="135">
        <f>O854*H854</f>
        <v>0</v>
      </c>
      <c r="Q854" s="135">
        <v>0</v>
      </c>
      <c r="R854" s="135">
        <f>Q854*H854</f>
        <v>0</v>
      </c>
      <c r="S854" s="135">
        <v>0</v>
      </c>
      <c r="T854" s="136">
        <f>S854*H854</f>
        <v>0</v>
      </c>
      <c r="AR854" s="137" t="s">
        <v>232</v>
      </c>
      <c r="AT854" s="137" t="s">
        <v>142</v>
      </c>
      <c r="AU854" s="137" t="s">
        <v>92</v>
      </c>
      <c r="AY854" s="17" t="s">
        <v>139</v>
      </c>
      <c r="BE854" s="138">
        <f>IF(N854="základní",J854,0)</f>
        <v>0</v>
      </c>
      <c r="BF854" s="138">
        <f>IF(N854="snížená",J854,0)</f>
        <v>0</v>
      </c>
      <c r="BG854" s="138">
        <f>IF(N854="zákl. přenesená",J854,0)</f>
        <v>0</v>
      </c>
      <c r="BH854" s="138">
        <f>IF(N854="sníž. přenesená",J854,0)</f>
        <v>0</v>
      </c>
      <c r="BI854" s="138">
        <f>IF(N854="nulová",J854,0)</f>
        <v>0</v>
      </c>
      <c r="BJ854" s="17" t="s">
        <v>90</v>
      </c>
      <c r="BK854" s="138">
        <f>ROUND(I854*H854,2)</f>
        <v>0</v>
      </c>
      <c r="BL854" s="17" t="s">
        <v>232</v>
      </c>
      <c r="BM854" s="137" t="s">
        <v>1182</v>
      </c>
    </row>
    <row r="855" spans="2:65" s="1" customFormat="1" ht="11.25">
      <c r="B855" s="33"/>
      <c r="D855" s="139" t="s">
        <v>148</v>
      </c>
      <c r="F855" s="140" t="s">
        <v>1183</v>
      </c>
      <c r="I855" s="141"/>
      <c r="L855" s="33"/>
      <c r="M855" s="142"/>
      <c r="T855" s="54"/>
      <c r="AT855" s="17" t="s">
        <v>148</v>
      </c>
      <c r="AU855" s="17" t="s">
        <v>92</v>
      </c>
    </row>
    <row r="856" spans="2:65" s="11" customFormat="1" ht="22.9" customHeight="1">
      <c r="B856" s="113"/>
      <c r="D856" s="114" t="s">
        <v>81</v>
      </c>
      <c r="E856" s="123" t="s">
        <v>1184</v>
      </c>
      <c r="F856" s="123" t="s">
        <v>1185</v>
      </c>
      <c r="I856" s="116"/>
      <c r="J856" s="124">
        <f>BK856</f>
        <v>0</v>
      </c>
      <c r="L856" s="113"/>
      <c r="M856" s="118"/>
      <c r="P856" s="119">
        <f>SUM(P857:P946)</f>
        <v>0</v>
      </c>
      <c r="R856" s="119">
        <f>SUM(R857:R946)</f>
        <v>6.6752852599999999</v>
      </c>
      <c r="T856" s="120">
        <f>SUM(T857:T946)</f>
        <v>17.281097000000003</v>
      </c>
      <c r="AR856" s="114" t="s">
        <v>92</v>
      </c>
      <c r="AT856" s="121" t="s">
        <v>81</v>
      </c>
      <c r="AU856" s="121" t="s">
        <v>90</v>
      </c>
      <c r="AY856" s="114" t="s">
        <v>139</v>
      </c>
      <c r="BK856" s="122">
        <f>SUM(BK857:BK946)</f>
        <v>0</v>
      </c>
    </row>
    <row r="857" spans="2:65" s="1" customFormat="1" ht="16.5" customHeight="1">
      <c r="B857" s="33"/>
      <c r="C857" s="125" t="s">
        <v>1186</v>
      </c>
      <c r="D857" s="125" t="s">
        <v>142</v>
      </c>
      <c r="E857" s="126" t="s">
        <v>1187</v>
      </c>
      <c r="F857" s="127" t="s">
        <v>1188</v>
      </c>
      <c r="G857" s="128" t="s">
        <v>152</v>
      </c>
      <c r="H857" s="129">
        <v>267.65699999999998</v>
      </c>
      <c r="I857" s="130"/>
      <c r="J857" s="131">
        <f>ROUND(I857*H857,2)</f>
        <v>0</v>
      </c>
      <c r="K857" s="132"/>
      <c r="L857" s="33"/>
      <c r="M857" s="133" t="s">
        <v>44</v>
      </c>
      <c r="N857" s="134" t="s">
        <v>53</v>
      </c>
      <c r="P857" s="135">
        <f>O857*H857</f>
        <v>0</v>
      </c>
      <c r="Q857" s="135">
        <v>2.9999999999999997E-4</v>
      </c>
      <c r="R857" s="135">
        <f>Q857*H857</f>
        <v>8.0297099999999982E-2</v>
      </c>
      <c r="S857" s="135">
        <v>0</v>
      </c>
      <c r="T857" s="136">
        <f>S857*H857</f>
        <v>0</v>
      </c>
      <c r="AR857" s="137" t="s">
        <v>232</v>
      </c>
      <c r="AT857" s="137" t="s">
        <v>142</v>
      </c>
      <c r="AU857" s="137" t="s">
        <v>92</v>
      </c>
      <c r="AY857" s="17" t="s">
        <v>139</v>
      </c>
      <c r="BE857" s="138">
        <f>IF(N857="základní",J857,0)</f>
        <v>0</v>
      </c>
      <c r="BF857" s="138">
        <f>IF(N857="snížená",J857,0)</f>
        <v>0</v>
      </c>
      <c r="BG857" s="138">
        <f>IF(N857="zákl. přenesená",J857,0)</f>
        <v>0</v>
      </c>
      <c r="BH857" s="138">
        <f>IF(N857="sníž. přenesená",J857,0)</f>
        <v>0</v>
      </c>
      <c r="BI857" s="138">
        <f>IF(N857="nulová",J857,0)</f>
        <v>0</v>
      </c>
      <c r="BJ857" s="17" t="s">
        <v>90</v>
      </c>
      <c r="BK857" s="138">
        <f>ROUND(I857*H857,2)</f>
        <v>0</v>
      </c>
      <c r="BL857" s="17" t="s">
        <v>232</v>
      </c>
      <c r="BM857" s="137" t="s">
        <v>1189</v>
      </c>
    </row>
    <row r="858" spans="2:65" s="1" customFormat="1" ht="11.25">
      <c r="B858" s="33"/>
      <c r="D858" s="139" t="s">
        <v>148</v>
      </c>
      <c r="F858" s="140" t="s">
        <v>1190</v>
      </c>
      <c r="I858" s="141"/>
      <c r="L858" s="33"/>
      <c r="M858" s="142"/>
      <c r="T858" s="54"/>
      <c r="AT858" s="17" t="s">
        <v>148</v>
      </c>
      <c r="AU858" s="17" t="s">
        <v>92</v>
      </c>
    </row>
    <row r="859" spans="2:65" s="1" customFormat="1" ht="24.2" customHeight="1">
      <c r="B859" s="33"/>
      <c r="C859" s="125" t="s">
        <v>1191</v>
      </c>
      <c r="D859" s="125" t="s">
        <v>142</v>
      </c>
      <c r="E859" s="126" t="s">
        <v>1192</v>
      </c>
      <c r="F859" s="127" t="s">
        <v>1193</v>
      </c>
      <c r="G859" s="128" t="s">
        <v>152</v>
      </c>
      <c r="H859" s="129">
        <v>267.65699999999998</v>
      </c>
      <c r="I859" s="130"/>
      <c r="J859" s="131">
        <f>ROUND(I859*H859,2)</f>
        <v>0</v>
      </c>
      <c r="K859" s="132"/>
      <c r="L859" s="33"/>
      <c r="M859" s="133" t="s">
        <v>44</v>
      </c>
      <c r="N859" s="134" t="s">
        <v>53</v>
      </c>
      <c r="P859" s="135">
        <f>O859*H859</f>
        <v>0</v>
      </c>
      <c r="Q859" s="135">
        <v>1.5E-3</v>
      </c>
      <c r="R859" s="135">
        <f>Q859*H859</f>
        <v>0.4014855</v>
      </c>
      <c r="S859" s="135">
        <v>0</v>
      </c>
      <c r="T859" s="136">
        <f>S859*H859</f>
        <v>0</v>
      </c>
      <c r="AR859" s="137" t="s">
        <v>232</v>
      </c>
      <c r="AT859" s="137" t="s">
        <v>142</v>
      </c>
      <c r="AU859" s="137" t="s">
        <v>92</v>
      </c>
      <c r="AY859" s="17" t="s">
        <v>139</v>
      </c>
      <c r="BE859" s="138">
        <f>IF(N859="základní",J859,0)</f>
        <v>0</v>
      </c>
      <c r="BF859" s="138">
        <f>IF(N859="snížená",J859,0)</f>
        <v>0</v>
      </c>
      <c r="BG859" s="138">
        <f>IF(N859="zákl. přenesená",J859,0)</f>
        <v>0</v>
      </c>
      <c r="BH859" s="138">
        <f>IF(N859="sníž. přenesená",J859,0)</f>
        <v>0</v>
      </c>
      <c r="BI859" s="138">
        <f>IF(N859="nulová",J859,0)</f>
        <v>0</v>
      </c>
      <c r="BJ859" s="17" t="s">
        <v>90</v>
      </c>
      <c r="BK859" s="138">
        <f>ROUND(I859*H859,2)</f>
        <v>0</v>
      </c>
      <c r="BL859" s="17" t="s">
        <v>232</v>
      </c>
      <c r="BM859" s="137" t="s">
        <v>1194</v>
      </c>
    </row>
    <row r="860" spans="2:65" s="1" customFormat="1" ht="11.25">
      <c r="B860" s="33"/>
      <c r="D860" s="139" t="s">
        <v>148</v>
      </c>
      <c r="F860" s="140" t="s">
        <v>1195</v>
      </c>
      <c r="I860" s="141"/>
      <c r="L860" s="33"/>
      <c r="M860" s="142"/>
      <c r="T860" s="54"/>
      <c r="AT860" s="17" t="s">
        <v>148</v>
      </c>
      <c r="AU860" s="17" t="s">
        <v>92</v>
      </c>
    </row>
    <row r="861" spans="2:65" s="1" customFormat="1" ht="24.2" customHeight="1">
      <c r="B861" s="33"/>
      <c r="C861" s="125" t="s">
        <v>1196</v>
      </c>
      <c r="D861" s="125" t="s">
        <v>142</v>
      </c>
      <c r="E861" s="126" t="s">
        <v>1197</v>
      </c>
      <c r="F861" s="127" t="s">
        <v>1198</v>
      </c>
      <c r="G861" s="128" t="s">
        <v>152</v>
      </c>
      <c r="H861" s="129">
        <v>212.03800000000001</v>
      </c>
      <c r="I861" s="130"/>
      <c r="J861" s="131">
        <f>ROUND(I861*H861,2)</f>
        <v>0</v>
      </c>
      <c r="K861" s="132"/>
      <c r="L861" s="33"/>
      <c r="M861" s="133" t="s">
        <v>44</v>
      </c>
      <c r="N861" s="134" t="s">
        <v>53</v>
      </c>
      <c r="P861" s="135">
        <f>O861*H861</f>
        <v>0</v>
      </c>
      <c r="Q861" s="135">
        <v>0</v>
      </c>
      <c r="R861" s="135">
        <f>Q861*H861</f>
        <v>0</v>
      </c>
      <c r="S861" s="135">
        <v>8.1500000000000003E-2</v>
      </c>
      <c r="T861" s="136">
        <f>S861*H861</f>
        <v>17.281097000000003</v>
      </c>
      <c r="AR861" s="137" t="s">
        <v>232</v>
      </c>
      <c r="AT861" s="137" t="s">
        <v>142</v>
      </c>
      <c r="AU861" s="137" t="s">
        <v>92</v>
      </c>
      <c r="AY861" s="17" t="s">
        <v>139</v>
      </c>
      <c r="BE861" s="138">
        <f>IF(N861="základní",J861,0)</f>
        <v>0</v>
      </c>
      <c r="BF861" s="138">
        <f>IF(N861="snížená",J861,0)</f>
        <v>0</v>
      </c>
      <c r="BG861" s="138">
        <f>IF(N861="zákl. přenesená",J861,0)</f>
        <v>0</v>
      </c>
      <c r="BH861" s="138">
        <f>IF(N861="sníž. přenesená",J861,0)</f>
        <v>0</v>
      </c>
      <c r="BI861" s="138">
        <f>IF(N861="nulová",J861,0)</f>
        <v>0</v>
      </c>
      <c r="BJ861" s="17" t="s">
        <v>90</v>
      </c>
      <c r="BK861" s="138">
        <f>ROUND(I861*H861,2)</f>
        <v>0</v>
      </c>
      <c r="BL861" s="17" t="s">
        <v>232</v>
      </c>
      <c r="BM861" s="137" t="s">
        <v>1199</v>
      </c>
    </row>
    <row r="862" spans="2:65" s="1" customFormat="1" ht="11.25">
      <c r="B862" s="33"/>
      <c r="D862" s="139" t="s">
        <v>148</v>
      </c>
      <c r="F862" s="140" t="s">
        <v>1200</v>
      </c>
      <c r="I862" s="141"/>
      <c r="L862" s="33"/>
      <c r="M862" s="142"/>
      <c r="T862" s="54"/>
      <c r="AT862" s="17" t="s">
        <v>148</v>
      </c>
      <c r="AU862" s="17" t="s">
        <v>92</v>
      </c>
    </row>
    <row r="863" spans="2:65" s="13" customFormat="1" ht="11.25">
      <c r="B863" s="150"/>
      <c r="D863" s="144" t="s">
        <v>159</v>
      </c>
      <c r="E863" s="151" t="s">
        <v>44</v>
      </c>
      <c r="F863" s="152" t="s">
        <v>1201</v>
      </c>
      <c r="H863" s="153">
        <v>10.54</v>
      </c>
      <c r="I863" s="154"/>
      <c r="L863" s="150"/>
      <c r="M863" s="155"/>
      <c r="T863" s="156"/>
      <c r="AT863" s="151" t="s">
        <v>159</v>
      </c>
      <c r="AU863" s="151" t="s">
        <v>92</v>
      </c>
      <c r="AV863" s="13" t="s">
        <v>92</v>
      </c>
      <c r="AW863" s="13" t="s">
        <v>42</v>
      </c>
      <c r="AX863" s="13" t="s">
        <v>82</v>
      </c>
      <c r="AY863" s="151" t="s">
        <v>139</v>
      </c>
    </row>
    <row r="864" spans="2:65" s="13" customFormat="1" ht="11.25">
      <c r="B864" s="150"/>
      <c r="D864" s="144" t="s">
        <v>159</v>
      </c>
      <c r="E864" s="151" t="s">
        <v>44</v>
      </c>
      <c r="F864" s="152" t="s">
        <v>1202</v>
      </c>
      <c r="H864" s="153">
        <v>5.16</v>
      </c>
      <c r="I864" s="154"/>
      <c r="L864" s="150"/>
      <c r="M864" s="155"/>
      <c r="T864" s="156"/>
      <c r="AT864" s="151" t="s">
        <v>159</v>
      </c>
      <c r="AU864" s="151" t="s">
        <v>92</v>
      </c>
      <c r="AV864" s="13" t="s">
        <v>92</v>
      </c>
      <c r="AW864" s="13" t="s">
        <v>42</v>
      </c>
      <c r="AX864" s="13" t="s">
        <v>82</v>
      </c>
      <c r="AY864" s="151" t="s">
        <v>139</v>
      </c>
    </row>
    <row r="865" spans="2:51" s="13" customFormat="1" ht="11.25">
      <c r="B865" s="150"/>
      <c r="D865" s="144" t="s">
        <v>159</v>
      </c>
      <c r="E865" s="151" t="s">
        <v>44</v>
      </c>
      <c r="F865" s="152" t="s">
        <v>1203</v>
      </c>
      <c r="H865" s="153">
        <v>5.14</v>
      </c>
      <c r="I865" s="154"/>
      <c r="L865" s="150"/>
      <c r="M865" s="155"/>
      <c r="T865" s="156"/>
      <c r="AT865" s="151" t="s">
        <v>159</v>
      </c>
      <c r="AU865" s="151" t="s">
        <v>92</v>
      </c>
      <c r="AV865" s="13" t="s">
        <v>92</v>
      </c>
      <c r="AW865" s="13" t="s">
        <v>42</v>
      </c>
      <c r="AX865" s="13" t="s">
        <v>82</v>
      </c>
      <c r="AY865" s="151" t="s">
        <v>139</v>
      </c>
    </row>
    <row r="866" spans="2:51" s="13" customFormat="1" ht="11.25">
      <c r="B866" s="150"/>
      <c r="D866" s="144" t="s">
        <v>159</v>
      </c>
      <c r="E866" s="151" t="s">
        <v>44</v>
      </c>
      <c r="F866" s="152" t="s">
        <v>1204</v>
      </c>
      <c r="H866" s="153">
        <v>10.54</v>
      </c>
      <c r="I866" s="154"/>
      <c r="L866" s="150"/>
      <c r="M866" s="155"/>
      <c r="T866" s="156"/>
      <c r="AT866" s="151" t="s">
        <v>159</v>
      </c>
      <c r="AU866" s="151" t="s">
        <v>92</v>
      </c>
      <c r="AV866" s="13" t="s">
        <v>92</v>
      </c>
      <c r="AW866" s="13" t="s">
        <v>42</v>
      </c>
      <c r="AX866" s="13" t="s">
        <v>82</v>
      </c>
      <c r="AY866" s="151" t="s">
        <v>139</v>
      </c>
    </row>
    <row r="867" spans="2:51" s="13" customFormat="1" ht="11.25">
      <c r="B867" s="150"/>
      <c r="D867" s="144" t="s">
        <v>159</v>
      </c>
      <c r="E867" s="151" t="s">
        <v>44</v>
      </c>
      <c r="F867" s="152" t="s">
        <v>1205</v>
      </c>
      <c r="H867" s="153">
        <v>5.16</v>
      </c>
      <c r="I867" s="154"/>
      <c r="L867" s="150"/>
      <c r="M867" s="155"/>
      <c r="T867" s="156"/>
      <c r="AT867" s="151" t="s">
        <v>159</v>
      </c>
      <c r="AU867" s="151" t="s">
        <v>92</v>
      </c>
      <c r="AV867" s="13" t="s">
        <v>92</v>
      </c>
      <c r="AW867" s="13" t="s">
        <v>42</v>
      </c>
      <c r="AX867" s="13" t="s">
        <v>82</v>
      </c>
      <c r="AY867" s="151" t="s">
        <v>139</v>
      </c>
    </row>
    <row r="868" spans="2:51" s="13" customFormat="1" ht="11.25">
      <c r="B868" s="150"/>
      <c r="D868" s="144" t="s">
        <v>159</v>
      </c>
      <c r="E868" s="151" t="s">
        <v>44</v>
      </c>
      <c r="F868" s="152" t="s">
        <v>1206</v>
      </c>
      <c r="H868" s="153">
        <v>5.14</v>
      </c>
      <c r="I868" s="154"/>
      <c r="L868" s="150"/>
      <c r="M868" s="155"/>
      <c r="T868" s="156"/>
      <c r="AT868" s="151" t="s">
        <v>159</v>
      </c>
      <c r="AU868" s="151" t="s">
        <v>92</v>
      </c>
      <c r="AV868" s="13" t="s">
        <v>92</v>
      </c>
      <c r="AW868" s="13" t="s">
        <v>42</v>
      </c>
      <c r="AX868" s="13" t="s">
        <v>82</v>
      </c>
      <c r="AY868" s="151" t="s">
        <v>139</v>
      </c>
    </row>
    <row r="869" spans="2:51" s="13" customFormat="1" ht="11.25">
      <c r="B869" s="150"/>
      <c r="D869" s="144" t="s">
        <v>159</v>
      </c>
      <c r="E869" s="151" t="s">
        <v>44</v>
      </c>
      <c r="F869" s="152" t="s">
        <v>1207</v>
      </c>
      <c r="H869" s="153">
        <v>10.54</v>
      </c>
      <c r="I869" s="154"/>
      <c r="L869" s="150"/>
      <c r="M869" s="155"/>
      <c r="T869" s="156"/>
      <c r="AT869" s="151" t="s">
        <v>159</v>
      </c>
      <c r="AU869" s="151" t="s">
        <v>92</v>
      </c>
      <c r="AV869" s="13" t="s">
        <v>92</v>
      </c>
      <c r="AW869" s="13" t="s">
        <v>42</v>
      </c>
      <c r="AX869" s="13" t="s">
        <v>82</v>
      </c>
      <c r="AY869" s="151" t="s">
        <v>139</v>
      </c>
    </row>
    <row r="870" spans="2:51" s="13" customFormat="1" ht="11.25">
      <c r="B870" s="150"/>
      <c r="D870" s="144" t="s">
        <v>159</v>
      </c>
      <c r="E870" s="151" t="s">
        <v>44</v>
      </c>
      <c r="F870" s="152" t="s">
        <v>1208</v>
      </c>
      <c r="H870" s="153">
        <v>5.16</v>
      </c>
      <c r="I870" s="154"/>
      <c r="L870" s="150"/>
      <c r="M870" s="155"/>
      <c r="T870" s="156"/>
      <c r="AT870" s="151" t="s">
        <v>159</v>
      </c>
      <c r="AU870" s="151" t="s">
        <v>92</v>
      </c>
      <c r="AV870" s="13" t="s">
        <v>92</v>
      </c>
      <c r="AW870" s="13" t="s">
        <v>42</v>
      </c>
      <c r="AX870" s="13" t="s">
        <v>82</v>
      </c>
      <c r="AY870" s="151" t="s">
        <v>139</v>
      </c>
    </row>
    <row r="871" spans="2:51" s="13" customFormat="1" ht="11.25">
      <c r="B871" s="150"/>
      <c r="D871" s="144" t="s">
        <v>159</v>
      </c>
      <c r="E871" s="151" t="s">
        <v>44</v>
      </c>
      <c r="F871" s="152" t="s">
        <v>1209</v>
      </c>
      <c r="H871" s="153">
        <v>5.14</v>
      </c>
      <c r="I871" s="154"/>
      <c r="L871" s="150"/>
      <c r="M871" s="155"/>
      <c r="T871" s="156"/>
      <c r="AT871" s="151" t="s">
        <v>159</v>
      </c>
      <c r="AU871" s="151" t="s">
        <v>92</v>
      </c>
      <c r="AV871" s="13" t="s">
        <v>92</v>
      </c>
      <c r="AW871" s="13" t="s">
        <v>42</v>
      </c>
      <c r="AX871" s="13" t="s">
        <v>82</v>
      </c>
      <c r="AY871" s="151" t="s">
        <v>139</v>
      </c>
    </row>
    <row r="872" spans="2:51" s="13" customFormat="1" ht="11.25">
      <c r="B872" s="150"/>
      <c r="D872" s="144" t="s">
        <v>159</v>
      </c>
      <c r="E872" s="151" t="s">
        <v>44</v>
      </c>
      <c r="F872" s="152" t="s">
        <v>1210</v>
      </c>
      <c r="H872" s="153">
        <v>10.54</v>
      </c>
      <c r="I872" s="154"/>
      <c r="L872" s="150"/>
      <c r="M872" s="155"/>
      <c r="T872" s="156"/>
      <c r="AT872" s="151" t="s">
        <v>159</v>
      </c>
      <c r="AU872" s="151" t="s">
        <v>92</v>
      </c>
      <c r="AV872" s="13" t="s">
        <v>92</v>
      </c>
      <c r="AW872" s="13" t="s">
        <v>42</v>
      </c>
      <c r="AX872" s="13" t="s">
        <v>82</v>
      </c>
      <c r="AY872" s="151" t="s">
        <v>139</v>
      </c>
    </row>
    <row r="873" spans="2:51" s="13" customFormat="1" ht="11.25">
      <c r="B873" s="150"/>
      <c r="D873" s="144" t="s">
        <v>159</v>
      </c>
      <c r="E873" s="151" t="s">
        <v>44</v>
      </c>
      <c r="F873" s="152" t="s">
        <v>1211</v>
      </c>
      <c r="H873" s="153">
        <v>5.16</v>
      </c>
      <c r="I873" s="154"/>
      <c r="L873" s="150"/>
      <c r="M873" s="155"/>
      <c r="T873" s="156"/>
      <c r="AT873" s="151" t="s">
        <v>159</v>
      </c>
      <c r="AU873" s="151" t="s">
        <v>92</v>
      </c>
      <c r="AV873" s="13" t="s">
        <v>92</v>
      </c>
      <c r="AW873" s="13" t="s">
        <v>42</v>
      </c>
      <c r="AX873" s="13" t="s">
        <v>82</v>
      </c>
      <c r="AY873" s="151" t="s">
        <v>139</v>
      </c>
    </row>
    <row r="874" spans="2:51" s="13" customFormat="1" ht="11.25">
      <c r="B874" s="150"/>
      <c r="D874" s="144" t="s">
        <v>159</v>
      </c>
      <c r="E874" s="151" t="s">
        <v>44</v>
      </c>
      <c r="F874" s="152" t="s">
        <v>1212</v>
      </c>
      <c r="H874" s="153">
        <v>5.14</v>
      </c>
      <c r="I874" s="154"/>
      <c r="L874" s="150"/>
      <c r="M874" s="155"/>
      <c r="T874" s="156"/>
      <c r="AT874" s="151" t="s">
        <v>159</v>
      </c>
      <c r="AU874" s="151" t="s">
        <v>92</v>
      </c>
      <c r="AV874" s="13" t="s">
        <v>92</v>
      </c>
      <c r="AW874" s="13" t="s">
        <v>42</v>
      </c>
      <c r="AX874" s="13" t="s">
        <v>82</v>
      </c>
      <c r="AY874" s="151" t="s">
        <v>139</v>
      </c>
    </row>
    <row r="875" spans="2:51" s="12" customFormat="1" ht="11.25">
      <c r="B875" s="143"/>
      <c r="D875" s="144" t="s">
        <v>159</v>
      </c>
      <c r="E875" s="145" t="s">
        <v>44</v>
      </c>
      <c r="F875" s="146" t="s">
        <v>282</v>
      </c>
      <c r="H875" s="145" t="s">
        <v>44</v>
      </c>
      <c r="I875" s="147"/>
      <c r="L875" s="143"/>
      <c r="M875" s="148"/>
      <c r="T875" s="149"/>
      <c r="AT875" s="145" t="s">
        <v>159</v>
      </c>
      <c r="AU875" s="145" t="s">
        <v>92</v>
      </c>
      <c r="AV875" s="12" t="s">
        <v>90</v>
      </c>
      <c r="AW875" s="12" t="s">
        <v>42</v>
      </c>
      <c r="AX875" s="12" t="s">
        <v>82</v>
      </c>
      <c r="AY875" s="145" t="s">
        <v>139</v>
      </c>
    </row>
    <row r="876" spans="2:51" s="13" customFormat="1" ht="11.25">
      <c r="B876" s="150"/>
      <c r="D876" s="144" t="s">
        <v>159</v>
      </c>
      <c r="E876" s="151" t="s">
        <v>44</v>
      </c>
      <c r="F876" s="152" t="s">
        <v>1213</v>
      </c>
      <c r="H876" s="153">
        <v>28.626999999999999</v>
      </c>
      <c r="I876" s="154"/>
      <c r="L876" s="150"/>
      <c r="M876" s="155"/>
      <c r="T876" s="156"/>
      <c r="AT876" s="151" t="s">
        <v>159</v>
      </c>
      <c r="AU876" s="151" t="s">
        <v>92</v>
      </c>
      <c r="AV876" s="13" t="s">
        <v>92</v>
      </c>
      <c r="AW876" s="13" t="s">
        <v>42</v>
      </c>
      <c r="AX876" s="13" t="s">
        <v>82</v>
      </c>
      <c r="AY876" s="151" t="s">
        <v>139</v>
      </c>
    </row>
    <row r="877" spans="2:51" s="13" customFormat="1" ht="11.25">
      <c r="B877" s="150"/>
      <c r="D877" s="144" t="s">
        <v>159</v>
      </c>
      <c r="E877" s="151" t="s">
        <v>44</v>
      </c>
      <c r="F877" s="152" t="s">
        <v>1214</v>
      </c>
      <c r="H877" s="153">
        <v>15.541</v>
      </c>
      <c r="I877" s="154"/>
      <c r="L877" s="150"/>
      <c r="M877" s="155"/>
      <c r="T877" s="156"/>
      <c r="AT877" s="151" t="s">
        <v>159</v>
      </c>
      <c r="AU877" s="151" t="s">
        <v>92</v>
      </c>
      <c r="AV877" s="13" t="s">
        <v>92</v>
      </c>
      <c r="AW877" s="13" t="s">
        <v>42</v>
      </c>
      <c r="AX877" s="13" t="s">
        <v>82</v>
      </c>
      <c r="AY877" s="151" t="s">
        <v>139</v>
      </c>
    </row>
    <row r="878" spans="2:51" s="12" customFormat="1" ht="11.25">
      <c r="B878" s="143"/>
      <c r="D878" s="144" t="s">
        <v>159</v>
      </c>
      <c r="E878" s="145" t="s">
        <v>44</v>
      </c>
      <c r="F878" s="146" t="s">
        <v>285</v>
      </c>
      <c r="H878" s="145" t="s">
        <v>44</v>
      </c>
      <c r="I878" s="147"/>
      <c r="L878" s="143"/>
      <c r="M878" s="148"/>
      <c r="T878" s="149"/>
      <c r="AT878" s="145" t="s">
        <v>159</v>
      </c>
      <c r="AU878" s="145" t="s">
        <v>92</v>
      </c>
      <c r="AV878" s="12" t="s">
        <v>90</v>
      </c>
      <c r="AW878" s="12" t="s">
        <v>42</v>
      </c>
      <c r="AX878" s="12" t="s">
        <v>82</v>
      </c>
      <c r="AY878" s="145" t="s">
        <v>139</v>
      </c>
    </row>
    <row r="879" spans="2:51" s="13" customFormat="1" ht="11.25">
      <c r="B879" s="150"/>
      <c r="D879" s="144" t="s">
        <v>159</v>
      </c>
      <c r="E879" s="151" t="s">
        <v>44</v>
      </c>
      <c r="F879" s="152" t="s">
        <v>1215</v>
      </c>
      <c r="H879" s="153">
        <v>11.641999999999999</v>
      </c>
      <c r="I879" s="154"/>
      <c r="L879" s="150"/>
      <c r="M879" s="155"/>
      <c r="T879" s="156"/>
      <c r="AT879" s="151" t="s">
        <v>159</v>
      </c>
      <c r="AU879" s="151" t="s">
        <v>92</v>
      </c>
      <c r="AV879" s="13" t="s">
        <v>92</v>
      </c>
      <c r="AW879" s="13" t="s">
        <v>42</v>
      </c>
      <c r="AX879" s="13" t="s">
        <v>82</v>
      </c>
      <c r="AY879" s="151" t="s">
        <v>139</v>
      </c>
    </row>
    <row r="880" spans="2:51" s="13" customFormat="1" ht="11.25">
      <c r="B880" s="150"/>
      <c r="D880" s="144" t="s">
        <v>159</v>
      </c>
      <c r="E880" s="151" t="s">
        <v>44</v>
      </c>
      <c r="F880" s="152" t="s">
        <v>1216</v>
      </c>
      <c r="H880" s="153">
        <v>7.5010000000000003</v>
      </c>
      <c r="I880" s="154"/>
      <c r="L880" s="150"/>
      <c r="M880" s="155"/>
      <c r="T880" s="156"/>
      <c r="AT880" s="151" t="s">
        <v>159</v>
      </c>
      <c r="AU880" s="151" t="s">
        <v>92</v>
      </c>
      <c r="AV880" s="13" t="s">
        <v>92</v>
      </c>
      <c r="AW880" s="13" t="s">
        <v>42</v>
      </c>
      <c r="AX880" s="13" t="s">
        <v>82</v>
      </c>
      <c r="AY880" s="151" t="s">
        <v>139</v>
      </c>
    </row>
    <row r="881" spans="2:65" s="12" customFormat="1" ht="11.25">
      <c r="B881" s="143"/>
      <c r="D881" s="144" t="s">
        <v>159</v>
      </c>
      <c r="E881" s="145" t="s">
        <v>44</v>
      </c>
      <c r="F881" s="146" t="s">
        <v>288</v>
      </c>
      <c r="H881" s="145" t="s">
        <v>44</v>
      </c>
      <c r="I881" s="147"/>
      <c r="L881" s="143"/>
      <c r="M881" s="148"/>
      <c r="T881" s="149"/>
      <c r="AT881" s="145" t="s">
        <v>159</v>
      </c>
      <c r="AU881" s="145" t="s">
        <v>92</v>
      </c>
      <c r="AV881" s="12" t="s">
        <v>90</v>
      </c>
      <c r="AW881" s="12" t="s">
        <v>42</v>
      </c>
      <c r="AX881" s="12" t="s">
        <v>82</v>
      </c>
      <c r="AY881" s="145" t="s">
        <v>139</v>
      </c>
    </row>
    <row r="882" spans="2:65" s="13" customFormat="1" ht="11.25">
      <c r="B882" s="150"/>
      <c r="D882" s="144" t="s">
        <v>159</v>
      </c>
      <c r="E882" s="151" t="s">
        <v>44</v>
      </c>
      <c r="F882" s="152" t="s">
        <v>1217</v>
      </c>
      <c r="H882" s="153">
        <v>36.633000000000003</v>
      </c>
      <c r="I882" s="154"/>
      <c r="L882" s="150"/>
      <c r="M882" s="155"/>
      <c r="T882" s="156"/>
      <c r="AT882" s="151" t="s">
        <v>159</v>
      </c>
      <c r="AU882" s="151" t="s">
        <v>92</v>
      </c>
      <c r="AV882" s="13" t="s">
        <v>92</v>
      </c>
      <c r="AW882" s="13" t="s">
        <v>42</v>
      </c>
      <c r="AX882" s="13" t="s">
        <v>82</v>
      </c>
      <c r="AY882" s="151" t="s">
        <v>139</v>
      </c>
    </row>
    <row r="883" spans="2:65" s="13" customFormat="1" ht="11.25">
      <c r="B883" s="150"/>
      <c r="D883" s="144" t="s">
        <v>159</v>
      </c>
      <c r="E883" s="151" t="s">
        <v>44</v>
      </c>
      <c r="F883" s="152" t="s">
        <v>1218</v>
      </c>
      <c r="H883" s="153">
        <v>11.180999999999999</v>
      </c>
      <c r="I883" s="154"/>
      <c r="L883" s="150"/>
      <c r="M883" s="155"/>
      <c r="T883" s="156"/>
      <c r="AT883" s="151" t="s">
        <v>159</v>
      </c>
      <c r="AU883" s="151" t="s">
        <v>92</v>
      </c>
      <c r="AV883" s="13" t="s">
        <v>92</v>
      </c>
      <c r="AW883" s="13" t="s">
        <v>42</v>
      </c>
      <c r="AX883" s="13" t="s">
        <v>82</v>
      </c>
      <c r="AY883" s="151" t="s">
        <v>139</v>
      </c>
    </row>
    <row r="884" spans="2:65" s="13" customFormat="1" ht="11.25">
      <c r="B884" s="150"/>
      <c r="D884" s="144" t="s">
        <v>159</v>
      </c>
      <c r="E884" s="151" t="s">
        <v>44</v>
      </c>
      <c r="F884" s="152" t="s">
        <v>1219</v>
      </c>
      <c r="H884" s="153">
        <v>17.553000000000001</v>
      </c>
      <c r="I884" s="154"/>
      <c r="L884" s="150"/>
      <c r="M884" s="155"/>
      <c r="T884" s="156"/>
      <c r="AT884" s="151" t="s">
        <v>159</v>
      </c>
      <c r="AU884" s="151" t="s">
        <v>92</v>
      </c>
      <c r="AV884" s="13" t="s">
        <v>92</v>
      </c>
      <c r="AW884" s="13" t="s">
        <v>42</v>
      </c>
      <c r="AX884" s="13" t="s">
        <v>82</v>
      </c>
      <c r="AY884" s="151" t="s">
        <v>139</v>
      </c>
    </row>
    <row r="885" spans="2:65" s="14" customFormat="1" ht="11.25">
      <c r="B885" s="157"/>
      <c r="D885" s="144" t="s">
        <v>159</v>
      </c>
      <c r="E885" s="158" t="s">
        <v>44</v>
      </c>
      <c r="F885" s="159" t="s">
        <v>166</v>
      </c>
      <c r="H885" s="160">
        <v>212.03800000000001</v>
      </c>
      <c r="I885" s="161"/>
      <c r="L885" s="157"/>
      <c r="M885" s="162"/>
      <c r="T885" s="163"/>
      <c r="AT885" s="158" t="s">
        <v>159</v>
      </c>
      <c r="AU885" s="158" t="s">
        <v>92</v>
      </c>
      <c r="AV885" s="14" t="s">
        <v>146</v>
      </c>
      <c r="AW885" s="14" t="s">
        <v>42</v>
      </c>
      <c r="AX885" s="14" t="s">
        <v>90</v>
      </c>
      <c r="AY885" s="158" t="s">
        <v>139</v>
      </c>
    </row>
    <row r="886" spans="2:65" s="1" customFormat="1" ht="33" customHeight="1">
      <c r="B886" s="33"/>
      <c r="C886" s="125" t="s">
        <v>1220</v>
      </c>
      <c r="D886" s="125" t="s">
        <v>142</v>
      </c>
      <c r="E886" s="126" t="s">
        <v>1221</v>
      </c>
      <c r="F886" s="127" t="s">
        <v>1222</v>
      </c>
      <c r="G886" s="128" t="s">
        <v>152</v>
      </c>
      <c r="H886" s="129">
        <v>267.65699999999998</v>
      </c>
      <c r="I886" s="130"/>
      <c r="J886" s="131">
        <f>ROUND(I886*H886,2)</f>
        <v>0</v>
      </c>
      <c r="K886" s="132"/>
      <c r="L886" s="33"/>
      <c r="M886" s="133" t="s">
        <v>44</v>
      </c>
      <c r="N886" s="134" t="s">
        <v>53</v>
      </c>
      <c r="P886" s="135">
        <f>O886*H886</f>
        <v>0</v>
      </c>
      <c r="Q886" s="135">
        <v>5.3800000000000002E-3</v>
      </c>
      <c r="R886" s="135">
        <f>Q886*H886</f>
        <v>1.43999466</v>
      </c>
      <c r="S886" s="135">
        <v>0</v>
      </c>
      <c r="T886" s="136">
        <f>S886*H886</f>
        <v>0</v>
      </c>
      <c r="AR886" s="137" t="s">
        <v>232</v>
      </c>
      <c r="AT886" s="137" t="s">
        <v>142</v>
      </c>
      <c r="AU886" s="137" t="s">
        <v>92</v>
      </c>
      <c r="AY886" s="17" t="s">
        <v>139</v>
      </c>
      <c r="BE886" s="138">
        <f>IF(N886="základní",J886,0)</f>
        <v>0</v>
      </c>
      <c r="BF886" s="138">
        <f>IF(N886="snížená",J886,0)</f>
        <v>0</v>
      </c>
      <c r="BG886" s="138">
        <f>IF(N886="zákl. přenesená",J886,0)</f>
        <v>0</v>
      </c>
      <c r="BH886" s="138">
        <f>IF(N886="sníž. přenesená",J886,0)</f>
        <v>0</v>
      </c>
      <c r="BI886" s="138">
        <f>IF(N886="nulová",J886,0)</f>
        <v>0</v>
      </c>
      <c r="BJ886" s="17" t="s">
        <v>90</v>
      </c>
      <c r="BK886" s="138">
        <f>ROUND(I886*H886,2)</f>
        <v>0</v>
      </c>
      <c r="BL886" s="17" t="s">
        <v>232</v>
      </c>
      <c r="BM886" s="137" t="s">
        <v>1223</v>
      </c>
    </row>
    <row r="887" spans="2:65" s="1" customFormat="1" ht="11.25">
      <c r="B887" s="33"/>
      <c r="D887" s="139" t="s">
        <v>148</v>
      </c>
      <c r="F887" s="140" t="s">
        <v>1224</v>
      </c>
      <c r="I887" s="141"/>
      <c r="L887" s="33"/>
      <c r="M887" s="142"/>
      <c r="T887" s="54"/>
      <c r="AT887" s="17" t="s">
        <v>148</v>
      </c>
      <c r="AU887" s="17" t="s">
        <v>92</v>
      </c>
    </row>
    <row r="888" spans="2:65" s="12" customFormat="1" ht="11.25">
      <c r="B888" s="143"/>
      <c r="D888" s="144" t="s">
        <v>159</v>
      </c>
      <c r="E888" s="145" t="s">
        <v>44</v>
      </c>
      <c r="F888" s="146" t="s">
        <v>160</v>
      </c>
      <c r="H888" s="145" t="s">
        <v>44</v>
      </c>
      <c r="I888" s="147"/>
      <c r="L888" s="143"/>
      <c r="M888" s="148"/>
      <c r="T888" s="149"/>
      <c r="AT888" s="145" t="s">
        <v>159</v>
      </c>
      <c r="AU888" s="145" t="s">
        <v>92</v>
      </c>
      <c r="AV888" s="12" t="s">
        <v>90</v>
      </c>
      <c r="AW888" s="12" t="s">
        <v>42</v>
      </c>
      <c r="AX888" s="12" t="s">
        <v>82</v>
      </c>
      <c r="AY888" s="145" t="s">
        <v>139</v>
      </c>
    </row>
    <row r="889" spans="2:65" s="12" customFormat="1" ht="11.25">
      <c r="B889" s="143"/>
      <c r="D889" s="144" t="s">
        <v>159</v>
      </c>
      <c r="E889" s="145" t="s">
        <v>44</v>
      </c>
      <c r="F889" s="146" t="s">
        <v>198</v>
      </c>
      <c r="H889" s="145" t="s">
        <v>44</v>
      </c>
      <c r="I889" s="147"/>
      <c r="L889" s="143"/>
      <c r="M889" s="148"/>
      <c r="T889" s="149"/>
      <c r="AT889" s="145" t="s">
        <v>159</v>
      </c>
      <c r="AU889" s="145" t="s">
        <v>92</v>
      </c>
      <c r="AV889" s="12" t="s">
        <v>90</v>
      </c>
      <c r="AW889" s="12" t="s">
        <v>42</v>
      </c>
      <c r="AX889" s="12" t="s">
        <v>82</v>
      </c>
      <c r="AY889" s="145" t="s">
        <v>139</v>
      </c>
    </row>
    <row r="890" spans="2:65" s="13" customFormat="1" ht="11.25">
      <c r="B890" s="150"/>
      <c r="D890" s="144" t="s">
        <v>159</v>
      </c>
      <c r="E890" s="151" t="s">
        <v>44</v>
      </c>
      <c r="F890" s="152" t="s">
        <v>199</v>
      </c>
      <c r="H890" s="153">
        <v>16.173999999999999</v>
      </c>
      <c r="I890" s="154"/>
      <c r="L890" s="150"/>
      <c r="M890" s="155"/>
      <c r="T890" s="156"/>
      <c r="AT890" s="151" t="s">
        <v>159</v>
      </c>
      <c r="AU890" s="151" t="s">
        <v>92</v>
      </c>
      <c r="AV890" s="13" t="s">
        <v>92</v>
      </c>
      <c r="AW890" s="13" t="s">
        <v>42</v>
      </c>
      <c r="AX890" s="13" t="s">
        <v>82</v>
      </c>
      <c r="AY890" s="151" t="s">
        <v>139</v>
      </c>
    </row>
    <row r="891" spans="2:65" s="13" customFormat="1" ht="11.25">
      <c r="B891" s="150"/>
      <c r="D891" s="144" t="s">
        <v>159</v>
      </c>
      <c r="E891" s="151" t="s">
        <v>44</v>
      </c>
      <c r="F891" s="152" t="s">
        <v>200</v>
      </c>
      <c r="H891" s="153">
        <v>16.173999999999999</v>
      </c>
      <c r="I891" s="154"/>
      <c r="L891" s="150"/>
      <c r="M891" s="155"/>
      <c r="T891" s="156"/>
      <c r="AT891" s="151" t="s">
        <v>159</v>
      </c>
      <c r="AU891" s="151" t="s">
        <v>92</v>
      </c>
      <c r="AV891" s="13" t="s">
        <v>92</v>
      </c>
      <c r="AW891" s="13" t="s">
        <v>42</v>
      </c>
      <c r="AX891" s="13" t="s">
        <v>82</v>
      </c>
      <c r="AY891" s="151" t="s">
        <v>139</v>
      </c>
    </row>
    <row r="892" spans="2:65" s="13" customFormat="1" ht="11.25">
      <c r="B892" s="150"/>
      <c r="D892" s="144" t="s">
        <v>159</v>
      </c>
      <c r="E892" s="151" t="s">
        <v>44</v>
      </c>
      <c r="F892" s="152" t="s">
        <v>201</v>
      </c>
      <c r="H892" s="153">
        <v>16.173999999999999</v>
      </c>
      <c r="I892" s="154"/>
      <c r="L892" s="150"/>
      <c r="M892" s="155"/>
      <c r="T892" s="156"/>
      <c r="AT892" s="151" t="s">
        <v>159</v>
      </c>
      <c r="AU892" s="151" t="s">
        <v>92</v>
      </c>
      <c r="AV892" s="13" t="s">
        <v>92</v>
      </c>
      <c r="AW892" s="13" t="s">
        <v>42</v>
      </c>
      <c r="AX892" s="13" t="s">
        <v>82</v>
      </c>
      <c r="AY892" s="151" t="s">
        <v>139</v>
      </c>
    </row>
    <row r="893" spans="2:65" s="13" customFormat="1" ht="11.25">
      <c r="B893" s="150"/>
      <c r="D893" s="144" t="s">
        <v>159</v>
      </c>
      <c r="E893" s="151" t="s">
        <v>44</v>
      </c>
      <c r="F893" s="152" t="s">
        <v>202</v>
      </c>
      <c r="H893" s="153">
        <v>16.173999999999999</v>
      </c>
      <c r="I893" s="154"/>
      <c r="L893" s="150"/>
      <c r="M893" s="155"/>
      <c r="T893" s="156"/>
      <c r="AT893" s="151" t="s">
        <v>159</v>
      </c>
      <c r="AU893" s="151" t="s">
        <v>92</v>
      </c>
      <c r="AV893" s="13" t="s">
        <v>92</v>
      </c>
      <c r="AW893" s="13" t="s">
        <v>42</v>
      </c>
      <c r="AX893" s="13" t="s">
        <v>82</v>
      </c>
      <c r="AY893" s="151" t="s">
        <v>139</v>
      </c>
    </row>
    <row r="894" spans="2:65" s="13" customFormat="1" ht="11.25">
      <c r="B894" s="150"/>
      <c r="D894" s="144" t="s">
        <v>159</v>
      </c>
      <c r="E894" s="151" t="s">
        <v>44</v>
      </c>
      <c r="F894" s="152" t="s">
        <v>203</v>
      </c>
      <c r="H894" s="153">
        <v>16.173999999999999</v>
      </c>
      <c r="I894" s="154"/>
      <c r="L894" s="150"/>
      <c r="M894" s="155"/>
      <c r="T894" s="156"/>
      <c r="AT894" s="151" t="s">
        <v>159</v>
      </c>
      <c r="AU894" s="151" t="s">
        <v>92</v>
      </c>
      <c r="AV894" s="13" t="s">
        <v>92</v>
      </c>
      <c r="AW894" s="13" t="s">
        <v>42</v>
      </c>
      <c r="AX894" s="13" t="s">
        <v>82</v>
      </c>
      <c r="AY894" s="151" t="s">
        <v>139</v>
      </c>
    </row>
    <row r="895" spans="2:65" s="13" customFormat="1" ht="11.25">
      <c r="B895" s="150"/>
      <c r="D895" s="144" t="s">
        <v>159</v>
      </c>
      <c r="E895" s="151" t="s">
        <v>44</v>
      </c>
      <c r="F895" s="152" t="s">
        <v>204</v>
      </c>
      <c r="H895" s="153">
        <v>16.173999999999999</v>
      </c>
      <c r="I895" s="154"/>
      <c r="L895" s="150"/>
      <c r="M895" s="155"/>
      <c r="T895" s="156"/>
      <c r="AT895" s="151" t="s">
        <v>159</v>
      </c>
      <c r="AU895" s="151" t="s">
        <v>92</v>
      </c>
      <c r="AV895" s="13" t="s">
        <v>92</v>
      </c>
      <c r="AW895" s="13" t="s">
        <v>42</v>
      </c>
      <c r="AX895" s="13" t="s">
        <v>82</v>
      </c>
      <c r="AY895" s="151" t="s">
        <v>139</v>
      </c>
    </row>
    <row r="896" spans="2:65" s="13" customFormat="1" ht="11.25">
      <c r="B896" s="150"/>
      <c r="D896" s="144" t="s">
        <v>159</v>
      </c>
      <c r="E896" s="151" t="s">
        <v>44</v>
      </c>
      <c r="F896" s="152" t="s">
        <v>205</v>
      </c>
      <c r="H896" s="153">
        <v>16.173999999999999</v>
      </c>
      <c r="I896" s="154"/>
      <c r="L896" s="150"/>
      <c r="M896" s="155"/>
      <c r="T896" s="156"/>
      <c r="AT896" s="151" t="s">
        <v>159</v>
      </c>
      <c r="AU896" s="151" t="s">
        <v>92</v>
      </c>
      <c r="AV896" s="13" t="s">
        <v>92</v>
      </c>
      <c r="AW896" s="13" t="s">
        <v>42</v>
      </c>
      <c r="AX896" s="13" t="s">
        <v>82</v>
      </c>
      <c r="AY896" s="151" t="s">
        <v>139</v>
      </c>
    </row>
    <row r="897" spans="2:65" s="13" customFormat="1" ht="11.25">
      <c r="B897" s="150"/>
      <c r="D897" s="144" t="s">
        <v>159</v>
      </c>
      <c r="E897" s="151" t="s">
        <v>44</v>
      </c>
      <c r="F897" s="152" t="s">
        <v>206</v>
      </c>
      <c r="H897" s="153">
        <v>16.173999999999999</v>
      </c>
      <c r="I897" s="154"/>
      <c r="L897" s="150"/>
      <c r="M897" s="155"/>
      <c r="T897" s="156"/>
      <c r="AT897" s="151" t="s">
        <v>159</v>
      </c>
      <c r="AU897" s="151" t="s">
        <v>92</v>
      </c>
      <c r="AV897" s="13" t="s">
        <v>92</v>
      </c>
      <c r="AW897" s="13" t="s">
        <v>42</v>
      </c>
      <c r="AX897" s="13" t="s">
        <v>82</v>
      </c>
      <c r="AY897" s="151" t="s">
        <v>139</v>
      </c>
    </row>
    <row r="898" spans="2:65" s="12" customFormat="1" ht="11.25">
      <c r="B898" s="143"/>
      <c r="D898" s="144" t="s">
        <v>159</v>
      </c>
      <c r="E898" s="145" t="s">
        <v>44</v>
      </c>
      <c r="F898" s="146" t="s">
        <v>207</v>
      </c>
      <c r="H898" s="145" t="s">
        <v>44</v>
      </c>
      <c r="I898" s="147"/>
      <c r="L898" s="143"/>
      <c r="M898" s="148"/>
      <c r="T898" s="149"/>
      <c r="AT898" s="145" t="s">
        <v>159</v>
      </c>
      <c r="AU898" s="145" t="s">
        <v>92</v>
      </c>
      <c r="AV898" s="12" t="s">
        <v>90</v>
      </c>
      <c r="AW898" s="12" t="s">
        <v>42</v>
      </c>
      <c r="AX898" s="12" t="s">
        <v>82</v>
      </c>
      <c r="AY898" s="145" t="s">
        <v>139</v>
      </c>
    </row>
    <row r="899" spans="2:65" s="13" customFormat="1" ht="11.25">
      <c r="B899" s="150"/>
      <c r="D899" s="144" t="s">
        <v>159</v>
      </c>
      <c r="E899" s="151" t="s">
        <v>44</v>
      </c>
      <c r="F899" s="152" t="s">
        <v>208</v>
      </c>
      <c r="H899" s="153">
        <v>36.226999999999997</v>
      </c>
      <c r="I899" s="154"/>
      <c r="L899" s="150"/>
      <c r="M899" s="155"/>
      <c r="T899" s="156"/>
      <c r="AT899" s="151" t="s">
        <v>159</v>
      </c>
      <c r="AU899" s="151" t="s">
        <v>92</v>
      </c>
      <c r="AV899" s="13" t="s">
        <v>92</v>
      </c>
      <c r="AW899" s="13" t="s">
        <v>42</v>
      </c>
      <c r="AX899" s="13" t="s">
        <v>82</v>
      </c>
      <c r="AY899" s="151" t="s">
        <v>139</v>
      </c>
    </row>
    <row r="900" spans="2:65" s="12" customFormat="1" ht="11.25">
      <c r="B900" s="143"/>
      <c r="D900" s="144" t="s">
        <v>159</v>
      </c>
      <c r="E900" s="145" t="s">
        <v>44</v>
      </c>
      <c r="F900" s="146" t="s">
        <v>209</v>
      </c>
      <c r="H900" s="145" t="s">
        <v>44</v>
      </c>
      <c r="I900" s="147"/>
      <c r="L900" s="143"/>
      <c r="M900" s="148"/>
      <c r="T900" s="149"/>
      <c r="AT900" s="145" t="s">
        <v>159</v>
      </c>
      <c r="AU900" s="145" t="s">
        <v>92</v>
      </c>
      <c r="AV900" s="12" t="s">
        <v>90</v>
      </c>
      <c r="AW900" s="12" t="s">
        <v>42</v>
      </c>
      <c r="AX900" s="12" t="s">
        <v>82</v>
      </c>
      <c r="AY900" s="145" t="s">
        <v>139</v>
      </c>
    </row>
    <row r="901" spans="2:65" s="13" customFormat="1" ht="11.25">
      <c r="B901" s="150"/>
      <c r="D901" s="144" t="s">
        <v>159</v>
      </c>
      <c r="E901" s="151" t="s">
        <v>44</v>
      </c>
      <c r="F901" s="152" t="s">
        <v>210</v>
      </c>
      <c r="H901" s="153">
        <v>19.771000000000001</v>
      </c>
      <c r="I901" s="154"/>
      <c r="L901" s="150"/>
      <c r="M901" s="155"/>
      <c r="T901" s="156"/>
      <c r="AT901" s="151" t="s">
        <v>159</v>
      </c>
      <c r="AU901" s="151" t="s">
        <v>92</v>
      </c>
      <c r="AV901" s="13" t="s">
        <v>92</v>
      </c>
      <c r="AW901" s="13" t="s">
        <v>42</v>
      </c>
      <c r="AX901" s="13" t="s">
        <v>82</v>
      </c>
      <c r="AY901" s="151" t="s">
        <v>139</v>
      </c>
    </row>
    <row r="902" spans="2:65" s="12" customFormat="1" ht="11.25">
      <c r="B902" s="143"/>
      <c r="D902" s="144" t="s">
        <v>159</v>
      </c>
      <c r="E902" s="145" t="s">
        <v>44</v>
      </c>
      <c r="F902" s="146" t="s">
        <v>211</v>
      </c>
      <c r="H902" s="145" t="s">
        <v>44</v>
      </c>
      <c r="I902" s="147"/>
      <c r="L902" s="143"/>
      <c r="M902" s="148"/>
      <c r="T902" s="149"/>
      <c r="AT902" s="145" t="s">
        <v>159</v>
      </c>
      <c r="AU902" s="145" t="s">
        <v>92</v>
      </c>
      <c r="AV902" s="12" t="s">
        <v>90</v>
      </c>
      <c r="AW902" s="12" t="s">
        <v>42</v>
      </c>
      <c r="AX902" s="12" t="s">
        <v>82</v>
      </c>
      <c r="AY902" s="145" t="s">
        <v>139</v>
      </c>
    </row>
    <row r="903" spans="2:65" s="13" customFormat="1" ht="11.25">
      <c r="B903" s="150"/>
      <c r="D903" s="144" t="s">
        <v>159</v>
      </c>
      <c r="E903" s="151" t="s">
        <v>44</v>
      </c>
      <c r="F903" s="152" t="s">
        <v>212</v>
      </c>
      <c r="H903" s="153">
        <v>15.242000000000001</v>
      </c>
      <c r="I903" s="154"/>
      <c r="L903" s="150"/>
      <c r="M903" s="155"/>
      <c r="T903" s="156"/>
      <c r="AT903" s="151" t="s">
        <v>159</v>
      </c>
      <c r="AU903" s="151" t="s">
        <v>92</v>
      </c>
      <c r="AV903" s="13" t="s">
        <v>92</v>
      </c>
      <c r="AW903" s="13" t="s">
        <v>42</v>
      </c>
      <c r="AX903" s="13" t="s">
        <v>82</v>
      </c>
      <c r="AY903" s="151" t="s">
        <v>139</v>
      </c>
    </row>
    <row r="904" spans="2:65" s="13" customFormat="1" ht="11.25">
      <c r="B904" s="150"/>
      <c r="D904" s="144" t="s">
        <v>159</v>
      </c>
      <c r="E904" s="151" t="s">
        <v>44</v>
      </c>
      <c r="F904" s="152" t="s">
        <v>213</v>
      </c>
      <c r="H904" s="153">
        <v>9.7210000000000001</v>
      </c>
      <c r="I904" s="154"/>
      <c r="L904" s="150"/>
      <c r="M904" s="155"/>
      <c r="T904" s="156"/>
      <c r="AT904" s="151" t="s">
        <v>159</v>
      </c>
      <c r="AU904" s="151" t="s">
        <v>92</v>
      </c>
      <c r="AV904" s="13" t="s">
        <v>92</v>
      </c>
      <c r="AW904" s="13" t="s">
        <v>42</v>
      </c>
      <c r="AX904" s="13" t="s">
        <v>82</v>
      </c>
      <c r="AY904" s="151" t="s">
        <v>139</v>
      </c>
    </row>
    <row r="905" spans="2:65" s="12" customFormat="1" ht="11.25">
      <c r="B905" s="143"/>
      <c r="D905" s="144" t="s">
        <v>159</v>
      </c>
      <c r="E905" s="145" t="s">
        <v>44</v>
      </c>
      <c r="F905" s="146" t="s">
        <v>214</v>
      </c>
      <c r="H905" s="145" t="s">
        <v>44</v>
      </c>
      <c r="I905" s="147"/>
      <c r="L905" s="143"/>
      <c r="M905" s="148"/>
      <c r="T905" s="149"/>
      <c r="AT905" s="145" t="s">
        <v>159</v>
      </c>
      <c r="AU905" s="145" t="s">
        <v>92</v>
      </c>
      <c r="AV905" s="12" t="s">
        <v>90</v>
      </c>
      <c r="AW905" s="12" t="s">
        <v>42</v>
      </c>
      <c r="AX905" s="12" t="s">
        <v>82</v>
      </c>
      <c r="AY905" s="145" t="s">
        <v>139</v>
      </c>
    </row>
    <row r="906" spans="2:65" s="13" customFormat="1" ht="11.25">
      <c r="B906" s="150"/>
      <c r="D906" s="144" t="s">
        <v>159</v>
      </c>
      <c r="E906" s="151" t="s">
        <v>44</v>
      </c>
      <c r="F906" s="152" t="s">
        <v>215</v>
      </c>
      <c r="H906" s="153">
        <v>42.883000000000003</v>
      </c>
      <c r="I906" s="154"/>
      <c r="L906" s="150"/>
      <c r="M906" s="155"/>
      <c r="T906" s="156"/>
      <c r="AT906" s="151" t="s">
        <v>159</v>
      </c>
      <c r="AU906" s="151" t="s">
        <v>92</v>
      </c>
      <c r="AV906" s="13" t="s">
        <v>92</v>
      </c>
      <c r="AW906" s="13" t="s">
        <v>42</v>
      </c>
      <c r="AX906" s="13" t="s">
        <v>82</v>
      </c>
      <c r="AY906" s="151" t="s">
        <v>139</v>
      </c>
    </row>
    <row r="907" spans="2:65" s="12" customFormat="1" ht="11.25">
      <c r="B907" s="143"/>
      <c r="D907" s="144" t="s">
        <v>159</v>
      </c>
      <c r="E907" s="145" t="s">
        <v>44</v>
      </c>
      <c r="F907" s="146" t="s">
        <v>216</v>
      </c>
      <c r="H907" s="145" t="s">
        <v>44</v>
      </c>
      <c r="I907" s="147"/>
      <c r="L907" s="143"/>
      <c r="M907" s="148"/>
      <c r="T907" s="149"/>
      <c r="AT907" s="145" t="s">
        <v>159</v>
      </c>
      <c r="AU907" s="145" t="s">
        <v>92</v>
      </c>
      <c r="AV907" s="12" t="s">
        <v>90</v>
      </c>
      <c r="AW907" s="12" t="s">
        <v>42</v>
      </c>
      <c r="AX907" s="12" t="s">
        <v>82</v>
      </c>
      <c r="AY907" s="145" t="s">
        <v>139</v>
      </c>
    </row>
    <row r="908" spans="2:65" s="13" customFormat="1" ht="11.25">
      <c r="B908" s="150"/>
      <c r="D908" s="144" t="s">
        <v>159</v>
      </c>
      <c r="E908" s="151" t="s">
        <v>44</v>
      </c>
      <c r="F908" s="152" t="s">
        <v>217</v>
      </c>
      <c r="H908" s="153">
        <v>14.420999999999999</v>
      </c>
      <c r="I908" s="154"/>
      <c r="L908" s="150"/>
      <c r="M908" s="155"/>
      <c r="T908" s="156"/>
      <c r="AT908" s="151" t="s">
        <v>159</v>
      </c>
      <c r="AU908" s="151" t="s">
        <v>92</v>
      </c>
      <c r="AV908" s="13" t="s">
        <v>92</v>
      </c>
      <c r="AW908" s="13" t="s">
        <v>42</v>
      </c>
      <c r="AX908" s="13" t="s">
        <v>82</v>
      </c>
      <c r="AY908" s="151" t="s">
        <v>139</v>
      </c>
    </row>
    <row r="909" spans="2:65" s="14" customFormat="1" ht="11.25">
      <c r="B909" s="157"/>
      <c r="D909" s="144" t="s">
        <v>159</v>
      </c>
      <c r="E909" s="158" t="s">
        <v>44</v>
      </c>
      <c r="F909" s="159" t="s">
        <v>166</v>
      </c>
      <c r="H909" s="160">
        <v>267.65699999999998</v>
      </c>
      <c r="I909" s="161"/>
      <c r="L909" s="157"/>
      <c r="M909" s="162"/>
      <c r="T909" s="163"/>
      <c r="AT909" s="158" t="s">
        <v>159</v>
      </c>
      <c r="AU909" s="158" t="s">
        <v>92</v>
      </c>
      <c r="AV909" s="14" t="s">
        <v>146</v>
      </c>
      <c r="AW909" s="14" t="s">
        <v>42</v>
      </c>
      <c r="AX909" s="14" t="s">
        <v>90</v>
      </c>
      <c r="AY909" s="158" t="s">
        <v>139</v>
      </c>
    </row>
    <row r="910" spans="2:65" s="1" customFormat="1" ht="24.2" customHeight="1">
      <c r="B910" s="33"/>
      <c r="C910" s="164" t="s">
        <v>1225</v>
      </c>
      <c r="D910" s="164" t="s">
        <v>224</v>
      </c>
      <c r="E910" s="165" t="s">
        <v>1226</v>
      </c>
      <c r="F910" s="166" t="s">
        <v>1227</v>
      </c>
      <c r="G910" s="167" t="s">
        <v>152</v>
      </c>
      <c r="H910" s="168">
        <v>294.423</v>
      </c>
      <c r="I910" s="169"/>
      <c r="J910" s="170">
        <f>ROUND(I910*H910,2)</f>
        <v>0</v>
      </c>
      <c r="K910" s="171"/>
      <c r="L910" s="172"/>
      <c r="M910" s="173" t="s">
        <v>44</v>
      </c>
      <c r="N910" s="174" t="s">
        <v>53</v>
      </c>
      <c r="P910" s="135">
        <f>O910*H910</f>
        <v>0</v>
      </c>
      <c r="Q910" s="135">
        <v>1.6E-2</v>
      </c>
      <c r="R910" s="135">
        <f>Q910*H910</f>
        <v>4.7107679999999998</v>
      </c>
      <c r="S910" s="135">
        <v>0</v>
      </c>
      <c r="T910" s="136">
        <f>S910*H910</f>
        <v>0</v>
      </c>
      <c r="AR910" s="137" t="s">
        <v>413</v>
      </c>
      <c r="AT910" s="137" t="s">
        <v>224</v>
      </c>
      <c r="AU910" s="137" t="s">
        <v>92</v>
      </c>
      <c r="AY910" s="17" t="s">
        <v>139</v>
      </c>
      <c r="BE910" s="138">
        <f>IF(N910="základní",J910,0)</f>
        <v>0</v>
      </c>
      <c r="BF910" s="138">
        <f>IF(N910="snížená",J910,0)</f>
        <v>0</v>
      </c>
      <c r="BG910" s="138">
        <f>IF(N910="zákl. přenesená",J910,0)</f>
        <v>0</v>
      </c>
      <c r="BH910" s="138">
        <f>IF(N910="sníž. přenesená",J910,0)</f>
        <v>0</v>
      </c>
      <c r="BI910" s="138">
        <f>IF(N910="nulová",J910,0)</f>
        <v>0</v>
      </c>
      <c r="BJ910" s="17" t="s">
        <v>90</v>
      </c>
      <c r="BK910" s="138">
        <f>ROUND(I910*H910,2)</f>
        <v>0</v>
      </c>
      <c r="BL910" s="17" t="s">
        <v>232</v>
      </c>
      <c r="BM910" s="137" t="s">
        <v>1228</v>
      </c>
    </row>
    <row r="911" spans="2:65" s="13" customFormat="1" ht="11.25">
      <c r="B911" s="150"/>
      <c r="D911" s="144" t="s">
        <v>159</v>
      </c>
      <c r="F911" s="152" t="s">
        <v>1229</v>
      </c>
      <c r="H911" s="153">
        <v>294.423</v>
      </c>
      <c r="I911" s="154"/>
      <c r="L911" s="150"/>
      <c r="M911" s="155"/>
      <c r="T911" s="156"/>
      <c r="AT911" s="151" t="s">
        <v>159</v>
      </c>
      <c r="AU911" s="151" t="s">
        <v>92</v>
      </c>
      <c r="AV911" s="13" t="s">
        <v>92</v>
      </c>
      <c r="AW911" s="13" t="s">
        <v>4</v>
      </c>
      <c r="AX911" s="13" t="s">
        <v>90</v>
      </c>
      <c r="AY911" s="151" t="s">
        <v>139</v>
      </c>
    </row>
    <row r="912" spans="2:65" s="1" customFormat="1" ht="24.2" customHeight="1">
      <c r="B912" s="33"/>
      <c r="C912" s="125" t="s">
        <v>1230</v>
      </c>
      <c r="D912" s="125" t="s">
        <v>142</v>
      </c>
      <c r="E912" s="126" t="s">
        <v>1231</v>
      </c>
      <c r="F912" s="127" t="s">
        <v>1232</v>
      </c>
      <c r="G912" s="128" t="s">
        <v>499</v>
      </c>
      <c r="H912" s="129">
        <v>18.399999999999999</v>
      </c>
      <c r="I912" s="130"/>
      <c r="J912" s="131">
        <f>ROUND(I912*H912,2)</f>
        <v>0</v>
      </c>
      <c r="K912" s="132"/>
      <c r="L912" s="33"/>
      <c r="M912" s="133" t="s">
        <v>44</v>
      </c>
      <c r="N912" s="134" t="s">
        <v>53</v>
      </c>
      <c r="P912" s="135">
        <f>O912*H912</f>
        <v>0</v>
      </c>
      <c r="Q912" s="135">
        <v>2.0000000000000001E-4</v>
      </c>
      <c r="R912" s="135">
        <f>Q912*H912</f>
        <v>3.6799999999999997E-3</v>
      </c>
      <c r="S912" s="135">
        <v>0</v>
      </c>
      <c r="T912" s="136">
        <f>S912*H912</f>
        <v>0</v>
      </c>
      <c r="AR912" s="137" t="s">
        <v>232</v>
      </c>
      <c r="AT912" s="137" t="s">
        <v>142</v>
      </c>
      <c r="AU912" s="137" t="s">
        <v>92</v>
      </c>
      <c r="AY912" s="17" t="s">
        <v>139</v>
      </c>
      <c r="BE912" s="138">
        <f>IF(N912="základní",J912,0)</f>
        <v>0</v>
      </c>
      <c r="BF912" s="138">
        <f>IF(N912="snížená",J912,0)</f>
        <v>0</v>
      </c>
      <c r="BG912" s="138">
        <f>IF(N912="zákl. přenesená",J912,0)</f>
        <v>0</v>
      </c>
      <c r="BH912" s="138">
        <f>IF(N912="sníž. přenesená",J912,0)</f>
        <v>0</v>
      </c>
      <c r="BI912" s="138">
        <f>IF(N912="nulová",J912,0)</f>
        <v>0</v>
      </c>
      <c r="BJ912" s="17" t="s">
        <v>90</v>
      </c>
      <c r="BK912" s="138">
        <f>ROUND(I912*H912,2)</f>
        <v>0</v>
      </c>
      <c r="BL912" s="17" t="s">
        <v>232</v>
      </c>
      <c r="BM912" s="137" t="s">
        <v>1233</v>
      </c>
    </row>
    <row r="913" spans="2:65" s="1" customFormat="1" ht="11.25">
      <c r="B913" s="33"/>
      <c r="D913" s="139" t="s">
        <v>148</v>
      </c>
      <c r="F913" s="140" t="s">
        <v>1234</v>
      </c>
      <c r="I913" s="141"/>
      <c r="L913" s="33"/>
      <c r="M913" s="142"/>
      <c r="T913" s="54"/>
      <c r="AT913" s="17" t="s">
        <v>148</v>
      </c>
      <c r="AU913" s="17" t="s">
        <v>92</v>
      </c>
    </row>
    <row r="914" spans="2:65" s="12" customFormat="1" ht="11.25">
      <c r="B914" s="143"/>
      <c r="D914" s="144" t="s">
        <v>159</v>
      </c>
      <c r="E914" s="145" t="s">
        <v>44</v>
      </c>
      <c r="F914" s="146" t="s">
        <v>160</v>
      </c>
      <c r="H914" s="145" t="s">
        <v>44</v>
      </c>
      <c r="I914" s="147"/>
      <c r="L914" s="143"/>
      <c r="M914" s="148"/>
      <c r="T914" s="149"/>
      <c r="AT914" s="145" t="s">
        <v>159</v>
      </c>
      <c r="AU914" s="145" t="s">
        <v>92</v>
      </c>
      <c r="AV914" s="12" t="s">
        <v>90</v>
      </c>
      <c r="AW914" s="12" t="s">
        <v>42</v>
      </c>
      <c r="AX914" s="12" t="s">
        <v>82</v>
      </c>
      <c r="AY914" s="145" t="s">
        <v>139</v>
      </c>
    </row>
    <row r="915" spans="2:65" s="13" customFormat="1" ht="11.25">
      <c r="B915" s="150"/>
      <c r="D915" s="144" t="s">
        <v>159</v>
      </c>
      <c r="E915" s="151" t="s">
        <v>44</v>
      </c>
      <c r="F915" s="152" t="s">
        <v>1235</v>
      </c>
      <c r="H915" s="153">
        <v>2.1</v>
      </c>
      <c r="I915" s="154"/>
      <c r="L915" s="150"/>
      <c r="M915" s="155"/>
      <c r="T915" s="156"/>
      <c r="AT915" s="151" t="s">
        <v>159</v>
      </c>
      <c r="AU915" s="151" t="s">
        <v>92</v>
      </c>
      <c r="AV915" s="13" t="s">
        <v>92</v>
      </c>
      <c r="AW915" s="13" t="s">
        <v>42</v>
      </c>
      <c r="AX915" s="13" t="s">
        <v>82</v>
      </c>
      <c r="AY915" s="151" t="s">
        <v>139</v>
      </c>
    </row>
    <row r="916" spans="2:65" s="13" customFormat="1" ht="11.25">
      <c r="B916" s="150"/>
      <c r="D916" s="144" t="s">
        <v>159</v>
      </c>
      <c r="E916" s="151" t="s">
        <v>44</v>
      </c>
      <c r="F916" s="152" t="s">
        <v>1236</v>
      </c>
      <c r="H916" s="153">
        <v>2.1</v>
      </c>
      <c r="I916" s="154"/>
      <c r="L916" s="150"/>
      <c r="M916" s="155"/>
      <c r="T916" s="156"/>
      <c r="AT916" s="151" t="s">
        <v>159</v>
      </c>
      <c r="AU916" s="151" t="s">
        <v>92</v>
      </c>
      <c r="AV916" s="13" t="s">
        <v>92</v>
      </c>
      <c r="AW916" s="13" t="s">
        <v>42</v>
      </c>
      <c r="AX916" s="13" t="s">
        <v>82</v>
      </c>
      <c r="AY916" s="151" t="s">
        <v>139</v>
      </c>
    </row>
    <row r="917" spans="2:65" s="13" customFormat="1" ht="11.25">
      <c r="B917" s="150"/>
      <c r="D917" s="144" t="s">
        <v>159</v>
      </c>
      <c r="E917" s="151" t="s">
        <v>44</v>
      </c>
      <c r="F917" s="152" t="s">
        <v>1237</v>
      </c>
      <c r="H917" s="153">
        <v>2.1</v>
      </c>
      <c r="I917" s="154"/>
      <c r="L917" s="150"/>
      <c r="M917" s="155"/>
      <c r="T917" s="156"/>
      <c r="AT917" s="151" t="s">
        <v>159</v>
      </c>
      <c r="AU917" s="151" t="s">
        <v>92</v>
      </c>
      <c r="AV917" s="13" t="s">
        <v>92</v>
      </c>
      <c r="AW917" s="13" t="s">
        <v>42</v>
      </c>
      <c r="AX917" s="13" t="s">
        <v>82</v>
      </c>
      <c r="AY917" s="151" t="s">
        <v>139</v>
      </c>
    </row>
    <row r="918" spans="2:65" s="13" customFormat="1" ht="11.25">
      <c r="B918" s="150"/>
      <c r="D918" s="144" t="s">
        <v>159</v>
      </c>
      <c r="E918" s="151" t="s">
        <v>44</v>
      </c>
      <c r="F918" s="152" t="s">
        <v>1238</v>
      </c>
      <c r="H918" s="153">
        <v>2.1</v>
      </c>
      <c r="I918" s="154"/>
      <c r="L918" s="150"/>
      <c r="M918" s="155"/>
      <c r="T918" s="156"/>
      <c r="AT918" s="151" t="s">
        <v>159</v>
      </c>
      <c r="AU918" s="151" t="s">
        <v>92</v>
      </c>
      <c r="AV918" s="13" t="s">
        <v>92</v>
      </c>
      <c r="AW918" s="13" t="s">
        <v>42</v>
      </c>
      <c r="AX918" s="13" t="s">
        <v>82</v>
      </c>
      <c r="AY918" s="151" t="s">
        <v>139</v>
      </c>
    </row>
    <row r="919" spans="2:65" s="13" customFormat="1" ht="11.25">
      <c r="B919" s="150"/>
      <c r="D919" s="144" t="s">
        <v>159</v>
      </c>
      <c r="E919" s="151" t="s">
        <v>44</v>
      </c>
      <c r="F919" s="152" t="s">
        <v>1239</v>
      </c>
      <c r="H919" s="153">
        <v>2.2000000000000002</v>
      </c>
      <c r="I919" s="154"/>
      <c r="L919" s="150"/>
      <c r="M919" s="155"/>
      <c r="T919" s="156"/>
      <c r="AT919" s="151" t="s">
        <v>159</v>
      </c>
      <c r="AU919" s="151" t="s">
        <v>92</v>
      </c>
      <c r="AV919" s="13" t="s">
        <v>92</v>
      </c>
      <c r="AW919" s="13" t="s">
        <v>42</v>
      </c>
      <c r="AX919" s="13" t="s">
        <v>82</v>
      </c>
      <c r="AY919" s="151" t="s">
        <v>139</v>
      </c>
    </row>
    <row r="920" spans="2:65" s="13" customFormat="1" ht="11.25">
      <c r="B920" s="150"/>
      <c r="D920" s="144" t="s">
        <v>159</v>
      </c>
      <c r="E920" s="151" t="s">
        <v>44</v>
      </c>
      <c r="F920" s="152" t="s">
        <v>1240</v>
      </c>
      <c r="H920" s="153">
        <v>0.9</v>
      </c>
      <c r="I920" s="154"/>
      <c r="L920" s="150"/>
      <c r="M920" s="155"/>
      <c r="T920" s="156"/>
      <c r="AT920" s="151" t="s">
        <v>159</v>
      </c>
      <c r="AU920" s="151" t="s">
        <v>92</v>
      </c>
      <c r="AV920" s="13" t="s">
        <v>92</v>
      </c>
      <c r="AW920" s="13" t="s">
        <v>42</v>
      </c>
      <c r="AX920" s="13" t="s">
        <v>82</v>
      </c>
      <c r="AY920" s="151" t="s">
        <v>139</v>
      </c>
    </row>
    <row r="921" spans="2:65" s="12" customFormat="1" ht="11.25">
      <c r="B921" s="143"/>
      <c r="D921" s="144" t="s">
        <v>159</v>
      </c>
      <c r="E921" s="145" t="s">
        <v>44</v>
      </c>
      <c r="F921" s="146" t="s">
        <v>214</v>
      </c>
      <c r="H921" s="145" t="s">
        <v>44</v>
      </c>
      <c r="I921" s="147"/>
      <c r="L921" s="143"/>
      <c r="M921" s="148"/>
      <c r="T921" s="149"/>
      <c r="AT921" s="145" t="s">
        <v>159</v>
      </c>
      <c r="AU921" s="145" t="s">
        <v>92</v>
      </c>
      <c r="AV921" s="12" t="s">
        <v>90</v>
      </c>
      <c r="AW921" s="12" t="s">
        <v>42</v>
      </c>
      <c r="AX921" s="12" t="s">
        <v>82</v>
      </c>
      <c r="AY921" s="145" t="s">
        <v>139</v>
      </c>
    </row>
    <row r="922" spans="2:65" s="13" customFormat="1" ht="11.25">
      <c r="B922" s="150"/>
      <c r="D922" s="144" t="s">
        <v>159</v>
      </c>
      <c r="E922" s="151" t="s">
        <v>44</v>
      </c>
      <c r="F922" s="152" t="s">
        <v>1241</v>
      </c>
      <c r="H922" s="153">
        <v>6.9</v>
      </c>
      <c r="I922" s="154"/>
      <c r="L922" s="150"/>
      <c r="M922" s="155"/>
      <c r="T922" s="156"/>
      <c r="AT922" s="151" t="s">
        <v>159</v>
      </c>
      <c r="AU922" s="151" t="s">
        <v>92</v>
      </c>
      <c r="AV922" s="13" t="s">
        <v>92</v>
      </c>
      <c r="AW922" s="13" t="s">
        <v>42</v>
      </c>
      <c r="AX922" s="13" t="s">
        <v>82</v>
      </c>
      <c r="AY922" s="151" t="s">
        <v>139</v>
      </c>
    </row>
    <row r="923" spans="2:65" s="14" customFormat="1" ht="11.25">
      <c r="B923" s="157"/>
      <c r="D923" s="144" t="s">
        <v>159</v>
      </c>
      <c r="E923" s="158" t="s">
        <v>44</v>
      </c>
      <c r="F923" s="159" t="s">
        <v>166</v>
      </c>
      <c r="H923" s="160">
        <v>18.399999999999999</v>
      </c>
      <c r="I923" s="161"/>
      <c r="L923" s="157"/>
      <c r="M923" s="162"/>
      <c r="T923" s="163"/>
      <c r="AT923" s="158" t="s">
        <v>159</v>
      </c>
      <c r="AU923" s="158" t="s">
        <v>92</v>
      </c>
      <c r="AV923" s="14" t="s">
        <v>146</v>
      </c>
      <c r="AW923" s="14" t="s">
        <v>42</v>
      </c>
      <c r="AX923" s="14" t="s">
        <v>90</v>
      </c>
      <c r="AY923" s="158" t="s">
        <v>139</v>
      </c>
    </row>
    <row r="924" spans="2:65" s="1" customFormat="1" ht="16.5" customHeight="1">
      <c r="B924" s="33"/>
      <c r="C924" s="164" t="s">
        <v>1242</v>
      </c>
      <c r="D924" s="164" t="s">
        <v>224</v>
      </c>
      <c r="E924" s="165" t="s">
        <v>1243</v>
      </c>
      <c r="F924" s="166" t="s">
        <v>1244</v>
      </c>
      <c r="G924" s="167" t="s">
        <v>499</v>
      </c>
      <c r="H924" s="168">
        <v>19.32</v>
      </c>
      <c r="I924" s="169"/>
      <c r="J924" s="170">
        <f>ROUND(I924*H924,2)</f>
        <v>0</v>
      </c>
      <c r="K924" s="171"/>
      <c r="L924" s="172"/>
      <c r="M924" s="173" t="s">
        <v>44</v>
      </c>
      <c r="N924" s="174" t="s">
        <v>53</v>
      </c>
      <c r="P924" s="135">
        <f>O924*H924</f>
        <v>0</v>
      </c>
      <c r="Q924" s="135">
        <v>2.9999999999999997E-4</v>
      </c>
      <c r="R924" s="135">
        <f>Q924*H924</f>
        <v>5.7959999999999999E-3</v>
      </c>
      <c r="S924" s="135">
        <v>0</v>
      </c>
      <c r="T924" s="136">
        <f>S924*H924</f>
        <v>0</v>
      </c>
      <c r="AR924" s="137" t="s">
        <v>413</v>
      </c>
      <c r="AT924" s="137" t="s">
        <v>224</v>
      </c>
      <c r="AU924" s="137" t="s">
        <v>92</v>
      </c>
      <c r="AY924" s="17" t="s">
        <v>139</v>
      </c>
      <c r="BE924" s="138">
        <f>IF(N924="základní",J924,0)</f>
        <v>0</v>
      </c>
      <c r="BF924" s="138">
        <f>IF(N924="snížená",J924,0)</f>
        <v>0</v>
      </c>
      <c r="BG924" s="138">
        <f>IF(N924="zákl. přenesená",J924,0)</f>
        <v>0</v>
      </c>
      <c r="BH924" s="138">
        <f>IF(N924="sníž. přenesená",J924,0)</f>
        <v>0</v>
      </c>
      <c r="BI924" s="138">
        <f>IF(N924="nulová",J924,0)</f>
        <v>0</v>
      </c>
      <c r="BJ924" s="17" t="s">
        <v>90</v>
      </c>
      <c r="BK924" s="138">
        <f>ROUND(I924*H924,2)</f>
        <v>0</v>
      </c>
      <c r="BL924" s="17" t="s">
        <v>232</v>
      </c>
      <c r="BM924" s="137" t="s">
        <v>1245</v>
      </c>
    </row>
    <row r="925" spans="2:65" s="13" customFormat="1" ht="11.25">
      <c r="B925" s="150"/>
      <c r="D925" s="144" t="s">
        <v>159</v>
      </c>
      <c r="F925" s="152" t="s">
        <v>1246</v>
      </c>
      <c r="H925" s="153">
        <v>19.32</v>
      </c>
      <c r="I925" s="154"/>
      <c r="L925" s="150"/>
      <c r="M925" s="155"/>
      <c r="T925" s="156"/>
      <c r="AT925" s="151" t="s">
        <v>159</v>
      </c>
      <c r="AU925" s="151" t="s">
        <v>92</v>
      </c>
      <c r="AV925" s="13" t="s">
        <v>92</v>
      </c>
      <c r="AW925" s="13" t="s">
        <v>4</v>
      </c>
      <c r="AX925" s="13" t="s">
        <v>90</v>
      </c>
      <c r="AY925" s="151" t="s">
        <v>139</v>
      </c>
    </row>
    <row r="926" spans="2:65" s="1" customFormat="1" ht="24.2" customHeight="1">
      <c r="B926" s="33"/>
      <c r="C926" s="125" t="s">
        <v>1247</v>
      </c>
      <c r="D926" s="125" t="s">
        <v>142</v>
      </c>
      <c r="E926" s="126" t="s">
        <v>1248</v>
      </c>
      <c r="F926" s="127" t="s">
        <v>1249</v>
      </c>
      <c r="G926" s="128" t="s">
        <v>499</v>
      </c>
      <c r="H926" s="129">
        <v>67.2</v>
      </c>
      <c r="I926" s="130"/>
      <c r="J926" s="131">
        <f>ROUND(I926*H926,2)</f>
        <v>0</v>
      </c>
      <c r="K926" s="132"/>
      <c r="L926" s="33"/>
      <c r="M926" s="133" t="s">
        <v>44</v>
      </c>
      <c r="N926" s="134" t="s">
        <v>53</v>
      </c>
      <c r="P926" s="135">
        <f>O926*H926</f>
        <v>0</v>
      </c>
      <c r="Q926" s="135">
        <v>1.8000000000000001E-4</v>
      </c>
      <c r="R926" s="135">
        <f>Q926*H926</f>
        <v>1.2096000000000001E-2</v>
      </c>
      <c r="S926" s="135">
        <v>0</v>
      </c>
      <c r="T926" s="136">
        <f>S926*H926</f>
        <v>0</v>
      </c>
      <c r="AR926" s="137" t="s">
        <v>232</v>
      </c>
      <c r="AT926" s="137" t="s">
        <v>142</v>
      </c>
      <c r="AU926" s="137" t="s">
        <v>92</v>
      </c>
      <c r="AY926" s="17" t="s">
        <v>139</v>
      </c>
      <c r="BE926" s="138">
        <f>IF(N926="základní",J926,0)</f>
        <v>0</v>
      </c>
      <c r="BF926" s="138">
        <f>IF(N926="snížená",J926,0)</f>
        <v>0</v>
      </c>
      <c r="BG926" s="138">
        <f>IF(N926="zákl. přenesená",J926,0)</f>
        <v>0</v>
      </c>
      <c r="BH926" s="138">
        <f>IF(N926="sníž. přenesená",J926,0)</f>
        <v>0</v>
      </c>
      <c r="BI926" s="138">
        <f>IF(N926="nulová",J926,0)</f>
        <v>0</v>
      </c>
      <c r="BJ926" s="17" t="s">
        <v>90</v>
      </c>
      <c r="BK926" s="138">
        <f>ROUND(I926*H926,2)</f>
        <v>0</v>
      </c>
      <c r="BL926" s="17" t="s">
        <v>232</v>
      </c>
      <c r="BM926" s="137" t="s">
        <v>1250</v>
      </c>
    </row>
    <row r="927" spans="2:65" s="1" customFormat="1" ht="11.25">
      <c r="B927" s="33"/>
      <c r="D927" s="139" t="s">
        <v>148</v>
      </c>
      <c r="F927" s="140" t="s">
        <v>1251</v>
      </c>
      <c r="I927" s="141"/>
      <c r="L927" s="33"/>
      <c r="M927" s="142"/>
      <c r="T927" s="54"/>
      <c r="AT927" s="17" t="s">
        <v>148</v>
      </c>
      <c r="AU927" s="17" t="s">
        <v>92</v>
      </c>
    </row>
    <row r="928" spans="2:65" s="12" customFormat="1" ht="11.25">
      <c r="B928" s="143"/>
      <c r="D928" s="144" t="s">
        <v>159</v>
      </c>
      <c r="E928" s="145" t="s">
        <v>44</v>
      </c>
      <c r="F928" s="146" t="s">
        <v>160</v>
      </c>
      <c r="H928" s="145" t="s">
        <v>44</v>
      </c>
      <c r="I928" s="147"/>
      <c r="L928" s="143"/>
      <c r="M928" s="148"/>
      <c r="T928" s="149"/>
      <c r="AT928" s="145" t="s">
        <v>159</v>
      </c>
      <c r="AU928" s="145" t="s">
        <v>92</v>
      </c>
      <c r="AV928" s="12" t="s">
        <v>90</v>
      </c>
      <c r="AW928" s="12" t="s">
        <v>42</v>
      </c>
      <c r="AX928" s="12" t="s">
        <v>82</v>
      </c>
      <c r="AY928" s="145" t="s">
        <v>139</v>
      </c>
    </row>
    <row r="929" spans="2:65" s="13" customFormat="1" ht="11.25">
      <c r="B929" s="150"/>
      <c r="D929" s="144" t="s">
        <v>159</v>
      </c>
      <c r="E929" s="151" t="s">
        <v>44</v>
      </c>
      <c r="F929" s="152" t="s">
        <v>1252</v>
      </c>
      <c r="H929" s="153">
        <v>4.8</v>
      </c>
      <c r="I929" s="154"/>
      <c r="L929" s="150"/>
      <c r="M929" s="155"/>
      <c r="T929" s="156"/>
      <c r="AT929" s="151" t="s">
        <v>159</v>
      </c>
      <c r="AU929" s="151" t="s">
        <v>92</v>
      </c>
      <c r="AV929" s="13" t="s">
        <v>92</v>
      </c>
      <c r="AW929" s="13" t="s">
        <v>42</v>
      </c>
      <c r="AX929" s="13" t="s">
        <v>82</v>
      </c>
      <c r="AY929" s="151" t="s">
        <v>139</v>
      </c>
    </row>
    <row r="930" spans="2:65" s="13" customFormat="1" ht="11.25">
      <c r="B930" s="150"/>
      <c r="D930" s="144" t="s">
        <v>159</v>
      </c>
      <c r="E930" s="151" t="s">
        <v>44</v>
      </c>
      <c r="F930" s="152" t="s">
        <v>1253</v>
      </c>
      <c r="H930" s="153">
        <v>4.8</v>
      </c>
      <c r="I930" s="154"/>
      <c r="L930" s="150"/>
      <c r="M930" s="155"/>
      <c r="T930" s="156"/>
      <c r="AT930" s="151" t="s">
        <v>159</v>
      </c>
      <c r="AU930" s="151" t="s">
        <v>92</v>
      </c>
      <c r="AV930" s="13" t="s">
        <v>92</v>
      </c>
      <c r="AW930" s="13" t="s">
        <v>42</v>
      </c>
      <c r="AX930" s="13" t="s">
        <v>82</v>
      </c>
      <c r="AY930" s="151" t="s">
        <v>139</v>
      </c>
    </row>
    <row r="931" spans="2:65" s="13" customFormat="1" ht="11.25">
      <c r="B931" s="150"/>
      <c r="D931" s="144" t="s">
        <v>159</v>
      </c>
      <c r="E931" s="151" t="s">
        <v>44</v>
      </c>
      <c r="F931" s="152" t="s">
        <v>1254</v>
      </c>
      <c r="H931" s="153">
        <v>4.8</v>
      </c>
      <c r="I931" s="154"/>
      <c r="L931" s="150"/>
      <c r="M931" s="155"/>
      <c r="T931" s="156"/>
      <c r="AT931" s="151" t="s">
        <v>159</v>
      </c>
      <c r="AU931" s="151" t="s">
        <v>92</v>
      </c>
      <c r="AV931" s="13" t="s">
        <v>92</v>
      </c>
      <c r="AW931" s="13" t="s">
        <v>42</v>
      </c>
      <c r="AX931" s="13" t="s">
        <v>82</v>
      </c>
      <c r="AY931" s="151" t="s">
        <v>139</v>
      </c>
    </row>
    <row r="932" spans="2:65" s="13" customFormat="1" ht="11.25">
      <c r="B932" s="150"/>
      <c r="D932" s="144" t="s">
        <v>159</v>
      </c>
      <c r="E932" s="151" t="s">
        <v>44</v>
      </c>
      <c r="F932" s="152" t="s">
        <v>1255</v>
      </c>
      <c r="H932" s="153">
        <v>4.8</v>
      </c>
      <c r="I932" s="154"/>
      <c r="L932" s="150"/>
      <c r="M932" s="155"/>
      <c r="T932" s="156"/>
      <c r="AT932" s="151" t="s">
        <v>159</v>
      </c>
      <c r="AU932" s="151" t="s">
        <v>92</v>
      </c>
      <c r="AV932" s="13" t="s">
        <v>92</v>
      </c>
      <c r="AW932" s="13" t="s">
        <v>42</v>
      </c>
      <c r="AX932" s="13" t="s">
        <v>82</v>
      </c>
      <c r="AY932" s="151" t="s">
        <v>139</v>
      </c>
    </row>
    <row r="933" spans="2:65" s="13" customFormat="1" ht="11.25">
      <c r="B933" s="150"/>
      <c r="D933" s="144" t="s">
        <v>159</v>
      </c>
      <c r="E933" s="151" t="s">
        <v>44</v>
      </c>
      <c r="F933" s="152" t="s">
        <v>1256</v>
      </c>
      <c r="H933" s="153">
        <v>4.8</v>
      </c>
      <c r="I933" s="154"/>
      <c r="L933" s="150"/>
      <c r="M933" s="155"/>
      <c r="T933" s="156"/>
      <c r="AT933" s="151" t="s">
        <v>159</v>
      </c>
      <c r="AU933" s="151" t="s">
        <v>92</v>
      </c>
      <c r="AV933" s="13" t="s">
        <v>92</v>
      </c>
      <c r="AW933" s="13" t="s">
        <v>42</v>
      </c>
      <c r="AX933" s="13" t="s">
        <v>82</v>
      </c>
      <c r="AY933" s="151" t="s">
        <v>139</v>
      </c>
    </row>
    <row r="934" spans="2:65" s="13" customFormat="1" ht="11.25">
      <c r="B934" s="150"/>
      <c r="D934" s="144" t="s">
        <v>159</v>
      </c>
      <c r="E934" s="151" t="s">
        <v>44</v>
      </c>
      <c r="F934" s="152" t="s">
        <v>1257</v>
      </c>
      <c r="H934" s="153">
        <v>4.8</v>
      </c>
      <c r="I934" s="154"/>
      <c r="L934" s="150"/>
      <c r="M934" s="155"/>
      <c r="T934" s="156"/>
      <c r="AT934" s="151" t="s">
        <v>159</v>
      </c>
      <c r="AU934" s="151" t="s">
        <v>92</v>
      </c>
      <c r="AV934" s="13" t="s">
        <v>92</v>
      </c>
      <c r="AW934" s="13" t="s">
        <v>42</v>
      </c>
      <c r="AX934" s="13" t="s">
        <v>82</v>
      </c>
      <c r="AY934" s="151" t="s">
        <v>139</v>
      </c>
    </row>
    <row r="935" spans="2:65" s="13" customFormat="1" ht="11.25">
      <c r="B935" s="150"/>
      <c r="D935" s="144" t="s">
        <v>159</v>
      </c>
      <c r="E935" s="151" t="s">
        <v>44</v>
      </c>
      <c r="F935" s="152" t="s">
        <v>1258</v>
      </c>
      <c r="H935" s="153">
        <v>4.8</v>
      </c>
      <c r="I935" s="154"/>
      <c r="L935" s="150"/>
      <c r="M935" s="155"/>
      <c r="T935" s="156"/>
      <c r="AT935" s="151" t="s">
        <v>159</v>
      </c>
      <c r="AU935" s="151" t="s">
        <v>92</v>
      </c>
      <c r="AV935" s="13" t="s">
        <v>92</v>
      </c>
      <c r="AW935" s="13" t="s">
        <v>42</v>
      </c>
      <c r="AX935" s="13" t="s">
        <v>82</v>
      </c>
      <c r="AY935" s="151" t="s">
        <v>139</v>
      </c>
    </row>
    <row r="936" spans="2:65" s="13" customFormat="1" ht="11.25">
      <c r="B936" s="150"/>
      <c r="D936" s="144" t="s">
        <v>159</v>
      </c>
      <c r="E936" s="151" t="s">
        <v>44</v>
      </c>
      <c r="F936" s="152" t="s">
        <v>1259</v>
      </c>
      <c r="H936" s="153">
        <v>4.8</v>
      </c>
      <c r="I936" s="154"/>
      <c r="L936" s="150"/>
      <c r="M936" s="155"/>
      <c r="T936" s="156"/>
      <c r="AT936" s="151" t="s">
        <v>159</v>
      </c>
      <c r="AU936" s="151" t="s">
        <v>92</v>
      </c>
      <c r="AV936" s="13" t="s">
        <v>92</v>
      </c>
      <c r="AW936" s="13" t="s">
        <v>42</v>
      </c>
      <c r="AX936" s="13" t="s">
        <v>82</v>
      </c>
      <c r="AY936" s="151" t="s">
        <v>139</v>
      </c>
    </row>
    <row r="937" spans="2:65" s="13" customFormat="1" ht="11.25">
      <c r="B937" s="150"/>
      <c r="D937" s="144" t="s">
        <v>159</v>
      </c>
      <c r="E937" s="151" t="s">
        <v>44</v>
      </c>
      <c r="F937" s="152" t="s">
        <v>1260</v>
      </c>
      <c r="H937" s="153">
        <v>4.9000000000000004</v>
      </c>
      <c r="I937" s="154"/>
      <c r="L937" s="150"/>
      <c r="M937" s="155"/>
      <c r="T937" s="156"/>
      <c r="AT937" s="151" t="s">
        <v>159</v>
      </c>
      <c r="AU937" s="151" t="s">
        <v>92</v>
      </c>
      <c r="AV937" s="13" t="s">
        <v>92</v>
      </c>
      <c r="AW937" s="13" t="s">
        <v>42</v>
      </c>
      <c r="AX937" s="13" t="s">
        <v>82</v>
      </c>
      <c r="AY937" s="151" t="s">
        <v>139</v>
      </c>
    </row>
    <row r="938" spans="2:65" s="13" customFormat="1" ht="11.25">
      <c r="B938" s="150"/>
      <c r="D938" s="144" t="s">
        <v>159</v>
      </c>
      <c r="E938" s="151" t="s">
        <v>44</v>
      </c>
      <c r="F938" s="152" t="s">
        <v>1261</v>
      </c>
      <c r="H938" s="153">
        <v>4.7</v>
      </c>
      <c r="I938" s="154"/>
      <c r="L938" s="150"/>
      <c r="M938" s="155"/>
      <c r="T938" s="156"/>
      <c r="AT938" s="151" t="s">
        <v>159</v>
      </c>
      <c r="AU938" s="151" t="s">
        <v>92</v>
      </c>
      <c r="AV938" s="13" t="s">
        <v>92</v>
      </c>
      <c r="AW938" s="13" t="s">
        <v>42</v>
      </c>
      <c r="AX938" s="13" t="s">
        <v>82</v>
      </c>
      <c r="AY938" s="151" t="s">
        <v>139</v>
      </c>
    </row>
    <row r="939" spans="2:65" s="13" customFormat="1" ht="11.25">
      <c r="B939" s="150"/>
      <c r="D939" s="144" t="s">
        <v>159</v>
      </c>
      <c r="E939" s="151" t="s">
        <v>44</v>
      </c>
      <c r="F939" s="152" t="s">
        <v>1262</v>
      </c>
      <c r="H939" s="153">
        <v>9.4</v>
      </c>
      <c r="I939" s="154"/>
      <c r="L939" s="150"/>
      <c r="M939" s="155"/>
      <c r="T939" s="156"/>
      <c r="AT939" s="151" t="s">
        <v>159</v>
      </c>
      <c r="AU939" s="151" t="s">
        <v>92</v>
      </c>
      <c r="AV939" s="13" t="s">
        <v>92</v>
      </c>
      <c r="AW939" s="13" t="s">
        <v>42</v>
      </c>
      <c r="AX939" s="13" t="s">
        <v>82</v>
      </c>
      <c r="AY939" s="151" t="s">
        <v>139</v>
      </c>
    </row>
    <row r="940" spans="2:65" s="13" customFormat="1" ht="11.25">
      <c r="B940" s="150"/>
      <c r="D940" s="144" t="s">
        <v>159</v>
      </c>
      <c r="E940" s="151" t="s">
        <v>44</v>
      </c>
      <c r="F940" s="152" t="s">
        <v>1263</v>
      </c>
      <c r="H940" s="153">
        <v>5.0999999999999996</v>
      </c>
      <c r="I940" s="154"/>
      <c r="L940" s="150"/>
      <c r="M940" s="155"/>
      <c r="T940" s="156"/>
      <c r="AT940" s="151" t="s">
        <v>159</v>
      </c>
      <c r="AU940" s="151" t="s">
        <v>92</v>
      </c>
      <c r="AV940" s="13" t="s">
        <v>92</v>
      </c>
      <c r="AW940" s="13" t="s">
        <v>42</v>
      </c>
      <c r="AX940" s="13" t="s">
        <v>82</v>
      </c>
      <c r="AY940" s="151" t="s">
        <v>139</v>
      </c>
    </row>
    <row r="941" spans="2:65" s="13" customFormat="1" ht="11.25">
      <c r="B941" s="150"/>
      <c r="D941" s="144" t="s">
        <v>159</v>
      </c>
      <c r="E941" s="151" t="s">
        <v>44</v>
      </c>
      <c r="F941" s="152" t="s">
        <v>1264</v>
      </c>
      <c r="H941" s="153">
        <v>4.7</v>
      </c>
      <c r="I941" s="154"/>
      <c r="L941" s="150"/>
      <c r="M941" s="155"/>
      <c r="T941" s="156"/>
      <c r="AT941" s="151" t="s">
        <v>159</v>
      </c>
      <c r="AU941" s="151" t="s">
        <v>92</v>
      </c>
      <c r="AV941" s="13" t="s">
        <v>92</v>
      </c>
      <c r="AW941" s="13" t="s">
        <v>42</v>
      </c>
      <c r="AX941" s="13" t="s">
        <v>82</v>
      </c>
      <c r="AY941" s="151" t="s">
        <v>139</v>
      </c>
    </row>
    <row r="942" spans="2:65" s="14" customFormat="1" ht="11.25">
      <c r="B942" s="157"/>
      <c r="D942" s="144" t="s">
        <v>159</v>
      </c>
      <c r="E942" s="158" t="s">
        <v>44</v>
      </c>
      <c r="F942" s="159" t="s">
        <v>166</v>
      </c>
      <c r="H942" s="160">
        <v>67.2</v>
      </c>
      <c r="I942" s="161"/>
      <c r="L942" s="157"/>
      <c r="M942" s="162"/>
      <c r="T942" s="163"/>
      <c r="AT942" s="158" t="s">
        <v>159</v>
      </c>
      <c r="AU942" s="158" t="s">
        <v>92</v>
      </c>
      <c r="AV942" s="14" t="s">
        <v>146</v>
      </c>
      <c r="AW942" s="14" t="s">
        <v>42</v>
      </c>
      <c r="AX942" s="14" t="s">
        <v>90</v>
      </c>
      <c r="AY942" s="158" t="s">
        <v>139</v>
      </c>
    </row>
    <row r="943" spans="2:65" s="1" customFormat="1" ht="16.5" customHeight="1">
      <c r="B943" s="33"/>
      <c r="C943" s="164" t="s">
        <v>1265</v>
      </c>
      <c r="D943" s="164" t="s">
        <v>224</v>
      </c>
      <c r="E943" s="165" t="s">
        <v>1243</v>
      </c>
      <c r="F943" s="166" t="s">
        <v>1244</v>
      </c>
      <c r="G943" s="167" t="s">
        <v>499</v>
      </c>
      <c r="H943" s="168">
        <v>70.56</v>
      </c>
      <c r="I943" s="169"/>
      <c r="J943" s="170">
        <f>ROUND(I943*H943,2)</f>
        <v>0</v>
      </c>
      <c r="K943" s="171"/>
      <c r="L943" s="172"/>
      <c r="M943" s="173" t="s">
        <v>44</v>
      </c>
      <c r="N943" s="174" t="s">
        <v>53</v>
      </c>
      <c r="P943" s="135">
        <f>O943*H943</f>
        <v>0</v>
      </c>
      <c r="Q943" s="135">
        <v>2.9999999999999997E-4</v>
      </c>
      <c r="R943" s="135">
        <f>Q943*H943</f>
        <v>2.1167999999999999E-2</v>
      </c>
      <c r="S943" s="135">
        <v>0</v>
      </c>
      <c r="T943" s="136">
        <f>S943*H943</f>
        <v>0</v>
      </c>
      <c r="AR943" s="137" t="s">
        <v>413</v>
      </c>
      <c r="AT943" s="137" t="s">
        <v>224</v>
      </c>
      <c r="AU943" s="137" t="s">
        <v>92</v>
      </c>
      <c r="AY943" s="17" t="s">
        <v>139</v>
      </c>
      <c r="BE943" s="138">
        <f>IF(N943="základní",J943,0)</f>
        <v>0</v>
      </c>
      <c r="BF943" s="138">
        <f>IF(N943="snížená",J943,0)</f>
        <v>0</v>
      </c>
      <c r="BG943" s="138">
        <f>IF(N943="zákl. přenesená",J943,0)</f>
        <v>0</v>
      </c>
      <c r="BH943" s="138">
        <f>IF(N943="sníž. přenesená",J943,0)</f>
        <v>0</v>
      </c>
      <c r="BI943" s="138">
        <f>IF(N943="nulová",J943,0)</f>
        <v>0</v>
      </c>
      <c r="BJ943" s="17" t="s">
        <v>90</v>
      </c>
      <c r="BK943" s="138">
        <f>ROUND(I943*H943,2)</f>
        <v>0</v>
      </c>
      <c r="BL943" s="17" t="s">
        <v>232</v>
      </c>
      <c r="BM943" s="137" t="s">
        <v>1266</v>
      </c>
    </row>
    <row r="944" spans="2:65" s="13" customFormat="1" ht="11.25">
      <c r="B944" s="150"/>
      <c r="D944" s="144" t="s">
        <v>159</v>
      </c>
      <c r="F944" s="152" t="s">
        <v>1267</v>
      </c>
      <c r="H944" s="153">
        <v>70.56</v>
      </c>
      <c r="I944" s="154"/>
      <c r="L944" s="150"/>
      <c r="M944" s="155"/>
      <c r="T944" s="156"/>
      <c r="AT944" s="151" t="s">
        <v>159</v>
      </c>
      <c r="AU944" s="151" t="s">
        <v>92</v>
      </c>
      <c r="AV944" s="13" t="s">
        <v>92</v>
      </c>
      <c r="AW944" s="13" t="s">
        <v>4</v>
      </c>
      <c r="AX944" s="13" t="s">
        <v>90</v>
      </c>
      <c r="AY944" s="151" t="s">
        <v>139</v>
      </c>
    </row>
    <row r="945" spans="2:65" s="1" customFormat="1" ht="24.2" customHeight="1">
      <c r="B945" s="33"/>
      <c r="C945" s="125" t="s">
        <v>1268</v>
      </c>
      <c r="D945" s="125" t="s">
        <v>142</v>
      </c>
      <c r="E945" s="126" t="s">
        <v>1269</v>
      </c>
      <c r="F945" s="127" t="s">
        <v>1270</v>
      </c>
      <c r="G945" s="128" t="s">
        <v>302</v>
      </c>
      <c r="H945" s="129">
        <v>6.6749999999999998</v>
      </c>
      <c r="I945" s="130"/>
      <c r="J945" s="131">
        <f>ROUND(I945*H945,2)</f>
        <v>0</v>
      </c>
      <c r="K945" s="132"/>
      <c r="L945" s="33"/>
      <c r="M945" s="133" t="s">
        <v>44</v>
      </c>
      <c r="N945" s="134" t="s">
        <v>53</v>
      </c>
      <c r="P945" s="135">
        <f>O945*H945</f>
        <v>0</v>
      </c>
      <c r="Q945" s="135">
        <v>0</v>
      </c>
      <c r="R945" s="135">
        <f>Q945*H945</f>
        <v>0</v>
      </c>
      <c r="S945" s="135">
        <v>0</v>
      </c>
      <c r="T945" s="136">
        <f>S945*H945</f>
        <v>0</v>
      </c>
      <c r="AR945" s="137" t="s">
        <v>232</v>
      </c>
      <c r="AT945" s="137" t="s">
        <v>142</v>
      </c>
      <c r="AU945" s="137" t="s">
        <v>92</v>
      </c>
      <c r="AY945" s="17" t="s">
        <v>139</v>
      </c>
      <c r="BE945" s="138">
        <f>IF(N945="základní",J945,0)</f>
        <v>0</v>
      </c>
      <c r="BF945" s="138">
        <f>IF(N945="snížená",J945,0)</f>
        <v>0</v>
      </c>
      <c r="BG945" s="138">
        <f>IF(N945="zákl. přenesená",J945,0)</f>
        <v>0</v>
      </c>
      <c r="BH945" s="138">
        <f>IF(N945="sníž. přenesená",J945,0)</f>
        <v>0</v>
      </c>
      <c r="BI945" s="138">
        <f>IF(N945="nulová",J945,0)</f>
        <v>0</v>
      </c>
      <c r="BJ945" s="17" t="s">
        <v>90</v>
      </c>
      <c r="BK945" s="138">
        <f>ROUND(I945*H945,2)</f>
        <v>0</v>
      </c>
      <c r="BL945" s="17" t="s">
        <v>232</v>
      </c>
      <c r="BM945" s="137" t="s">
        <v>1271</v>
      </c>
    </row>
    <row r="946" spans="2:65" s="1" customFormat="1" ht="11.25">
      <c r="B946" s="33"/>
      <c r="D946" s="139" t="s">
        <v>148</v>
      </c>
      <c r="F946" s="140" t="s">
        <v>1272</v>
      </c>
      <c r="I946" s="141"/>
      <c r="L946" s="33"/>
      <c r="M946" s="142"/>
      <c r="T946" s="54"/>
      <c r="AT946" s="17" t="s">
        <v>148</v>
      </c>
      <c r="AU946" s="17" t="s">
        <v>92</v>
      </c>
    </row>
    <row r="947" spans="2:65" s="11" customFormat="1" ht="22.9" customHeight="1">
      <c r="B947" s="113"/>
      <c r="D947" s="114" t="s">
        <v>81</v>
      </c>
      <c r="E947" s="123" t="s">
        <v>1273</v>
      </c>
      <c r="F947" s="123" t="s">
        <v>1274</v>
      </c>
      <c r="I947" s="116"/>
      <c r="J947" s="124">
        <f>BK947</f>
        <v>0</v>
      </c>
      <c r="L947" s="113"/>
      <c r="M947" s="118"/>
      <c r="P947" s="119">
        <f>SUM(P948:P959)</f>
        <v>0</v>
      </c>
      <c r="R947" s="119">
        <f>SUM(R948:R959)</f>
        <v>9.6448000000000002E-3</v>
      </c>
      <c r="T947" s="120">
        <f>SUM(T948:T959)</f>
        <v>0</v>
      </c>
      <c r="AR947" s="114" t="s">
        <v>92</v>
      </c>
      <c r="AT947" s="121" t="s">
        <v>81</v>
      </c>
      <c r="AU947" s="121" t="s">
        <v>90</v>
      </c>
      <c r="AY947" s="114" t="s">
        <v>139</v>
      </c>
      <c r="BK947" s="122">
        <f>SUM(BK948:BK959)</f>
        <v>0</v>
      </c>
    </row>
    <row r="948" spans="2:65" s="1" customFormat="1" ht="24.2" customHeight="1">
      <c r="B948" s="33"/>
      <c r="C948" s="125" t="s">
        <v>1275</v>
      </c>
      <c r="D948" s="125" t="s">
        <v>142</v>
      </c>
      <c r="E948" s="126" t="s">
        <v>1276</v>
      </c>
      <c r="F948" s="127" t="s">
        <v>1277</v>
      </c>
      <c r="G948" s="128" t="s">
        <v>152</v>
      </c>
      <c r="H948" s="129">
        <v>21.92</v>
      </c>
      <c r="I948" s="130"/>
      <c r="J948" s="131">
        <f>ROUND(I948*H948,2)</f>
        <v>0</v>
      </c>
      <c r="K948" s="132"/>
      <c r="L948" s="33"/>
      <c r="M948" s="133" t="s">
        <v>44</v>
      </c>
      <c r="N948" s="134" t="s">
        <v>53</v>
      </c>
      <c r="P948" s="135">
        <f>O948*H948</f>
        <v>0</v>
      </c>
      <c r="Q948" s="135">
        <v>6.0000000000000002E-5</v>
      </c>
      <c r="R948" s="135">
        <f>Q948*H948</f>
        <v>1.3152000000000001E-3</v>
      </c>
      <c r="S948" s="135">
        <v>0</v>
      </c>
      <c r="T948" s="136">
        <f>S948*H948</f>
        <v>0</v>
      </c>
      <c r="AR948" s="137" t="s">
        <v>232</v>
      </c>
      <c r="AT948" s="137" t="s">
        <v>142</v>
      </c>
      <c r="AU948" s="137" t="s">
        <v>92</v>
      </c>
      <c r="AY948" s="17" t="s">
        <v>139</v>
      </c>
      <c r="BE948" s="138">
        <f>IF(N948="základní",J948,0)</f>
        <v>0</v>
      </c>
      <c r="BF948" s="138">
        <f>IF(N948="snížená",J948,0)</f>
        <v>0</v>
      </c>
      <c r="BG948" s="138">
        <f>IF(N948="zákl. přenesená",J948,0)</f>
        <v>0</v>
      </c>
      <c r="BH948" s="138">
        <f>IF(N948="sníž. přenesená",J948,0)</f>
        <v>0</v>
      </c>
      <c r="BI948" s="138">
        <f>IF(N948="nulová",J948,0)</f>
        <v>0</v>
      </c>
      <c r="BJ948" s="17" t="s">
        <v>90</v>
      </c>
      <c r="BK948" s="138">
        <f>ROUND(I948*H948,2)</f>
        <v>0</v>
      </c>
      <c r="BL948" s="17" t="s">
        <v>232</v>
      </c>
      <c r="BM948" s="137" t="s">
        <v>1278</v>
      </c>
    </row>
    <row r="949" spans="2:65" s="1" customFormat="1" ht="11.25">
      <c r="B949" s="33"/>
      <c r="D949" s="139" t="s">
        <v>148</v>
      </c>
      <c r="F949" s="140" t="s">
        <v>1279</v>
      </c>
      <c r="I949" s="141"/>
      <c r="L949" s="33"/>
      <c r="M949" s="142"/>
      <c r="T949" s="54"/>
      <c r="AT949" s="17" t="s">
        <v>148</v>
      </c>
      <c r="AU949" s="17" t="s">
        <v>92</v>
      </c>
    </row>
    <row r="950" spans="2:65" s="13" customFormat="1" ht="11.25">
      <c r="B950" s="150"/>
      <c r="D950" s="144" t="s">
        <v>159</v>
      </c>
      <c r="E950" s="151" t="s">
        <v>44</v>
      </c>
      <c r="F950" s="152" t="s">
        <v>1280</v>
      </c>
      <c r="H950" s="153">
        <v>4.7</v>
      </c>
      <c r="I950" s="154"/>
      <c r="L950" s="150"/>
      <c r="M950" s="155"/>
      <c r="T950" s="156"/>
      <c r="AT950" s="151" t="s">
        <v>159</v>
      </c>
      <c r="AU950" s="151" t="s">
        <v>92</v>
      </c>
      <c r="AV950" s="13" t="s">
        <v>92</v>
      </c>
      <c r="AW950" s="13" t="s">
        <v>42</v>
      </c>
      <c r="AX950" s="13" t="s">
        <v>82</v>
      </c>
      <c r="AY950" s="151" t="s">
        <v>139</v>
      </c>
    </row>
    <row r="951" spans="2:65" s="13" customFormat="1" ht="11.25">
      <c r="B951" s="150"/>
      <c r="D951" s="144" t="s">
        <v>159</v>
      </c>
      <c r="E951" s="151" t="s">
        <v>44</v>
      </c>
      <c r="F951" s="152" t="s">
        <v>1281</v>
      </c>
      <c r="H951" s="153">
        <v>2.94</v>
      </c>
      <c r="I951" s="154"/>
      <c r="L951" s="150"/>
      <c r="M951" s="155"/>
      <c r="T951" s="156"/>
      <c r="AT951" s="151" t="s">
        <v>159</v>
      </c>
      <c r="AU951" s="151" t="s">
        <v>92</v>
      </c>
      <c r="AV951" s="13" t="s">
        <v>92</v>
      </c>
      <c r="AW951" s="13" t="s">
        <v>42</v>
      </c>
      <c r="AX951" s="13" t="s">
        <v>82</v>
      </c>
      <c r="AY951" s="151" t="s">
        <v>139</v>
      </c>
    </row>
    <row r="952" spans="2:65" s="13" customFormat="1" ht="11.25">
      <c r="B952" s="150"/>
      <c r="D952" s="144" t="s">
        <v>159</v>
      </c>
      <c r="E952" s="151" t="s">
        <v>44</v>
      </c>
      <c r="F952" s="152" t="s">
        <v>1282</v>
      </c>
      <c r="H952" s="153">
        <v>14.28</v>
      </c>
      <c r="I952" s="154"/>
      <c r="L952" s="150"/>
      <c r="M952" s="155"/>
      <c r="T952" s="156"/>
      <c r="AT952" s="151" t="s">
        <v>159</v>
      </c>
      <c r="AU952" s="151" t="s">
        <v>92</v>
      </c>
      <c r="AV952" s="13" t="s">
        <v>92</v>
      </c>
      <c r="AW952" s="13" t="s">
        <v>42</v>
      </c>
      <c r="AX952" s="13" t="s">
        <v>82</v>
      </c>
      <c r="AY952" s="151" t="s">
        <v>139</v>
      </c>
    </row>
    <row r="953" spans="2:65" s="14" customFormat="1" ht="11.25">
      <c r="B953" s="157"/>
      <c r="D953" s="144" t="s">
        <v>159</v>
      </c>
      <c r="E953" s="158" t="s">
        <v>44</v>
      </c>
      <c r="F953" s="159" t="s">
        <v>166</v>
      </c>
      <c r="H953" s="160">
        <v>21.92</v>
      </c>
      <c r="I953" s="161"/>
      <c r="L953" s="157"/>
      <c r="M953" s="162"/>
      <c r="T953" s="163"/>
      <c r="AT953" s="158" t="s">
        <v>159</v>
      </c>
      <c r="AU953" s="158" t="s">
        <v>92</v>
      </c>
      <c r="AV953" s="14" t="s">
        <v>146</v>
      </c>
      <c r="AW953" s="14" t="s">
        <v>42</v>
      </c>
      <c r="AX953" s="14" t="s">
        <v>90</v>
      </c>
      <c r="AY953" s="158" t="s">
        <v>139</v>
      </c>
    </row>
    <row r="954" spans="2:65" s="1" customFormat="1" ht="24.2" customHeight="1">
      <c r="B954" s="33"/>
      <c r="C954" s="125" t="s">
        <v>1283</v>
      </c>
      <c r="D954" s="125" t="s">
        <v>142</v>
      </c>
      <c r="E954" s="126" t="s">
        <v>1284</v>
      </c>
      <c r="F954" s="127" t="s">
        <v>1285</v>
      </c>
      <c r="G954" s="128" t="s">
        <v>152</v>
      </c>
      <c r="H954" s="129">
        <v>21.92</v>
      </c>
      <c r="I954" s="130"/>
      <c r="J954" s="131">
        <f>ROUND(I954*H954,2)</f>
        <v>0</v>
      </c>
      <c r="K954" s="132"/>
      <c r="L954" s="33"/>
      <c r="M954" s="133" t="s">
        <v>44</v>
      </c>
      <c r="N954" s="134" t="s">
        <v>53</v>
      </c>
      <c r="P954" s="135">
        <f>O954*H954</f>
        <v>0</v>
      </c>
      <c r="Q954" s="135">
        <v>1.3999999999999999E-4</v>
      </c>
      <c r="R954" s="135">
        <f>Q954*H954</f>
        <v>3.0688E-3</v>
      </c>
      <c r="S954" s="135">
        <v>0</v>
      </c>
      <c r="T954" s="136">
        <f>S954*H954</f>
        <v>0</v>
      </c>
      <c r="AR954" s="137" t="s">
        <v>232</v>
      </c>
      <c r="AT954" s="137" t="s">
        <v>142</v>
      </c>
      <c r="AU954" s="137" t="s">
        <v>92</v>
      </c>
      <c r="AY954" s="17" t="s">
        <v>139</v>
      </c>
      <c r="BE954" s="138">
        <f>IF(N954="základní",J954,0)</f>
        <v>0</v>
      </c>
      <c r="BF954" s="138">
        <f>IF(N954="snížená",J954,0)</f>
        <v>0</v>
      </c>
      <c r="BG954" s="138">
        <f>IF(N954="zákl. přenesená",J954,0)</f>
        <v>0</v>
      </c>
      <c r="BH954" s="138">
        <f>IF(N954="sníž. přenesená",J954,0)</f>
        <v>0</v>
      </c>
      <c r="BI954" s="138">
        <f>IF(N954="nulová",J954,0)</f>
        <v>0</v>
      </c>
      <c r="BJ954" s="17" t="s">
        <v>90</v>
      </c>
      <c r="BK954" s="138">
        <f>ROUND(I954*H954,2)</f>
        <v>0</v>
      </c>
      <c r="BL954" s="17" t="s">
        <v>232</v>
      </c>
      <c r="BM954" s="137" t="s">
        <v>1286</v>
      </c>
    </row>
    <row r="955" spans="2:65" s="1" customFormat="1" ht="11.25">
      <c r="B955" s="33"/>
      <c r="D955" s="139" t="s">
        <v>148</v>
      </c>
      <c r="F955" s="140" t="s">
        <v>1287</v>
      </c>
      <c r="I955" s="141"/>
      <c r="L955" s="33"/>
      <c r="M955" s="142"/>
      <c r="T955" s="54"/>
      <c r="AT955" s="17" t="s">
        <v>148</v>
      </c>
      <c r="AU955" s="17" t="s">
        <v>92</v>
      </c>
    </row>
    <row r="956" spans="2:65" s="1" customFormat="1" ht="24.2" customHeight="1">
      <c r="B956" s="33"/>
      <c r="C956" s="125" t="s">
        <v>1288</v>
      </c>
      <c r="D956" s="125" t="s">
        <v>142</v>
      </c>
      <c r="E956" s="126" t="s">
        <v>1289</v>
      </c>
      <c r="F956" s="127" t="s">
        <v>1290</v>
      </c>
      <c r="G956" s="128" t="s">
        <v>152</v>
      </c>
      <c r="H956" s="129">
        <v>21.92</v>
      </c>
      <c r="I956" s="130"/>
      <c r="J956" s="131">
        <f>ROUND(I956*H956,2)</f>
        <v>0</v>
      </c>
      <c r="K956" s="132"/>
      <c r="L956" s="33"/>
      <c r="M956" s="133" t="s">
        <v>44</v>
      </c>
      <c r="N956" s="134" t="s">
        <v>53</v>
      </c>
      <c r="P956" s="135">
        <f>O956*H956</f>
        <v>0</v>
      </c>
      <c r="Q956" s="135">
        <v>1.2E-4</v>
      </c>
      <c r="R956" s="135">
        <f>Q956*H956</f>
        <v>2.6304000000000002E-3</v>
      </c>
      <c r="S956" s="135">
        <v>0</v>
      </c>
      <c r="T956" s="136">
        <f>S956*H956</f>
        <v>0</v>
      </c>
      <c r="AR956" s="137" t="s">
        <v>232</v>
      </c>
      <c r="AT956" s="137" t="s">
        <v>142</v>
      </c>
      <c r="AU956" s="137" t="s">
        <v>92</v>
      </c>
      <c r="AY956" s="17" t="s">
        <v>139</v>
      </c>
      <c r="BE956" s="138">
        <f>IF(N956="základní",J956,0)</f>
        <v>0</v>
      </c>
      <c r="BF956" s="138">
        <f>IF(N956="snížená",J956,0)</f>
        <v>0</v>
      </c>
      <c r="BG956" s="138">
        <f>IF(N956="zákl. přenesená",J956,0)</f>
        <v>0</v>
      </c>
      <c r="BH956" s="138">
        <f>IF(N956="sníž. přenesená",J956,0)</f>
        <v>0</v>
      </c>
      <c r="BI956" s="138">
        <f>IF(N956="nulová",J956,0)</f>
        <v>0</v>
      </c>
      <c r="BJ956" s="17" t="s">
        <v>90</v>
      </c>
      <c r="BK956" s="138">
        <f>ROUND(I956*H956,2)</f>
        <v>0</v>
      </c>
      <c r="BL956" s="17" t="s">
        <v>232</v>
      </c>
      <c r="BM956" s="137" t="s">
        <v>1291</v>
      </c>
    </row>
    <row r="957" spans="2:65" s="1" customFormat="1" ht="11.25">
      <c r="B957" s="33"/>
      <c r="D957" s="139" t="s">
        <v>148</v>
      </c>
      <c r="F957" s="140" t="s">
        <v>1292</v>
      </c>
      <c r="I957" s="141"/>
      <c r="L957" s="33"/>
      <c r="M957" s="142"/>
      <c r="T957" s="54"/>
      <c r="AT957" s="17" t="s">
        <v>148</v>
      </c>
      <c r="AU957" s="17" t="s">
        <v>92</v>
      </c>
    </row>
    <row r="958" spans="2:65" s="1" customFormat="1" ht="24.2" customHeight="1">
      <c r="B958" s="33"/>
      <c r="C958" s="125" t="s">
        <v>1293</v>
      </c>
      <c r="D958" s="125" t="s">
        <v>142</v>
      </c>
      <c r="E958" s="126" t="s">
        <v>1294</v>
      </c>
      <c r="F958" s="127" t="s">
        <v>1295</v>
      </c>
      <c r="G958" s="128" t="s">
        <v>152</v>
      </c>
      <c r="H958" s="129">
        <v>21.92</v>
      </c>
      <c r="I958" s="130"/>
      <c r="J958" s="131">
        <f>ROUND(I958*H958,2)</f>
        <v>0</v>
      </c>
      <c r="K958" s="132"/>
      <c r="L958" s="33"/>
      <c r="M958" s="133" t="s">
        <v>44</v>
      </c>
      <c r="N958" s="134" t="s">
        <v>53</v>
      </c>
      <c r="P958" s="135">
        <f>O958*H958</f>
        <v>0</v>
      </c>
      <c r="Q958" s="135">
        <v>1.2E-4</v>
      </c>
      <c r="R958" s="135">
        <f>Q958*H958</f>
        <v>2.6304000000000002E-3</v>
      </c>
      <c r="S958" s="135">
        <v>0</v>
      </c>
      <c r="T958" s="136">
        <f>S958*H958</f>
        <v>0</v>
      </c>
      <c r="AR958" s="137" t="s">
        <v>232</v>
      </c>
      <c r="AT958" s="137" t="s">
        <v>142</v>
      </c>
      <c r="AU958" s="137" t="s">
        <v>92</v>
      </c>
      <c r="AY958" s="17" t="s">
        <v>139</v>
      </c>
      <c r="BE958" s="138">
        <f>IF(N958="základní",J958,0)</f>
        <v>0</v>
      </c>
      <c r="BF958" s="138">
        <f>IF(N958="snížená",J958,0)</f>
        <v>0</v>
      </c>
      <c r="BG958" s="138">
        <f>IF(N958="zákl. přenesená",J958,0)</f>
        <v>0</v>
      </c>
      <c r="BH958" s="138">
        <f>IF(N958="sníž. přenesená",J958,0)</f>
        <v>0</v>
      </c>
      <c r="BI958" s="138">
        <f>IF(N958="nulová",J958,0)</f>
        <v>0</v>
      </c>
      <c r="BJ958" s="17" t="s">
        <v>90</v>
      </c>
      <c r="BK958" s="138">
        <f>ROUND(I958*H958,2)</f>
        <v>0</v>
      </c>
      <c r="BL958" s="17" t="s">
        <v>232</v>
      </c>
      <c r="BM958" s="137" t="s">
        <v>1296</v>
      </c>
    </row>
    <row r="959" spans="2:65" s="1" customFormat="1" ht="11.25">
      <c r="B959" s="33"/>
      <c r="D959" s="139" t="s">
        <v>148</v>
      </c>
      <c r="F959" s="140" t="s">
        <v>1297</v>
      </c>
      <c r="I959" s="141"/>
      <c r="L959" s="33"/>
      <c r="M959" s="142"/>
      <c r="T959" s="54"/>
      <c r="AT959" s="17" t="s">
        <v>148</v>
      </c>
      <c r="AU959" s="17" t="s">
        <v>92</v>
      </c>
    </row>
    <row r="960" spans="2:65" s="11" customFormat="1" ht="22.9" customHeight="1">
      <c r="B960" s="113"/>
      <c r="D960" s="114" t="s">
        <v>81</v>
      </c>
      <c r="E960" s="123" t="s">
        <v>1298</v>
      </c>
      <c r="F960" s="123" t="s">
        <v>1299</v>
      </c>
      <c r="I960" s="116"/>
      <c r="J960" s="124">
        <f>BK960</f>
        <v>0</v>
      </c>
      <c r="L960" s="113"/>
      <c r="M960" s="118"/>
      <c r="P960" s="119">
        <f>SUM(P961:P992)</f>
        <v>0</v>
      </c>
      <c r="R960" s="119">
        <f>SUM(R961:R992)</f>
        <v>0.56424450000000004</v>
      </c>
      <c r="T960" s="120">
        <f>SUM(T961:T992)</f>
        <v>0</v>
      </c>
      <c r="AR960" s="114" t="s">
        <v>92</v>
      </c>
      <c r="AT960" s="121" t="s">
        <v>81</v>
      </c>
      <c r="AU960" s="121" t="s">
        <v>90</v>
      </c>
      <c r="AY960" s="114" t="s">
        <v>139</v>
      </c>
      <c r="BK960" s="122">
        <f>SUM(BK961:BK992)</f>
        <v>0</v>
      </c>
    </row>
    <row r="961" spans="2:65" s="1" customFormat="1" ht="24.2" customHeight="1">
      <c r="B961" s="33"/>
      <c r="C961" s="125" t="s">
        <v>1300</v>
      </c>
      <c r="D961" s="125" t="s">
        <v>142</v>
      </c>
      <c r="E961" s="126" t="s">
        <v>1301</v>
      </c>
      <c r="F961" s="127" t="s">
        <v>1302</v>
      </c>
      <c r="G961" s="128" t="s">
        <v>152</v>
      </c>
      <c r="H961" s="129">
        <v>1219.078</v>
      </c>
      <c r="I961" s="130"/>
      <c r="J961" s="131">
        <f>ROUND(I961*H961,2)</f>
        <v>0</v>
      </c>
      <c r="K961" s="132"/>
      <c r="L961" s="33"/>
      <c r="M961" s="133" t="s">
        <v>44</v>
      </c>
      <c r="N961" s="134" t="s">
        <v>53</v>
      </c>
      <c r="P961" s="135">
        <f>O961*H961</f>
        <v>0</v>
      </c>
      <c r="Q961" s="135">
        <v>2.1000000000000001E-4</v>
      </c>
      <c r="R961" s="135">
        <f>Q961*H961</f>
        <v>0.25600637999999998</v>
      </c>
      <c r="S961" s="135">
        <v>0</v>
      </c>
      <c r="T961" s="136">
        <f>S961*H961</f>
        <v>0</v>
      </c>
      <c r="AR961" s="137" t="s">
        <v>232</v>
      </c>
      <c r="AT961" s="137" t="s">
        <v>142</v>
      </c>
      <c r="AU961" s="137" t="s">
        <v>92</v>
      </c>
      <c r="AY961" s="17" t="s">
        <v>139</v>
      </c>
      <c r="BE961" s="138">
        <f>IF(N961="základní",J961,0)</f>
        <v>0</v>
      </c>
      <c r="BF961" s="138">
        <f>IF(N961="snížená",J961,0)</f>
        <v>0</v>
      </c>
      <c r="BG961" s="138">
        <f>IF(N961="zákl. přenesená",J961,0)</f>
        <v>0</v>
      </c>
      <c r="BH961" s="138">
        <f>IF(N961="sníž. přenesená",J961,0)</f>
        <v>0</v>
      </c>
      <c r="BI961" s="138">
        <f>IF(N961="nulová",J961,0)</f>
        <v>0</v>
      </c>
      <c r="BJ961" s="17" t="s">
        <v>90</v>
      </c>
      <c r="BK961" s="138">
        <f>ROUND(I961*H961,2)</f>
        <v>0</v>
      </c>
      <c r="BL961" s="17" t="s">
        <v>232</v>
      </c>
      <c r="BM961" s="137" t="s">
        <v>1303</v>
      </c>
    </row>
    <row r="962" spans="2:65" s="1" customFormat="1" ht="11.25">
      <c r="B962" s="33"/>
      <c r="D962" s="139" t="s">
        <v>148</v>
      </c>
      <c r="F962" s="140" t="s">
        <v>1304</v>
      </c>
      <c r="I962" s="141"/>
      <c r="L962" s="33"/>
      <c r="M962" s="142"/>
      <c r="T962" s="54"/>
      <c r="AT962" s="17" t="s">
        <v>148</v>
      </c>
      <c r="AU962" s="17" t="s">
        <v>92</v>
      </c>
    </row>
    <row r="963" spans="2:65" s="13" customFormat="1" ht="11.25">
      <c r="B963" s="150"/>
      <c r="D963" s="144" t="s">
        <v>159</v>
      </c>
      <c r="E963" s="151" t="s">
        <v>44</v>
      </c>
      <c r="F963" s="152" t="s">
        <v>1305</v>
      </c>
      <c r="H963" s="153">
        <v>1219.078</v>
      </c>
      <c r="I963" s="154"/>
      <c r="L963" s="150"/>
      <c r="M963" s="155"/>
      <c r="T963" s="156"/>
      <c r="AT963" s="151" t="s">
        <v>159</v>
      </c>
      <c r="AU963" s="151" t="s">
        <v>92</v>
      </c>
      <c r="AV963" s="13" t="s">
        <v>92</v>
      </c>
      <c r="AW963" s="13" t="s">
        <v>42</v>
      </c>
      <c r="AX963" s="13" t="s">
        <v>90</v>
      </c>
      <c r="AY963" s="151" t="s">
        <v>139</v>
      </c>
    </row>
    <row r="964" spans="2:65" s="1" customFormat="1" ht="33" customHeight="1">
      <c r="B964" s="33"/>
      <c r="C964" s="125" t="s">
        <v>1306</v>
      </c>
      <c r="D964" s="125" t="s">
        <v>142</v>
      </c>
      <c r="E964" s="126" t="s">
        <v>1307</v>
      </c>
      <c r="F964" s="127" t="s">
        <v>1308</v>
      </c>
      <c r="G964" s="128" t="s">
        <v>152</v>
      </c>
      <c r="H964" s="129">
        <v>102.35</v>
      </c>
      <c r="I964" s="130"/>
      <c r="J964" s="131">
        <f>ROUND(I964*H964,2)</f>
        <v>0</v>
      </c>
      <c r="K964" s="132"/>
      <c r="L964" s="33"/>
      <c r="M964" s="133" t="s">
        <v>44</v>
      </c>
      <c r="N964" s="134" t="s">
        <v>53</v>
      </c>
      <c r="P964" s="135">
        <f>O964*H964</f>
        <v>0</v>
      </c>
      <c r="Q964" s="135">
        <v>2.5999999999999998E-4</v>
      </c>
      <c r="R964" s="135">
        <f>Q964*H964</f>
        <v>2.6610999999999996E-2</v>
      </c>
      <c r="S964" s="135">
        <v>0</v>
      </c>
      <c r="T964" s="136">
        <f>S964*H964</f>
        <v>0</v>
      </c>
      <c r="AR964" s="137" t="s">
        <v>232</v>
      </c>
      <c r="AT964" s="137" t="s">
        <v>142</v>
      </c>
      <c r="AU964" s="137" t="s">
        <v>92</v>
      </c>
      <c r="AY964" s="17" t="s">
        <v>139</v>
      </c>
      <c r="BE964" s="138">
        <f>IF(N964="základní",J964,0)</f>
        <v>0</v>
      </c>
      <c r="BF964" s="138">
        <f>IF(N964="snížená",J964,0)</f>
        <v>0</v>
      </c>
      <c r="BG964" s="138">
        <f>IF(N964="zákl. přenesená",J964,0)</f>
        <v>0</v>
      </c>
      <c r="BH964" s="138">
        <f>IF(N964="sníž. přenesená",J964,0)</f>
        <v>0</v>
      </c>
      <c r="BI964" s="138">
        <f>IF(N964="nulová",J964,0)</f>
        <v>0</v>
      </c>
      <c r="BJ964" s="17" t="s">
        <v>90</v>
      </c>
      <c r="BK964" s="138">
        <f>ROUND(I964*H964,2)</f>
        <v>0</v>
      </c>
      <c r="BL964" s="17" t="s">
        <v>232</v>
      </c>
      <c r="BM964" s="137" t="s">
        <v>1309</v>
      </c>
    </row>
    <row r="965" spans="2:65" s="12" customFormat="1" ht="11.25">
      <c r="B965" s="143"/>
      <c r="D965" s="144" t="s">
        <v>159</v>
      </c>
      <c r="E965" s="145" t="s">
        <v>44</v>
      </c>
      <c r="F965" s="146" t="s">
        <v>160</v>
      </c>
      <c r="H965" s="145" t="s">
        <v>44</v>
      </c>
      <c r="I965" s="147"/>
      <c r="L965" s="143"/>
      <c r="M965" s="148"/>
      <c r="T965" s="149"/>
      <c r="AT965" s="145" t="s">
        <v>159</v>
      </c>
      <c r="AU965" s="145" t="s">
        <v>92</v>
      </c>
      <c r="AV965" s="12" t="s">
        <v>90</v>
      </c>
      <c r="AW965" s="12" t="s">
        <v>42</v>
      </c>
      <c r="AX965" s="12" t="s">
        <v>82</v>
      </c>
      <c r="AY965" s="145" t="s">
        <v>139</v>
      </c>
    </row>
    <row r="966" spans="2:65" s="12" customFormat="1" ht="11.25">
      <c r="B966" s="143"/>
      <c r="D966" s="144" t="s">
        <v>159</v>
      </c>
      <c r="E966" s="145" t="s">
        <v>44</v>
      </c>
      <c r="F966" s="146" t="s">
        <v>1310</v>
      </c>
      <c r="H966" s="145" t="s">
        <v>44</v>
      </c>
      <c r="I966" s="147"/>
      <c r="L966" s="143"/>
      <c r="M966" s="148"/>
      <c r="T966" s="149"/>
      <c r="AT966" s="145" t="s">
        <v>159</v>
      </c>
      <c r="AU966" s="145" t="s">
        <v>92</v>
      </c>
      <c r="AV966" s="12" t="s">
        <v>90</v>
      </c>
      <c r="AW966" s="12" t="s">
        <v>42</v>
      </c>
      <c r="AX966" s="12" t="s">
        <v>82</v>
      </c>
      <c r="AY966" s="145" t="s">
        <v>139</v>
      </c>
    </row>
    <row r="967" spans="2:65" s="13" customFormat="1" ht="11.25">
      <c r="B967" s="150"/>
      <c r="D967" s="144" t="s">
        <v>159</v>
      </c>
      <c r="E967" s="151" t="s">
        <v>44</v>
      </c>
      <c r="F967" s="152" t="s">
        <v>1311</v>
      </c>
      <c r="H967" s="153">
        <v>25.45</v>
      </c>
      <c r="I967" s="154"/>
      <c r="L967" s="150"/>
      <c r="M967" s="155"/>
      <c r="T967" s="156"/>
      <c r="AT967" s="151" t="s">
        <v>159</v>
      </c>
      <c r="AU967" s="151" t="s">
        <v>92</v>
      </c>
      <c r="AV967" s="13" t="s">
        <v>92</v>
      </c>
      <c r="AW967" s="13" t="s">
        <v>42</v>
      </c>
      <c r="AX967" s="13" t="s">
        <v>82</v>
      </c>
      <c r="AY967" s="151" t="s">
        <v>139</v>
      </c>
    </row>
    <row r="968" spans="2:65" s="12" customFormat="1" ht="11.25">
      <c r="B968" s="143"/>
      <c r="D968" s="144" t="s">
        <v>159</v>
      </c>
      <c r="E968" s="145" t="s">
        <v>44</v>
      </c>
      <c r="F968" s="146" t="s">
        <v>1312</v>
      </c>
      <c r="H968" s="145" t="s">
        <v>44</v>
      </c>
      <c r="I968" s="147"/>
      <c r="L968" s="143"/>
      <c r="M968" s="148"/>
      <c r="T968" s="149"/>
      <c r="AT968" s="145" t="s">
        <v>159</v>
      </c>
      <c r="AU968" s="145" t="s">
        <v>92</v>
      </c>
      <c r="AV968" s="12" t="s">
        <v>90</v>
      </c>
      <c r="AW968" s="12" t="s">
        <v>42</v>
      </c>
      <c r="AX968" s="12" t="s">
        <v>82</v>
      </c>
      <c r="AY968" s="145" t="s">
        <v>139</v>
      </c>
    </row>
    <row r="969" spans="2:65" s="13" customFormat="1" ht="11.25">
      <c r="B969" s="150"/>
      <c r="D969" s="144" t="s">
        <v>159</v>
      </c>
      <c r="E969" s="151" t="s">
        <v>44</v>
      </c>
      <c r="F969" s="152" t="s">
        <v>1313</v>
      </c>
      <c r="H969" s="153">
        <v>52.25</v>
      </c>
      <c r="I969" s="154"/>
      <c r="L969" s="150"/>
      <c r="M969" s="155"/>
      <c r="T969" s="156"/>
      <c r="AT969" s="151" t="s">
        <v>159</v>
      </c>
      <c r="AU969" s="151" t="s">
        <v>92</v>
      </c>
      <c r="AV969" s="13" t="s">
        <v>92</v>
      </c>
      <c r="AW969" s="13" t="s">
        <v>42</v>
      </c>
      <c r="AX969" s="13" t="s">
        <v>82</v>
      </c>
      <c r="AY969" s="151" t="s">
        <v>139</v>
      </c>
    </row>
    <row r="970" spans="2:65" s="12" customFormat="1" ht="11.25">
      <c r="B970" s="143"/>
      <c r="D970" s="144" t="s">
        <v>159</v>
      </c>
      <c r="E970" s="145" t="s">
        <v>44</v>
      </c>
      <c r="F970" s="146" t="s">
        <v>1314</v>
      </c>
      <c r="H970" s="145" t="s">
        <v>44</v>
      </c>
      <c r="I970" s="147"/>
      <c r="L970" s="143"/>
      <c r="M970" s="148"/>
      <c r="T970" s="149"/>
      <c r="AT970" s="145" t="s">
        <v>159</v>
      </c>
      <c r="AU970" s="145" t="s">
        <v>92</v>
      </c>
      <c r="AV970" s="12" t="s">
        <v>90</v>
      </c>
      <c r="AW970" s="12" t="s">
        <v>42</v>
      </c>
      <c r="AX970" s="12" t="s">
        <v>82</v>
      </c>
      <c r="AY970" s="145" t="s">
        <v>139</v>
      </c>
    </row>
    <row r="971" spans="2:65" s="13" customFormat="1" ht="11.25">
      <c r="B971" s="150"/>
      <c r="D971" s="144" t="s">
        <v>159</v>
      </c>
      <c r="E971" s="151" t="s">
        <v>44</v>
      </c>
      <c r="F971" s="152" t="s">
        <v>1315</v>
      </c>
      <c r="H971" s="153">
        <v>24.65</v>
      </c>
      <c r="I971" s="154"/>
      <c r="L971" s="150"/>
      <c r="M971" s="155"/>
      <c r="T971" s="156"/>
      <c r="AT971" s="151" t="s">
        <v>159</v>
      </c>
      <c r="AU971" s="151" t="s">
        <v>92</v>
      </c>
      <c r="AV971" s="13" t="s">
        <v>92</v>
      </c>
      <c r="AW971" s="13" t="s">
        <v>42</v>
      </c>
      <c r="AX971" s="13" t="s">
        <v>82</v>
      </c>
      <c r="AY971" s="151" t="s">
        <v>139</v>
      </c>
    </row>
    <row r="972" spans="2:65" s="14" customFormat="1" ht="11.25">
      <c r="B972" s="157"/>
      <c r="D972" s="144" t="s">
        <v>159</v>
      </c>
      <c r="E972" s="158" t="s">
        <v>44</v>
      </c>
      <c r="F972" s="159" t="s">
        <v>166</v>
      </c>
      <c r="H972" s="160">
        <v>102.35</v>
      </c>
      <c r="I972" s="161"/>
      <c r="L972" s="157"/>
      <c r="M972" s="162"/>
      <c r="T972" s="163"/>
      <c r="AT972" s="158" t="s">
        <v>159</v>
      </c>
      <c r="AU972" s="158" t="s">
        <v>92</v>
      </c>
      <c r="AV972" s="14" t="s">
        <v>146</v>
      </c>
      <c r="AW972" s="14" t="s">
        <v>42</v>
      </c>
      <c r="AX972" s="14" t="s">
        <v>90</v>
      </c>
      <c r="AY972" s="158" t="s">
        <v>139</v>
      </c>
    </row>
    <row r="973" spans="2:65" s="1" customFormat="1" ht="24.2" customHeight="1">
      <c r="B973" s="33"/>
      <c r="C973" s="125" t="s">
        <v>1316</v>
      </c>
      <c r="D973" s="125" t="s">
        <v>142</v>
      </c>
      <c r="E973" s="126" t="s">
        <v>1317</v>
      </c>
      <c r="F973" s="127" t="s">
        <v>1318</v>
      </c>
      <c r="G973" s="128" t="s">
        <v>152</v>
      </c>
      <c r="H973" s="129">
        <v>971.12800000000004</v>
      </c>
      <c r="I973" s="130"/>
      <c r="J973" s="131">
        <f>ROUND(I973*H973,2)</f>
        <v>0</v>
      </c>
      <c r="K973" s="132"/>
      <c r="L973" s="33"/>
      <c r="M973" s="133" t="s">
        <v>44</v>
      </c>
      <c r="N973" s="134" t="s">
        <v>53</v>
      </c>
      <c r="P973" s="135">
        <f>O973*H973</f>
        <v>0</v>
      </c>
      <c r="Q973" s="135">
        <v>2.9E-4</v>
      </c>
      <c r="R973" s="135">
        <f>Q973*H973</f>
        <v>0.28162712000000001</v>
      </c>
      <c r="S973" s="135">
        <v>0</v>
      </c>
      <c r="T973" s="136">
        <f>S973*H973</f>
        <v>0</v>
      </c>
      <c r="AR973" s="137" t="s">
        <v>232</v>
      </c>
      <c r="AT973" s="137" t="s">
        <v>142</v>
      </c>
      <c r="AU973" s="137" t="s">
        <v>92</v>
      </c>
      <c r="AY973" s="17" t="s">
        <v>139</v>
      </c>
      <c r="BE973" s="138">
        <f>IF(N973="základní",J973,0)</f>
        <v>0</v>
      </c>
      <c r="BF973" s="138">
        <f>IF(N973="snížená",J973,0)</f>
        <v>0</v>
      </c>
      <c r="BG973" s="138">
        <f>IF(N973="zákl. přenesená",J973,0)</f>
        <v>0</v>
      </c>
      <c r="BH973" s="138">
        <f>IF(N973="sníž. přenesená",J973,0)</f>
        <v>0</v>
      </c>
      <c r="BI973" s="138">
        <f>IF(N973="nulová",J973,0)</f>
        <v>0</v>
      </c>
      <c r="BJ973" s="17" t="s">
        <v>90</v>
      </c>
      <c r="BK973" s="138">
        <f>ROUND(I973*H973,2)</f>
        <v>0</v>
      </c>
      <c r="BL973" s="17" t="s">
        <v>232</v>
      </c>
      <c r="BM973" s="137" t="s">
        <v>1319</v>
      </c>
    </row>
    <row r="974" spans="2:65" s="1" customFormat="1" ht="11.25">
      <c r="B974" s="33"/>
      <c r="D974" s="139" t="s">
        <v>148</v>
      </c>
      <c r="F974" s="140" t="s">
        <v>1320</v>
      </c>
      <c r="I974" s="141"/>
      <c r="L974" s="33"/>
      <c r="M974" s="142"/>
      <c r="T974" s="54"/>
      <c r="AT974" s="17" t="s">
        <v>148</v>
      </c>
      <c r="AU974" s="17" t="s">
        <v>92</v>
      </c>
    </row>
    <row r="975" spans="2:65" s="12" customFormat="1" ht="11.25">
      <c r="B975" s="143"/>
      <c r="D975" s="144" t="s">
        <v>159</v>
      </c>
      <c r="E975" s="145" t="s">
        <v>44</v>
      </c>
      <c r="F975" s="146" t="s">
        <v>160</v>
      </c>
      <c r="H975" s="145" t="s">
        <v>44</v>
      </c>
      <c r="I975" s="147"/>
      <c r="L975" s="143"/>
      <c r="M975" s="148"/>
      <c r="T975" s="149"/>
      <c r="AT975" s="145" t="s">
        <v>159</v>
      </c>
      <c r="AU975" s="145" t="s">
        <v>92</v>
      </c>
      <c r="AV975" s="12" t="s">
        <v>90</v>
      </c>
      <c r="AW975" s="12" t="s">
        <v>42</v>
      </c>
      <c r="AX975" s="12" t="s">
        <v>82</v>
      </c>
      <c r="AY975" s="145" t="s">
        <v>139</v>
      </c>
    </row>
    <row r="976" spans="2:65" s="12" customFormat="1" ht="11.25">
      <c r="B976" s="143"/>
      <c r="D976" s="144" t="s">
        <v>159</v>
      </c>
      <c r="E976" s="145" t="s">
        <v>44</v>
      </c>
      <c r="F976" s="146" t="s">
        <v>1321</v>
      </c>
      <c r="H976" s="145" t="s">
        <v>44</v>
      </c>
      <c r="I976" s="147"/>
      <c r="L976" s="143"/>
      <c r="M976" s="148"/>
      <c r="T976" s="149"/>
      <c r="AT976" s="145" t="s">
        <v>159</v>
      </c>
      <c r="AU976" s="145" t="s">
        <v>92</v>
      </c>
      <c r="AV976" s="12" t="s">
        <v>90</v>
      </c>
      <c r="AW976" s="12" t="s">
        <v>42</v>
      </c>
      <c r="AX976" s="12" t="s">
        <v>82</v>
      </c>
      <c r="AY976" s="145" t="s">
        <v>139</v>
      </c>
    </row>
    <row r="977" spans="2:65" s="13" customFormat="1" ht="11.25">
      <c r="B977" s="150"/>
      <c r="D977" s="144" t="s">
        <v>159</v>
      </c>
      <c r="E977" s="151" t="s">
        <v>44</v>
      </c>
      <c r="F977" s="152" t="s">
        <v>1322</v>
      </c>
      <c r="H977" s="153">
        <v>25.596</v>
      </c>
      <c r="I977" s="154"/>
      <c r="L977" s="150"/>
      <c r="M977" s="155"/>
      <c r="T977" s="156"/>
      <c r="AT977" s="151" t="s">
        <v>159</v>
      </c>
      <c r="AU977" s="151" t="s">
        <v>92</v>
      </c>
      <c r="AV977" s="13" t="s">
        <v>92</v>
      </c>
      <c r="AW977" s="13" t="s">
        <v>42</v>
      </c>
      <c r="AX977" s="13" t="s">
        <v>82</v>
      </c>
      <c r="AY977" s="151" t="s">
        <v>139</v>
      </c>
    </row>
    <row r="978" spans="2:65" s="13" customFormat="1" ht="11.25">
      <c r="B978" s="150"/>
      <c r="D978" s="144" t="s">
        <v>159</v>
      </c>
      <c r="E978" s="151" t="s">
        <v>44</v>
      </c>
      <c r="F978" s="152" t="s">
        <v>1323</v>
      </c>
      <c r="H978" s="153">
        <v>25.596</v>
      </c>
      <c r="I978" s="154"/>
      <c r="L978" s="150"/>
      <c r="M978" s="155"/>
      <c r="T978" s="156"/>
      <c r="AT978" s="151" t="s">
        <v>159</v>
      </c>
      <c r="AU978" s="151" t="s">
        <v>92</v>
      </c>
      <c r="AV978" s="13" t="s">
        <v>92</v>
      </c>
      <c r="AW978" s="13" t="s">
        <v>42</v>
      </c>
      <c r="AX978" s="13" t="s">
        <v>82</v>
      </c>
      <c r="AY978" s="151" t="s">
        <v>139</v>
      </c>
    </row>
    <row r="979" spans="2:65" s="13" customFormat="1" ht="11.25">
      <c r="B979" s="150"/>
      <c r="D979" s="144" t="s">
        <v>159</v>
      </c>
      <c r="E979" s="151" t="s">
        <v>44</v>
      </c>
      <c r="F979" s="152" t="s">
        <v>1324</v>
      </c>
      <c r="H979" s="153">
        <v>25.596</v>
      </c>
      <c r="I979" s="154"/>
      <c r="L979" s="150"/>
      <c r="M979" s="155"/>
      <c r="T979" s="156"/>
      <c r="AT979" s="151" t="s">
        <v>159</v>
      </c>
      <c r="AU979" s="151" t="s">
        <v>92</v>
      </c>
      <c r="AV979" s="13" t="s">
        <v>92</v>
      </c>
      <c r="AW979" s="13" t="s">
        <v>42</v>
      </c>
      <c r="AX979" s="13" t="s">
        <v>82</v>
      </c>
      <c r="AY979" s="151" t="s">
        <v>139</v>
      </c>
    </row>
    <row r="980" spans="2:65" s="13" customFormat="1" ht="11.25">
      <c r="B980" s="150"/>
      <c r="D980" s="144" t="s">
        <v>159</v>
      </c>
      <c r="E980" s="151" t="s">
        <v>44</v>
      </c>
      <c r="F980" s="152" t="s">
        <v>1325</v>
      </c>
      <c r="H980" s="153">
        <v>25.596</v>
      </c>
      <c r="I980" s="154"/>
      <c r="L980" s="150"/>
      <c r="M980" s="155"/>
      <c r="T980" s="156"/>
      <c r="AT980" s="151" t="s">
        <v>159</v>
      </c>
      <c r="AU980" s="151" t="s">
        <v>92</v>
      </c>
      <c r="AV980" s="13" t="s">
        <v>92</v>
      </c>
      <c r="AW980" s="13" t="s">
        <v>42</v>
      </c>
      <c r="AX980" s="13" t="s">
        <v>82</v>
      </c>
      <c r="AY980" s="151" t="s">
        <v>139</v>
      </c>
    </row>
    <row r="981" spans="2:65" s="13" customFormat="1" ht="11.25">
      <c r="B981" s="150"/>
      <c r="D981" s="144" t="s">
        <v>159</v>
      </c>
      <c r="E981" s="151" t="s">
        <v>44</v>
      </c>
      <c r="F981" s="152" t="s">
        <v>1326</v>
      </c>
      <c r="H981" s="153">
        <v>78.787999999999997</v>
      </c>
      <c r="I981" s="154"/>
      <c r="L981" s="150"/>
      <c r="M981" s="155"/>
      <c r="T981" s="156"/>
      <c r="AT981" s="151" t="s">
        <v>159</v>
      </c>
      <c r="AU981" s="151" t="s">
        <v>92</v>
      </c>
      <c r="AV981" s="13" t="s">
        <v>92</v>
      </c>
      <c r="AW981" s="13" t="s">
        <v>42</v>
      </c>
      <c r="AX981" s="13" t="s">
        <v>82</v>
      </c>
      <c r="AY981" s="151" t="s">
        <v>139</v>
      </c>
    </row>
    <row r="982" spans="2:65" s="13" customFormat="1" ht="11.25">
      <c r="B982" s="150"/>
      <c r="D982" s="144" t="s">
        <v>159</v>
      </c>
      <c r="E982" s="151" t="s">
        <v>44</v>
      </c>
      <c r="F982" s="152" t="s">
        <v>1327</v>
      </c>
      <c r="H982" s="153">
        <v>551.51599999999996</v>
      </c>
      <c r="I982" s="154"/>
      <c r="L982" s="150"/>
      <c r="M982" s="155"/>
      <c r="T982" s="156"/>
      <c r="AT982" s="151" t="s">
        <v>159</v>
      </c>
      <c r="AU982" s="151" t="s">
        <v>92</v>
      </c>
      <c r="AV982" s="13" t="s">
        <v>92</v>
      </c>
      <c r="AW982" s="13" t="s">
        <v>42</v>
      </c>
      <c r="AX982" s="13" t="s">
        <v>82</v>
      </c>
      <c r="AY982" s="151" t="s">
        <v>139</v>
      </c>
    </row>
    <row r="983" spans="2:65" s="13" customFormat="1" ht="11.25">
      <c r="B983" s="150"/>
      <c r="D983" s="144" t="s">
        <v>159</v>
      </c>
      <c r="E983" s="151" t="s">
        <v>44</v>
      </c>
      <c r="F983" s="152" t="s">
        <v>1133</v>
      </c>
      <c r="H983" s="153">
        <v>104.52</v>
      </c>
      <c r="I983" s="154"/>
      <c r="L983" s="150"/>
      <c r="M983" s="155"/>
      <c r="T983" s="156"/>
      <c r="AT983" s="151" t="s">
        <v>159</v>
      </c>
      <c r="AU983" s="151" t="s">
        <v>92</v>
      </c>
      <c r="AV983" s="13" t="s">
        <v>92</v>
      </c>
      <c r="AW983" s="13" t="s">
        <v>42</v>
      </c>
      <c r="AX983" s="13" t="s">
        <v>82</v>
      </c>
      <c r="AY983" s="151" t="s">
        <v>139</v>
      </c>
    </row>
    <row r="984" spans="2:65" s="13" customFormat="1" ht="11.25">
      <c r="B984" s="150"/>
      <c r="D984" s="144" t="s">
        <v>159</v>
      </c>
      <c r="E984" s="151" t="s">
        <v>44</v>
      </c>
      <c r="F984" s="152" t="s">
        <v>1328</v>
      </c>
      <c r="H984" s="153">
        <v>91</v>
      </c>
      <c r="I984" s="154"/>
      <c r="L984" s="150"/>
      <c r="M984" s="155"/>
      <c r="T984" s="156"/>
      <c r="AT984" s="151" t="s">
        <v>159</v>
      </c>
      <c r="AU984" s="151" t="s">
        <v>92</v>
      </c>
      <c r="AV984" s="13" t="s">
        <v>92</v>
      </c>
      <c r="AW984" s="13" t="s">
        <v>42</v>
      </c>
      <c r="AX984" s="13" t="s">
        <v>82</v>
      </c>
      <c r="AY984" s="151" t="s">
        <v>139</v>
      </c>
    </row>
    <row r="985" spans="2:65" s="13" customFormat="1" ht="11.25">
      <c r="B985" s="150"/>
      <c r="D985" s="144" t="s">
        <v>159</v>
      </c>
      <c r="E985" s="151" t="s">
        <v>44</v>
      </c>
      <c r="F985" s="152" t="s">
        <v>1134</v>
      </c>
      <c r="H985" s="153">
        <v>11.42</v>
      </c>
      <c r="I985" s="154"/>
      <c r="L985" s="150"/>
      <c r="M985" s="155"/>
      <c r="T985" s="156"/>
      <c r="AT985" s="151" t="s">
        <v>159</v>
      </c>
      <c r="AU985" s="151" t="s">
        <v>92</v>
      </c>
      <c r="AV985" s="13" t="s">
        <v>92</v>
      </c>
      <c r="AW985" s="13" t="s">
        <v>42</v>
      </c>
      <c r="AX985" s="13" t="s">
        <v>82</v>
      </c>
      <c r="AY985" s="151" t="s">
        <v>139</v>
      </c>
    </row>
    <row r="986" spans="2:65" s="12" customFormat="1" ht="11.25">
      <c r="B986" s="143"/>
      <c r="D986" s="144" t="s">
        <v>159</v>
      </c>
      <c r="E986" s="145" t="s">
        <v>44</v>
      </c>
      <c r="F986" s="146" t="s">
        <v>1329</v>
      </c>
      <c r="H986" s="145" t="s">
        <v>44</v>
      </c>
      <c r="I986" s="147"/>
      <c r="L986" s="143"/>
      <c r="M986" s="148"/>
      <c r="T986" s="149"/>
      <c r="AT986" s="145" t="s">
        <v>159</v>
      </c>
      <c r="AU986" s="145" t="s">
        <v>92</v>
      </c>
      <c r="AV986" s="12" t="s">
        <v>90</v>
      </c>
      <c r="AW986" s="12" t="s">
        <v>42</v>
      </c>
      <c r="AX986" s="12" t="s">
        <v>82</v>
      </c>
      <c r="AY986" s="145" t="s">
        <v>139</v>
      </c>
    </row>
    <row r="987" spans="2:65" s="13" customFormat="1" ht="11.25">
      <c r="B987" s="150"/>
      <c r="D987" s="144" t="s">
        <v>159</v>
      </c>
      <c r="E987" s="151" t="s">
        <v>44</v>
      </c>
      <c r="F987" s="152" t="s">
        <v>1330</v>
      </c>
      <c r="H987" s="153">
        <v>31.5</v>
      </c>
      <c r="I987" s="154"/>
      <c r="L987" s="150"/>
      <c r="M987" s="155"/>
      <c r="T987" s="156"/>
      <c r="AT987" s="151" t="s">
        <v>159</v>
      </c>
      <c r="AU987" s="151" t="s">
        <v>92</v>
      </c>
      <c r="AV987" s="13" t="s">
        <v>92</v>
      </c>
      <c r="AW987" s="13" t="s">
        <v>42</v>
      </c>
      <c r="AX987" s="13" t="s">
        <v>82</v>
      </c>
      <c r="AY987" s="151" t="s">
        <v>139</v>
      </c>
    </row>
    <row r="988" spans="2:65" s="14" customFormat="1" ht="11.25">
      <c r="B988" s="157"/>
      <c r="D988" s="144" t="s">
        <v>159</v>
      </c>
      <c r="E988" s="158" t="s">
        <v>44</v>
      </c>
      <c r="F988" s="159" t="s">
        <v>166</v>
      </c>
      <c r="H988" s="160">
        <v>971.12800000000004</v>
      </c>
      <c r="I988" s="161"/>
      <c r="L988" s="157"/>
      <c r="M988" s="162"/>
      <c r="T988" s="163"/>
      <c r="AT988" s="158" t="s">
        <v>159</v>
      </c>
      <c r="AU988" s="158" t="s">
        <v>92</v>
      </c>
      <c r="AV988" s="14" t="s">
        <v>146</v>
      </c>
      <c r="AW988" s="14" t="s">
        <v>42</v>
      </c>
      <c r="AX988" s="14" t="s">
        <v>90</v>
      </c>
      <c r="AY988" s="158" t="s">
        <v>139</v>
      </c>
    </row>
    <row r="989" spans="2:65" s="1" customFormat="1" ht="24.2" customHeight="1">
      <c r="B989" s="33"/>
      <c r="C989" s="125" t="s">
        <v>1331</v>
      </c>
      <c r="D989" s="125" t="s">
        <v>142</v>
      </c>
      <c r="E989" s="126" t="s">
        <v>1332</v>
      </c>
      <c r="F989" s="127" t="s">
        <v>1333</v>
      </c>
      <c r="G989" s="128" t="s">
        <v>152</v>
      </c>
      <c r="H989" s="129">
        <v>145.6</v>
      </c>
      <c r="I989" s="130"/>
      <c r="J989" s="131">
        <f>ROUND(I989*H989,2)</f>
        <v>0</v>
      </c>
      <c r="K989" s="132"/>
      <c r="L989" s="33"/>
      <c r="M989" s="133" t="s">
        <v>44</v>
      </c>
      <c r="N989" s="134" t="s">
        <v>53</v>
      </c>
      <c r="P989" s="135">
        <f>O989*H989</f>
        <v>0</v>
      </c>
      <c r="Q989" s="135">
        <v>0</v>
      </c>
      <c r="R989" s="135">
        <f>Q989*H989</f>
        <v>0</v>
      </c>
      <c r="S989" s="135">
        <v>0</v>
      </c>
      <c r="T989" s="136">
        <f>S989*H989</f>
        <v>0</v>
      </c>
      <c r="AR989" s="137" t="s">
        <v>232</v>
      </c>
      <c r="AT989" s="137" t="s">
        <v>142</v>
      </c>
      <c r="AU989" s="137" t="s">
        <v>92</v>
      </c>
      <c r="AY989" s="17" t="s">
        <v>139</v>
      </c>
      <c r="BE989" s="138">
        <f>IF(N989="základní",J989,0)</f>
        <v>0</v>
      </c>
      <c r="BF989" s="138">
        <f>IF(N989="snížená",J989,0)</f>
        <v>0</v>
      </c>
      <c r="BG989" s="138">
        <f>IF(N989="zákl. přenesená",J989,0)</f>
        <v>0</v>
      </c>
      <c r="BH989" s="138">
        <f>IF(N989="sníž. přenesená",J989,0)</f>
        <v>0</v>
      </c>
      <c r="BI989" s="138">
        <f>IF(N989="nulová",J989,0)</f>
        <v>0</v>
      </c>
      <c r="BJ989" s="17" t="s">
        <v>90</v>
      </c>
      <c r="BK989" s="138">
        <f>ROUND(I989*H989,2)</f>
        <v>0</v>
      </c>
      <c r="BL989" s="17" t="s">
        <v>232</v>
      </c>
      <c r="BM989" s="137" t="s">
        <v>1334</v>
      </c>
    </row>
    <row r="990" spans="2:65" s="12" customFormat="1" ht="11.25">
      <c r="B990" s="143"/>
      <c r="D990" s="144" t="s">
        <v>159</v>
      </c>
      <c r="E990" s="145" t="s">
        <v>44</v>
      </c>
      <c r="F990" s="146" t="s">
        <v>160</v>
      </c>
      <c r="H990" s="145" t="s">
        <v>44</v>
      </c>
      <c r="I990" s="147"/>
      <c r="L990" s="143"/>
      <c r="M990" s="148"/>
      <c r="T990" s="149"/>
      <c r="AT990" s="145" t="s">
        <v>159</v>
      </c>
      <c r="AU990" s="145" t="s">
        <v>92</v>
      </c>
      <c r="AV990" s="12" t="s">
        <v>90</v>
      </c>
      <c r="AW990" s="12" t="s">
        <v>42</v>
      </c>
      <c r="AX990" s="12" t="s">
        <v>82</v>
      </c>
      <c r="AY990" s="145" t="s">
        <v>139</v>
      </c>
    </row>
    <row r="991" spans="2:65" s="12" customFormat="1" ht="11.25">
      <c r="B991" s="143"/>
      <c r="D991" s="144" t="s">
        <v>159</v>
      </c>
      <c r="E991" s="145" t="s">
        <v>44</v>
      </c>
      <c r="F991" s="146" t="s">
        <v>1335</v>
      </c>
      <c r="H991" s="145" t="s">
        <v>44</v>
      </c>
      <c r="I991" s="147"/>
      <c r="L991" s="143"/>
      <c r="M991" s="148"/>
      <c r="T991" s="149"/>
      <c r="AT991" s="145" t="s">
        <v>159</v>
      </c>
      <c r="AU991" s="145" t="s">
        <v>92</v>
      </c>
      <c r="AV991" s="12" t="s">
        <v>90</v>
      </c>
      <c r="AW991" s="12" t="s">
        <v>42</v>
      </c>
      <c r="AX991" s="12" t="s">
        <v>82</v>
      </c>
      <c r="AY991" s="145" t="s">
        <v>139</v>
      </c>
    </row>
    <row r="992" spans="2:65" s="13" customFormat="1" ht="11.25">
      <c r="B992" s="150"/>
      <c r="D992" s="144" t="s">
        <v>159</v>
      </c>
      <c r="E992" s="151" t="s">
        <v>44</v>
      </c>
      <c r="F992" s="152" t="s">
        <v>1336</v>
      </c>
      <c r="H992" s="153">
        <v>145.6</v>
      </c>
      <c r="I992" s="154"/>
      <c r="L992" s="150"/>
      <c r="M992" s="155"/>
      <c r="T992" s="156"/>
      <c r="AT992" s="151" t="s">
        <v>159</v>
      </c>
      <c r="AU992" s="151" t="s">
        <v>92</v>
      </c>
      <c r="AV992" s="13" t="s">
        <v>92</v>
      </c>
      <c r="AW992" s="13" t="s">
        <v>42</v>
      </c>
      <c r="AX992" s="13" t="s">
        <v>90</v>
      </c>
      <c r="AY992" s="151" t="s">
        <v>139</v>
      </c>
    </row>
    <row r="993" spans="2:65" s="11" customFormat="1" ht="25.9" customHeight="1">
      <c r="B993" s="113"/>
      <c r="D993" s="114" t="s">
        <v>81</v>
      </c>
      <c r="E993" s="115" t="s">
        <v>1337</v>
      </c>
      <c r="F993" s="115" t="s">
        <v>1338</v>
      </c>
      <c r="I993" s="116"/>
      <c r="J993" s="117">
        <f>BK993</f>
        <v>0</v>
      </c>
      <c r="L993" s="113"/>
      <c r="M993" s="118"/>
      <c r="P993" s="119">
        <f>P994+P999+P1002+P1005+P1020</f>
        <v>0</v>
      </c>
      <c r="R993" s="119">
        <f>R994+R999+R1002+R1005+R1020</f>
        <v>0</v>
      </c>
      <c r="T993" s="120">
        <f>T994+T999+T1002+T1005+T1020</f>
        <v>0</v>
      </c>
      <c r="AR993" s="114" t="s">
        <v>174</v>
      </c>
      <c r="AT993" s="121" t="s">
        <v>81</v>
      </c>
      <c r="AU993" s="121" t="s">
        <v>82</v>
      </c>
      <c r="AY993" s="114" t="s">
        <v>139</v>
      </c>
      <c r="BK993" s="122">
        <f>BK994+BK999+BK1002+BK1005+BK1020</f>
        <v>0</v>
      </c>
    </row>
    <row r="994" spans="2:65" s="11" customFormat="1" ht="22.9" customHeight="1">
      <c r="B994" s="113"/>
      <c r="D994" s="114" t="s">
        <v>81</v>
      </c>
      <c r="E994" s="123" t="s">
        <v>1339</v>
      </c>
      <c r="F994" s="123" t="s">
        <v>1340</v>
      </c>
      <c r="I994" s="116"/>
      <c r="J994" s="124">
        <f>BK994</f>
        <v>0</v>
      </c>
      <c r="L994" s="113"/>
      <c r="M994" s="118"/>
      <c r="P994" s="119">
        <f>SUM(P995:P998)</f>
        <v>0</v>
      </c>
      <c r="R994" s="119">
        <f>SUM(R995:R998)</f>
        <v>0</v>
      </c>
      <c r="T994" s="120">
        <f>SUM(T995:T998)</f>
        <v>0</v>
      </c>
      <c r="AR994" s="114" t="s">
        <v>174</v>
      </c>
      <c r="AT994" s="121" t="s">
        <v>81</v>
      </c>
      <c r="AU994" s="121" t="s">
        <v>90</v>
      </c>
      <c r="AY994" s="114" t="s">
        <v>139</v>
      </c>
      <c r="BK994" s="122">
        <f>SUM(BK995:BK998)</f>
        <v>0</v>
      </c>
    </row>
    <row r="995" spans="2:65" s="1" customFormat="1" ht="49.15" customHeight="1">
      <c r="B995" s="33"/>
      <c r="C995" s="125" t="s">
        <v>1341</v>
      </c>
      <c r="D995" s="125" t="s">
        <v>142</v>
      </c>
      <c r="E995" s="126" t="s">
        <v>1342</v>
      </c>
      <c r="F995" s="127" t="s">
        <v>1343</v>
      </c>
      <c r="G995" s="128" t="s">
        <v>340</v>
      </c>
      <c r="H995" s="129">
        <v>1</v>
      </c>
      <c r="I995" s="130"/>
      <c r="J995" s="131">
        <f>ROUND(I995*H995,2)</f>
        <v>0</v>
      </c>
      <c r="K995" s="132"/>
      <c r="L995" s="33"/>
      <c r="M995" s="133" t="s">
        <v>44</v>
      </c>
      <c r="N995" s="134" t="s">
        <v>53</v>
      </c>
      <c r="P995" s="135">
        <f>O995*H995</f>
        <v>0</v>
      </c>
      <c r="Q995" s="135">
        <v>0</v>
      </c>
      <c r="R995" s="135">
        <f>Q995*H995</f>
        <v>0</v>
      </c>
      <c r="S995" s="135">
        <v>0</v>
      </c>
      <c r="T995" s="136">
        <f>S995*H995</f>
        <v>0</v>
      </c>
      <c r="AR995" s="137" t="s">
        <v>1344</v>
      </c>
      <c r="AT995" s="137" t="s">
        <v>142</v>
      </c>
      <c r="AU995" s="137" t="s">
        <v>92</v>
      </c>
      <c r="AY995" s="17" t="s">
        <v>139</v>
      </c>
      <c r="BE995" s="138">
        <f>IF(N995="základní",J995,0)</f>
        <v>0</v>
      </c>
      <c r="BF995" s="138">
        <f>IF(N995="snížená",J995,0)</f>
        <v>0</v>
      </c>
      <c r="BG995" s="138">
        <f>IF(N995="zákl. přenesená",J995,0)</f>
        <v>0</v>
      </c>
      <c r="BH995" s="138">
        <f>IF(N995="sníž. přenesená",J995,0)</f>
        <v>0</v>
      </c>
      <c r="BI995" s="138">
        <f>IF(N995="nulová",J995,0)</f>
        <v>0</v>
      </c>
      <c r="BJ995" s="17" t="s">
        <v>90</v>
      </c>
      <c r="BK995" s="138">
        <f>ROUND(I995*H995,2)</f>
        <v>0</v>
      </c>
      <c r="BL995" s="17" t="s">
        <v>1344</v>
      </c>
      <c r="BM995" s="137" t="s">
        <v>1345</v>
      </c>
    </row>
    <row r="996" spans="2:65" s="1" customFormat="1" ht="39">
      <c r="B996" s="33"/>
      <c r="D996" s="144" t="s">
        <v>923</v>
      </c>
      <c r="F996" s="175" t="s">
        <v>1346</v>
      </c>
      <c r="I996" s="141"/>
      <c r="L996" s="33"/>
      <c r="M996" s="142"/>
      <c r="T996" s="54"/>
      <c r="AT996" s="17" t="s">
        <v>923</v>
      </c>
      <c r="AU996" s="17" t="s">
        <v>92</v>
      </c>
    </row>
    <row r="997" spans="2:65" s="1" customFormat="1" ht="21.75" customHeight="1">
      <c r="B997" s="33"/>
      <c r="C997" s="125" t="s">
        <v>1347</v>
      </c>
      <c r="D997" s="125" t="s">
        <v>142</v>
      </c>
      <c r="E997" s="126" t="s">
        <v>1348</v>
      </c>
      <c r="F997" s="127" t="s">
        <v>1349</v>
      </c>
      <c r="G997" s="128" t="s">
        <v>340</v>
      </c>
      <c r="H997" s="129">
        <v>1</v>
      </c>
      <c r="I997" s="130"/>
      <c r="J997" s="131">
        <f>ROUND(I997*H997,2)</f>
        <v>0</v>
      </c>
      <c r="K997" s="132"/>
      <c r="L997" s="33"/>
      <c r="M997" s="133" t="s">
        <v>44</v>
      </c>
      <c r="N997" s="134" t="s">
        <v>53</v>
      </c>
      <c r="P997" s="135">
        <f>O997*H997</f>
        <v>0</v>
      </c>
      <c r="Q997" s="135">
        <v>0</v>
      </c>
      <c r="R997" s="135">
        <f>Q997*H997</f>
        <v>0</v>
      </c>
      <c r="S997" s="135">
        <v>0</v>
      </c>
      <c r="T997" s="136">
        <f>S997*H997</f>
        <v>0</v>
      </c>
      <c r="AR997" s="137" t="s">
        <v>1344</v>
      </c>
      <c r="AT997" s="137" t="s">
        <v>142</v>
      </c>
      <c r="AU997" s="137" t="s">
        <v>92</v>
      </c>
      <c r="AY997" s="17" t="s">
        <v>139</v>
      </c>
      <c r="BE997" s="138">
        <f>IF(N997="základní",J997,0)</f>
        <v>0</v>
      </c>
      <c r="BF997" s="138">
        <f>IF(N997="snížená",J997,0)</f>
        <v>0</v>
      </c>
      <c r="BG997" s="138">
        <f>IF(N997="zákl. přenesená",J997,0)</f>
        <v>0</v>
      </c>
      <c r="BH997" s="138">
        <f>IF(N997="sníž. přenesená",J997,0)</f>
        <v>0</v>
      </c>
      <c r="BI997" s="138">
        <f>IF(N997="nulová",J997,0)</f>
        <v>0</v>
      </c>
      <c r="BJ997" s="17" t="s">
        <v>90</v>
      </c>
      <c r="BK997" s="138">
        <f>ROUND(I997*H997,2)</f>
        <v>0</v>
      </c>
      <c r="BL997" s="17" t="s">
        <v>1344</v>
      </c>
      <c r="BM997" s="137" t="s">
        <v>1350</v>
      </c>
    </row>
    <row r="998" spans="2:65" s="1" customFormat="1" ht="39">
      <c r="B998" s="33"/>
      <c r="D998" s="144" t="s">
        <v>923</v>
      </c>
      <c r="F998" s="175" t="s">
        <v>1351</v>
      </c>
      <c r="I998" s="141"/>
      <c r="L998" s="33"/>
      <c r="M998" s="142"/>
      <c r="T998" s="54"/>
      <c r="AT998" s="17" t="s">
        <v>923</v>
      </c>
      <c r="AU998" s="17" t="s">
        <v>92</v>
      </c>
    </row>
    <row r="999" spans="2:65" s="11" customFormat="1" ht="22.9" customHeight="1">
      <c r="B999" s="113"/>
      <c r="D999" s="114" t="s">
        <v>81</v>
      </c>
      <c r="E999" s="123" t="s">
        <v>1352</v>
      </c>
      <c r="F999" s="123" t="s">
        <v>1353</v>
      </c>
      <c r="I999" s="116"/>
      <c r="J999" s="124">
        <f>BK999</f>
        <v>0</v>
      </c>
      <c r="L999" s="113"/>
      <c r="M999" s="118"/>
      <c r="P999" s="119">
        <f>SUM(P1000:P1001)</f>
        <v>0</v>
      </c>
      <c r="R999" s="119">
        <f>SUM(R1000:R1001)</f>
        <v>0</v>
      </c>
      <c r="T999" s="120">
        <f>SUM(T1000:T1001)</f>
        <v>0</v>
      </c>
      <c r="AR999" s="114" t="s">
        <v>174</v>
      </c>
      <c r="AT999" s="121" t="s">
        <v>81</v>
      </c>
      <c r="AU999" s="121" t="s">
        <v>90</v>
      </c>
      <c r="AY999" s="114" t="s">
        <v>139</v>
      </c>
      <c r="BK999" s="122">
        <f>SUM(BK1000:BK1001)</f>
        <v>0</v>
      </c>
    </row>
    <row r="1000" spans="2:65" s="1" customFormat="1" ht="49.15" customHeight="1">
      <c r="B1000" s="33"/>
      <c r="C1000" s="125" t="s">
        <v>1354</v>
      </c>
      <c r="D1000" s="125" t="s">
        <v>142</v>
      </c>
      <c r="E1000" s="126" t="s">
        <v>1355</v>
      </c>
      <c r="F1000" s="127" t="s">
        <v>1356</v>
      </c>
      <c r="G1000" s="128" t="s">
        <v>340</v>
      </c>
      <c r="H1000" s="129">
        <v>1</v>
      </c>
      <c r="I1000" s="130"/>
      <c r="J1000" s="131">
        <f>ROUND(I1000*H1000,2)</f>
        <v>0</v>
      </c>
      <c r="K1000" s="132"/>
      <c r="L1000" s="33"/>
      <c r="M1000" s="133" t="s">
        <v>44</v>
      </c>
      <c r="N1000" s="134" t="s">
        <v>53</v>
      </c>
      <c r="P1000" s="135">
        <f>O1000*H1000</f>
        <v>0</v>
      </c>
      <c r="Q1000" s="135">
        <v>0</v>
      </c>
      <c r="R1000" s="135">
        <f>Q1000*H1000</f>
        <v>0</v>
      </c>
      <c r="S1000" s="135">
        <v>0</v>
      </c>
      <c r="T1000" s="136">
        <f>S1000*H1000</f>
        <v>0</v>
      </c>
      <c r="AR1000" s="137" t="s">
        <v>1344</v>
      </c>
      <c r="AT1000" s="137" t="s">
        <v>142</v>
      </c>
      <c r="AU1000" s="137" t="s">
        <v>92</v>
      </c>
      <c r="AY1000" s="17" t="s">
        <v>139</v>
      </c>
      <c r="BE1000" s="138">
        <f>IF(N1000="základní",J1000,0)</f>
        <v>0</v>
      </c>
      <c r="BF1000" s="138">
        <f>IF(N1000="snížená",J1000,0)</f>
        <v>0</v>
      </c>
      <c r="BG1000" s="138">
        <f>IF(N1000="zákl. přenesená",J1000,0)</f>
        <v>0</v>
      </c>
      <c r="BH1000" s="138">
        <f>IF(N1000="sníž. přenesená",J1000,0)</f>
        <v>0</v>
      </c>
      <c r="BI1000" s="138">
        <f>IF(N1000="nulová",J1000,0)</f>
        <v>0</v>
      </c>
      <c r="BJ1000" s="17" t="s">
        <v>90</v>
      </c>
      <c r="BK1000" s="138">
        <f>ROUND(I1000*H1000,2)</f>
        <v>0</v>
      </c>
      <c r="BL1000" s="17" t="s">
        <v>1344</v>
      </c>
      <c r="BM1000" s="137" t="s">
        <v>1357</v>
      </c>
    </row>
    <row r="1001" spans="2:65" s="1" customFormat="1" ht="48.75">
      <c r="B1001" s="33"/>
      <c r="D1001" s="144" t="s">
        <v>923</v>
      </c>
      <c r="F1001" s="175" t="s">
        <v>1358</v>
      </c>
      <c r="I1001" s="141"/>
      <c r="L1001" s="33"/>
      <c r="M1001" s="142"/>
      <c r="T1001" s="54"/>
      <c r="AT1001" s="17" t="s">
        <v>923</v>
      </c>
      <c r="AU1001" s="17" t="s">
        <v>92</v>
      </c>
    </row>
    <row r="1002" spans="2:65" s="11" customFormat="1" ht="22.9" customHeight="1">
      <c r="B1002" s="113"/>
      <c r="D1002" s="114" t="s">
        <v>81</v>
      </c>
      <c r="E1002" s="123" t="s">
        <v>1359</v>
      </c>
      <c r="F1002" s="123" t="s">
        <v>1360</v>
      </c>
      <c r="I1002" s="116"/>
      <c r="J1002" s="124">
        <f>BK1002</f>
        <v>0</v>
      </c>
      <c r="L1002" s="113"/>
      <c r="M1002" s="118"/>
      <c r="P1002" s="119">
        <f>SUM(P1003:P1004)</f>
        <v>0</v>
      </c>
      <c r="R1002" s="119">
        <f>SUM(R1003:R1004)</f>
        <v>0</v>
      </c>
      <c r="T1002" s="120">
        <f>SUM(T1003:T1004)</f>
        <v>0</v>
      </c>
      <c r="AR1002" s="114" t="s">
        <v>174</v>
      </c>
      <c r="AT1002" s="121" t="s">
        <v>81</v>
      </c>
      <c r="AU1002" s="121" t="s">
        <v>90</v>
      </c>
      <c r="AY1002" s="114" t="s">
        <v>139</v>
      </c>
      <c r="BK1002" s="122">
        <f>SUM(BK1003:BK1004)</f>
        <v>0</v>
      </c>
    </row>
    <row r="1003" spans="2:65" s="1" customFormat="1" ht="33" customHeight="1">
      <c r="B1003" s="33"/>
      <c r="C1003" s="125" t="s">
        <v>1361</v>
      </c>
      <c r="D1003" s="125" t="s">
        <v>142</v>
      </c>
      <c r="E1003" s="126" t="s">
        <v>1362</v>
      </c>
      <c r="F1003" s="127" t="s">
        <v>1363</v>
      </c>
      <c r="G1003" s="128" t="s">
        <v>340</v>
      </c>
      <c r="H1003" s="129">
        <v>1</v>
      </c>
      <c r="I1003" s="130"/>
      <c r="J1003" s="131">
        <f>ROUND(I1003*H1003,2)</f>
        <v>0</v>
      </c>
      <c r="K1003" s="132"/>
      <c r="L1003" s="33"/>
      <c r="M1003" s="133" t="s">
        <v>44</v>
      </c>
      <c r="N1003" s="134" t="s">
        <v>53</v>
      </c>
      <c r="P1003" s="135">
        <f>O1003*H1003</f>
        <v>0</v>
      </c>
      <c r="Q1003" s="135">
        <v>0</v>
      </c>
      <c r="R1003" s="135">
        <f>Q1003*H1003</f>
        <v>0</v>
      </c>
      <c r="S1003" s="135">
        <v>0</v>
      </c>
      <c r="T1003" s="136">
        <f>S1003*H1003</f>
        <v>0</v>
      </c>
      <c r="AR1003" s="137" t="s">
        <v>1344</v>
      </c>
      <c r="AT1003" s="137" t="s">
        <v>142</v>
      </c>
      <c r="AU1003" s="137" t="s">
        <v>92</v>
      </c>
      <c r="AY1003" s="17" t="s">
        <v>139</v>
      </c>
      <c r="BE1003" s="138">
        <f>IF(N1003="základní",J1003,0)</f>
        <v>0</v>
      </c>
      <c r="BF1003" s="138">
        <f>IF(N1003="snížená",J1003,0)</f>
        <v>0</v>
      </c>
      <c r="BG1003" s="138">
        <f>IF(N1003="zákl. přenesená",J1003,0)</f>
        <v>0</v>
      </c>
      <c r="BH1003" s="138">
        <f>IF(N1003="sníž. přenesená",J1003,0)</f>
        <v>0</v>
      </c>
      <c r="BI1003" s="138">
        <f>IF(N1003="nulová",J1003,0)</f>
        <v>0</v>
      </c>
      <c r="BJ1003" s="17" t="s">
        <v>90</v>
      </c>
      <c r="BK1003" s="138">
        <f>ROUND(I1003*H1003,2)</f>
        <v>0</v>
      </c>
      <c r="BL1003" s="17" t="s">
        <v>1344</v>
      </c>
      <c r="BM1003" s="137" t="s">
        <v>1364</v>
      </c>
    </row>
    <row r="1004" spans="2:65" s="1" customFormat="1" ht="19.5">
      <c r="B1004" s="33"/>
      <c r="D1004" s="144" t="s">
        <v>923</v>
      </c>
      <c r="F1004" s="175" t="s">
        <v>1365</v>
      </c>
      <c r="I1004" s="141"/>
      <c r="L1004" s="33"/>
      <c r="M1004" s="142"/>
      <c r="T1004" s="54"/>
      <c r="AT1004" s="17" t="s">
        <v>923</v>
      </c>
      <c r="AU1004" s="17" t="s">
        <v>92</v>
      </c>
    </row>
    <row r="1005" spans="2:65" s="11" customFormat="1" ht="22.9" customHeight="1">
      <c r="B1005" s="113"/>
      <c r="D1005" s="114" t="s">
        <v>81</v>
      </c>
      <c r="E1005" s="123" t="s">
        <v>1366</v>
      </c>
      <c r="F1005" s="123" t="s">
        <v>1367</v>
      </c>
      <c r="I1005" s="116"/>
      <c r="J1005" s="124">
        <f>BK1005</f>
        <v>0</v>
      </c>
      <c r="L1005" s="113"/>
      <c r="M1005" s="118"/>
      <c r="P1005" s="119">
        <f>SUM(P1006:P1019)</f>
        <v>0</v>
      </c>
      <c r="R1005" s="119">
        <f>SUM(R1006:R1019)</f>
        <v>0</v>
      </c>
      <c r="T1005" s="120">
        <f>SUM(T1006:T1019)</f>
        <v>0</v>
      </c>
      <c r="AR1005" s="114" t="s">
        <v>174</v>
      </c>
      <c r="AT1005" s="121" t="s">
        <v>81</v>
      </c>
      <c r="AU1005" s="121" t="s">
        <v>90</v>
      </c>
      <c r="AY1005" s="114" t="s">
        <v>139</v>
      </c>
      <c r="BK1005" s="122">
        <f>SUM(BK1006:BK1019)</f>
        <v>0</v>
      </c>
    </row>
    <row r="1006" spans="2:65" s="1" customFormat="1" ht="37.9" customHeight="1">
      <c r="B1006" s="33"/>
      <c r="C1006" s="125" t="s">
        <v>1368</v>
      </c>
      <c r="D1006" s="125" t="s">
        <v>142</v>
      </c>
      <c r="E1006" s="126" t="s">
        <v>1369</v>
      </c>
      <c r="F1006" s="127" t="s">
        <v>1370</v>
      </c>
      <c r="G1006" s="128" t="s">
        <v>340</v>
      </c>
      <c r="H1006" s="129">
        <v>1</v>
      </c>
      <c r="I1006" s="130"/>
      <c r="J1006" s="131">
        <f>ROUND(I1006*H1006,2)</f>
        <v>0</v>
      </c>
      <c r="K1006" s="132"/>
      <c r="L1006" s="33"/>
      <c r="M1006" s="133" t="s">
        <v>44</v>
      </c>
      <c r="N1006" s="134" t="s">
        <v>53</v>
      </c>
      <c r="P1006" s="135">
        <f>O1006*H1006</f>
        <v>0</v>
      </c>
      <c r="Q1006" s="135">
        <v>0</v>
      </c>
      <c r="R1006" s="135">
        <f>Q1006*H1006</f>
        <v>0</v>
      </c>
      <c r="S1006" s="135">
        <v>0</v>
      </c>
      <c r="T1006" s="136">
        <f>S1006*H1006</f>
        <v>0</v>
      </c>
      <c r="AR1006" s="137" t="s">
        <v>1344</v>
      </c>
      <c r="AT1006" s="137" t="s">
        <v>142</v>
      </c>
      <c r="AU1006" s="137" t="s">
        <v>92</v>
      </c>
      <c r="AY1006" s="17" t="s">
        <v>139</v>
      </c>
      <c r="BE1006" s="138">
        <f>IF(N1006="základní",J1006,0)</f>
        <v>0</v>
      </c>
      <c r="BF1006" s="138">
        <f>IF(N1006="snížená",J1006,0)</f>
        <v>0</v>
      </c>
      <c r="BG1006" s="138">
        <f>IF(N1006="zákl. přenesená",J1006,0)</f>
        <v>0</v>
      </c>
      <c r="BH1006" s="138">
        <f>IF(N1006="sníž. přenesená",J1006,0)</f>
        <v>0</v>
      </c>
      <c r="BI1006" s="138">
        <f>IF(N1006="nulová",J1006,0)</f>
        <v>0</v>
      </c>
      <c r="BJ1006" s="17" t="s">
        <v>90</v>
      </c>
      <c r="BK1006" s="138">
        <f>ROUND(I1006*H1006,2)</f>
        <v>0</v>
      </c>
      <c r="BL1006" s="17" t="s">
        <v>1344</v>
      </c>
      <c r="BM1006" s="137" t="s">
        <v>1371</v>
      </c>
    </row>
    <row r="1007" spans="2:65" s="1" customFormat="1" ht="29.25">
      <c r="B1007" s="33"/>
      <c r="D1007" s="144" t="s">
        <v>923</v>
      </c>
      <c r="F1007" s="175" t="s">
        <v>1372</v>
      </c>
      <c r="I1007" s="141"/>
      <c r="L1007" s="33"/>
      <c r="M1007" s="142"/>
      <c r="T1007" s="54"/>
      <c r="AT1007" s="17" t="s">
        <v>923</v>
      </c>
      <c r="AU1007" s="17" t="s">
        <v>92</v>
      </c>
    </row>
    <row r="1008" spans="2:65" s="1" customFormat="1" ht="128.65" customHeight="1">
      <c r="B1008" s="33"/>
      <c r="C1008" s="125" t="s">
        <v>1373</v>
      </c>
      <c r="D1008" s="125" t="s">
        <v>142</v>
      </c>
      <c r="E1008" s="126" t="s">
        <v>1374</v>
      </c>
      <c r="F1008" s="127" t="s">
        <v>1375</v>
      </c>
      <c r="G1008" s="128" t="s">
        <v>152</v>
      </c>
      <c r="H1008" s="129">
        <v>15.78</v>
      </c>
      <c r="I1008" s="130"/>
      <c r="J1008" s="131">
        <f>ROUND(I1008*H1008,2)</f>
        <v>0</v>
      </c>
      <c r="K1008" s="132"/>
      <c r="L1008" s="33"/>
      <c r="M1008" s="133" t="s">
        <v>44</v>
      </c>
      <c r="N1008" s="134" t="s">
        <v>53</v>
      </c>
      <c r="P1008" s="135">
        <f>O1008*H1008</f>
        <v>0</v>
      </c>
      <c r="Q1008" s="135">
        <v>0</v>
      </c>
      <c r="R1008" s="135">
        <f>Q1008*H1008</f>
        <v>0</v>
      </c>
      <c r="S1008" s="135">
        <v>0</v>
      </c>
      <c r="T1008" s="136">
        <f>S1008*H1008</f>
        <v>0</v>
      </c>
      <c r="AR1008" s="137" t="s">
        <v>1344</v>
      </c>
      <c r="AT1008" s="137" t="s">
        <v>142</v>
      </c>
      <c r="AU1008" s="137" t="s">
        <v>92</v>
      </c>
      <c r="AY1008" s="17" t="s">
        <v>139</v>
      </c>
      <c r="BE1008" s="138">
        <f>IF(N1008="základní",J1008,0)</f>
        <v>0</v>
      </c>
      <c r="BF1008" s="138">
        <f>IF(N1008="snížená",J1008,0)</f>
        <v>0</v>
      </c>
      <c r="BG1008" s="138">
        <f>IF(N1008="zákl. přenesená",J1008,0)</f>
        <v>0</v>
      </c>
      <c r="BH1008" s="138">
        <f>IF(N1008="sníž. přenesená",J1008,0)</f>
        <v>0</v>
      </c>
      <c r="BI1008" s="138">
        <f>IF(N1008="nulová",J1008,0)</f>
        <v>0</v>
      </c>
      <c r="BJ1008" s="17" t="s">
        <v>90</v>
      </c>
      <c r="BK1008" s="138">
        <f>ROUND(I1008*H1008,2)</f>
        <v>0</v>
      </c>
      <c r="BL1008" s="17" t="s">
        <v>1344</v>
      </c>
      <c r="BM1008" s="137" t="s">
        <v>1376</v>
      </c>
    </row>
    <row r="1009" spans="2:65" s="13" customFormat="1" ht="11.25">
      <c r="B1009" s="150"/>
      <c r="D1009" s="144" t="s">
        <v>159</v>
      </c>
      <c r="E1009" s="151" t="s">
        <v>44</v>
      </c>
      <c r="F1009" s="152" t="s">
        <v>1377</v>
      </c>
      <c r="H1009" s="153">
        <v>15.78</v>
      </c>
      <c r="I1009" s="154"/>
      <c r="L1009" s="150"/>
      <c r="M1009" s="155"/>
      <c r="T1009" s="156"/>
      <c r="AT1009" s="151" t="s">
        <v>159</v>
      </c>
      <c r="AU1009" s="151" t="s">
        <v>92</v>
      </c>
      <c r="AV1009" s="13" t="s">
        <v>92</v>
      </c>
      <c r="AW1009" s="13" t="s">
        <v>42</v>
      </c>
      <c r="AX1009" s="13" t="s">
        <v>82</v>
      </c>
      <c r="AY1009" s="151" t="s">
        <v>139</v>
      </c>
    </row>
    <row r="1010" spans="2:65" s="14" customFormat="1" ht="11.25">
      <c r="B1010" s="157"/>
      <c r="D1010" s="144" t="s">
        <v>159</v>
      </c>
      <c r="E1010" s="158" t="s">
        <v>44</v>
      </c>
      <c r="F1010" s="159" t="s">
        <v>166</v>
      </c>
      <c r="H1010" s="160">
        <v>15.78</v>
      </c>
      <c r="I1010" s="161"/>
      <c r="L1010" s="157"/>
      <c r="M1010" s="162"/>
      <c r="T1010" s="163"/>
      <c r="AT1010" s="158" t="s">
        <v>159</v>
      </c>
      <c r="AU1010" s="158" t="s">
        <v>92</v>
      </c>
      <c r="AV1010" s="14" t="s">
        <v>146</v>
      </c>
      <c r="AW1010" s="14" t="s">
        <v>42</v>
      </c>
      <c r="AX1010" s="14" t="s">
        <v>90</v>
      </c>
      <c r="AY1010" s="158" t="s">
        <v>139</v>
      </c>
    </row>
    <row r="1011" spans="2:65" s="1" customFormat="1" ht="33" customHeight="1">
      <c r="B1011" s="33"/>
      <c r="C1011" s="125" t="s">
        <v>1378</v>
      </c>
      <c r="D1011" s="125" t="s">
        <v>142</v>
      </c>
      <c r="E1011" s="126" t="s">
        <v>1379</v>
      </c>
      <c r="F1011" s="127" t="s">
        <v>1380</v>
      </c>
      <c r="G1011" s="128" t="s">
        <v>152</v>
      </c>
      <c r="H1011" s="129">
        <v>114.52</v>
      </c>
      <c r="I1011" s="130"/>
      <c r="J1011" s="131">
        <f>ROUND(I1011*H1011,2)</f>
        <v>0</v>
      </c>
      <c r="K1011" s="132"/>
      <c r="L1011" s="33"/>
      <c r="M1011" s="133" t="s">
        <v>44</v>
      </c>
      <c r="N1011" s="134" t="s">
        <v>53</v>
      </c>
      <c r="P1011" s="135">
        <f>O1011*H1011</f>
        <v>0</v>
      </c>
      <c r="Q1011" s="135">
        <v>0</v>
      </c>
      <c r="R1011" s="135">
        <f>Q1011*H1011</f>
        <v>0</v>
      </c>
      <c r="S1011" s="135">
        <v>0</v>
      </c>
      <c r="T1011" s="136">
        <f>S1011*H1011</f>
        <v>0</v>
      </c>
      <c r="AR1011" s="137" t="s">
        <v>1344</v>
      </c>
      <c r="AT1011" s="137" t="s">
        <v>142</v>
      </c>
      <c r="AU1011" s="137" t="s">
        <v>92</v>
      </c>
      <c r="AY1011" s="17" t="s">
        <v>139</v>
      </c>
      <c r="BE1011" s="138">
        <f>IF(N1011="základní",J1011,0)</f>
        <v>0</v>
      </c>
      <c r="BF1011" s="138">
        <f>IF(N1011="snížená",J1011,0)</f>
        <v>0</v>
      </c>
      <c r="BG1011" s="138">
        <f>IF(N1011="zákl. přenesená",J1011,0)</f>
        <v>0</v>
      </c>
      <c r="BH1011" s="138">
        <f>IF(N1011="sníž. přenesená",J1011,0)</f>
        <v>0</v>
      </c>
      <c r="BI1011" s="138">
        <f>IF(N1011="nulová",J1011,0)</f>
        <v>0</v>
      </c>
      <c r="BJ1011" s="17" t="s">
        <v>90</v>
      </c>
      <c r="BK1011" s="138">
        <f>ROUND(I1011*H1011,2)</f>
        <v>0</v>
      </c>
      <c r="BL1011" s="17" t="s">
        <v>1344</v>
      </c>
      <c r="BM1011" s="137" t="s">
        <v>1381</v>
      </c>
    </row>
    <row r="1012" spans="2:65" s="13" customFormat="1" ht="11.25">
      <c r="B1012" s="150"/>
      <c r="D1012" s="144" t="s">
        <v>159</v>
      </c>
      <c r="E1012" s="151" t="s">
        <v>44</v>
      </c>
      <c r="F1012" s="152" t="s">
        <v>1382</v>
      </c>
      <c r="H1012" s="153">
        <v>104.52</v>
      </c>
      <c r="I1012" s="154"/>
      <c r="L1012" s="150"/>
      <c r="M1012" s="155"/>
      <c r="T1012" s="156"/>
      <c r="AT1012" s="151" t="s">
        <v>159</v>
      </c>
      <c r="AU1012" s="151" t="s">
        <v>92</v>
      </c>
      <c r="AV1012" s="13" t="s">
        <v>92</v>
      </c>
      <c r="AW1012" s="13" t="s">
        <v>42</v>
      </c>
      <c r="AX1012" s="13" t="s">
        <v>82</v>
      </c>
      <c r="AY1012" s="151" t="s">
        <v>139</v>
      </c>
    </row>
    <row r="1013" spans="2:65" s="13" customFormat="1" ht="11.25">
      <c r="B1013" s="150"/>
      <c r="D1013" s="144" t="s">
        <v>159</v>
      </c>
      <c r="E1013" s="151" t="s">
        <v>44</v>
      </c>
      <c r="F1013" s="152" t="s">
        <v>1383</v>
      </c>
      <c r="H1013" s="153">
        <v>10</v>
      </c>
      <c r="I1013" s="154"/>
      <c r="L1013" s="150"/>
      <c r="M1013" s="155"/>
      <c r="T1013" s="156"/>
      <c r="AT1013" s="151" t="s">
        <v>159</v>
      </c>
      <c r="AU1013" s="151" t="s">
        <v>92</v>
      </c>
      <c r="AV1013" s="13" t="s">
        <v>92</v>
      </c>
      <c r="AW1013" s="13" t="s">
        <v>42</v>
      </c>
      <c r="AX1013" s="13" t="s">
        <v>82</v>
      </c>
      <c r="AY1013" s="151" t="s">
        <v>139</v>
      </c>
    </row>
    <row r="1014" spans="2:65" s="14" customFormat="1" ht="11.25">
      <c r="B1014" s="157"/>
      <c r="D1014" s="144" t="s">
        <v>159</v>
      </c>
      <c r="E1014" s="158" t="s">
        <v>44</v>
      </c>
      <c r="F1014" s="159" t="s">
        <v>166</v>
      </c>
      <c r="H1014" s="160">
        <v>114.52</v>
      </c>
      <c r="I1014" s="161"/>
      <c r="L1014" s="157"/>
      <c r="M1014" s="162"/>
      <c r="T1014" s="163"/>
      <c r="AT1014" s="158" t="s">
        <v>159</v>
      </c>
      <c r="AU1014" s="158" t="s">
        <v>92</v>
      </c>
      <c r="AV1014" s="14" t="s">
        <v>146</v>
      </c>
      <c r="AW1014" s="14" t="s">
        <v>42</v>
      </c>
      <c r="AX1014" s="14" t="s">
        <v>90</v>
      </c>
      <c r="AY1014" s="158" t="s">
        <v>139</v>
      </c>
    </row>
    <row r="1015" spans="2:65" s="1" customFormat="1" ht="24.2" customHeight="1">
      <c r="B1015" s="33"/>
      <c r="C1015" s="125" t="s">
        <v>1384</v>
      </c>
      <c r="D1015" s="125" t="s">
        <v>142</v>
      </c>
      <c r="E1015" s="126" t="s">
        <v>1385</v>
      </c>
      <c r="F1015" s="127" t="s">
        <v>1386</v>
      </c>
      <c r="G1015" s="128" t="s">
        <v>152</v>
      </c>
      <c r="H1015" s="129">
        <v>27.5</v>
      </c>
      <c r="I1015" s="130"/>
      <c r="J1015" s="131">
        <f>ROUND(I1015*H1015,2)</f>
        <v>0</v>
      </c>
      <c r="K1015" s="132"/>
      <c r="L1015" s="33"/>
      <c r="M1015" s="133" t="s">
        <v>44</v>
      </c>
      <c r="N1015" s="134" t="s">
        <v>53</v>
      </c>
      <c r="P1015" s="135">
        <f>O1015*H1015</f>
        <v>0</v>
      </c>
      <c r="Q1015" s="135">
        <v>0</v>
      </c>
      <c r="R1015" s="135">
        <f>Q1015*H1015</f>
        <v>0</v>
      </c>
      <c r="S1015" s="135">
        <v>0</v>
      </c>
      <c r="T1015" s="136">
        <f>S1015*H1015</f>
        <v>0</v>
      </c>
      <c r="AR1015" s="137" t="s">
        <v>1344</v>
      </c>
      <c r="AT1015" s="137" t="s">
        <v>142</v>
      </c>
      <c r="AU1015" s="137" t="s">
        <v>92</v>
      </c>
      <c r="AY1015" s="17" t="s">
        <v>139</v>
      </c>
      <c r="BE1015" s="138">
        <f>IF(N1015="základní",J1015,0)</f>
        <v>0</v>
      </c>
      <c r="BF1015" s="138">
        <f>IF(N1015="snížená",J1015,0)</f>
        <v>0</v>
      </c>
      <c r="BG1015" s="138">
        <f>IF(N1015="zákl. přenesená",J1015,0)</f>
        <v>0</v>
      </c>
      <c r="BH1015" s="138">
        <f>IF(N1015="sníž. přenesená",J1015,0)</f>
        <v>0</v>
      </c>
      <c r="BI1015" s="138">
        <f>IF(N1015="nulová",J1015,0)</f>
        <v>0</v>
      </c>
      <c r="BJ1015" s="17" t="s">
        <v>90</v>
      </c>
      <c r="BK1015" s="138">
        <f>ROUND(I1015*H1015,2)</f>
        <v>0</v>
      </c>
      <c r="BL1015" s="17" t="s">
        <v>1344</v>
      </c>
      <c r="BM1015" s="137" t="s">
        <v>1387</v>
      </c>
    </row>
    <row r="1016" spans="2:65" s="13" customFormat="1" ht="11.25">
      <c r="B1016" s="150"/>
      <c r="D1016" s="144" t="s">
        <v>159</v>
      </c>
      <c r="E1016" s="151" t="s">
        <v>44</v>
      </c>
      <c r="F1016" s="152" t="s">
        <v>1388</v>
      </c>
      <c r="H1016" s="153">
        <v>15</v>
      </c>
      <c r="I1016" s="154"/>
      <c r="L1016" s="150"/>
      <c r="M1016" s="155"/>
      <c r="T1016" s="156"/>
      <c r="AT1016" s="151" t="s">
        <v>159</v>
      </c>
      <c r="AU1016" s="151" t="s">
        <v>92</v>
      </c>
      <c r="AV1016" s="13" t="s">
        <v>92</v>
      </c>
      <c r="AW1016" s="13" t="s">
        <v>42</v>
      </c>
      <c r="AX1016" s="13" t="s">
        <v>82</v>
      </c>
      <c r="AY1016" s="151" t="s">
        <v>139</v>
      </c>
    </row>
    <row r="1017" spans="2:65" s="13" customFormat="1" ht="11.25">
      <c r="B1017" s="150"/>
      <c r="D1017" s="144" t="s">
        <v>159</v>
      </c>
      <c r="E1017" s="151" t="s">
        <v>44</v>
      </c>
      <c r="F1017" s="152" t="s">
        <v>1389</v>
      </c>
      <c r="H1017" s="153">
        <v>7.5</v>
      </c>
      <c r="I1017" s="154"/>
      <c r="L1017" s="150"/>
      <c r="M1017" s="155"/>
      <c r="T1017" s="156"/>
      <c r="AT1017" s="151" t="s">
        <v>159</v>
      </c>
      <c r="AU1017" s="151" t="s">
        <v>92</v>
      </c>
      <c r="AV1017" s="13" t="s">
        <v>92</v>
      </c>
      <c r="AW1017" s="13" t="s">
        <v>42</v>
      </c>
      <c r="AX1017" s="13" t="s">
        <v>82</v>
      </c>
      <c r="AY1017" s="151" t="s">
        <v>139</v>
      </c>
    </row>
    <row r="1018" spans="2:65" s="13" customFormat="1" ht="11.25">
      <c r="B1018" s="150"/>
      <c r="D1018" s="144" t="s">
        <v>159</v>
      </c>
      <c r="E1018" s="151" t="s">
        <v>44</v>
      </c>
      <c r="F1018" s="152" t="s">
        <v>1390</v>
      </c>
      <c r="H1018" s="153">
        <v>5</v>
      </c>
      <c r="I1018" s="154"/>
      <c r="L1018" s="150"/>
      <c r="M1018" s="155"/>
      <c r="T1018" s="156"/>
      <c r="AT1018" s="151" t="s">
        <v>159</v>
      </c>
      <c r="AU1018" s="151" t="s">
        <v>92</v>
      </c>
      <c r="AV1018" s="13" t="s">
        <v>92</v>
      </c>
      <c r="AW1018" s="13" t="s">
        <v>42</v>
      </c>
      <c r="AX1018" s="13" t="s">
        <v>82</v>
      </c>
      <c r="AY1018" s="151" t="s">
        <v>139</v>
      </c>
    </row>
    <row r="1019" spans="2:65" s="14" customFormat="1" ht="11.25">
      <c r="B1019" s="157"/>
      <c r="D1019" s="144" t="s">
        <v>159</v>
      </c>
      <c r="E1019" s="158" t="s">
        <v>44</v>
      </c>
      <c r="F1019" s="159" t="s">
        <v>166</v>
      </c>
      <c r="H1019" s="160">
        <v>27.5</v>
      </c>
      <c r="I1019" s="161"/>
      <c r="L1019" s="157"/>
      <c r="M1019" s="162"/>
      <c r="T1019" s="163"/>
      <c r="AT1019" s="158" t="s">
        <v>159</v>
      </c>
      <c r="AU1019" s="158" t="s">
        <v>92</v>
      </c>
      <c r="AV1019" s="14" t="s">
        <v>146</v>
      </c>
      <c r="AW1019" s="14" t="s">
        <v>42</v>
      </c>
      <c r="AX1019" s="14" t="s">
        <v>90</v>
      </c>
      <c r="AY1019" s="158" t="s">
        <v>139</v>
      </c>
    </row>
    <row r="1020" spans="2:65" s="11" customFormat="1" ht="22.9" customHeight="1">
      <c r="B1020" s="113"/>
      <c r="D1020" s="114" t="s">
        <v>81</v>
      </c>
      <c r="E1020" s="123" t="s">
        <v>1391</v>
      </c>
      <c r="F1020" s="123" t="s">
        <v>1392</v>
      </c>
      <c r="I1020" s="116"/>
      <c r="J1020" s="124">
        <f>BK1020</f>
        <v>0</v>
      </c>
      <c r="L1020" s="113"/>
      <c r="M1020" s="118"/>
      <c r="P1020" s="119">
        <f>SUM(P1021:P1025)</f>
        <v>0</v>
      </c>
      <c r="R1020" s="119">
        <f>SUM(R1021:R1025)</f>
        <v>0</v>
      </c>
      <c r="T1020" s="120">
        <f>SUM(T1021:T1025)</f>
        <v>0</v>
      </c>
      <c r="AR1020" s="114" t="s">
        <v>146</v>
      </c>
      <c r="AT1020" s="121" t="s">
        <v>81</v>
      </c>
      <c r="AU1020" s="121" t="s">
        <v>90</v>
      </c>
      <c r="AY1020" s="114" t="s">
        <v>139</v>
      </c>
      <c r="BK1020" s="122">
        <f>SUM(BK1021:BK1025)</f>
        <v>0</v>
      </c>
    </row>
    <row r="1021" spans="2:65" s="1" customFormat="1" ht="49.15" customHeight="1">
      <c r="B1021" s="33"/>
      <c r="C1021" s="125" t="s">
        <v>1393</v>
      </c>
      <c r="D1021" s="125" t="s">
        <v>142</v>
      </c>
      <c r="E1021" s="126" t="s">
        <v>1394</v>
      </c>
      <c r="F1021" s="127" t="s">
        <v>1395</v>
      </c>
      <c r="G1021" s="128" t="s">
        <v>340</v>
      </c>
      <c r="H1021" s="129">
        <v>1</v>
      </c>
      <c r="I1021" s="130"/>
      <c r="J1021" s="131">
        <f>ROUND(I1021*H1021,2)</f>
        <v>0</v>
      </c>
      <c r="K1021" s="132"/>
      <c r="L1021" s="33"/>
      <c r="M1021" s="133" t="s">
        <v>44</v>
      </c>
      <c r="N1021" s="134" t="s">
        <v>53</v>
      </c>
      <c r="P1021" s="135">
        <f>O1021*H1021</f>
        <v>0</v>
      </c>
      <c r="Q1021" s="135">
        <v>0</v>
      </c>
      <c r="R1021" s="135">
        <f>Q1021*H1021</f>
        <v>0</v>
      </c>
      <c r="S1021" s="135">
        <v>0</v>
      </c>
      <c r="T1021" s="136">
        <f>S1021*H1021</f>
        <v>0</v>
      </c>
      <c r="AR1021" s="137" t="s">
        <v>1396</v>
      </c>
      <c r="AT1021" s="137" t="s">
        <v>142</v>
      </c>
      <c r="AU1021" s="137" t="s">
        <v>92</v>
      </c>
      <c r="AY1021" s="17" t="s">
        <v>139</v>
      </c>
      <c r="BE1021" s="138">
        <f>IF(N1021="základní",J1021,0)</f>
        <v>0</v>
      </c>
      <c r="BF1021" s="138">
        <f>IF(N1021="snížená",J1021,0)</f>
        <v>0</v>
      </c>
      <c r="BG1021" s="138">
        <f>IF(N1021="zákl. přenesená",J1021,0)</f>
        <v>0</v>
      </c>
      <c r="BH1021" s="138">
        <f>IF(N1021="sníž. přenesená",J1021,0)</f>
        <v>0</v>
      </c>
      <c r="BI1021" s="138">
        <f>IF(N1021="nulová",J1021,0)</f>
        <v>0</v>
      </c>
      <c r="BJ1021" s="17" t="s">
        <v>90</v>
      </c>
      <c r="BK1021" s="138">
        <f>ROUND(I1021*H1021,2)</f>
        <v>0</v>
      </c>
      <c r="BL1021" s="17" t="s">
        <v>1396</v>
      </c>
      <c r="BM1021" s="137" t="s">
        <v>1397</v>
      </c>
    </row>
    <row r="1022" spans="2:65" s="1" customFormat="1" ht="29.25">
      <c r="B1022" s="33"/>
      <c r="D1022" s="144" t="s">
        <v>923</v>
      </c>
      <c r="F1022" s="175" t="s">
        <v>1398</v>
      </c>
      <c r="I1022" s="141"/>
      <c r="L1022" s="33"/>
      <c r="M1022" s="142"/>
      <c r="T1022" s="54"/>
      <c r="AT1022" s="17" t="s">
        <v>923</v>
      </c>
      <c r="AU1022" s="17" t="s">
        <v>92</v>
      </c>
    </row>
    <row r="1023" spans="2:65" s="1" customFormat="1" ht="66.75" customHeight="1">
      <c r="B1023" s="33"/>
      <c r="C1023" s="125" t="s">
        <v>1399</v>
      </c>
      <c r="D1023" s="125" t="s">
        <v>142</v>
      </c>
      <c r="E1023" s="126" t="s">
        <v>1400</v>
      </c>
      <c r="F1023" s="127" t="s">
        <v>1401</v>
      </c>
      <c r="G1023" s="128" t="s">
        <v>340</v>
      </c>
      <c r="H1023" s="129">
        <v>1</v>
      </c>
      <c r="I1023" s="130"/>
      <c r="J1023" s="131">
        <f>ROUND(I1023*H1023,2)</f>
        <v>0</v>
      </c>
      <c r="K1023" s="132"/>
      <c r="L1023" s="33"/>
      <c r="M1023" s="133" t="s">
        <v>44</v>
      </c>
      <c r="N1023" s="134" t="s">
        <v>53</v>
      </c>
      <c r="P1023" s="135">
        <f>O1023*H1023</f>
        <v>0</v>
      </c>
      <c r="Q1023" s="135">
        <v>0</v>
      </c>
      <c r="R1023" s="135">
        <f>Q1023*H1023</f>
        <v>0</v>
      </c>
      <c r="S1023" s="135">
        <v>0</v>
      </c>
      <c r="T1023" s="136">
        <f>S1023*H1023</f>
        <v>0</v>
      </c>
      <c r="AR1023" s="137" t="s">
        <v>1396</v>
      </c>
      <c r="AT1023" s="137" t="s">
        <v>142</v>
      </c>
      <c r="AU1023" s="137" t="s">
        <v>92</v>
      </c>
      <c r="AY1023" s="17" t="s">
        <v>139</v>
      </c>
      <c r="BE1023" s="138">
        <f>IF(N1023="základní",J1023,0)</f>
        <v>0</v>
      </c>
      <c r="BF1023" s="138">
        <f>IF(N1023="snížená",J1023,0)</f>
        <v>0</v>
      </c>
      <c r="BG1023" s="138">
        <f>IF(N1023="zákl. přenesená",J1023,0)</f>
        <v>0</v>
      </c>
      <c r="BH1023" s="138">
        <f>IF(N1023="sníž. přenesená",J1023,0)</f>
        <v>0</v>
      </c>
      <c r="BI1023" s="138">
        <f>IF(N1023="nulová",J1023,0)</f>
        <v>0</v>
      </c>
      <c r="BJ1023" s="17" t="s">
        <v>90</v>
      </c>
      <c r="BK1023" s="138">
        <f>ROUND(I1023*H1023,2)</f>
        <v>0</v>
      </c>
      <c r="BL1023" s="17" t="s">
        <v>1396</v>
      </c>
      <c r="BM1023" s="137" t="s">
        <v>1402</v>
      </c>
    </row>
    <row r="1024" spans="2:65" s="1" customFormat="1" ht="78" customHeight="1">
      <c r="B1024" s="33"/>
      <c r="C1024" s="125" t="s">
        <v>1403</v>
      </c>
      <c r="D1024" s="125" t="s">
        <v>142</v>
      </c>
      <c r="E1024" s="126" t="s">
        <v>1404</v>
      </c>
      <c r="F1024" s="127" t="s">
        <v>1405</v>
      </c>
      <c r="G1024" s="128" t="s">
        <v>340</v>
      </c>
      <c r="H1024" s="129">
        <v>1</v>
      </c>
      <c r="I1024" s="130"/>
      <c r="J1024" s="131">
        <f>ROUND(I1024*H1024,2)</f>
        <v>0</v>
      </c>
      <c r="K1024" s="132"/>
      <c r="L1024" s="33"/>
      <c r="M1024" s="133" t="s">
        <v>44</v>
      </c>
      <c r="N1024" s="134" t="s">
        <v>53</v>
      </c>
      <c r="P1024" s="135">
        <f>O1024*H1024</f>
        <v>0</v>
      </c>
      <c r="Q1024" s="135">
        <v>0</v>
      </c>
      <c r="R1024" s="135">
        <f>Q1024*H1024</f>
        <v>0</v>
      </c>
      <c r="S1024" s="135">
        <v>0</v>
      </c>
      <c r="T1024" s="136">
        <f>S1024*H1024</f>
        <v>0</v>
      </c>
      <c r="AR1024" s="137" t="s">
        <v>1396</v>
      </c>
      <c r="AT1024" s="137" t="s">
        <v>142</v>
      </c>
      <c r="AU1024" s="137" t="s">
        <v>92</v>
      </c>
      <c r="AY1024" s="17" t="s">
        <v>139</v>
      </c>
      <c r="BE1024" s="138">
        <f>IF(N1024="základní",J1024,0)</f>
        <v>0</v>
      </c>
      <c r="BF1024" s="138">
        <f>IF(N1024="snížená",J1024,0)</f>
        <v>0</v>
      </c>
      <c r="BG1024" s="138">
        <f>IF(N1024="zákl. přenesená",J1024,0)</f>
        <v>0</v>
      </c>
      <c r="BH1024" s="138">
        <f>IF(N1024="sníž. přenesená",J1024,0)</f>
        <v>0</v>
      </c>
      <c r="BI1024" s="138">
        <f>IF(N1024="nulová",J1024,0)</f>
        <v>0</v>
      </c>
      <c r="BJ1024" s="17" t="s">
        <v>90</v>
      </c>
      <c r="BK1024" s="138">
        <f>ROUND(I1024*H1024,2)</f>
        <v>0</v>
      </c>
      <c r="BL1024" s="17" t="s">
        <v>1396</v>
      </c>
      <c r="BM1024" s="137" t="s">
        <v>1406</v>
      </c>
    </row>
    <row r="1025" spans="2:47" s="1" customFormat="1" ht="29.25">
      <c r="B1025" s="33"/>
      <c r="D1025" s="144" t="s">
        <v>923</v>
      </c>
      <c r="F1025" s="175" t="s">
        <v>1407</v>
      </c>
      <c r="I1025" s="141"/>
      <c r="L1025" s="33"/>
      <c r="M1025" s="176"/>
      <c r="N1025" s="177"/>
      <c r="O1025" s="177"/>
      <c r="P1025" s="177"/>
      <c r="Q1025" s="177"/>
      <c r="R1025" s="177"/>
      <c r="S1025" s="177"/>
      <c r="T1025" s="178"/>
      <c r="AT1025" s="17" t="s">
        <v>923</v>
      </c>
      <c r="AU1025" s="17" t="s">
        <v>92</v>
      </c>
    </row>
    <row r="1026" spans="2:47" s="1" customFormat="1" ht="6.95" customHeight="1">
      <c r="B1026" s="42"/>
      <c r="C1026" s="43"/>
      <c r="D1026" s="43"/>
      <c r="E1026" s="43"/>
      <c r="F1026" s="43"/>
      <c r="G1026" s="43"/>
      <c r="H1026" s="43"/>
      <c r="I1026" s="43"/>
      <c r="J1026" s="43"/>
      <c r="K1026" s="43"/>
      <c r="L1026" s="33"/>
    </row>
  </sheetData>
  <sheetProtection algorithmName="SHA-512" hashValue="pJfx68ASPdHz1lpQlLVWvJ5qDN3IHrTjEBhyv3cxecutxZBrxINZMXPkiHiKEAp1apDdGkVEaO8tSz1R9kiR4w==" saltValue="WM+zKO5RPLNHdHUEQ7nOvT1EcpL9rRQSzEuRKsotRt9pDzceboKEMuoKwL51xILNjFBjzqkgjjYOHSpucRkYBg==" spinCount="100000" sheet="1" objects="1" scenarios="1" formatColumns="0" formatRows="0" autoFilter="0"/>
  <autoFilter ref="C103:K1025" xr:uid="{00000000-0009-0000-0000-000001000000}"/>
  <mergeCells count="9">
    <mergeCell ref="E50:H50"/>
    <mergeCell ref="E94:H94"/>
    <mergeCell ref="E96:H96"/>
    <mergeCell ref="L2:V2"/>
    <mergeCell ref="E7:H7"/>
    <mergeCell ref="E9:H9"/>
    <mergeCell ref="E18:H18"/>
    <mergeCell ref="E27:H27"/>
    <mergeCell ref="E48:H48"/>
  </mergeCells>
  <hyperlinks>
    <hyperlink ref="F108" r:id="rId1" xr:uid="{00000000-0004-0000-0100-000000000000}"/>
    <hyperlink ref="F110" r:id="rId2" xr:uid="{00000000-0004-0000-0100-000001000000}"/>
    <hyperlink ref="F112" r:id="rId3" xr:uid="{00000000-0004-0000-0100-000002000000}"/>
    <hyperlink ref="F122" r:id="rId4" xr:uid="{00000000-0004-0000-0100-000003000000}"/>
    <hyperlink ref="F125" r:id="rId5" xr:uid="{00000000-0004-0000-0100-000004000000}"/>
    <hyperlink ref="F134" r:id="rId6" xr:uid="{00000000-0004-0000-0100-000005000000}"/>
    <hyperlink ref="F143" r:id="rId7" xr:uid="{00000000-0004-0000-0100-000006000000}"/>
    <hyperlink ref="F167" r:id="rId8" xr:uid="{00000000-0004-0000-0100-000007000000}"/>
    <hyperlink ref="F171" r:id="rId9" xr:uid="{00000000-0004-0000-0100-000008000000}"/>
    <hyperlink ref="F173" r:id="rId10" xr:uid="{00000000-0004-0000-0100-000009000000}"/>
    <hyperlink ref="F176" r:id="rId11" xr:uid="{00000000-0004-0000-0100-00000A000000}"/>
    <hyperlink ref="F185" r:id="rId12" xr:uid="{00000000-0004-0000-0100-00000B000000}"/>
    <hyperlink ref="F192" r:id="rId13" xr:uid="{00000000-0004-0000-0100-00000C000000}"/>
    <hyperlink ref="F194" r:id="rId14" xr:uid="{00000000-0004-0000-0100-00000D000000}"/>
    <hyperlink ref="F223" r:id="rId15" xr:uid="{00000000-0004-0000-0100-00000E000000}"/>
    <hyperlink ref="F225" r:id="rId16" xr:uid="{00000000-0004-0000-0100-00000F000000}"/>
    <hyperlink ref="F227" r:id="rId17" xr:uid="{00000000-0004-0000-0100-000010000000}"/>
    <hyperlink ref="F230" r:id="rId18" xr:uid="{00000000-0004-0000-0100-000011000000}"/>
    <hyperlink ref="F233" r:id="rId19" xr:uid="{00000000-0004-0000-0100-000012000000}"/>
    <hyperlink ref="F236" r:id="rId20" xr:uid="{00000000-0004-0000-0100-000013000000}"/>
    <hyperlink ref="F240" r:id="rId21" xr:uid="{00000000-0004-0000-0100-000014000000}"/>
    <hyperlink ref="F247" r:id="rId22" xr:uid="{00000000-0004-0000-0100-000015000000}"/>
    <hyperlink ref="F256" r:id="rId23" xr:uid="{00000000-0004-0000-0100-000016000000}"/>
    <hyperlink ref="F259" r:id="rId24" xr:uid="{00000000-0004-0000-0100-000017000000}"/>
    <hyperlink ref="F267" r:id="rId25" xr:uid="{00000000-0004-0000-0100-000018000000}"/>
    <hyperlink ref="F270" r:id="rId26" xr:uid="{00000000-0004-0000-0100-000019000000}"/>
    <hyperlink ref="F276" r:id="rId27" xr:uid="{00000000-0004-0000-0100-00001A000000}"/>
    <hyperlink ref="F278" r:id="rId28" xr:uid="{00000000-0004-0000-0100-00001B000000}"/>
    <hyperlink ref="F544" r:id="rId29" xr:uid="{00000000-0004-0000-0100-00001C000000}"/>
    <hyperlink ref="F549" r:id="rId30" xr:uid="{00000000-0004-0000-0100-00001D000000}"/>
    <hyperlink ref="F564" r:id="rId31" xr:uid="{00000000-0004-0000-0100-00001E000000}"/>
    <hyperlink ref="F574" r:id="rId32" xr:uid="{00000000-0004-0000-0100-00001F000000}"/>
    <hyperlink ref="F577" r:id="rId33" xr:uid="{00000000-0004-0000-0100-000020000000}"/>
    <hyperlink ref="F580" r:id="rId34" xr:uid="{00000000-0004-0000-0100-000021000000}"/>
    <hyperlink ref="F584" r:id="rId35" xr:uid="{00000000-0004-0000-0100-000022000000}"/>
    <hyperlink ref="F590" r:id="rId36" xr:uid="{00000000-0004-0000-0100-000023000000}"/>
    <hyperlink ref="F599" r:id="rId37" xr:uid="{00000000-0004-0000-0100-000024000000}"/>
    <hyperlink ref="F602" r:id="rId38" xr:uid="{00000000-0004-0000-0100-000025000000}"/>
    <hyperlink ref="F605" r:id="rId39" xr:uid="{00000000-0004-0000-0100-000026000000}"/>
    <hyperlink ref="F625" r:id="rId40" xr:uid="{00000000-0004-0000-0100-000027000000}"/>
    <hyperlink ref="F632" r:id="rId41" xr:uid="{00000000-0004-0000-0100-000028000000}"/>
    <hyperlink ref="F637" r:id="rId42" xr:uid="{00000000-0004-0000-0100-000029000000}"/>
    <hyperlink ref="F642" r:id="rId43" xr:uid="{00000000-0004-0000-0100-00002A000000}"/>
    <hyperlink ref="F667" r:id="rId44" xr:uid="{00000000-0004-0000-0100-00002B000000}"/>
    <hyperlink ref="F670" r:id="rId45" xr:uid="{00000000-0004-0000-0100-00002C000000}"/>
    <hyperlink ref="F694" r:id="rId46" xr:uid="{00000000-0004-0000-0100-00002D000000}"/>
    <hyperlink ref="F696" r:id="rId47" xr:uid="{00000000-0004-0000-0100-00002E000000}"/>
    <hyperlink ref="F698" r:id="rId48" xr:uid="{00000000-0004-0000-0100-00002F000000}"/>
    <hyperlink ref="F700" r:id="rId49" xr:uid="{00000000-0004-0000-0100-000030000000}"/>
    <hyperlink ref="F723" r:id="rId50" xr:uid="{00000000-0004-0000-0100-000031000000}"/>
    <hyperlink ref="F744" r:id="rId51" xr:uid="{00000000-0004-0000-0100-000032000000}"/>
    <hyperlink ref="F759" r:id="rId52" xr:uid="{00000000-0004-0000-0100-000033000000}"/>
    <hyperlink ref="F761" r:id="rId53" xr:uid="{00000000-0004-0000-0100-000034000000}"/>
    <hyperlink ref="F776" r:id="rId54" xr:uid="{00000000-0004-0000-0100-000035000000}"/>
    <hyperlink ref="F778" r:id="rId55" xr:uid="{00000000-0004-0000-0100-000036000000}"/>
    <hyperlink ref="F781" r:id="rId56" xr:uid="{00000000-0004-0000-0100-000037000000}"/>
    <hyperlink ref="F783" r:id="rId57" xr:uid="{00000000-0004-0000-0100-000038000000}"/>
    <hyperlink ref="F785" r:id="rId58" xr:uid="{00000000-0004-0000-0100-000039000000}"/>
    <hyperlink ref="F787" r:id="rId59" xr:uid="{00000000-0004-0000-0100-00003A000000}"/>
    <hyperlink ref="F789" r:id="rId60" xr:uid="{00000000-0004-0000-0100-00003B000000}"/>
    <hyperlink ref="F807" r:id="rId61" xr:uid="{00000000-0004-0000-0100-00003C000000}"/>
    <hyperlink ref="F829" r:id="rId62" xr:uid="{00000000-0004-0000-0100-00003D000000}"/>
    <hyperlink ref="F855" r:id="rId63" xr:uid="{00000000-0004-0000-0100-00003E000000}"/>
    <hyperlink ref="F858" r:id="rId64" xr:uid="{00000000-0004-0000-0100-00003F000000}"/>
    <hyperlink ref="F860" r:id="rId65" xr:uid="{00000000-0004-0000-0100-000040000000}"/>
    <hyperlink ref="F862" r:id="rId66" xr:uid="{00000000-0004-0000-0100-000041000000}"/>
    <hyperlink ref="F887" r:id="rId67" xr:uid="{00000000-0004-0000-0100-000042000000}"/>
    <hyperlink ref="F913" r:id="rId68" xr:uid="{00000000-0004-0000-0100-000043000000}"/>
    <hyperlink ref="F927" r:id="rId69" xr:uid="{00000000-0004-0000-0100-000044000000}"/>
    <hyperlink ref="F946" r:id="rId70" xr:uid="{00000000-0004-0000-0100-000045000000}"/>
    <hyperlink ref="F949" r:id="rId71" xr:uid="{00000000-0004-0000-0100-000046000000}"/>
    <hyperlink ref="F955" r:id="rId72" xr:uid="{00000000-0004-0000-0100-000047000000}"/>
    <hyperlink ref="F957" r:id="rId73" xr:uid="{00000000-0004-0000-0100-000048000000}"/>
    <hyperlink ref="F959" r:id="rId74" xr:uid="{00000000-0004-0000-0100-000049000000}"/>
    <hyperlink ref="F962" r:id="rId75" xr:uid="{00000000-0004-0000-0100-00004A000000}"/>
    <hyperlink ref="F974" r:id="rId76" xr:uid="{00000000-0004-0000-0100-00004B000000}"/>
  </hyperlinks>
  <pageMargins left="0.39370078740157483" right="0.39370078740157483" top="0.39370078740157483" bottom="0.39370078740157483" header="0" footer="0"/>
  <pageSetup paperSize="9" scale="88" fitToHeight="100" orientation="portrait" r:id="rId77"/>
  <headerFooter>
    <oddFooter>&amp;CStrana &amp;P z &amp;N</oddFooter>
  </headerFooter>
  <drawing r:id="rId7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abSelected="1" topLeftCell="A58" zoomScale="110" zoomScaleNormal="110" workbookViewId="0">
      <selection activeCell="Z13" sqref="Z13"/>
    </sheetView>
  </sheetViews>
  <sheetFormatPr defaultRowHeight="16.5"/>
  <cols>
    <col min="1" max="1" width="8.33203125" style="179" customWidth="1"/>
    <col min="2" max="2" width="1.6640625" style="179" customWidth="1"/>
    <col min="3" max="4" width="5" style="179" customWidth="1"/>
    <col min="5" max="5" width="11.6640625" style="179" customWidth="1"/>
    <col min="6" max="6" width="9.1640625" style="179" customWidth="1"/>
    <col min="7" max="7" width="5" style="179" customWidth="1"/>
    <col min="8" max="8" width="77.83203125" style="179" customWidth="1"/>
    <col min="9" max="10" width="20" style="179" customWidth="1"/>
    <col min="11" max="11" width="1.6640625" style="179" customWidth="1"/>
  </cols>
  <sheetData>
    <row r="1" spans="2:11" customFormat="1" ht="37.5" customHeight="1"/>
    <row r="2" spans="2:11" customFormat="1" ht="7.5" customHeight="1">
      <c r="B2" s="180"/>
      <c r="C2" s="181"/>
      <c r="D2" s="181"/>
      <c r="E2" s="181"/>
      <c r="F2" s="181"/>
      <c r="G2" s="181"/>
      <c r="H2" s="181"/>
      <c r="I2" s="181"/>
      <c r="J2" s="181"/>
      <c r="K2" s="182"/>
    </row>
    <row r="3" spans="2:11" s="15" customFormat="1" ht="45" customHeight="1">
      <c r="B3" s="183"/>
      <c r="C3" s="307" t="s">
        <v>1408</v>
      </c>
      <c r="D3" s="307"/>
      <c r="E3" s="307"/>
      <c r="F3" s="307"/>
      <c r="G3" s="307"/>
      <c r="H3" s="307"/>
      <c r="I3" s="307"/>
      <c r="J3" s="307"/>
      <c r="K3" s="184"/>
    </row>
    <row r="4" spans="2:11" customFormat="1" ht="25.5" customHeight="1">
      <c r="B4" s="185"/>
      <c r="C4" s="306" t="s">
        <v>1409</v>
      </c>
      <c r="D4" s="306"/>
      <c r="E4" s="306"/>
      <c r="F4" s="306"/>
      <c r="G4" s="306"/>
      <c r="H4" s="306"/>
      <c r="I4" s="306"/>
      <c r="J4" s="306"/>
      <c r="K4" s="186"/>
    </row>
    <row r="5" spans="2:11" customFormat="1" ht="5.25" customHeight="1">
      <c r="B5" s="185"/>
      <c r="C5" s="187"/>
      <c r="D5" s="187"/>
      <c r="E5" s="187"/>
      <c r="F5" s="187"/>
      <c r="G5" s="187"/>
      <c r="H5" s="187"/>
      <c r="I5" s="187"/>
      <c r="J5" s="187"/>
      <c r="K5" s="186"/>
    </row>
    <row r="6" spans="2:11" customFormat="1" ht="15" customHeight="1">
      <c r="B6" s="185"/>
      <c r="C6" s="305" t="s">
        <v>1410</v>
      </c>
      <c r="D6" s="305"/>
      <c r="E6" s="305"/>
      <c r="F6" s="305"/>
      <c r="G6" s="305"/>
      <c r="H6" s="305"/>
      <c r="I6" s="305"/>
      <c r="J6" s="305"/>
      <c r="K6" s="186"/>
    </row>
    <row r="7" spans="2:11" customFormat="1" ht="15" customHeight="1">
      <c r="B7" s="189"/>
      <c r="C7" s="305" t="s">
        <v>1411</v>
      </c>
      <c r="D7" s="305"/>
      <c r="E7" s="305"/>
      <c r="F7" s="305"/>
      <c r="G7" s="305"/>
      <c r="H7" s="305"/>
      <c r="I7" s="305"/>
      <c r="J7" s="305"/>
      <c r="K7" s="186"/>
    </row>
    <row r="8" spans="2:11" customFormat="1" ht="12.75" customHeight="1">
      <c r="B8" s="189"/>
      <c r="C8" s="188"/>
      <c r="D8" s="188"/>
      <c r="E8" s="188"/>
      <c r="F8" s="188"/>
      <c r="G8" s="188"/>
      <c r="H8" s="188"/>
      <c r="I8" s="188"/>
      <c r="J8" s="188"/>
      <c r="K8" s="186"/>
    </row>
    <row r="9" spans="2:11" customFormat="1" ht="15" customHeight="1">
      <c r="B9" s="189"/>
      <c r="C9" s="305" t="s">
        <v>1412</v>
      </c>
      <c r="D9" s="305"/>
      <c r="E9" s="305"/>
      <c r="F9" s="305"/>
      <c r="G9" s="305"/>
      <c r="H9" s="305"/>
      <c r="I9" s="305"/>
      <c r="J9" s="305"/>
      <c r="K9" s="186"/>
    </row>
    <row r="10" spans="2:11" customFormat="1" ht="15" customHeight="1">
      <c r="B10" s="189"/>
      <c r="C10" s="188"/>
      <c r="D10" s="305" t="s">
        <v>1413</v>
      </c>
      <c r="E10" s="305"/>
      <c r="F10" s="305"/>
      <c r="G10" s="305"/>
      <c r="H10" s="305"/>
      <c r="I10" s="305"/>
      <c r="J10" s="305"/>
      <c r="K10" s="186"/>
    </row>
    <row r="11" spans="2:11" customFormat="1" ht="15" customHeight="1">
      <c r="B11" s="189"/>
      <c r="C11" s="190"/>
      <c r="D11" s="305" t="s">
        <v>1414</v>
      </c>
      <c r="E11" s="305"/>
      <c r="F11" s="305"/>
      <c r="G11" s="305"/>
      <c r="H11" s="305"/>
      <c r="I11" s="305"/>
      <c r="J11" s="305"/>
      <c r="K11" s="186"/>
    </row>
    <row r="12" spans="2:11" customFormat="1" ht="15" customHeight="1">
      <c r="B12" s="189"/>
      <c r="C12" s="190"/>
      <c r="D12" s="188"/>
      <c r="E12" s="188"/>
      <c r="F12" s="188"/>
      <c r="G12" s="188"/>
      <c r="H12" s="188"/>
      <c r="I12" s="188"/>
      <c r="J12" s="188"/>
      <c r="K12" s="186"/>
    </row>
    <row r="13" spans="2:11" customFormat="1" ht="15" customHeight="1">
      <c r="B13" s="189"/>
      <c r="C13" s="190"/>
      <c r="D13" s="191" t="s">
        <v>1415</v>
      </c>
      <c r="E13" s="188"/>
      <c r="F13" s="188"/>
      <c r="G13" s="188"/>
      <c r="H13" s="188"/>
      <c r="I13" s="188"/>
      <c r="J13" s="188"/>
      <c r="K13" s="186"/>
    </row>
    <row r="14" spans="2:11" customFormat="1" ht="12.75" customHeight="1">
      <c r="B14" s="189"/>
      <c r="C14" s="190"/>
      <c r="D14" s="190"/>
      <c r="E14" s="190"/>
      <c r="F14" s="190"/>
      <c r="G14" s="190"/>
      <c r="H14" s="190"/>
      <c r="I14" s="190"/>
      <c r="J14" s="190"/>
      <c r="K14" s="186"/>
    </row>
    <row r="15" spans="2:11" customFormat="1" ht="15" customHeight="1">
      <c r="B15" s="189"/>
      <c r="C15" s="190"/>
      <c r="D15" s="305" t="s">
        <v>1416</v>
      </c>
      <c r="E15" s="305"/>
      <c r="F15" s="305"/>
      <c r="G15" s="305"/>
      <c r="H15" s="305"/>
      <c r="I15" s="305"/>
      <c r="J15" s="305"/>
      <c r="K15" s="186"/>
    </row>
    <row r="16" spans="2:11" customFormat="1" ht="15" customHeight="1">
      <c r="B16" s="189"/>
      <c r="C16" s="190"/>
      <c r="D16" s="305" t="s">
        <v>1417</v>
      </c>
      <c r="E16" s="305"/>
      <c r="F16" s="305"/>
      <c r="G16" s="305"/>
      <c r="H16" s="305"/>
      <c r="I16" s="305"/>
      <c r="J16" s="305"/>
      <c r="K16" s="186"/>
    </row>
    <row r="17" spans="2:11" customFormat="1" ht="15" customHeight="1">
      <c r="B17" s="189"/>
      <c r="C17" s="190"/>
      <c r="D17" s="305" t="s">
        <v>1418</v>
      </c>
      <c r="E17" s="305"/>
      <c r="F17" s="305"/>
      <c r="G17" s="305"/>
      <c r="H17" s="305"/>
      <c r="I17" s="305"/>
      <c r="J17" s="305"/>
      <c r="K17" s="186"/>
    </row>
    <row r="18" spans="2:11" customFormat="1" ht="15" customHeight="1">
      <c r="B18" s="189"/>
      <c r="C18" s="190"/>
      <c r="D18" s="190"/>
      <c r="E18" s="192" t="s">
        <v>89</v>
      </c>
      <c r="F18" s="305" t="s">
        <v>1419</v>
      </c>
      <c r="G18" s="305"/>
      <c r="H18" s="305"/>
      <c r="I18" s="305"/>
      <c r="J18" s="305"/>
      <c r="K18" s="186"/>
    </row>
    <row r="19" spans="2:11" customFormat="1" ht="15" customHeight="1">
      <c r="B19" s="189"/>
      <c r="C19" s="190"/>
      <c r="D19" s="190"/>
      <c r="E19" s="192" t="s">
        <v>1420</v>
      </c>
      <c r="F19" s="305" t="s">
        <v>1421</v>
      </c>
      <c r="G19" s="305"/>
      <c r="H19" s="305"/>
      <c r="I19" s="305"/>
      <c r="J19" s="305"/>
      <c r="K19" s="186"/>
    </row>
    <row r="20" spans="2:11" customFormat="1" ht="15" customHeight="1">
      <c r="B20" s="189"/>
      <c r="C20" s="190"/>
      <c r="D20" s="190"/>
      <c r="E20" s="192" t="s">
        <v>1422</v>
      </c>
      <c r="F20" s="305" t="s">
        <v>1423</v>
      </c>
      <c r="G20" s="305"/>
      <c r="H20" s="305"/>
      <c r="I20" s="305"/>
      <c r="J20" s="305"/>
      <c r="K20" s="186"/>
    </row>
    <row r="21" spans="2:11" customFormat="1" ht="15" customHeight="1">
      <c r="B21" s="189"/>
      <c r="C21" s="190"/>
      <c r="D21" s="190"/>
      <c r="E21" s="192" t="s">
        <v>1424</v>
      </c>
      <c r="F21" s="305" t="s">
        <v>1425</v>
      </c>
      <c r="G21" s="305"/>
      <c r="H21" s="305"/>
      <c r="I21" s="305"/>
      <c r="J21" s="305"/>
      <c r="K21" s="186"/>
    </row>
    <row r="22" spans="2:11" customFormat="1" ht="15" customHeight="1">
      <c r="B22" s="189"/>
      <c r="C22" s="190"/>
      <c r="D22" s="190"/>
      <c r="E22" s="192" t="s">
        <v>1426</v>
      </c>
      <c r="F22" s="305" t="s">
        <v>1427</v>
      </c>
      <c r="G22" s="305"/>
      <c r="H22" s="305"/>
      <c r="I22" s="305"/>
      <c r="J22" s="305"/>
      <c r="K22" s="186"/>
    </row>
    <row r="23" spans="2:11" customFormat="1" ht="15" customHeight="1">
      <c r="B23" s="189"/>
      <c r="C23" s="190"/>
      <c r="D23" s="190"/>
      <c r="E23" s="192" t="s">
        <v>1428</v>
      </c>
      <c r="F23" s="305" t="s">
        <v>1429</v>
      </c>
      <c r="G23" s="305"/>
      <c r="H23" s="305"/>
      <c r="I23" s="305"/>
      <c r="J23" s="305"/>
      <c r="K23" s="186"/>
    </row>
    <row r="24" spans="2:11" customFormat="1" ht="12.75" customHeight="1">
      <c r="B24" s="189"/>
      <c r="C24" s="190"/>
      <c r="D24" s="190"/>
      <c r="E24" s="190"/>
      <c r="F24" s="190"/>
      <c r="G24" s="190"/>
      <c r="H24" s="190"/>
      <c r="I24" s="190"/>
      <c r="J24" s="190"/>
      <c r="K24" s="186"/>
    </row>
    <row r="25" spans="2:11" customFormat="1" ht="15" customHeight="1">
      <c r="B25" s="189"/>
      <c r="C25" s="305" t="s">
        <v>1430</v>
      </c>
      <c r="D25" s="305"/>
      <c r="E25" s="305"/>
      <c r="F25" s="305"/>
      <c r="G25" s="305"/>
      <c r="H25" s="305"/>
      <c r="I25" s="305"/>
      <c r="J25" s="305"/>
      <c r="K25" s="186"/>
    </row>
    <row r="26" spans="2:11" customFormat="1" ht="15" customHeight="1">
      <c r="B26" s="189"/>
      <c r="C26" s="305" t="s">
        <v>1431</v>
      </c>
      <c r="D26" s="305"/>
      <c r="E26" s="305"/>
      <c r="F26" s="305"/>
      <c r="G26" s="305"/>
      <c r="H26" s="305"/>
      <c r="I26" s="305"/>
      <c r="J26" s="305"/>
      <c r="K26" s="186"/>
    </row>
    <row r="27" spans="2:11" customFormat="1" ht="15" customHeight="1">
      <c r="B27" s="189"/>
      <c r="C27" s="188"/>
      <c r="D27" s="305" t="s">
        <v>1432</v>
      </c>
      <c r="E27" s="305"/>
      <c r="F27" s="305"/>
      <c r="G27" s="305"/>
      <c r="H27" s="305"/>
      <c r="I27" s="305"/>
      <c r="J27" s="305"/>
      <c r="K27" s="186"/>
    </row>
    <row r="28" spans="2:11" customFormat="1" ht="15" customHeight="1">
      <c r="B28" s="189"/>
      <c r="C28" s="190"/>
      <c r="D28" s="305" t="s">
        <v>1433</v>
      </c>
      <c r="E28" s="305"/>
      <c r="F28" s="305"/>
      <c r="G28" s="305"/>
      <c r="H28" s="305"/>
      <c r="I28" s="305"/>
      <c r="J28" s="305"/>
      <c r="K28" s="186"/>
    </row>
    <row r="29" spans="2:11" customFormat="1" ht="12.75" customHeight="1">
      <c r="B29" s="189"/>
      <c r="C29" s="190"/>
      <c r="D29" s="190"/>
      <c r="E29" s="190"/>
      <c r="F29" s="190"/>
      <c r="G29" s="190"/>
      <c r="H29" s="190"/>
      <c r="I29" s="190"/>
      <c r="J29" s="190"/>
      <c r="K29" s="186"/>
    </row>
    <row r="30" spans="2:11" customFormat="1" ht="15" customHeight="1">
      <c r="B30" s="189"/>
      <c r="C30" s="190"/>
      <c r="D30" s="305" t="s">
        <v>1434</v>
      </c>
      <c r="E30" s="305"/>
      <c r="F30" s="305"/>
      <c r="G30" s="305"/>
      <c r="H30" s="305"/>
      <c r="I30" s="305"/>
      <c r="J30" s="305"/>
      <c r="K30" s="186"/>
    </row>
    <row r="31" spans="2:11" customFormat="1" ht="15" customHeight="1">
      <c r="B31" s="189"/>
      <c r="C31" s="190"/>
      <c r="D31" s="305" t="s">
        <v>1435</v>
      </c>
      <c r="E31" s="305"/>
      <c r="F31" s="305"/>
      <c r="G31" s="305"/>
      <c r="H31" s="305"/>
      <c r="I31" s="305"/>
      <c r="J31" s="305"/>
      <c r="K31" s="186"/>
    </row>
    <row r="32" spans="2:11" customFormat="1" ht="12.75" customHeight="1">
      <c r="B32" s="189"/>
      <c r="C32" s="190"/>
      <c r="D32" s="190"/>
      <c r="E32" s="190"/>
      <c r="F32" s="190"/>
      <c r="G32" s="190"/>
      <c r="H32" s="190"/>
      <c r="I32" s="190"/>
      <c r="J32" s="190"/>
      <c r="K32" s="186"/>
    </row>
    <row r="33" spans="2:11" customFormat="1" ht="15" customHeight="1">
      <c r="B33" s="189"/>
      <c r="C33" s="190"/>
      <c r="D33" s="305" t="s">
        <v>1436</v>
      </c>
      <c r="E33" s="305"/>
      <c r="F33" s="305"/>
      <c r="G33" s="305"/>
      <c r="H33" s="305"/>
      <c r="I33" s="305"/>
      <c r="J33" s="305"/>
      <c r="K33" s="186"/>
    </row>
    <row r="34" spans="2:11" customFormat="1" ht="15" customHeight="1">
      <c r="B34" s="189"/>
      <c r="C34" s="190"/>
      <c r="D34" s="305" t="s">
        <v>1437</v>
      </c>
      <c r="E34" s="305"/>
      <c r="F34" s="305"/>
      <c r="G34" s="305"/>
      <c r="H34" s="305"/>
      <c r="I34" s="305"/>
      <c r="J34" s="305"/>
      <c r="K34" s="186"/>
    </row>
    <row r="35" spans="2:11" customFormat="1" ht="15" customHeight="1">
      <c r="B35" s="189"/>
      <c r="C35" s="190"/>
      <c r="D35" s="305" t="s">
        <v>1438</v>
      </c>
      <c r="E35" s="305"/>
      <c r="F35" s="305"/>
      <c r="G35" s="305"/>
      <c r="H35" s="305"/>
      <c r="I35" s="305"/>
      <c r="J35" s="305"/>
      <c r="K35" s="186"/>
    </row>
    <row r="36" spans="2:11" customFormat="1" ht="15" customHeight="1">
      <c r="B36" s="189"/>
      <c r="C36" s="190"/>
      <c r="D36" s="188"/>
      <c r="E36" s="191" t="s">
        <v>126</v>
      </c>
      <c r="F36" s="188"/>
      <c r="G36" s="305" t="s">
        <v>1439</v>
      </c>
      <c r="H36" s="305"/>
      <c r="I36" s="305"/>
      <c r="J36" s="305"/>
      <c r="K36" s="186"/>
    </row>
    <row r="37" spans="2:11" customFormat="1" ht="30.75" customHeight="1">
      <c r="B37" s="189"/>
      <c r="C37" s="190"/>
      <c r="D37" s="188"/>
      <c r="E37" s="191" t="s">
        <v>1440</v>
      </c>
      <c r="F37" s="188"/>
      <c r="G37" s="305" t="s">
        <v>1441</v>
      </c>
      <c r="H37" s="305"/>
      <c r="I37" s="305"/>
      <c r="J37" s="305"/>
      <c r="K37" s="186"/>
    </row>
    <row r="38" spans="2:11" customFormat="1" ht="15" customHeight="1">
      <c r="B38" s="189"/>
      <c r="C38" s="190"/>
      <c r="D38" s="188"/>
      <c r="E38" s="191" t="s">
        <v>63</v>
      </c>
      <c r="F38" s="188"/>
      <c r="G38" s="305" t="s">
        <v>1442</v>
      </c>
      <c r="H38" s="305"/>
      <c r="I38" s="305"/>
      <c r="J38" s="305"/>
      <c r="K38" s="186"/>
    </row>
    <row r="39" spans="2:11" customFormat="1" ht="15" customHeight="1">
      <c r="B39" s="189"/>
      <c r="C39" s="190"/>
      <c r="D39" s="188"/>
      <c r="E39" s="191" t="s">
        <v>64</v>
      </c>
      <c r="F39" s="188"/>
      <c r="G39" s="305" t="s">
        <v>1443</v>
      </c>
      <c r="H39" s="305"/>
      <c r="I39" s="305"/>
      <c r="J39" s="305"/>
      <c r="K39" s="186"/>
    </row>
    <row r="40" spans="2:11" customFormat="1" ht="15" customHeight="1">
      <c r="B40" s="189"/>
      <c r="C40" s="190"/>
      <c r="D40" s="188"/>
      <c r="E40" s="191" t="s">
        <v>127</v>
      </c>
      <c r="F40" s="188"/>
      <c r="G40" s="305" t="s">
        <v>1444</v>
      </c>
      <c r="H40" s="305"/>
      <c r="I40" s="305"/>
      <c r="J40" s="305"/>
      <c r="K40" s="186"/>
    </row>
    <row r="41" spans="2:11" customFormat="1" ht="15" customHeight="1">
      <c r="B41" s="189"/>
      <c r="C41" s="190"/>
      <c r="D41" s="188"/>
      <c r="E41" s="191" t="s">
        <v>128</v>
      </c>
      <c r="F41" s="188"/>
      <c r="G41" s="305" t="s">
        <v>1445</v>
      </c>
      <c r="H41" s="305"/>
      <c r="I41" s="305"/>
      <c r="J41" s="305"/>
      <c r="K41" s="186"/>
    </row>
    <row r="42" spans="2:11" customFormat="1" ht="15" customHeight="1">
      <c r="B42" s="189"/>
      <c r="C42" s="190"/>
      <c r="D42" s="188"/>
      <c r="E42" s="191" t="s">
        <v>1446</v>
      </c>
      <c r="F42" s="188"/>
      <c r="G42" s="305" t="s">
        <v>1447</v>
      </c>
      <c r="H42" s="305"/>
      <c r="I42" s="305"/>
      <c r="J42" s="305"/>
      <c r="K42" s="186"/>
    </row>
    <row r="43" spans="2:11" customFormat="1" ht="15" customHeight="1">
      <c r="B43" s="189"/>
      <c r="C43" s="190"/>
      <c r="D43" s="188"/>
      <c r="E43" s="191"/>
      <c r="F43" s="188"/>
      <c r="G43" s="305" t="s">
        <v>1448</v>
      </c>
      <c r="H43" s="305"/>
      <c r="I43" s="305"/>
      <c r="J43" s="305"/>
      <c r="K43" s="186"/>
    </row>
    <row r="44" spans="2:11" customFormat="1" ht="15" customHeight="1">
      <c r="B44" s="189"/>
      <c r="C44" s="190"/>
      <c r="D44" s="188"/>
      <c r="E44" s="191" t="s">
        <v>1449</v>
      </c>
      <c r="F44" s="188"/>
      <c r="G44" s="305" t="s">
        <v>1450</v>
      </c>
      <c r="H44" s="305"/>
      <c r="I44" s="305"/>
      <c r="J44" s="305"/>
      <c r="K44" s="186"/>
    </row>
    <row r="45" spans="2:11" customFormat="1" ht="15" customHeight="1">
      <c r="B45" s="189"/>
      <c r="C45" s="190"/>
      <c r="D45" s="188"/>
      <c r="E45" s="191" t="s">
        <v>130</v>
      </c>
      <c r="F45" s="188"/>
      <c r="G45" s="305" t="s">
        <v>1451</v>
      </c>
      <c r="H45" s="305"/>
      <c r="I45" s="305"/>
      <c r="J45" s="305"/>
      <c r="K45" s="186"/>
    </row>
    <row r="46" spans="2:11" customFormat="1" ht="12.75" customHeight="1">
      <c r="B46" s="189"/>
      <c r="C46" s="190"/>
      <c r="D46" s="188"/>
      <c r="E46" s="188"/>
      <c r="F46" s="188"/>
      <c r="G46" s="188"/>
      <c r="H46" s="188"/>
      <c r="I46" s="188"/>
      <c r="J46" s="188"/>
      <c r="K46" s="186"/>
    </row>
    <row r="47" spans="2:11" customFormat="1" ht="15" customHeight="1">
      <c r="B47" s="189"/>
      <c r="C47" s="190"/>
      <c r="D47" s="305" t="s">
        <v>1452</v>
      </c>
      <c r="E47" s="305"/>
      <c r="F47" s="305"/>
      <c r="G47" s="305"/>
      <c r="H47" s="305"/>
      <c r="I47" s="305"/>
      <c r="J47" s="305"/>
      <c r="K47" s="186"/>
    </row>
    <row r="48" spans="2:11" customFormat="1" ht="15" customHeight="1">
      <c r="B48" s="189"/>
      <c r="C48" s="190"/>
      <c r="D48" s="190"/>
      <c r="E48" s="305" t="s">
        <v>1453</v>
      </c>
      <c r="F48" s="305"/>
      <c r="G48" s="305"/>
      <c r="H48" s="305"/>
      <c r="I48" s="305"/>
      <c r="J48" s="305"/>
      <c r="K48" s="186"/>
    </row>
    <row r="49" spans="2:11" customFormat="1" ht="15" customHeight="1">
      <c r="B49" s="189"/>
      <c r="C49" s="190"/>
      <c r="D49" s="190"/>
      <c r="E49" s="305" t="s">
        <v>1454</v>
      </c>
      <c r="F49" s="305"/>
      <c r="G49" s="305"/>
      <c r="H49" s="305"/>
      <c r="I49" s="305"/>
      <c r="J49" s="305"/>
      <c r="K49" s="186"/>
    </row>
    <row r="50" spans="2:11" customFormat="1" ht="15" customHeight="1">
      <c r="B50" s="189"/>
      <c r="C50" s="190"/>
      <c r="D50" s="190"/>
      <c r="E50" s="305" t="s">
        <v>1455</v>
      </c>
      <c r="F50" s="305"/>
      <c r="G50" s="305"/>
      <c r="H50" s="305"/>
      <c r="I50" s="305"/>
      <c r="J50" s="305"/>
      <c r="K50" s="186"/>
    </row>
    <row r="51" spans="2:11" customFormat="1" ht="15" customHeight="1">
      <c r="B51" s="189"/>
      <c r="C51" s="190"/>
      <c r="D51" s="305" t="s">
        <v>1456</v>
      </c>
      <c r="E51" s="305"/>
      <c r="F51" s="305"/>
      <c r="G51" s="305"/>
      <c r="H51" s="305"/>
      <c r="I51" s="305"/>
      <c r="J51" s="305"/>
      <c r="K51" s="186"/>
    </row>
    <row r="52" spans="2:11" customFormat="1" ht="25.5" customHeight="1">
      <c r="B52" s="185"/>
      <c r="C52" s="306" t="s">
        <v>1457</v>
      </c>
      <c r="D52" s="306"/>
      <c r="E52" s="306"/>
      <c r="F52" s="306"/>
      <c r="G52" s="306"/>
      <c r="H52" s="306"/>
      <c r="I52" s="306"/>
      <c r="J52" s="306"/>
      <c r="K52" s="186"/>
    </row>
    <row r="53" spans="2:11" customFormat="1" ht="5.25" customHeight="1">
      <c r="B53" s="185"/>
      <c r="C53" s="187"/>
      <c r="D53" s="187"/>
      <c r="E53" s="187"/>
      <c r="F53" s="187"/>
      <c r="G53" s="187"/>
      <c r="H53" s="187"/>
      <c r="I53" s="187"/>
      <c r="J53" s="187"/>
      <c r="K53" s="186"/>
    </row>
    <row r="54" spans="2:11" customFormat="1" ht="15" customHeight="1">
      <c r="B54" s="185"/>
      <c r="C54" s="305" t="s">
        <v>1458</v>
      </c>
      <c r="D54" s="305"/>
      <c r="E54" s="305"/>
      <c r="F54" s="305"/>
      <c r="G54" s="305"/>
      <c r="H54" s="305"/>
      <c r="I54" s="305"/>
      <c r="J54" s="305"/>
      <c r="K54" s="186"/>
    </row>
    <row r="55" spans="2:11" customFormat="1" ht="15" customHeight="1">
      <c r="B55" s="185"/>
      <c r="C55" s="305" t="s">
        <v>1459</v>
      </c>
      <c r="D55" s="305"/>
      <c r="E55" s="305"/>
      <c r="F55" s="305"/>
      <c r="G55" s="305"/>
      <c r="H55" s="305"/>
      <c r="I55" s="305"/>
      <c r="J55" s="305"/>
      <c r="K55" s="186"/>
    </row>
    <row r="56" spans="2:11" customFormat="1" ht="12.75" customHeight="1">
      <c r="B56" s="185"/>
      <c r="C56" s="188"/>
      <c r="D56" s="188"/>
      <c r="E56" s="188"/>
      <c r="F56" s="188"/>
      <c r="G56" s="188"/>
      <c r="H56" s="188"/>
      <c r="I56" s="188"/>
      <c r="J56" s="188"/>
      <c r="K56" s="186"/>
    </row>
    <row r="57" spans="2:11" customFormat="1" ht="15" customHeight="1">
      <c r="B57" s="185"/>
      <c r="C57" s="305" t="s">
        <v>1460</v>
      </c>
      <c r="D57" s="305"/>
      <c r="E57" s="305"/>
      <c r="F57" s="305"/>
      <c r="G57" s="305"/>
      <c r="H57" s="305"/>
      <c r="I57" s="305"/>
      <c r="J57" s="305"/>
      <c r="K57" s="186"/>
    </row>
    <row r="58" spans="2:11" customFormat="1" ht="15" customHeight="1">
      <c r="B58" s="185"/>
      <c r="C58" s="190"/>
      <c r="D58" s="305" t="s">
        <v>1461</v>
      </c>
      <c r="E58" s="305"/>
      <c r="F58" s="305"/>
      <c r="G58" s="305"/>
      <c r="H58" s="305"/>
      <c r="I58" s="305"/>
      <c r="J58" s="305"/>
      <c r="K58" s="186"/>
    </row>
    <row r="59" spans="2:11" customFormat="1" ht="15" customHeight="1">
      <c r="B59" s="185"/>
      <c r="C59" s="190"/>
      <c r="D59" s="305" t="s">
        <v>1462</v>
      </c>
      <c r="E59" s="305"/>
      <c r="F59" s="305"/>
      <c r="G59" s="305"/>
      <c r="H59" s="305"/>
      <c r="I59" s="305"/>
      <c r="J59" s="305"/>
      <c r="K59" s="186"/>
    </row>
    <row r="60" spans="2:11" customFormat="1" ht="15" customHeight="1">
      <c r="B60" s="185"/>
      <c r="C60" s="190"/>
      <c r="D60" s="305" t="s">
        <v>1463</v>
      </c>
      <c r="E60" s="305"/>
      <c r="F60" s="305"/>
      <c r="G60" s="305"/>
      <c r="H60" s="305"/>
      <c r="I60" s="305"/>
      <c r="J60" s="305"/>
      <c r="K60" s="186"/>
    </row>
    <row r="61" spans="2:11" customFormat="1" ht="15" customHeight="1">
      <c r="B61" s="185"/>
      <c r="C61" s="190"/>
      <c r="D61" s="305" t="s">
        <v>1464</v>
      </c>
      <c r="E61" s="305"/>
      <c r="F61" s="305"/>
      <c r="G61" s="305"/>
      <c r="H61" s="305"/>
      <c r="I61" s="305"/>
      <c r="J61" s="305"/>
      <c r="K61" s="186"/>
    </row>
    <row r="62" spans="2:11" customFormat="1" ht="15" customHeight="1">
      <c r="B62" s="185"/>
      <c r="C62" s="190"/>
      <c r="D62" s="308" t="s">
        <v>1465</v>
      </c>
      <c r="E62" s="308"/>
      <c r="F62" s="308"/>
      <c r="G62" s="308"/>
      <c r="H62" s="308"/>
      <c r="I62" s="308"/>
      <c r="J62" s="308"/>
      <c r="K62" s="186"/>
    </row>
    <row r="63" spans="2:11" customFormat="1" ht="15" customHeight="1">
      <c r="B63" s="185"/>
      <c r="C63" s="190"/>
      <c r="D63" s="305" t="s">
        <v>1466</v>
      </c>
      <c r="E63" s="305"/>
      <c r="F63" s="305"/>
      <c r="G63" s="305"/>
      <c r="H63" s="305"/>
      <c r="I63" s="305"/>
      <c r="J63" s="305"/>
      <c r="K63" s="186"/>
    </row>
    <row r="64" spans="2:11" customFormat="1" ht="12.75" customHeight="1">
      <c r="B64" s="185"/>
      <c r="C64" s="190"/>
      <c r="D64" s="190"/>
      <c r="E64" s="193"/>
      <c r="F64" s="190"/>
      <c r="G64" s="190"/>
      <c r="H64" s="190"/>
      <c r="I64" s="190"/>
      <c r="J64" s="190"/>
      <c r="K64" s="186"/>
    </row>
    <row r="65" spans="2:11" customFormat="1" ht="15" customHeight="1">
      <c r="B65" s="185"/>
      <c r="C65" s="190"/>
      <c r="D65" s="305" t="s">
        <v>1467</v>
      </c>
      <c r="E65" s="305"/>
      <c r="F65" s="305"/>
      <c r="G65" s="305"/>
      <c r="H65" s="305"/>
      <c r="I65" s="305"/>
      <c r="J65" s="305"/>
      <c r="K65" s="186"/>
    </row>
    <row r="66" spans="2:11" customFormat="1" ht="15" customHeight="1">
      <c r="B66" s="185"/>
      <c r="C66" s="190"/>
      <c r="D66" s="308" t="s">
        <v>1468</v>
      </c>
      <c r="E66" s="308"/>
      <c r="F66" s="308"/>
      <c r="G66" s="308"/>
      <c r="H66" s="308"/>
      <c r="I66" s="308"/>
      <c r="J66" s="308"/>
      <c r="K66" s="186"/>
    </row>
    <row r="67" spans="2:11" customFormat="1" ht="15" customHeight="1">
      <c r="B67" s="185"/>
      <c r="C67" s="190"/>
      <c r="D67" s="305" t="s">
        <v>1469</v>
      </c>
      <c r="E67" s="305"/>
      <c r="F67" s="305"/>
      <c r="G67" s="305"/>
      <c r="H67" s="305"/>
      <c r="I67" s="305"/>
      <c r="J67" s="305"/>
      <c r="K67" s="186"/>
    </row>
    <row r="68" spans="2:11" customFormat="1" ht="15" customHeight="1">
      <c r="B68" s="185"/>
      <c r="C68" s="190"/>
      <c r="D68" s="305" t="s">
        <v>1470</v>
      </c>
      <c r="E68" s="305"/>
      <c r="F68" s="305"/>
      <c r="G68" s="305"/>
      <c r="H68" s="305"/>
      <c r="I68" s="305"/>
      <c r="J68" s="305"/>
      <c r="K68" s="186"/>
    </row>
    <row r="69" spans="2:11" customFormat="1" ht="15" customHeight="1">
      <c r="B69" s="185"/>
      <c r="C69" s="190"/>
      <c r="D69" s="305" t="s">
        <v>1471</v>
      </c>
      <c r="E69" s="305"/>
      <c r="F69" s="305"/>
      <c r="G69" s="305"/>
      <c r="H69" s="305"/>
      <c r="I69" s="305"/>
      <c r="J69" s="305"/>
      <c r="K69" s="186"/>
    </row>
    <row r="70" spans="2:11" customFormat="1" ht="15" customHeight="1">
      <c r="B70" s="185"/>
      <c r="C70" s="190"/>
      <c r="D70" s="305" t="s">
        <v>1472</v>
      </c>
      <c r="E70" s="305"/>
      <c r="F70" s="305"/>
      <c r="G70" s="305"/>
      <c r="H70" s="305"/>
      <c r="I70" s="305"/>
      <c r="J70" s="305"/>
      <c r="K70" s="186"/>
    </row>
    <row r="71" spans="2:11" customFormat="1" ht="12.75" customHeight="1">
      <c r="B71" s="194"/>
      <c r="C71" s="195"/>
      <c r="D71" s="195"/>
      <c r="E71" s="195"/>
      <c r="F71" s="195"/>
      <c r="G71" s="195"/>
      <c r="H71" s="195"/>
      <c r="I71" s="195"/>
      <c r="J71" s="195"/>
      <c r="K71" s="196"/>
    </row>
    <row r="72" spans="2:11" customFormat="1" ht="18.75" customHeight="1">
      <c r="B72" s="197"/>
      <c r="C72" s="197"/>
      <c r="D72" s="197"/>
      <c r="E72" s="197"/>
      <c r="F72" s="197"/>
      <c r="G72" s="197"/>
      <c r="H72" s="197"/>
      <c r="I72" s="197"/>
      <c r="J72" s="197"/>
      <c r="K72" s="198"/>
    </row>
    <row r="73" spans="2:11" customFormat="1" ht="18.75" customHeight="1">
      <c r="B73" s="198"/>
      <c r="C73" s="198"/>
      <c r="D73" s="198"/>
      <c r="E73" s="198"/>
      <c r="F73" s="198"/>
      <c r="G73" s="198"/>
      <c r="H73" s="198"/>
      <c r="I73" s="198"/>
      <c r="J73" s="198"/>
      <c r="K73" s="198"/>
    </row>
    <row r="74" spans="2:11" customFormat="1" ht="7.5" customHeight="1">
      <c r="B74" s="199"/>
      <c r="C74" s="200"/>
      <c r="D74" s="200"/>
      <c r="E74" s="200"/>
      <c r="F74" s="200"/>
      <c r="G74" s="200"/>
      <c r="H74" s="200"/>
      <c r="I74" s="200"/>
      <c r="J74" s="200"/>
      <c r="K74" s="201"/>
    </row>
    <row r="75" spans="2:11" customFormat="1" ht="45" customHeight="1">
      <c r="B75" s="202"/>
      <c r="C75" s="309" t="s">
        <v>1473</v>
      </c>
      <c r="D75" s="309"/>
      <c r="E75" s="309"/>
      <c r="F75" s="309"/>
      <c r="G75" s="309"/>
      <c r="H75" s="309"/>
      <c r="I75" s="309"/>
      <c r="J75" s="309"/>
      <c r="K75" s="203"/>
    </row>
    <row r="76" spans="2:11" customFormat="1" ht="17.25" customHeight="1">
      <c r="B76" s="202"/>
      <c r="C76" s="204" t="s">
        <v>1474</v>
      </c>
      <c r="D76" s="204"/>
      <c r="E76" s="204"/>
      <c r="F76" s="204" t="s">
        <v>1475</v>
      </c>
      <c r="G76" s="205"/>
      <c r="H76" s="204" t="s">
        <v>64</v>
      </c>
      <c r="I76" s="204" t="s">
        <v>67</v>
      </c>
      <c r="J76" s="204" t="s">
        <v>1476</v>
      </c>
      <c r="K76" s="203"/>
    </row>
    <row r="77" spans="2:11" customFormat="1" ht="17.25" customHeight="1">
      <c r="B77" s="202"/>
      <c r="C77" s="206" t="s">
        <v>1477</v>
      </c>
      <c r="D77" s="206"/>
      <c r="E77" s="206"/>
      <c r="F77" s="207" t="s">
        <v>1478</v>
      </c>
      <c r="G77" s="208"/>
      <c r="H77" s="206"/>
      <c r="I77" s="206"/>
      <c r="J77" s="206" t="s">
        <v>1479</v>
      </c>
      <c r="K77" s="203"/>
    </row>
    <row r="78" spans="2:11" customFormat="1" ht="5.25" customHeight="1">
      <c r="B78" s="202"/>
      <c r="C78" s="209"/>
      <c r="D78" s="209"/>
      <c r="E78" s="209"/>
      <c r="F78" s="209"/>
      <c r="G78" s="210"/>
      <c r="H78" s="209"/>
      <c r="I78" s="209"/>
      <c r="J78" s="209"/>
      <c r="K78" s="203"/>
    </row>
    <row r="79" spans="2:11" customFormat="1" ht="15" customHeight="1">
      <c r="B79" s="202"/>
      <c r="C79" s="191" t="s">
        <v>63</v>
      </c>
      <c r="D79" s="211"/>
      <c r="E79" s="211"/>
      <c r="F79" s="212" t="s">
        <v>1480</v>
      </c>
      <c r="G79" s="213"/>
      <c r="H79" s="191" t="s">
        <v>1481</v>
      </c>
      <c r="I79" s="191" t="s">
        <v>1482</v>
      </c>
      <c r="J79" s="191">
        <v>20</v>
      </c>
      <c r="K79" s="203"/>
    </row>
    <row r="80" spans="2:11" customFormat="1" ht="15" customHeight="1">
      <c r="B80" s="202"/>
      <c r="C80" s="191" t="s">
        <v>1483</v>
      </c>
      <c r="D80" s="191"/>
      <c r="E80" s="191"/>
      <c r="F80" s="212" t="s">
        <v>1480</v>
      </c>
      <c r="G80" s="213"/>
      <c r="H80" s="191" t="s">
        <v>1484</v>
      </c>
      <c r="I80" s="191" t="s">
        <v>1482</v>
      </c>
      <c r="J80" s="191">
        <v>120</v>
      </c>
      <c r="K80" s="203"/>
    </row>
    <row r="81" spans="2:11" customFormat="1" ht="15" customHeight="1">
      <c r="B81" s="214"/>
      <c r="C81" s="191" t="s">
        <v>1485</v>
      </c>
      <c r="D81" s="191"/>
      <c r="E81" s="191"/>
      <c r="F81" s="212" t="s">
        <v>1486</v>
      </c>
      <c r="G81" s="213"/>
      <c r="H81" s="191" t="s">
        <v>1487</v>
      </c>
      <c r="I81" s="191" t="s">
        <v>1482</v>
      </c>
      <c r="J81" s="191">
        <v>50</v>
      </c>
      <c r="K81" s="203"/>
    </row>
    <row r="82" spans="2:11" customFormat="1" ht="15" customHeight="1">
      <c r="B82" s="214"/>
      <c r="C82" s="191" t="s">
        <v>1488</v>
      </c>
      <c r="D82" s="191"/>
      <c r="E82" s="191"/>
      <c r="F82" s="212" t="s">
        <v>1480</v>
      </c>
      <c r="G82" s="213"/>
      <c r="H82" s="191" t="s">
        <v>1489</v>
      </c>
      <c r="I82" s="191" t="s">
        <v>1490</v>
      </c>
      <c r="J82" s="191"/>
      <c r="K82" s="203"/>
    </row>
    <row r="83" spans="2:11" customFormat="1" ht="15" customHeight="1">
      <c r="B83" s="214"/>
      <c r="C83" s="191" t="s">
        <v>1491</v>
      </c>
      <c r="D83" s="191"/>
      <c r="E83" s="191"/>
      <c r="F83" s="212" t="s">
        <v>1486</v>
      </c>
      <c r="G83" s="191"/>
      <c r="H83" s="191" t="s">
        <v>1492</v>
      </c>
      <c r="I83" s="191" t="s">
        <v>1482</v>
      </c>
      <c r="J83" s="191">
        <v>15</v>
      </c>
      <c r="K83" s="203"/>
    </row>
    <row r="84" spans="2:11" customFormat="1" ht="15" customHeight="1">
      <c r="B84" s="214"/>
      <c r="C84" s="191" t="s">
        <v>1493</v>
      </c>
      <c r="D84" s="191"/>
      <c r="E84" s="191"/>
      <c r="F84" s="212" t="s">
        <v>1486</v>
      </c>
      <c r="G84" s="191"/>
      <c r="H84" s="191" t="s">
        <v>1494</v>
      </c>
      <c r="I84" s="191" t="s">
        <v>1482</v>
      </c>
      <c r="J84" s="191">
        <v>15</v>
      </c>
      <c r="K84" s="203"/>
    </row>
    <row r="85" spans="2:11" customFormat="1" ht="15" customHeight="1">
      <c r="B85" s="214"/>
      <c r="C85" s="191" t="s">
        <v>1495</v>
      </c>
      <c r="D85" s="191"/>
      <c r="E85" s="191"/>
      <c r="F85" s="212" t="s">
        <v>1486</v>
      </c>
      <c r="G85" s="191"/>
      <c r="H85" s="191" t="s">
        <v>1496</v>
      </c>
      <c r="I85" s="191" t="s">
        <v>1482</v>
      </c>
      <c r="J85" s="191">
        <v>20</v>
      </c>
      <c r="K85" s="203"/>
    </row>
    <row r="86" spans="2:11" customFormat="1" ht="15" customHeight="1">
      <c r="B86" s="214"/>
      <c r="C86" s="191" t="s">
        <v>1497</v>
      </c>
      <c r="D86" s="191"/>
      <c r="E86" s="191"/>
      <c r="F86" s="212" t="s">
        <v>1486</v>
      </c>
      <c r="G86" s="191"/>
      <c r="H86" s="191" t="s">
        <v>1498</v>
      </c>
      <c r="I86" s="191" t="s">
        <v>1482</v>
      </c>
      <c r="J86" s="191">
        <v>20</v>
      </c>
      <c r="K86" s="203"/>
    </row>
    <row r="87" spans="2:11" customFormat="1" ht="15" customHeight="1">
      <c r="B87" s="214"/>
      <c r="C87" s="191" t="s">
        <v>1499</v>
      </c>
      <c r="D87" s="191"/>
      <c r="E87" s="191"/>
      <c r="F87" s="212" t="s">
        <v>1486</v>
      </c>
      <c r="G87" s="213"/>
      <c r="H87" s="191" t="s">
        <v>1500</v>
      </c>
      <c r="I87" s="191" t="s">
        <v>1482</v>
      </c>
      <c r="J87" s="191">
        <v>50</v>
      </c>
      <c r="K87" s="203"/>
    </row>
    <row r="88" spans="2:11" customFormat="1" ht="15" customHeight="1">
      <c r="B88" s="214"/>
      <c r="C88" s="191" t="s">
        <v>1501</v>
      </c>
      <c r="D88" s="191"/>
      <c r="E88" s="191"/>
      <c r="F88" s="212" t="s">
        <v>1486</v>
      </c>
      <c r="G88" s="213"/>
      <c r="H88" s="191" t="s">
        <v>1502</v>
      </c>
      <c r="I88" s="191" t="s">
        <v>1482</v>
      </c>
      <c r="J88" s="191">
        <v>20</v>
      </c>
      <c r="K88" s="203"/>
    </row>
    <row r="89" spans="2:11" customFormat="1" ht="15" customHeight="1">
      <c r="B89" s="214"/>
      <c r="C89" s="191" t="s">
        <v>1503</v>
      </c>
      <c r="D89" s="191"/>
      <c r="E89" s="191"/>
      <c r="F89" s="212" t="s">
        <v>1486</v>
      </c>
      <c r="G89" s="213"/>
      <c r="H89" s="191" t="s">
        <v>1504</v>
      </c>
      <c r="I89" s="191" t="s">
        <v>1482</v>
      </c>
      <c r="J89" s="191">
        <v>20</v>
      </c>
      <c r="K89" s="203"/>
    </row>
    <row r="90" spans="2:11" customFormat="1" ht="15" customHeight="1">
      <c r="B90" s="214"/>
      <c r="C90" s="191" t="s">
        <v>1505</v>
      </c>
      <c r="D90" s="191"/>
      <c r="E90" s="191"/>
      <c r="F90" s="212" t="s">
        <v>1486</v>
      </c>
      <c r="G90" s="213"/>
      <c r="H90" s="191" t="s">
        <v>1506</v>
      </c>
      <c r="I90" s="191" t="s">
        <v>1482</v>
      </c>
      <c r="J90" s="191">
        <v>50</v>
      </c>
      <c r="K90" s="203"/>
    </row>
    <row r="91" spans="2:11" customFormat="1" ht="15" customHeight="1">
      <c r="B91" s="214"/>
      <c r="C91" s="191" t="s">
        <v>1507</v>
      </c>
      <c r="D91" s="191"/>
      <c r="E91" s="191"/>
      <c r="F91" s="212" t="s">
        <v>1486</v>
      </c>
      <c r="G91" s="213"/>
      <c r="H91" s="191" t="s">
        <v>1507</v>
      </c>
      <c r="I91" s="191" t="s">
        <v>1482</v>
      </c>
      <c r="J91" s="191">
        <v>50</v>
      </c>
      <c r="K91" s="203"/>
    </row>
    <row r="92" spans="2:11" customFormat="1" ht="15" customHeight="1">
      <c r="B92" s="214"/>
      <c r="C92" s="191" t="s">
        <v>1508</v>
      </c>
      <c r="D92" s="191"/>
      <c r="E92" s="191"/>
      <c r="F92" s="212" t="s">
        <v>1486</v>
      </c>
      <c r="G92" s="213"/>
      <c r="H92" s="191" t="s">
        <v>1509</v>
      </c>
      <c r="I92" s="191" t="s">
        <v>1482</v>
      </c>
      <c r="J92" s="191">
        <v>255</v>
      </c>
      <c r="K92" s="203"/>
    </row>
    <row r="93" spans="2:11" customFormat="1" ht="15" customHeight="1">
      <c r="B93" s="214"/>
      <c r="C93" s="191" t="s">
        <v>1510</v>
      </c>
      <c r="D93" s="191"/>
      <c r="E93" s="191"/>
      <c r="F93" s="212" t="s">
        <v>1480</v>
      </c>
      <c r="G93" s="213"/>
      <c r="H93" s="191" t="s">
        <v>1511</v>
      </c>
      <c r="I93" s="191" t="s">
        <v>1512</v>
      </c>
      <c r="J93" s="191"/>
      <c r="K93" s="203"/>
    </row>
    <row r="94" spans="2:11" customFormat="1" ht="15" customHeight="1">
      <c r="B94" s="214"/>
      <c r="C94" s="191" t="s">
        <v>1513</v>
      </c>
      <c r="D94" s="191"/>
      <c r="E94" s="191"/>
      <c r="F94" s="212" t="s">
        <v>1480</v>
      </c>
      <c r="G94" s="213"/>
      <c r="H94" s="191" t="s">
        <v>1514</v>
      </c>
      <c r="I94" s="191" t="s">
        <v>1515</v>
      </c>
      <c r="J94" s="191"/>
      <c r="K94" s="203"/>
    </row>
    <row r="95" spans="2:11" customFormat="1" ht="15" customHeight="1">
      <c r="B95" s="214"/>
      <c r="C95" s="191" t="s">
        <v>1516</v>
      </c>
      <c r="D95" s="191"/>
      <c r="E95" s="191"/>
      <c r="F95" s="212" t="s">
        <v>1480</v>
      </c>
      <c r="G95" s="213"/>
      <c r="H95" s="191" t="s">
        <v>1516</v>
      </c>
      <c r="I95" s="191" t="s">
        <v>1515</v>
      </c>
      <c r="J95" s="191"/>
      <c r="K95" s="203"/>
    </row>
    <row r="96" spans="2:11" customFormat="1" ht="15" customHeight="1">
      <c r="B96" s="214"/>
      <c r="C96" s="191" t="s">
        <v>48</v>
      </c>
      <c r="D96" s="191"/>
      <c r="E96" s="191"/>
      <c r="F96" s="212" t="s">
        <v>1480</v>
      </c>
      <c r="G96" s="213"/>
      <c r="H96" s="191" t="s">
        <v>1517</v>
      </c>
      <c r="I96" s="191" t="s">
        <v>1515</v>
      </c>
      <c r="J96" s="191"/>
      <c r="K96" s="203"/>
    </row>
    <row r="97" spans="2:11" customFormat="1" ht="15" customHeight="1">
      <c r="B97" s="214"/>
      <c r="C97" s="191" t="s">
        <v>58</v>
      </c>
      <c r="D97" s="191"/>
      <c r="E97" s="191"/>
      <c r="F97" s="212" t="s">
        <v>1480</v>
      </c>
      <c r="G97" s="213"/>
      <c r="H97" s="191" t="s">
        <v>1518</v>
      </c>
      <c r="I97" s="191" t="s">
        <v>1515</v>
      </c>
      <c r="J97" s="191"/>
      <c r="K97" s="203"/>
    </row>
    <row r="98" spans="2:11" customFormat="1" ht="15" customHeight="1">
      <c r="B98" s="215"/>
      <c r="C98" s="216"/>
      <c r="D98" s="216"/>
      <c r="E98" s="216"/>
      <c r="F98" s="216"/>
      <c r="G98" s="216"/>
      <c r="H98" s="216"/>
      <c r="I98" s="216"/>
      <c r="J98" s="216"/>
      <c r="K98" s="217"/>
    </row>
    <row r="99" spans="2:11" customFormat="1" ht="18.75" customHeight="1">
      <c r="B99" s="218"/>
      <c r="C99" s="219"/>
      <c r="D99" s="219"/>
      <c r="E99" s="219"/>
      <c r="F99" s="219"/>
      <c r="G99" s="219"/>
      <c r="H99" s="219"/>
      <c r="I99" s="219"/>
      <c r="J99" s="219"/>
      <c r="K99" s="218"/>
    </row>
    <row r="100" spans="2:11" customFormat="1" ht="18.75" customHeight="1"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</row>
    <row r="101" spans="2:11" customFormat="1" ht="7.5" customHeight="1">
      <c r="B101" s="199"/>
      <c r="C101" s="200"/>
      <c r="D101" s="200"/>
      <c r="E101" s="200"/>
      <c r="F101" s="200"/>
      <c r="G101" s="200"/>
      <c r="H101" s="200"/>
      <c r="I101" s="200"/>
      <c r="J101" s="200"/>
      <c r="K101" s="201"/>
    </row>
    <row r="102" spans="2:11" customFormat="1" ht="45" customHeight="1">
      <c r="B102" s="202"/>
      <c r="C102" s="309" t="s">
        <v>1519</v>
      </c>
      <c r="D102" s="309"/>
      <c r="E102" s="309"/>
      <c r="F102" s="309"/>
      <c r="G102" s="309"/>
      <c r="H102" s="309"/>
      <c r="I102" s="309"/>
      <c r="J102" s="309"/>
      <c r="K102" s="203"/>
    </row>
    <row r="103" spans="2:11" customFormat="1" ht="17.25" customHeight="1">
      <c r="B103" s="202"/>
      <c r="C103" s="204" t="s">
        <v>1474</v>
      </c>
      <c r="D103" s="204"/>
      <c r="E103" s="204"/>
      <c r="F103" s="204" t="s">
        <v>1475</v>
      </c>
      <c r="G103" s="205"/>
      <c r="H103" s="204" t="s">
        <v>64</v>
      </c>
      <c r="I103" s="204" t="s">
        <v>67</v>
      </c>
      <c r="J103" s="204" t="s">
        <v>1476</v>
      </c>
      <c r="K103" s="203"/>
    </row>
    <row r="104" spans="2:11" customFormat="1" ht="17.25" customHeight="1">
      <c r="B104" s="202"/>
      <c r="C104" s="206" t="s">
        <v>1477</v>
      </c>
      <c r="D104" s="206"/>
      <c r="E104" s="206"/>
      <c r="F104" s="207" t="s">
        <v>1478</v>
      </c>
      <c r="G104" s="208"/>
      <c r="H104" s="206"/>
      <c r="I104" s="206"/>
      <c r="J104" s="206" t="s">
        <v>1479</v>
      </c>
      <c r="K104" s="203"/>
    </row>
    <row r="105" spans="2:11" customFormat="1" ht="5.25" customHeight="1">
      <c r="B105" s="202"/>
      <c r="C105" s="204"/>
      <c r="D105" s="204"/>
      <c r="E105" s="204"/>
      <c r="F105" s="204"/>
      <c r="G105" s="220"/>
      <c r="H105" s="204"/>
      <c r="I105" s="204"/>
      <c r="J105" s="204"/>
      <c r="K105" s="203"/>
    </row>
    <row r="106" spans="2:11" customFormat="1" ht="15" customHeight="1">
      <c r="B106" s="202"/>
      <c r="C106" s="191" t="s">
        <v>63</v>
      </c>
      <c r="D106" s="211"/>
      <c r="E106" s="211"/>
      <c r="F106" s="212" t="s">
        <v>1480</v>
      </c>
      <c r="G106" s="191"/>
      <c r="H106" s="191" t="s">
        <v>1520</v>
      </c>
      <c r="I106" s="191" t="s">
        <v>1482</v>
      </c>
      <c r="J106" s="191">
        <v>20</v>
      </c>
      <c r="K106" s="203"/>
    </row>
    <row r="107" spans="2:11" customFormat="1" ht="15" customHeight="1">
      <c r="B107" s="202"/>
      <c r="C107" s="191" t="s">
        <v>1483</v>
      </c>
      <c r="D107" s="191"/>
      <c r="E107" s="191"/>
      <c r="F107" s="212" t="s">
        <v>1480</v>
      </c>
      <c r="G107" s="191"/>
      <c r="H107" s="191" t="s">
        <v>1520</v>
      </c>
      <c r="I107" s="191" t="s">
        <v>1482</v>
      </c>
      <c r="J107" s="191">
        <v>120</v>
      </c>
      <c r="K107" s="203"/>
    </row>
    <row r="108" spans="2:11" customFormat="1" ht="15" customHeight="1">
      <c r="B108" s="214"/>
      <c r="C108" s="191" t="s">
        <v>1485</v>
      </c>
      <c r="D108" s="191"/>
      <c r="E108" s="191"/>
      <c r="F108" s="212" t="s">
        <v>1486</v>
      </c>
      <c r="G108" s="191"/>
      <c r="H108" s="191" t="s">
        <v>1520</v>
      </c>
      <c r="I108" s="191" t="s">
        <v>1482</v>
      </c>
      <c r="J108" s="191">
        <v>50</v>
      </c>
      <c r="K108" s="203"/>
    </row>
    <row r="109" spans="2:11" customFormat="1" ht="15" customHeight="1">
      <c r="B109" s="214"/>
      <c r="C109" s="191" t="s">
        <v>1488</v>
      </c>
      <c r="D109" s="191"/>
      <c r="E109" s="191"/>
      <c r="F109" s="212" t="s">
        <v>1480</v>
      </c>
      <c r="G109" s="191"/>
      <c r="H109" s="191" t="s">
        <v>1520</v>
      </c>
      <c r="I109" s="191" t="s">
        <v>1490</v>
      </c>
      <c r="J109" s="191"/>
      <c r="K109" s="203"/>
    </row>
    <row r="110" spans="2:11" customFormat="1" ht="15" customHeight="1">
      <c r="B110" s="214"/>
      <c r="C110" s="191" t="s">
        <v>1499</v>
      </c>
      <c r="D110" s="191"/>
      <c r="E110" s="191"/>
      <c r="F110" s="212" t="s">
        <v>1486</v>
      </c>
      <c r="G110" s="191"/>
      <c r="H110" s="191" t="s">
        <v>1520</v>
      </c>
      <c r="I110" s="191" t="s">
        <v>1482</v>
      </c>
      <c r="J110" s="191">
        <v>50</v>
      </c>
      <c r="K110" s="203"/>
    </row>
    <row r="111" spans="2:11" customFormat="1" ht="15" customHeight="1">
      <c r="B111" s="214"/>
      <c r="C111" s="191" t="s">
        <v>1507</v>
      </c>
      <c r="D111" s="191"/>
      <c r="E111" s="191"/>
      <c r="F111" s="212" t="s">
        <v>1486</v>
      </c>
      <c r="G111" s="191"/>
      <c r="H111" s="191" t="s">
        <v>1520</v>
      </c>
      <c r="I111" s="191" t="s">
        <v>1482</v>
      </c>
      <c r="J111" s="191">
        <v>50</v>
      </c>
      <c r="K111" s="203"/>
    </row>
    <row r="112" spans="2:11" customFormat="1" ht="15" customHeight="1">
      <c r="B112" s="214"/>
      <c r="C112" s="191" t="s">
        <v>1505</v>
      </c>
      <c r="D112" s="191"/>
      <c r="E112" s="191"/>
      <c r="F112" s="212" t="s">
        <v>1486</v>
      </c>
      <c r="G112" s="191"/>
      <c r="H112" s="191" t="s">
        <v>1520</v>
      </c>
      <c r="I112" s="191" t="s">
        <v>1482</v>
      </c>
      <c r="J112" s="191">
        <v>50</v>
      </c>
      <c r="K112" s="203"/>
    </row>
    <row r="113" spans="2:11" customFormat="1" ht="15" customHeight="1">
      <c r="B113" s="214"/>
      <c r="C113" s="191" t="s">
        <v>63</v>
      </c>
      <c r="D113" s="191"/>
      <c r="E113" s="191"/>
      <c r="F113" s="212" t="s">
        <v>1480</v>
      </c>
      <c r="G113" s="191"/>
      <c r="H113" s="191" t="s">
        <v>1521</v>
      </c>
      <c r="I113" s="191" t="s">
        <v>1482</v>
      </c>
      <c r="J113" s="191">
        <v>20</v>
      </c>
      <c r="K113" s="203"/>
    </row>
    <row r="114" spans="2:11" customFormat="1" ht="15" customHeight="1">
      <c r="B114" s="214"/>
      <c r="C114" s="191" t="s">
        <v>1522</v>
      </c>
      <c r="D114" s="191"/>
      <c r="E114" s="191"/>
      <c r="F114" s="212" t="s">
        <v>1480</v>
      </c>
      <c r="G114" s="191"/>
      <c r="H114" s="191" t="s">
        <v>1523</v>
      </c>
      <c r="I114" s="191" t="s">
        <v>1482</v>
      </c>
      <c r="J114" s="191">
        <v>120</v>
      </c>
      <c r="K114" s="203"/>
    </row>
    <row r="115" spans="2:11" customFormat="1" ht="15" customHeight="1">
      <c r="B115" s="214"/>
      <c r="C115" s="191" t="s">
        <v>48</v>
      </c>
      <c r="D115" s="191"/>
      <c r="E115" s="191"/>
      <c r="F115" s="212" t="s">
        <v>1480</v>
      </c>
      <c r="G115" s="191"/>
      <c r="H115" s="191" t="s">
        <v>1524</v>
      </c>
      <c r="I115" s="191" t="s">
        <v>1515</v>
      </c>
      <c r="J115" s="191"/>
      <c r="K115" s="203"/>
    </row>
    <row r="116" spans="2:11" customFormat="1" ht="15" customHeight="1">
      <c r="B116" s="214"/>
      <c r="C116" s="191" t="s">
        <v>58</v>
      </c>
      <c r="D116" s="191"/>
      <c r="E116" s="191"/>
      <c r="F116" s="212" t="s">
        <v>1480</v>
      </c>
      <c r="G116" s="191"/>
      <c r="H116" s="191" t="s">
        <v>1525</v>
      </c>
      <c r="I116" s="191" t="s">
        <v>1515</v>
      </c>
      <c r="J116" s="191"/>
      <c r="K116" s="203"/>
    </row>
    <row r="117" spans="2:11" customFormat="1" ht="15" customHeight="1">
      <c r="B117" s="214"/>
      <c r="C117" s="191" t="s">
        <v>67</v>
      </c>
      <c r="D117" s="191"/>
      <c r="E117" s="191"/>
      <c r="F117" s="212" t="s">
        <v>1480</v>
      </c>
      <c r="G117" s="191"/>
      <c r="H117" s="191" t="s">
        <v>1526</v>
      </c>
      <c r="I117" s="191" t="s">
        <v>1527</v>
      </c>
      <c r="J117" s="191"/>
      <c r="K117" s="203"/>
    </row>
    <row r="118" spans="2:11" customFormat="1" ht="15" customHeight="1">
      <c r="B118" s="215"/>
      <c r="C118" s="221"/>
      <c r="D118" s="221"/>
      <c r="E118" s="221"/>
      <c r="F118" s="221"/>
      <c r="G118" s="221"/>
      <c r="H118" s="221"/>
      <c r="I118" s="221"/>
      <c r="J118" s="221"/>
      <c r="K118" s="217"/>
    </row>
    <row r="119" spans="2:11" customFormat="1" ht="18.75" customHeight="1">
      <c r="B119" s="222"/>
      <c r="C119" s="223"/>
      <c r="D119" s="223"/>
      <c r="E119" s="223"/>
      <c r="F119" s="224"/>
      <c r="G119" s="223"/>
      <c r="H119" s="223"/>
      <c r="I119" s="223"/>
      <c r="J119" s="223"/>
      <c r="K119" s="222"/>
    </row>
    <row r="120" spans="2:11" customFormat="1" ht="18.75" customHeight="1">
      <c r="B120" s="198"/>
      <c r="C120" s="198"/>
      <c r="D120" s="198"/>
      <c r="E120" s="198"/>
      <c r="F120" s="198"/>
      <c r="G120" s="198"/>
      <c r="H120" s="198"/>
      <c r="I120" s="198"/>
      <c r="J120" s="198"/>
      <c r="K120" s="198"/>
    </row>
    <row r="121" spans="2:11" customFormat="1" ht="7.5" customHeight="1">
      <c r="B121" s="225"/>
      <c r="C121" s="226"/>
      <c r="D121" s="226"/>
      <c r="E121" s="226"/>
      <c r="F121" s="226"/>
      <c r="G121" s="226"/>
      <c r="H121" s="226"/>
      <c r="I121" s="226"/>
      <c r="J121" s="226"/>
      <c r="K121" s="227"/>
    </row>
    <row r="122" spans="2:11" customFormat="1" ht="45" customHeight="1">
      <c r="B122" s="228"/>
      <c r="C122" s="307" t="s">
        <v>1528</v>
      </c>
      <c r="D122" s="307"/>
      <c r="E122" s="307"/>
      <c r="F122" s="307"/>
      <c r="G122" s="307"/>
      <c r="H122" s="307"/>
      <c r="I122" s="307"/>
      <c r="J122" s="307"/>
      <c r="K122" s="229"/>
    </row>
    <row r="123" spans="2:11" customFormat="1" ht="17.25" customHeight="1">
      <c r="B123" s="230"/>
      <c r="C123" s="204" t="s">
        <v>1474</v>
      </c>
      <c r="D123" s="204"/>
      <c r="E123" s="204"/>
      <c r="F123" s="204" t="s">
        <v>1475</v>
      </c>
      <c r="G123" s="205"/>
      <c r="H123" s="204" t="s">
        <v>64</v>
      </c>
      <c r="I123" s="204" t="s">
        <v>67</v>
      </c>
      <c r="J123" s="204" t="s">
        <v>1476</v>
      </c>
      <c r="K123" s="231"/>
    </row>
    <row r="124" spans="2:11" customFormat="1" ht="17.25" customHeight="1">
      <c r="B124" s="230"/>
      <c r="C124" s="206" t="s">
        <v>1477</v>
      </c>
      <c r="D124" s="206"/>
      <c r="E124" s="206"/>
      <c r="F124" s="207" t="s">
        <v>1478</v>
      </c>
      <c r="G124" s="208"/>
      <c r="H124" s="206"/>
      <c r="I124" s="206"/>
      <c r="J124" s="206" t="s">
        <v>1479</v>
      </c>
      <c r="K124" s="231"/>
    </row>
    <row r="125" spans="2:11" customFormat="1" ht="5.25" customHeight="1">
      <c r="B125" s="232"/>
      <c r="C125" s="209"/>
      <c r="D125" s="209"/>
      <c r="E125" s="209"/>
      <c r="F125" s="209"/>
      <c r="G125" s="233"/>
      <c r="H125" s="209"/>
      <c r="I125" s="209"/>
      <c r="J125" s="209"/>
      <c r="K125" s="234"/>
    </row>
    <row r="126" spans="2:11" customFormat="1" ht="15" customHeight="1">
      <c r="B126" s="232"/>
      <c r="C126" s="191" t="s">
        <v>1483</v>
      </c>
      <c r="D126" s="211"/>
      <c r="E126" s="211"/>
      <c r="F126" s="212" t="s">
        <v>1480</v>
      </c>
      <c r="G126" s="191"/>
      <c r="H126" s="191" t="s">
        <v>1520</v>
      </c>
      <c r="I126" s="191" t="s">
        <v>1482</v>
      </c>
      <c r="J126" s="191">
        <v>120</v>
      </c>
      <c r="K126" s="235"/>
    </row>
    <row r="127" spans="2:11" customFormat="1" ht="15" customHeight="1">
      <c r="B127" s="232"/>
      <c r="C127" s="191" t="s">
        <v>1529</v>
      </c>
      <c r="D127" s="191"/>
      <c r="E127" s="191"/>
      <c r="F127" s="212" t="s">
        <v>1480</v>
      </c>
      <c r="G127" s="191"/>
      <c r="H127" s="191" t="s">
        <v>1530</v>
      </c>
      <c r="I127" s="191" t="s">
        <v>1482</v>
      </c>
      <c r="J127" s="191" t="s">
        <v>1531</v>
      </c>
      <c r="K127" s="235"/>
    </row>
    <row r="128" spans="2:11" customFormat="1" ht="15" customHeight="1">
      <c r="B128" s="232"/>
      <c r="C128" s="191" t="s">
        <v>1428</v>
      </c>
      <c r="D128" s="191"/>
      <c r="E128" s="191"/>
      <c r="F128" s="212" t="s">
        <v>1480</v>
      </c>
      <c r="G128" s="191"/>
      <c r="H128" s="191" t="s">
        <v>1532</v>
      </c>
      <c r="I128" s="191" t="s">
        <v>1482</v>
      </c>
      <c r="J128" s="191" t="s">
        <v>1531</v>
      </c>
      <c r="K128" s="235"/>
    </row>
    <row r="129" spans="2:11" customFormat="1" ht="15" customHeight="1">
      <c r="B129" s="232"/>
      <c r="C129" s="191" t="s">
        <v>1491</v>
      </c>
      <c r="D129" s="191"/>
      <c r="E129" s="191"/>
      <c r="F129" s="212" t="s">
        <v>1486</v>
      </c>
      <c r="G129" s="191"/>
      <c r="H129" s="191" t="s">
        <v>1492</v>
      </c>
      <c r="I129" s="191" t="s">
        <v>1482</v>
      </c>
      <c r="J129" s="191">
        <v>15</v>
      </c>
      <c r="K129" s="235"/>
    </row>
    <row r="130" spans="2:11" customFormat="1" ht="15" customHeight="1">
      <c r="B130" s="232"/>
      <c r="C130" s="191" t="s">
        <v>1493</v>
      </c>
      <c r="D130" s="191"/>
      <c r="E130" s="191"/>
      <c r="F130" s="212" t="s">
        <v>1486</v>
      </c>
      <c r="G130" s="191"/>
      <c r="H130" s="191" t="s">
        <v>1494</v>
      </c>
      <c r="I130" s="191" t="s">
        <v>1482</v>
      </c>
      <c r="J130" s="191">
        <v>15</v>
      </c>
      <c r="K130" s="235"/>
    </row>
    <row r="131" spans="2:11" customFormat="1" ht="15" customHeight="1">
      <c r="B131" s="232"/>
      <c r="C131" s="191" t="s">
        <v>1495</v>
      </c>
      <c r="D131" s="191"/>
      <c r="E131" s="191"/>
      <c r="F131" s="212" t="s">
        <v>1486</v>
      </c>
      <c r="G131" s="191"/>
      <c r="H131" s="191" t="s">
        <v>1496</v>
      </c>
      <c r="I131" s="191" t="s">
        <v>1482</v>
      </c>
      <c r="J131" s="191">
        <v>20</v>
      </c>
      <c r="K131" s="235"/>
    </row>
    <row r="132" spans="2:11" customFormat="1" ht="15" customHeight="1">
      <c r="B132" s="232"/>
      <c r="C132" s="191" t="s">
        <v>1497</v>
      </c>
      <c r="D132" s="191"/>
      <c r="E132" s="191"/>
      <c r="F132" s="212" t="s">
        <v>1486</v>
      </c>
      <c r="G132" s="191"/>
      <c r="H132" s="191" t="s">
        <v>1498</v>
      </c>
      <c r="I132" s="191" t="s">
        <v>1482</v>
      </c>
      <c r="J132" s="191">
        <v>20</v>
      </c>
      <c r="K132" s="235"/>
    </row>
    <row r="133" spans="2:11" customFormat="1" ht="15" customHeight="1">
      <c r="B133" s="232"/>
      <c r="C133" s="191" t="s">
        <v>1485</v>
      </c>
      <c r="D133" s="191"/>
      <c r="E133" s="191"/>
      <c r="F133" s="212" t="s">
        <v>1486</v>
      </c>
      <c r="G133" s="191"/>
      <c r="H133" s="191" t="s">
        <v>1520</v>
      </c>
      <c r="I133" s="191" t="s">
        <v>1482</v>
      </c>
      <c r="J133" s="191">
        <v>50</v>
      </c>
      <c r="K133" s="235"/>
    </row>
    <row r="134" spans="2:11" customFormat="1" ht="15" customHeight="1">
      <c r="B134" s="232"/>
      <c r="C134" s="191" t="s">
        <v>1499</v>
      </c>
      <c r="D134" s="191"/>
      <c r="E134" s="191"/>
      <c r="F134" s="212" t="s">
        <v>1486</v>
      </c>
      <c r="G134" s="191"/>
      <c r="H134" s="191" t="s">
        <v>1520</v>
      </c>
      <c r="I134" s="191" t="s">
        <v>1482</v>
      </c>
      <c r="J134" s="191">
        <v>50</v>
      </c>
      <c r="K134" s="235"/>
    </row>
    <row r="135" spans="2:11" customFormat="1" ht="15" customHeight="1">
      <c r="B135" s="232"/>
      <c r="C135" s="191" t="s">
        <v>1505</v>
      </c>
      <c r="D135" s="191"/>
      <c r="E135" s="191"/>
      <c r="F135" s="212" t="s">
        <v>1486</v>
      </c>
      <c r="G135" s="191"/>
      <c r="H135" s="191" t="s">
        <v>1520</v>
      </c>
      <c r="I135" s="191" t="s">
        <v>1482</v>
      </c>
      <c r="J135" s="191">
        <v>50</v>
      </c>
      <c r="K135" s="235"/>
    </row>
    <row r="136" spans="2:11" customFormat="1" ht="15" customHeight="1">
      <c r="B136" s="232"/>
      <c r="C136" s="191" t="s">
        <v>1507</v>
      </c>
      <c r="D136" s="191"/>
      <c r="E136" s="191"/>
      <c r="F136" s="212" t="s">
        <v>1486</v>
      </c>
      <c r="G136" s="191"/>
      <c r="H136" s="191" t="s">
        <v>1520</v>
      </c>
      <c r="I136" s="191" t="s">
        <v>1482</v>
      </c>
      <c r="J136" s="191">
        <v>50</v>
      </c>
      <c r="K136" s="235"/>
    </row>
    <row r="137" spans="2:11" customFormat="1" ht="15" customHeight="1">
      <c r="B137" s="232"/>
      <c r="C137" s="191" t="s">
        <v>1508</v>
      </c>
      <c r="D137" s="191"/>
      <c r="E137" s="191"/>
      <c r="F137" s="212" t="s">
        <v>1486</v>
      </c>
      <c r="G137" s="191"/>
      <c r="H137" s="191" t="s">
        <v>1533</v>
      </c>
      <c r="I137" s="191" t="s">
        <v>1482</v>
      </c>
      <c r="J137" s="191">
        <v>255</v>
      </c>
      <c r="K137" s="235"/>
    </row>
    <row r="138" spans="2:11" customFormat="1" ht="15" customHeight="1">
      <c r="B138" s="232"/>
      <c r="C138" s="191" t="s">
        <v>1510</v>
      </c>
      <c r="D138" s="191"/>
      <c r="E138" s="191"/>
      <c r="F138" s="212" t="s">
        <v>1480</v>
      </c>
      <c r="G138" s="191"/>
      <c r="H138" s="191" t="s">
        <v>1534</v>
      </c>
      <c r="I138" s="191" t="s">
        <v>1512</v>
      </c>
      <c r="J138" s="191"/>
      <c r="K138" s="235"/>
    </row>
    <row r="139" spans="2:11" customFormat="1" ht="15" customHeight="1">
      <c r="B139" s="232"/>
      <c r="C139" s="191" t="s">
        <v>1513</v>
      </c>
      <c r="D139" s="191"/>
      <c r="E139" s="191"/>
      <c r="F139" s="212" t="s">
        <v>1480</v>
      </c>
      <c r="G139" s="191"/>
      <c r="H139" s="191" t="s">
        <v>1535</v>
      </c>
      <c r="I139" s="191" t="s">
        <v>1515</v>
      </c>
      <c r="J139" s="191"/>
      <c r="K139" s="235"/>
    </row>
    <row r="140" spans="2:11" customFormat="1" ht="15" customHeight="1">
      <c r="B140" s="232"/>
      <c r="C140" s="191" t="s">
        <v>1516</v>
      </c>
      <c r="D140" s="191"/>
      <c r="E140" s="191"/>
      <c r="F140" s="212" t="s">
        <v>1480</v>
      </c>
      <c r="G140" s="191"/>
      <c r="H140" s="191" t="s">
        <v>1516</v>
      </c>
      <c r="I140" s="191" t="s">
        <v>1515</v>
      </c>
      <c r="J140" s="191"/>
      <c r="K140" s="235"/>
    </row>
    <row r="141" spans="2:11" customFormat="1" ht="15" customHeight="1">
      <c r="B141" s="232"/>
      <c r="C141" s="191" t="s">
        <v>48</v>
      </c>
      <c r="D141" s="191"/>
      <c r="E141" s="191"/>
      <c r="F141" s="212" t="s">
        <v>1480</v>
      </c>
      <c r="G141" s="191"/>
      <c r="H141" s="191" t="s">
        <v>1536</v>
      </c>
      <c r="I141" s="191" t="s">
        <v>1515</v>
      </c>
      <c r="J141" s="191"/>
      <c r="K141" s="235"/>
    </row>
    <row r="142" spans="2:11" customFormat="1" ht="15" customHeight="1">
      <c r="B142" s="232"/>
      <c r="C142" s="191" t="s">
        <v>1537</v>
      </c>
      <c r="D142" s="191"/>
      <c r="E142" s="191"/>
      <c r="F142" s="212" t="s">
        <v>1480</v>
      </c>
      <c r="G142" s="191"/>
      <c r="H142" s="191" t="s">
        <v>1538</v>
      </c>
      <c r="I142" s="191" t="s">
        <v>1515</v>
      </c>
      <c r="J142" s="191"/>
      <c r="K142" s="235"/>
    </row>
    <row r="143" spans="2:11" customFormat="1" ht="15" customHeight="1">
      <c r="B143" s="236"/>
      <c r="C143" s="237"/>
      <c r="D143" s="237"/>
      <c r="E143" s="237"/>
      <c r="F143" s="237"/>
      <c r="G143" s="237"/>
      <c r="H143" s="237"/>
      <c r="I143" s="237"/>
      <c r="J143" s="237"/>
      <c r="K143" s="238"/>
    </row>
    <row r="144" spans="2:11" customFormat="1" ht="18.75" customHeight="1">
      <c r="B144" s="223"/>
      <c r="C144" s="223"/>
      <c r="D144" s="223"/>
      <c r="E144" s="223"/>
      <c r="F144" s="224"/>
      <c r="G144" s="223"/>
      <c r="H144" s="223"/>
      <c r="I144" s="223"/>
      <c r="J144" s="223"/>
      <c r="K144" s="223"/>
    </row>
    <row r="145" spans="2:11" customFormat="1" ht="18.75" customHeight="1">
      <c r="B145" s="198"/>
      <c r="C145" s="198"/>
      <c r="D145" s="198"/>
      <c r="E145" s="198"/>
      <c r="F145" s="198"/>
      <c r="G145" s="198"/>
      <c r="H145" s="198"/>
      <c r="I145" s="198"/>
      <c r="J145" s="198"/>
      <c r="K145" s="198"/>
    </row>
    <row r="146" spans="2:11" customFormat="1" ht="7.5" customHeight="1">
      <c r="B146" s="199"/>
      <c r="C146" s="200"/>
      <c r="D146" s="200"/>
      <c r="E146" s="200"/>
      <c r="F146" s="200"/>
      <c r="G146" s="200"/>
      <c r="H146" s="200"/>
      <c r="I146" s="200"/>
      <c r="J146" s="200"/>
      <c r="K146" s="201"/>
    </row>
    <row r="147" spans="2:11" customFormat="1" ht="45" customHeight="1">
      <c r="B147" s="202"/>
      <c r="C147" s="309" t="s">
        <v>1539</v>
      </c>
      <c r="D147" s="309"/>
      <c r="E147" s="309"/>
      <c r="F147" s="309"/>
      <c r="G147" s="309"/>
      <c r="H147" s="309"/>
      <c r="I147" s="309"/>
      <c r="J147" s="309"/>
      <c r="K147" s="203"/>
    </row>
    <row r="148" spans="2:11" customFormat="1" ht="17.25" customHeight="1">
      <c r="B148" s="202"/>
      <c r="C148" s="204" t="s">
        <v>1474</v>
      </c>
      <c r="D148" s="204"/>
      <c r="E148" s="204"/>
      <c r="F148" s="204" t="s">
        <v>1475</v>
      </c>
      <c r="G148" s="205"/>
      <c r="H148" s="204" t="s">
        <v>64</v>
      </c>
      <c r="I148" s="204" t="s">
        <v>67</v>
      </c>
      <c r="J148" s="204" t="s">
        <v>1476</v>
      </c>
      <c r="K148" s="203"/>
    </row>
    <row r="149" spans="2:11" customFormat="1" ht="17.25" customHeight="1">
      <c r="B149" s="202"/>
      <c r="C149" s="206" t="s">
        <v>1477</v>
      </c>
      <c r="D149" s="206"/>
      <c r="E149" s="206"/>
      <c r="F149" s="207" t="s">
        <v>1478</v>
      </c>
      <c r="G149" s="208"/>
      <c r="H149" s="206"/>
      <c r="I149" s="206"/>
      <c r="J149" s="206" t="s">
        <v>1479</v>
      </c>
      <c r="K149" s="203"/>
    </row>
    <row r="150" spans="2:11" customFormat="1" ht="5.25" customHeight="1">
      <c r="B150" s="214"/>
      <c r="C150" s="209"/>
      <c r="D150" s="209"/>
      <c r="E150" s="209"/>
      <c r="F150" s="209"/>
      <c r="G150" s="210"/>
      <c r="H150" s="209"/>
      <c r="I150" s="209"/>
      <c r="J150" s="209"/>
      <c r="K150" s="235"/>
    </row>
    <row r="151" spans="2:11" customFormat="1" ht="15" customHeight="1">
      <c r="B151" s="214"/>
      <c r="C151" s="239" t="s">
        <v>1483</v>
      </c>
      <c r="D151" s="191"/>
      <c r="E151" s="191"/>
      <c r="F151" s="240" t="s">
        <v>1480</v>
      </c>
      <c r="G151" s="191"/>
      <c r="H151" s="239" t="s">
        <v>1520</v>
      </c>
      <c r="I151" s="239" t="s">
        <v>1482</v>
      </c>
      <c r="J151" s="239">
        <v>120</v>
      </c>
      <c r="K151" s="235"/>
    </row>
    <row r="152" spans="2:11" customFormat="1" ht="15" customHeight="1">
      <c r="B152" s="214"/>
      <c r="C152" s="239" t="s">
        <v>1529</v>
      </c>
      <c r="D152" s="191"/>
      <c r="E152" s="191"/>
      <c r="F152" s="240" t="s">
        <v>1480</v>
      </c>
      <c r="G152" s="191"/>
      <c r="H152" s="239" t="s">
        <v>1540</v>
      </c>
      <c r="I152" s="239" t="s">
        <v>1482</v>
      </c>
      <c r="J152" s="239" t="s">
        <v>1531</v>
      </c>
      <c r="K152" s="235"/>
    </row>
    <row r="153" spans="2:11" customFormat="1" ht="15" customHeight="1">
      <c r="B153" s="214"/>
      <c r="C153" s="239" t="s">
        <v>1428</v>
      </c>
      <c r="D153" s="191"/>
      <c r="E153" s="191"/>
      <c r="F153" s="240" t="s">
        <v>1480</v>
      </c>
      <c r="G153" s="191"/>
      <c r="H153" s="239" t="s">
        <v>1541</v>
      </c>
      <c r="I153" s="239" t="s">
        <v>1482</v>
      </c>
      <c r="J153" s="239" t="s">
        <v>1531</v>
      </c>
      <c r="K153" s="235"/>
    </row>
    <row r="154" spans="2:11" customFormat="1" ht="15" customHeight="1">
      <c r="B154" s="214"/>
      <c r="C154" s="239" t="s">
        <v>1485</v>
      </c>
      <c r="D154" s="191"/>
      <c r="E154" s="191"/>
      <c r="F154" s="240" t="s">
        <v>1486</v>
      </c>
      <c r="G154" s="191"/>
      <c r="H154" s="239" t="s">
        <v>1520</v>
      </c>
      <c r="I154" s="239" t="s">
        <v>1482</v>
      </c>
      <c r="J154" s="239">
        <v>50</v>
      </c>
      <c r="K154" s="235"/>
    </row>
    <row r="155" spans="2:11" customFormat="1" ht="15" customHeight="1">
      <c r="B155" s="214"/>
      <c r="C155" s="239" t="s">
        <v>1488</v>
      </c>
      <c r="D155" s="191"/>
      <c r="E155" s="191"/>
      <c r="F155" s="240" t="s">
        <v>1480</v>
      </c>
      <c r="G155" s="191"/>
      <c r="H155" s="239" t="s">
        <v>1520</v>
      </c>
      <c r="I155" s="239" t="s">
        <v>1490</v>
      </c>
      <c r="J155" s="239"/>
      <c r="K155" s="235"/>
    </row>
    <row r="156" spans="2:11" customFormat="1" ht="15" customHeight="1">
      <c r="B156" s="214"/>
      <c r="C156" s="239" t="s">
        <v>1499</v>
      </c>
      <c r="D156" s="191"/>
      <c r="E156" s="191"/>
      <c r="F156" s="240" t="s">
        <v>1486</v>
      </c>
      <c r="G156" s="191"/>
      <c r="H156" s="239" t="s">
        <v>1520</v>
      </c>
      <c r="I156" s="239" t="s">
        <v>1482</v>
      </c>
      <c r="J156" s="239">
        <v>50</v>
      </c>
      <c r="K156" s="235"/>
    </row>
    <row r="157" spans="2:11" customFormat="1" ht="15" customHeight="1">
      <c r="B157" s="214"/>
      <c r="C157" s="239" t="s">
        <v>1507</v>
      </c>
      <c r="D157" s="191"/>
      <c r="E157" s="191"/>
      <c r="F157" s="240" t="s">
        <v>1486</v>
      </c>
      <c r="G157" s="191"/>
      <c r="H157" s="239" t="s">
        <v>1520</v>
      </c>
      <c r="I157" s="239" t="s">
        <v>1482</v>
      </c>
      <c r="J157" s="239">
        <v>50</v>
      </c>
      <c r="K157" s="235"/>
    </row>
    <row r="158" spans="2:11" customFormat="1" ht="15" customHeight="1">
      <c r="B158" s="214"/>
      <c r="C158" s="239" t="s">
        <v>1505</v>
      </c>
      <c r="D158" s="191"/>
      <c r="E158" s="191"/>
      <c r="F158" s="240" t="s">
        <v>1486</v>
      </c>
      <c r="G158" s="191"/>
      <c r="H158" s="239" t="s">
        <v>1520</v>
      </c>
      <c r="I158" s="239" t="s">
        <v>1482</v>
      </c>
      <c r="J158" s="239">
        <v>50</v>
      </c>
      <c r="K158" s="235"/>
    </row>
    <row r="159" spans="2:11" customFormat="1" ht="15" customHeight="1">
      <c r="B159" s="214"/>
      <c r="C159" s="239" t="s">
        <v>97</v>
      </c>
      <c r="D159" s="191"/>
      <c r="E159" s="191"/>
      <c r="F159" s="240" t="s">
        <v>1480</v>
      </c>
      <c r="G159" s="191"/>
      <c r="H159" s="239" t="s">
        <v>1542</v>
      </c>
      <c r="I159" s="239" t="s">
        <v>1482</v>
      </c>
      <c r="J159" s="239" t="s">
        <v>1543</v>
      </c>
      <c r="K159" s="235"/>
    </row>
    <row r="160" spans="2:11" customFormat="1" ht="15" customHeight="1">
      <c r="B160" s="214"/>
      <c r="C160" s="239" t="s">
        <v>1544</v>
      </c>
      <c r="D160" s="191"/>
      <c r="E160" s="191"/>
      <c r="F160" s="240" t="s">
        <v>1480</v>
      </c>
      <c r="G160" s="191"/>
      <c r="H160" s="239" t="s">
        <v>1545</v>
      </c>
      <c r="I160" s="239" t="s">
        <v>1515</v>
      </c>
      <c r="J160" s="239"/>
      <c r="K160" s="235"/>
    </row>
    <row r="161" spans="2:11" customFormat="1" ht="15" customHeight="1">
      <c r="B161" s="241"/>
      <c r="C161" s="221"/>
      <c r="D161" s="221"/>
      <c r="E161" s="221"/>
      <c r="F161" s="221"/>
      <c r="G161" s="221"/>
      <c r="H161" s="221"/>
      <c r="I161" s="221"/>
      <c r="J161" s="221"/>
      <c r="K161" s="242"/>
    </row>
    <row r="162" spans="2:11" customFormat="1" ht="18.75" customHeight="1">
      <c r="B162" s="223"/>
      <c r="C162" s="233"/>
      <c r="D162" s="233"/>
      <c r="E162" s="233"/>
      <c r="F162" s="243"/>
      <c r="G162" s="233"/>
      <c r="H162" s="233"/>
      <c r="I162" s="233"/>
      <c r="J162" s="233"/>
      <c r="K162" s="223"/>
    </row>
    <row r="163" spans="2:11" customFormat="1" ht="18.75" customHeight="1">
      <c r="B163" s="198"/>
      <c r="C163" s="198"/>
      <c r="D163" s="198"/>
      <c r="E163" s="198"/>
      <c r="F163" s="198"/>
      <c r="G163" s="198"/>
      <c r="H163" s="198"/>
      <c r="I163" s="198"/>
      <c r="J163" s="198"/>
      <c r="K163" s="198"/>
    </row>
    <row r="164" spans="2:11" customFormat="1" ht="7.5" customHeight="1">
      <c r="B164" s="180"/>
      <c r="C164" s="181"/>
      <c r="D164" s="181"/>
      <c r="E164" s="181"/>
      <c r="F164" s="181"/>
      <c r="G164" s="181"/>
      <c r="H164" s="181"/>
      <c r="I164" s="181"/>
      <c r="J164" s="181"/>
      <c r="K164" s="182"/>
    </row>
    <row r="165" spans="2:11" customFormat="1" ht="45" customHeight="1">
      <c r="B165" s="183"/>
      <c r="C165" s="307" t="s">
        <v>1546</v>
      </c>
      <c r="D165" s="307"/>
      <c r="E165" s="307"/>
      <c r="F165" s="307"/>
      <c r="G165" s="307"/>
      <c r="H165" s="307"/>
      <c r="I165" s="307"/>
      <c r="J165" s="307"/>
      <c r="K165" s="184"/>
    </row>
    <row r="166" spans="2:11" customFormat="1" ht="17.25" customHeight="1">
      <c r="B166" s="183"/>
      <c r="C166" s="204" t="s">
        <v>1474</v>
      </c>
      <c r="D166" s="204"/>
      <c r="E166" s="204"/>
      <c r="F166" s="204" t="s">
        <v>1475</v>
      </c>
      <c r="G166" s="244"/>
      <c r="H166" s="245" t="s">
        <v>64</v>
      </c>
      <c r="I166" s="245" t="s">
        <v>67</v>
      </c>
      <c r="J166" s="204" t="s">
        <v>1476</v>
      </c>
      <c r="K166" s="184"/>
    </row>
    <row r="167" spans="2:11" customFormat="1" ht="17.25" customHeight="1">
      <c r="B167" s="185"/>
      <c r="C167" s="206" t="s">
        <v>1477</v>
      </c>
      <c r="D167" s="206"/>
      <c r="E167" s="206"/>
      <c r="F167" s="207" t="s">
        <v>1478</v>
      </c>
      <c r="G167" s="246"/>
      <c r="H167" s="247"/>
      <c r="I167" s="247"/>
      <c r="J167" s="206" t="s">
        <v>1479</v>
      </c>
      <c r="K167" s="186"/>
    </row>
    <row r="168" spans="2:11" customFormat="1" ht="5.25" customHeight="1">
      <c r="B168" s="214"/>
      <c r="C168" s="209"/>
      <c r="D168" s="209"/>
      <c r="E168" s="209"/>
      <c r="F168" s="209"/>
      <c r="G168" s="210"/>
      <c r="H168" s="209"/>
      <c r="I168" s="209"/>
      <c r="J168" s="209"/>
      <c r="K168" s="235"/>
    </row>
    <row r="169" spans="2:11" customFormat="1" ht="15" customHeight="1">
      <c r="B169" s="214"/>
      <c r="C169" s="191" t="s">
        <v>1483</v>
      </c>
      <c r="D169" s="191"/>
      <c r="E169" s="191"/>
      <c r="F169" s="212" t="s">
        <v>1480</v>
      </c>
      <c r="G169" s="191"/>
      <c r="H169" s="191" t="s">
        <v>1520</v>
      </c>
      <c r="I169" s="191" t="s">
        <v>1482</v>
      </c>
      <c r="J169" s="191">
        <v>120</v>
      </c>
      <c r="K169" s="235"/>
    </row>
    <row r="170" spans="2:11" customFormat="1" ht="15" customHeight="1">
      <c r="B170" s="214"/>
      <c r="C170" s="191" t="s">
        <v>1529</v>
      </c>
      <c r="D170" s="191"/>
      <c r="E170" s="191"/>
      <c r="F170" s="212" t="s">
        <v>1480</v>
      </c>
      <c r="G170" s="191"/>
      <c r="H170" s="191" t="s">
        <v>1530</v>
      </c>
      <c r="I170" s="191" t="s">
        <v>1482</v>
      </c>
      <c r="J170" s="191" t="s">
        <v>1531</v>
      </c>
      <c r="K170" s="235"/>
    </row>
    <row r="171" spans="2:11" customFormat="1" ht="15" customHeight="1">
      <c r="B171" s="214"/>
      <c r="C171" s="191" t="s">
        <v>1428</v>
      </c>
      <c r="D171" s="191"/>
      <c r="E171" s="191"/>
      <c r="F171" s="212" t="s">
        <v>1480</v>
      </c>
      <c r="G171" s="191"/>
      <c r="H171" s="191" t="s">
        <v>1547</v>
      </c>
      <c r="I171" s="191" t="s">
        <v>1482</v>
      </c>
      <c r="J171" s="191" t="s">
        <v>1531</v>
      </c>
      <c r="K171" s="235"/>
    </row>
    <row r="172" spans="2:11" customFormat="1" ht="15" customHeight="1">
      <c r="B172" s="214"/>
      <c r="C172" s="191" t="s">
        <v>1485</v>
      </c>
      <c r="D172" s="191"/>
      <c r="E172" s="191"/>
      <c r="F172" s="212" t="s">
        <v>1486</v>
      </c>
      <c r="G172" s="191"/>
      <c r="H172" s="191" t="s">
        <v>1547</v>
      </c>
      <c r="I172" s="191" t="s">
        <v>1482</v>
      </c>
      <c r="J172" s="191">
        <v>50</v>
      </c>
      <c r="K172" s="235"/>
    </row>
    <row r="173" spans="2:11" customFormat="1" ht="15" customHeight="1">
      <c r="B173" s="214"/>
      <c r="C173" s="191" t="s">
        <v>1488</v>
      </c>
      <c r="D173" s="191"/>
      <c r="E173" s="191"/>
      <c r="F173" s="212" t="s">
        <v>1480</v>
      </c>
      <c r="G173" s="191"/>
      <c r="H173" s="191" t="s">
        <v>1547</v>
      </c>
      <c r="I173" s="191" t="s">
        <v>1490</v>
      </c>
      <c r="J173" s="191"/>
      <c r="K173" s="235"/>
    </row>
    <row r="174" spans="2:11" customFormat="1" ht="15" customHeight="1">
      <c r="B174" s="214"/>
      <c r="C174" s="191" t="s">
        <v>1499</v>
      </c>
      <c r="D174" s="191"/>
      <c r="E174" s="191"/>
      <c r="F174" s="212" t="s">
        <v>1486</v>
      </c>
      <c r="G174" s="191"/>
      <c r="H174" s="191" t="s">
        <v>1547</v>
      </c>
      <c r="I174" s="191" t="s">
        <v>1482</v>
      </c>
      <c r="J174" s="191">
        <v>50</v>
      </c>
      <c r="K174" s="235"/>
    </row>
    <row r="175" spans="2:11" customFormat="1" ht="15" customHeight="1">
      <c r="B175" s="214"/>
      <c r="C175" s="191" t="s">
        <v>1507</v>
      </c>
      <c r="D175" s="191"/>
      <c r="E175" s="191"/>
      <c r="F175" s="212" t="s">
        <v>1486</v>
      </c>
      <c r="G175" s="191"/>
      <c r="H175" s="191" t="s">
        <v>1547</v>
      </c>
      <c r="I175" s="191" t="s">
        <v>1482</v>
      </c>
      <c r="J175" s="191">
        <v>50</v>
      </c>
      <c r="K175" s="235"/>
    </row>
    <row r="176" spans="2:11" customFormat="1" ht="15" customHeight="1">
      <c r="B176" s="214"/>
      <c r="C176" s="191" t="s">
        <v>1505</v>
      </c>
      <c r="D176" s="191"/>
      <c r="E176" s="191"/>
      <c r="F176" s="212" t="s">
        <v>1486</v>
      </c>
      <c r="G176" s="191"/>
      <c r="H176" s="191" t="s">
        <v>1547</v>
      </c>
      <c r="I176" s="191" t="s">
        <v>1482</v>
      </c>
      <c r="J176" s="191">
        <v>50</v>
      </c>
      <c r="K176" s="235"/>
    </row>
    <row r="177" spans="2:11" customFormat="1" ht="15" customHeight="1">
      <c r="B177" s="214"/>
      <c r="C177" s="191" t="s">
        <v>126</v>
      </c>
      <c r="D177" s="191"/>
      <c r="E177" s="191"/>
      <c r="F177" s="212" t="s">
        <v>1480</v>
      </c>
      <c r="G177" s="191"/>
      <c r="H177" s="191" t="s">
        <v>1548</v>
      </c>
      <c r="I177" s="191" t="s">
        <v>1549</v>
      </c>
      <c r="J177" s="191"/>
      <c r="K177" s="235"/>
    </row>
    <row r="178" spans="2:11" customFormat="1" ht="15" customHeight="1">
      <c r="B178" s="214"/>
      <c r="C178" s="191" t="s">
        <v>67</v>
      </c>
      <c r="D178" s="191"/>
      <c r="E178" s="191"/>
      <c r="F178" s="212" t="s">
        <v>1480</v>
      </c>
      <c r="G178" s="191"/>
      <c r="H178" s="191" t="s">
        <v>1550</v>
      </c>
      <c r="I178" s="191" t="s">
        <v>1551</v>
      </c>
      <c r="J178" s="191">
        <v>1</v>
      </c>
      <c r="K178" s="235"/>
    </row>
    <row r="179" spans="2:11" customFormat="1" ht="15" customHeight="1">
      <c r="B179" s="214"/>
      <c r="C179" s="191" t="s">
        <v>63</v>
      </c>
      <c r="D179" s="191"/>
      <c r="E179" s="191"/>
      <c r="F179" s="212" t="s">
        <v>1480</v>
      </c>
      <c r="G179" s="191"/>
      <c r="H179" s="191" t="s">
        <v>1552</v>
      </c>
      <c r="I179" s="191" t="s">
        <v>1482</v>
      </c>
      <c r="J179" s="191">
        <v>20</v>
      </c>
      <c r="K179" s="235"/>
    </row>
    <row r="180" spans="2:11" customFormat="1" ht="15" customHeight="1">
      <c r="B180" s="214"/>
      <c r="C180" s="191" t="s">
        <v>64</v>
      </c>
      <c r="D180" s="191"/>
      <c r="E180" s="191"/>
      <c r="F180" s="212" t="s">
        <v>1480</v>
      </c>
      <c r="G180" s="191"/>
      <c r="H180" s="191" t="s">
        <v>1553</v>
      </c>
      <c r="I180" s="191" t="s">
        <v>1482</v>
      </c>
      <c r="J180" s="191">
        <v>255</v>
      </c>
      <c r="K180" s="235"/>
    </row>
    <row r="181" spans="2:11" customFormat="1" ht="15" customHeight="1">
      <c r="B181" s="214"/>
      <c r="C181" s="191" t="s">
        <v>127</v>
      </c>
      <c r="D181" s="191"/>
      <c r="E181" s="191"/>
      <c r="F181" s="212" t="s">
        <v>1480</v>
      </c>
      <c r="G181" s="191"/>
      <c r="H181" s="191" t="s">
        <v>1444</v>
      </c>
      <c r="I181" s="191" t="s">
        <v>1482</v>
      </c>
      <c r="J181" s="191">
        <v>10</v>
      </c>
      <c r="K181" s="235"/>
    </row>
    <row r="182" spans="2:11" customFormat="1" ht="15" customHeight="1">
      <c r="B182" s="214"/>
      <c r="C182" s="191" t="s">
        <v>128</v>
      </c>
      <c r="D182" s="191"/>
      <c r="E182" s="191"/>
      <c r="F182" s="212" t="s">
        <v>1480</v>
      </c>
      <c r="G182" s="191"/>
      <c r="H182" s="191" t="s">
        <v>1554</v>
      </c>
      <c r="I182" s="191" t="s">
        <v>1515</v>
      </c>
      <c r="J182" s="191"/>
      <c r="K182" s="235"/>
    </row>
    <row r="183" spans="2:11" customFormat="1" ht="15" customHeight="1">
      <c r="B183" s="214"/>
      <c r="C183" s="191" t="s">
        <v>1555</v>
      </c>
      <c r="D183" s="191"/>
      <c r="E183" s="191"/>
      <c r="F183" s="212" t="s">
        <v>1480</v>
      </c>
      <c r="G183" s="191"/>
      <c r="H183" s="191" t="s">
        <v>1556</v>
      </c>
      <c r="I183" s="191" t="s">
        <v>1515</v>
      </c>
      <c r="J183" s="191"/>
      <c r="K183" s="235"/>
    </row>
    <row r="184" spans="2:11" customFormat="1" ht="15" customHeight="1">
      <c r="B184" s="214"/>
      <c r="C184" s="191" t="s">
        <v>1544</v>
      </c>
      <c r="D184" s="191"/>
      <c r="E184" s="191"/>
      <c r="F184" s="212" t="s">
        <v>1480</v>
      </c>
      <c r="G184" s="191"/>
      <c r="H184" s="191" t="s">
        <v>1557</v>
      </c>
      <c r="I184" s="191" t="s">
        <v>1515</v>
      </c>
      <c r="J184" s="191"/>
      <c r="K184" s="235"/>
    </row>
    <row r="185" spans="2:11" customFormat="1" ht="15" customHeight="1">
      <c r="B185" s="214"/>
      <c r="C185" s="191" t="s">
        <v>130</v>
      </c>
      <c r="D185" s="191"/>
      <c r="E185" s="191"/>
      <c r="F185" s="212" t="s">
        <v>1486</v>
      </c>
      <c r="G185" s="191"/>
      <c r="H185" s="191" t="s">
        <v>1558</v>
      </c>
      <c r="I185" s="191" t="s">
        <v>1482</v>
      </c>
      <c r="J185" s="191">
        <v>50</v>
      </c>
      <c r="K185" s="235"/>
    </row>
    <row r="186" spans="2:11" customFormat="1" ht="15" customHeight="1">
      <c r="B186" s="214"/>
      <c r="C186" s="191" t="s">
        <v>1559</v>
      </c>
      <c r="D186" s="191"/>
      <c r="E186" s="191"/>
      <c r="F186" s="212" t="s">
        <v>1486</v>
      </c>
      <c r="G186" s="191"/>
      <c r="H186" s="191" t="s">
        <v>1560</v>
      </c>
      <c r="I186" s="191" t="s">
        <v>1561</v>
      </c>
      <c r="J186" s="191"/>
      <c r="K186" s="235"/>
    </row>
    <row r="187" spans="2:11" customFormat="1" ht="15" customHeight="1">
      <c r="B187" s="214"/>
      <c r="C187" s="191" t="s">
        <v>1562</v>
      </c>
      <c r="D187" s="191"/>
      <c r="E187" s="191"/>
      <c r="F187" s="212" t="s">
        <v>1486</v>
      </c>
      <c r="G187" s="191"/>
      <c r="H187" s="191" t="s">
        <v>1563</v>
      </c>
      <c r="I187" s="191" t="s">
        <v>1561</v>
      </c>
      <c r="J187" s="191"/>
      <c r="K187" s="235"/>
    </row>
    <row r="188" spans="2:11" customFormat="1" ht="15" customHeight="1">
      <c r="B188" s="214"/>
      <c r="C188" s="191" t="s">
        <v>1564</v>
      </c>
      <c r="D188" s="191"/>
      <c r="E188" s="191"/>
      <c r="F188" s="212" t="s">
        <v>1486</v>
      </c>
      <c r="G188" s="191"/>
      <c r="H188" s="191" t="s">
        <v>1565</v>
      </c>
      <c r="I188" s="191" t="s">
        <v>1561</v>
      </c>
      <c r="J188" s="191"/>
      <c r="K188" s="235"/>
    </row>
    <row r="189" spans="2:11" customFormat="1" ht="15" customHeight="1">
      <c r="B189" s="214"/>
      <c r="C189" s="248" t="s">
        <v>1566</v>
      </c>
      <c r="D189" s="191"/>
      <c r="E189" s="191"/>
      <c r="F189" s="212" t="s">
        <v>1486</v>
      </c>
      <c r="G189" s="191"/>
      <c r="H189" s="191" t="s">
        <v>1567</v>
      </c>
      <c r="I189" s="191" t="s">
        <v>1568</v>
      </c>
      <c r="J189" s="249" t="s">
        <v>1569</v>
      </c>
      <c r="K189" s="235"/>
    </row>
    <row r="190" spans="2:11" customFormat="1" ht="15" customHeight="1">
      <c r="B190" s="250"/>
      <c r="C190" s="251" t="s">
        <v>1570</v>
      </c>
      <c r="D190" s="252"/>
      <c r="E190" s="252"/>
      <c r="F190" s="253" t="s">
        <v>1486</v>
      </c>
      <c r="G190" s="252"/>
      <c r="H190" s="252" t="s">
        <v>1571</v>
      </c>
      <c r="I190" s="252" t="s">
        <v>1568</v>
      </c>
      <c r="J190" s="254" t="s">
        <v>1569</v>
      </c>
      <c r="K190" s="255"/>
    </row>
    <row r="191" spans="2:11" customFormat="1" ht="15" customHeight="1">
      <c r="B191" s="214"/>
      <c r="C191" s="248" t="s">
        <v>52</v>
      </c>
      <c r="D191" s="191"/>
      <c r="E191" s="191"/>
      <c r="F191" s="212" t="s">
        <v>1480</v>
      </c>
      <c r="G191" s="191"/>
      <c r="H191" s="188" t="s">
        <v>1572</v>
      </c>
      <c r="I191" s="191" t="s">
        <v>1573</v>
      </c>
      <c r="J191" s="191"/>
      <c r="K191" s="235"/>
    </row>
    <row r="192" spans="2:11" customFormat="1" ht="15" customHeight="1">
      <c r="B192" s="214"/>
      <c r="C192" s="248" t="s">
        <v>1574</v>
      </c>
      <c r="D192" s="191"/>
      <c r="E192" s="191"/>
      <c r="F192" s="212" t="s">
        <v>1480</v>
      </c>
      <c r="G192" s="191"/>
      <c r="H192" s="191" t="s">
        <v>1575</v>
      </c>
      <c r="I192" s="191" t="s">
        <v>1515</v>
      </c>
      <c r="J192" s="191"/>
      <c r="K192" s="235"/>
    </row>
    <row r="193" spans="2:11" customFormat="1" ht="15" customHeight="1">
      <c r="B193" s="214"/>
      <c r="C193" s="248" t="s">
        <v>1576</v>
      </c>
      <c r="D193" s="191"/>
      <c r="E193" s="191"/>
      <c r="F193" s="212" t="s">
        <v>1480</v>
      </c>
      <c r="G193" s="191"/>
      <c r="H193" s="191" t="s">
        <v>1577</v>
      </c>
      <c r="I193" s="191" t="s">
        <v>1515</v>
      </c>
      <c r="J193" s="191"/>
      <c r="K193" s="235"/>
    </row>
    <row r="194" spans="2:11" customFormat="1" ht="15" customHeight="1">
      <c r="B194" s="214"/>
      <c r="C194" s="248" t="s">
        <v>1578</v>
      </c>
      <c r="D194" s="191"/>
      <c r="E194" s="191"/>
      <c r="F194" s="212" t="s">
        <v>1486</v>
      </c>
      <c r="G194" s="191"/>
      <c r="H194" s="191" t="s">
        <v>1579</v>
      </c>
      <c r="I194" s="191" t="s">
        <v>1515</v>
      </c>
      <c r="J194" s="191"/>
      <c r="K194" s="235"/>
    </row>
    <row r="195" spans="2:11" customFormat="1" ht="15" customHeight="1">
      <c r="B195" s="241"/>
      <c r="C195" s="256"/>
      <c r="D195" s="221"/>
      <c r="E195" s="221"/>
      <c r="F195" s="221"/>
      <c r="G195" s="221"/>
      <c r="H195" s="221"/>
      <c r="I195" s="221"/>
      <c r="J195" s="221"/>
      <c r="K195" s="242"/>
    </row>
    <row r="196" spans="2:11" customFormat="1" ht="18.75" customHeight="1">
      <c r="B196" s="223"/>
      <c r="C196" s="233"/>
      <c r="D196" s="233"/>
      <c r="E196" s="233"/>
      <c r="F196" s="243"/>
      <c r="G196" s="233"/>
      <c r="H196" s="233"/>
      <c r="I196" s="233"/>
      <c r="J196" s="233"/>
      <c r="K196" s="223"/>
    </row>
    <row r="197" spans="2:11" customFormat="1" ht="18.75" customHeight="1">
      <c r="B197" s="223"/>
      <c r="C197" s="233"/>
      <c r="D197" s="233"/>
      <c r="E197" s="233"/>
      <c r="F197" s="243"/>
      <c r="G197" s="233"/>
      <c r="H197" s="233"/>
      <c r="I197" s="233"/>
      <c r="J197" s="233"/>
      <c r="K197" s="223"/>
    </row>
    <row r="198" spans="2:11" customFormat="1" ht="18.75" customHeight="1">
      <c r="B198" s="198"/>
      <c r="C198" s="198"/>
      <c r="D198" s="198"/>
      <c r="E198" s="198"/>
      <c r="F198" s="198"/>
      <c r="G198" s="198"/>
      <c r="H198" s="198"/>
      <c r="I198" s="198"/>
      <c r="J198" s="198"/>
      <c r="K198" s="198"/>
    </row>
    <row r="199" spans="2:11" customFormat="1" ht="13.5">
      <c r="B199" s="180"/>
      <c r="C199" s="181"/>
      <c r="D199" s="181"/>
      <c r="E199" s="181"/>
      <c r="F199" s="181"/>
      <c r="G199" s="181"/>
      <c r="H199" s="181"/>
      <c r="I199" s="181"/>
      <c r="J199" s="181"/>
      <c r="K199" s="182"/>
    </row>
    <row r="200" spans="2:11" customFormat="1" ht="21">
      <c r="B200" s="183"/>
      <c r="C200" s="307" t="s">
        <v>1580</v>
      </c>
      <c r="D200" s="307"/>
      <c r="E200" s="307"/>
      <c r="F200" s="307"/>
      <c r="G200" s="307"/>
      <c r="H200" s="307"/>
      <c r="I200" s="307"/>
      <c r="J200" s="307"/>
      <c r="K200" s="184"/>
    </row>
    <row r="201" spans="2:11" customFormat="1" ht="25.5" customHeight="1">
      <c r="B201" s="183"/>
      <c r="C201" s="257" t="s">
        <v>1581</v>
      </c>
      <c r="D201" s="257"/>
      <c r="E201" s="257"/>
      <c r="F201" s="257" t="s">
        <v>1582</v>
      </c>
      <c r="G201" s="258"/>
      <c r="H201" s="310" t="s">
        <v>1583</v>
      </c>
      <c r="I201" s="310"/>
      <c r="J201" s="310"/>
      <c r="K201" s="184"/>
    </row>
    <row r="202" spans="2:11" customFormat="1" ht="5.25" customHeight="1">
      <c r="B202" s="214"/>
      <c r="C202" s="209"/>
      <c r="D202" s="209"/>
      <c r="E202" s="209"/>
      <c r="F202" s="209"/>
      <c r="G202" s="233"/>
      <c r="H202" s="209"/>
      <c r="I202" s="209"/>
      <c r="J202" s="209"/>
      <c r="K202" s="235"/>
    </row>
    <row r="203" spans="2:11" customFormat="1" ht="15" customHeight="1">
      <c r="B203" s="214"/>
      <c r="C203" s="191" t="s">
        <v>1573</v>
      </c>
      <c r="D203" s="191"/>
      <c r="E203" s="191"/>
      <c r="F203" s="212" t="s">
        <v>53</v>
      </c>
      <c r="G203" s="191"/>
      <c r="H203" s="311" t="s">
        <v>1584</v>
      </c>
      <c r="I203" s="311"/>
      <c r="J203" s="311"/>
      <c r="K203" s="235"/>
    </row>
    <row r="204" spans="2:11" customFormat="1" ht="15" customHeight="1">
      <c r="B204" s="214"/>
      <c r="C204" s="191"/>
      <c r="D204" s="191"/>
      <c r="E204" s="191"/>
      <c r="F204" s="212" t="s">
        <v>54</v>
      </c>
      <c r="G204" s="191"/>
      <c r="H204" s="311" t="s">
        <v>1585</v>
      </c>
      <c r="I204" s="311"/>
      <c r="J204" s="311"/>
      <c r="K204" s="235"/>
    </row>
    <row r="205" spans="2:11" customFormat="1" ht="15" customHeight="1">
      <c r="B205" s="214"/>
      <c r="C205" s="191"/>
      <c r="D205" s="191"/>
      <c r="E205" s="191"/>
      <c r="F205" s="212" t="s">
        <v>57</v>
      </c>
      <c r="G205" s="191"/>
      <c r="H205" s="311" t="s">
        <v>1586</v>
      </c>
      <c r="I205" s="311"/>
      <c r="J205" s="311"/>
      <c r="K205" s="235"/>
    </row>
    <row r="206" spans="2:11" customFormat="1" ht="15" customHeight="1">
      <c r="B206" s="214"/>
      <c r="C206" s="191"/>
      <c r="D206" s="191"/>
      <c r="E206" s="191"/>
      <c r="F206" s="212" t="s">
        <v>55</v>
      </c>
      <c r="G206" s="191"/>
      <c r="H206" s="311" t="s">
        <v>1587</v>
      </c>
      <c r="I206" s="311"/>
      <c r="J206" s="311"/>
      <c r="K206" s="235"/>
    </row>
    <row r="207" spans="2:11" customFormat="1" ht="15" customHeight="1">
      <c r="B207" s="214"/>
      <c r="C207" s="191"/>
      <c r="D207" s="191"/>
      <c r="E207" s="191"/>
      <c r="F207" s="212" t="s">
        <v>56</v>
      </c>
      <c r="G207" s="191"/>
      <c r="H207" s="311" t="s">
        <v>1588</v>
      </c>
      <c r="I207" s="311"/>
      <c r="J207" s="311"/>
      <c r="K207" s="235"/>
    </row>
    <row r="208" spans="2:11" customFormat="1" ht="15" customHeight="1">
      <c r="B208" s="214"/>
      <c r="C208" s="191"/>
      <c r="D208" s="191"/>
      <c r="E208" s="191"/>
      <c r="F208" s="212"/>
      <c r="G208" s="191"/>
      <c r="H208" s="191"/>
      <c r="I208" s="191"/>
      <c r="J208" s="191"/>
      <c r="K208" s="235"/>
    </row>
    <row r="209" spans="2:11" customFormat="1" ht="15" customHeight="1">
      <c r="B209" s="214"/>
      <c r="C209" s="191" t="s">
        <v>1527</v>
      </c>
      <c r="D209" s="191"/>
      <c r="E209" s="191"/>
      <c r="F209" s="212" t="s">
        <v>89</v>
      </c>
      <c r="G209" s="191"/>
      <c r="H209" s="311" t="s">
        <v>1589</v>
      </c>
      <c r="I209" s="311"/>
      <c r="J209" s="311"/>
      <c r="K209" s="235"/>
    </row>
    <row r="210" spans="2:11" customFormat="1" ht="15" customHeight="1">
      <c r="B210" s="214"/>
      <c r="C210" s="191"/>
      <c r="D210" s="191"/>
      <c r="E210" s="191"/>
      <c r="F210" s="212" t="s">
        <v>1422</v>
      </c>
      <c r="G210" s="191"/>
      <c r="H210" s="311" t="s">
        <v>1423</v>
      </c>
      <c r="I210" s="311"/>
      <c r="J210" s="311"/>
      <c r="K210" s="235"/>
    </row>
    <row r="211" spans="2:11" customFormat="1" ht="15" customHeight="1">
      <c r="B211" s="214"/>
      <c r="C211" s="191"/>
      <c r="D211" s="191"/>
      <c r="E211" s="191"/>
      <c r="F211" s="212" t="s">
        <v>1420</v>
      </c>
      <c r="G211" s="191"/>
      <c r="H211" s="311" t="s">
        <v>1590</v>
      </c>
      <c r="I211" s="311"/>
      <c r="J211" s="311"/>
      <c r="K211" s="235"/>
    </row>
    <row r="212" spans="2:11" customFormat="1" ht="15" customHeight="1">
      <c r="B212" s="259"/>
      <c r="C212" s="191"/>
      <c r="D212" s="191"/>
      <c r="E212" s="191"/>
      <c r="F212" s="212" t="s">
        <v>1424</v>
      </c>
      <c r="G212" s="248"/>
      <c r="H212" s="312" t="s">
        <v>1425</v>
      </c>
      <c r="I212" s="312"/>
      <c r="J212" s="312"/>
      <c r="K212" s="260"/>
    </row>
    <row r="213" spans="2:11" customFormat="1" ht="15" customHeight="1">
      <c r="B213" s="259"/>
      <c r="C213" s="191"/>
      <c r="D213" s="191"/>
      <c r="E213" s="191"/>
      <c r="F213" s="212" t="s">
        <v>1426</v>
      </c>
      <c r="G213" s="248"/>
      <c r="H213" s="312" t="s">
        <v>1591</v>
      </c>
      <c r="I213" s="312"/>
      <c r="J213" s="312"/>
      <c r="K213" s="260"/>
    </row>
    <row r="214" spans="2:11" customFormat="1" ht="15" customHeight="1">
      <c r="B214" s="259"/>
      <c r="C214" s="191"/>
      <c r="D214" s="191"/>
      <c r="E214" s="191"/>
      <c r="F214" s="212"/>
      <c r="G214" s="248"/>
      <c r="H214" s="239"/>
      <c r="I214" s="239"/>
      <c r="J214" s="239"/>
      <c r="K214" s="260"/>
    </row>
    <row r="215" spans="2:11" customFormat="1" ht="15" customHeight="1">
      <c r="B215" s="259"/>
      <c r="C215" s="191" t="s">
        <v>1551</v>
      </c>
      <c r="D215" s="191"/>
      <c r="E215" s="191"/>
      <c r="F215" s="212">
        <v>1</v>
      </c>
      <c r="G215" s="248"/>
      <c r="H215" s="312" t="s">
        <v>1592</v>
      </c>
      <c r="I215" s="312"/>
      <c r="J215" s="312"/>
      <c r="K215" s="260"/>
    </row>
    <row r="216" spans="2:11" customFormat="1" ht="15" customHeight="1">
      <c r="B216" s="259"/>
      <c r="C216" s="191"/>
      <c r="D216" s="191"/>
      <c r="E216" s="191"/>
      <c r="F216" s="212">
        <v>2</v>
      </c>
      <c r="G216" s="248"/>
      <c r="H216" s="312" t="s">
        <v>1593</v>
      </c>
      <c r="I216" s="312"/>
      <c r="J216" s="312"/>
      <c r="K216" s="260"/>
    </row>
    <row r="217" spans="2:11" customFormat="1" ht="15" customHeight="1">
      <c r="B217" s="259"/>
      <c r="C217" s="191"/>
      <c r="D217" s="191"/>
      <c r="E217" s="191"/>
      <c r="F217" s="212">
        <v>3</v>
      </c>
      <c r="G217" s="248"/>
      <c r="H217" s="312" t="s">
        <v>1594</v>
      </c>
      <c r="I217" s="312"/>
      <c r="J217" s="312"/>
      <c r="K217" s="260"/>
    </row>
    <row r="218" spans="2:11" customFormat="1" ht="15" customHeight="1">
      <c r="B218" s="259"/>
      <c r="C218" s="191"/>
      <c r="D218" s="191"/>
      <c r="E218" s="191"/>
      <c r="F218" s="212">
        <v>4</v>
      </c>
      <c r="G218" s="248"/>
      <c r="H218" s="312" t="s">
        <v>1595</v>
      </c>
      <c r="I218" s="312"/>
      <c r="J218" s="312"/>
      <c r="K218" s="260"/>
    </row>
    <row r="219" spans="2:11" customFormat="1" ht="12.75" customHeight="1">
      <c r="B219" s="261"/>
      <c r="C219" s="262"/>
      <c r="D219" s="262"/>
      <c r="E219" s="262"/>
      <c r="F219" s="262"/>
      <c r="G219" s="262"/>
      <c r="H219" s="262"/>
      <c r="I219" s="262"/>
      <c r="J219" s="262"/>
      <c r="K219" s="26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39370078740157483" right="0.39370078740157483" top="0.39370078740157483" bottom="0.39370078740157483" header="0" footer="0"/>
  <pageSetup paperSize="9" scale="77" fitToHeight="100" orientation="portrait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SO 01 - Monoblok - Archit...</vt:lpstr>
      <vt:lpstr>Pokyny pro vyplnění</vt:lpstr>
      <vt:lpstr>'Rekapitulace stavby'!Názvy_tisku</vt:lpstr>
      <vt:lpstr>'SO 01 - Monoblok - Archit...'!Názvy_tisku</vt:lpstr>
      <vt:lpstr>'Pokyny pro vyplnění'!Oblast_tisku</vt:lpstr>
      <vt:lpstr>'Rekapitulace stavby'!Oblast_tisku</vt:lpstr>
      <vt:lpstr>'SO 01 - Monoblok - Archit...'!Oblast_tisku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František Příhoda - STORING spol. s r.o.</dc:creator>
  <cp:lastModifiedBy>Ing. František Příhoda - STORING spol. s r.o.</cp:lastModifiedBy>
  <dcterms:created xsi:type="dcterms:W3CDTF">2024-09-16T07:24:46Z</dcterms:created>
  <dcterms:modified xsi:type="dcterms:W3CDTF">2024-09-16T07:41:11Z</dcterms:modified>
</cp:coreProperties>
</file>