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kramar\Desktop\VZ35_2024_Palivové karty\k odeslani\"/>
    </mc:Choice>
  </mc:AlternateContent>
  <bookViews>
    <workbookView xWindow="-105" yWindow="-105" windowWidth="23250" windowHeight="12450"/>
  </bookViews>
  <sheets>
    <sheet name="VÝPOČET NABÍDKOVÉ CENY_USD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  <c r="C22" i="1" s="1"/>
  <c r="C6" i="1" l="1"/>
  <c r="C12" i="1" s="1"/>
  <c r="C5" i="1"/>
  <c r="D5" i="1" s="1"/>
  <c r="C10" i="1" l="1"/>
  <c r="C14" i="1" s="1"/>
  <c r="D10" i="1"/>
  <c r="E5" i="1"/>
  <c r="E10" i="1" s="1"/>
  <c r="D6" i="1"/>
  <c r="D12" i="1" s="1"/>
  <c r="E6" i="1" l="1"/>
  <c r="E12" i="1" s="1"/>
  <c r="E14" i="1" s="1"/>
  <c r="D14" i="1"/>
</calcChain>
</file>

<file path=xl/sharedStrings.xml><?xml version="1.0" encoding="utf-8"?>
<sst xmlns="http://schemas.openxmlformats.org/spreadsheetml/2006/main" count="44" uniqueCount="41">
  <si>
    <t>Nabídková cena NC za 1 litr bez DPH v Kč*</t>
  </si>
  <si>
    <t>Výše DPH 21% v Kč</t>
  </si>
  <si>
    <t>Cena včetně DPH v Kč</t>
  </si>
  <si>
    <t>Pevně stanovená položka IP (inline prémie) v USD na dobu 48 měsíců</t>
  </si>
  <si>
    <t>1 litr benzínu Natural 95</t>
  </si>
  <si>
    <t>1 litr nafty motorové</t>
  </si>
  <si>
    <t>* vzorec pro výpočet uvedený na listu "VZOREC PRO VÝPOČET"</t>
  </si>
  <si>
    <t>Celková nabídková cena v Kč</t>
  </si>
  <si>
    <t>Cena bez DPH v Kč</t>
  </si>
  <si>
    <t>100 000 litrů</t>
  </si>
  <si>
    <t>benzínu Natural 95</t>
  </si>
  <si>
    <t>350 000 litrů</t>
  </si>
  <si>
    <t>nafty motorové</t>
  </si>
  <si>
    <t>Celkem</t>
  </si>
  <si>
    <t>ZADÁNÍ HODNOT PRO VÝPOČET</t>
  </si>
  <si>
    <t>PT - Natural 95</t>
  </si>
  <si>
    <t>PT - nafta motorová</t>
  </si>
  <si>
    <t>KT</t>
  </si>
  <si>
    <t>SPD - Natural 95</t>
  </si>
  <si>
    <t>SPD - nafta motorová</t>
  </si>
  <si>
    <t>Červené pole představuje celkovou nabídkovou cenu účastníka v Kč bez DPH</t>
  </si>
  <si>
    <t>VZOREC PRO VÝPOČET NABÍDKOVÉ CENY</t>
  </si>
  <si>
    <t>Nabídková cena bude stanovena dle následujícího vzorce:</t>
  </si>
  <si>
    <t>NC = (PT + IP uchazeče) x KT x DR / 1000 + SPD</t>
  </si>
  <si>
    <r>
      <t xml:space="preserve">NC </t>
    </r>
    <r>
      <rPr>
        <sz val="11"/>
        <color theme="1"/>
        <rFont val="Calibri"/>
        <family val="2"/>
        <charset val="238"/>
        <scheme val="minor"/>
      </rPr>
      <t>je nabídková cena za 1 litr benzínu / 1 litr nafty (bez DPH),</t>
    </r>
  </si>
  <si>
    <r>
      <t xml:space="preserve">IP </t>
    </r>
    <r>
      <rPr>
        <sz val="11"/>
        <color theme="1"/>
        <rFont val="Calibri"/>
        <family val="2"/>
        <charset val="238"/>
        <scheme val="minor"/>
      </rPr>
      <t>je prémium tuzemského trhu v USD za 1 t paliva představující náklady na zpracování produktu, doplnění biosložkou,</t>
    </r>
  </si>
  <si>
    <t>obchodní marži dodavatele, náklady na dopravu zboží z rafinerie do místa výdeje i náklady na nutnou rekonstrukci stojanů</t>
  </si>
  <si>
    <t>a autorizačních zařízení a další náklady související s provozováním čerpacích stanic a administrativními úkony uchazeče,</t>
  </si>
  <si>
    <r>
      <t xml:space="preserve">DR </t>
    </r>
    <r>
      <rPr>
        <sz val="11"/>
        <color theme="1"/>
        <rFont val="Calibri"/>
        <family val="2"/>
        <charset val="238"/>
        <scheme val="minor"/>
      </rPr>
      <t xml:space="preserve">je referenční hustota (koeficient), </t>
    </r>
    <r>
      <rPr>
        <b/>
        <sz val="11"/>
        <color theme="1"/>
        <rFont val="Calibri"/>
        <family val="2"/>
        <charset val="238"/>
        <scheme val="minor"/>
      </rPr>
      <t>Natural 95= 0,755 kg/m3, nafta= 0,845 kg/m3</t>
    </r>
  </si>
  <si>
    <t xml:space="preserve"> Příloha č. 4.2 - Tabulka pro výpočet nabídkové ceny - část 2 VZ</t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</si>
  <si>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Natural 95 = 12,84 Kč bez DPH</t>
    </r>
  </si>
  <si>
    <t>Kurzy ČNB</t>
  </si>
  <si>
    <r>
      <t xml:space="preserve">SPD </t>
    </r>
    <r>
      <rPr>
        <sz val="11"/>
        <rFont val="Calibri"/>
        <family val="2"/>
        <charset val="238"/>
        <scheme val="minor"/>
      </rPr>
      <t xml:space="preserve">je spotřební daň, </t>
    </r>
    <r>
      <rPr>
        <b/>
        <sz val="11"/>
        <rFont val="Calibri"/>
        <family val="2"/>
        <charset val="238"/>
        <scheme val="minor"/>
      </rPr>
      <t>nafta = 9,95 Kč bez DPH</t>
    </r>
    <r>
      <rPr>
        <sz val="8"/>
        <rFont val="Calibri"/>
        <family val="2"/>
        <charset val="238"/>
        <scheme val="minor"/>
      </rPr>
      <t> </t>
    </r>
  </si>
  <si>
    <r>
      <t xml:space="preserve">SPD </t>
    </r>
    <r>
      <rPr>
        <sz val="11"/>
        <color theme="1"/>
        <rFont val="Calibri"/>
        <family val="2"/>
        <charset val="238"/>
        <scheme val="minor"/>
      </rPr>
      <t xml:space="preserve">je spotřební daň, </t>
    </r>
    <r>
      <rPr>
        <b/>
        <sz val="11"/>
        <color theme="1"/>
        <rFont val="Calibri"/>
        <family val="2"/>
        <charset val="238"/>
        <scheme val="minor"/>
      </rPr>
      <t>Natural 95= 12,84 Kč bez DPH, nafta= 9,95 Kč bez DPH</t>
    </r>
    <r>
      <rPr>
        <sz val="8"/>
        <color theme="1"/>
        <rFont val="Calibri"/>
        <family val="2"/>
        <charset val="238"/>
        <scheme val="minor"/>
      </rPr>
      <t> </t>
    </r>
  </si>
  <si>
    <t>průměr</t>
  </si>
  <si>
    <r>
      <t xml:space="preserve">KT </t>
    </r>
    <r>
      <rPr>
        <sz val="11"/>
        <rFont val="Calibri"/>
        <family val="2"/>
        <charset val="238"/>
        <scheme val="minor"/>
      </rPr>
      <t>je aritmetický průměr denních kotací kurzů Kč/USD vydaných ČNB za předcházející týden  16.-20.09. 2024</t>
    </r>
    <r>
      <rPr>
        <b/>
        <sz val="11"/>
        <rFont val="Calibri"/>
        <family val="2"/>
        <charset val="238"/>
        <scheme val="minor"/>
      </rPr>
      <t/>
    </r>
  </si>
  <si>
    <t>Natural 95 + Nafta motorová:</t>
  </si>
  <si>
    <t>Jednotková nabídková cena v Kč stanovená pro 42. kaledndářní týden 2024</t>
  </si>
  <si>
    <r>
      <t xml:space="preserve">PT </t>
    </r>
    <r>
      <rPr>
        <sz val="11"/>
        <color theme="1"/>
        <rFont val="Calibri"/>
        <family val="2"/>
        <charset val="238"/>
        <scheme val="minor"/>
      </rPr>
      <t>je aritmetický průměr všech uveřejněných denních kotací Platts Barges FOB, Rotterdam Mean z týdne</t>
    </r>
    <r>
      <rPr>
        <b/>
        <sz val="11"/>
        <color theme="1"/>
        <rFont val="Calibri"/>
        <family val="2"/>
        <charset val="238"/>
        <scheme val="minor"/>
      </rPr>
      <t xml:space="preserve">  14.-18. 10. 2024 v USD</t>
    </r>
  </si>
  <si>
    <r>
      <t xml:space="preserve">PT </t>
    </r>
    <r>
      <rPr>
        <sz val="11"/>
        <color theme="1"/>
        <rFont val="Calibri"/>
        <family val="2"/>
        <charset val="238"/>
        <scheme val="minor"/>
      </rPr>
      <t xml:space="preserve">je aritmetický průměr všech uveřejněných denních kotací </t>
    </r>
    <r>
      <rPr>
        <b/>
        <sz val="11"/>
        <color theme="1"/>
        <rFont val="Calibri"/>
        <family val="2"/>
        <charset val="238"/>
        <scheme val="minor"/>
      </rPr>
      <t xml:space="preserve">Platts Barges FOB Rotterdam Mean z týdne  14.-18. 10. 2024 v USD, </t>
    </r>
  </si>
  <si>
    <r>
      <t xml:space="preserve">KT </t>
    </r>
    <r>
      <rPr>
        <sz val="11"/>
        <rFont val="Calibri"/>
        <family val="2"/>
        <charset val="238"/>
        <scheme val="minor"/>
      </rPr>
      <t xml:space="preserve">je aritmetický průměr denních kotací </t>
    </r>
    <r>
      <rPr>
        <b/>
        <sz val="11"/>
        <rFont val="Calibri"/>
        <family val="2"/>
        <charset val="238"/>
        <scheme val="minor"/>
      </rPr>
      <t>kurzů Kč/USD vydaných ČNB za týden  14.-18. 10.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</si>
</sst>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Arial"/>
      <family val="2"/>
      <charset val="238"/>
    </font>
    <font>
      <b/>
      <u/>
      <sz val="16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5" fillId="0" borderId="24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5" fillId="3" borderId="6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>
      <alignment horizontal="center" vertical="center" wrapText="1"/>
    </xf>
    <xf numFmtId="164" fontId="11" fillId="0" borderId="23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2" fontId="15" fillId="3" borderId="24" xfId="0" applyNumberFormat="1" applyFont="1" applyFill="1" applyBorder="1"/>
    <xf numFmtId="2" fontId="18" fillId="0" borderId="24" xfId="0" applyNumberFormat="1" applyFont="1" applyBorder="1"/>
    <xf numFmtId="0" fontId="20" fillId="2" borderId="1" xfId="0" applyFont="1" applyFill="1" applyBorder="1" applyAlignment="1">
      <alignment horizontal="center" vertical="center" wrapText="1"/>
    </xf>
    <xf numFmtId="14" fontId="0" fillId="0" borderId="24" xfId="0" applyNumberFormat="1" applyFill="1" applyBorder="1"/>
    <xf numFmtId="0" fontId="0" fillId="0" borderId="24" xfId="0" applyFill="1" applyBorder="1"/>
    <xf numFmtId="0" fontId="0" fillId="0" borderId="0" xfId="0" applyFill="1"/>
    <xf numFmtId="0" fontId="1" fillId="0" borderId="25" xfId="0" applyFont="1" applyFill="1" applyBorder="1"/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1" fillId="0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2" fontId="18" fillId="0" borderId="2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1"/>
  <sheetViews>
    <sheetView showGridLines="0" tabSelected="1" topLeftCell="A4" zoomScale="80" zoomScaleNormal="80" workbookViewId="0">
      <selection activeCell="F5" sqref="F5"/>
    </sheetView>
  </sheetViews>
  <sheetFormatPr defaultRowHeight="15" x14ac:dyDescent="0.25"/>
  <cols>
    <col min="1" max="1" width="3.42578125" customWidth="1"/>
    <col min="2" max="6" width="29.42578125" customWidth="1"/>
    <col min="11" max="11" width="10.85546875" bestFit="1" customWidth="1"/>
  </cols>
  <sheetData>
    <row r="1" spans="2:6" ht="14.1" customHeight="1" x14ac:dyDescent="0.25"/>
    <row r="2" spans="2:6" ht="18" x14ac:dyDescent="0.25">
      <c r="B2" s="1" t="s">
        <v>29</v>
      </c>
    </row>
    <row r="3" spans="2:6" ht="14.1" customHeight="1" thickBot="1" x14ac:dyDescent="0.3">
      <c r="B3" s="2"/>
    </row>
    <row r="4" spans="2:6" ht="39" thickBot="1" x14ac:dyDescent="0.3">
      <c r="B4" s="31" t="s">
        <v>37</v>
      </c>
      <c r="C4" s="3" t="s">
        <v>0</v>
      </c>
      <c r="D4" s="3" t="s">
        <v>1</v>
      </c>
      <c r="E4" s="3" t="s">
        <v>2</v>
      </c>
      <c r="F4" s="4" t="s">
        <v>3</v>
      </c>
    </row>
    <row r="5" spans="2:6" ht="15.75" thickBot="1" x14ac:dyDescent="0.3">
      <c r="B5" s="5" t="s">
        <v>4</v>
      </c>
      <c r="C5" s="24">
        <f>(C20+F5)*$C$22*0.755/1000+C23</f>
        <v>12.84</v>
      </c>
      <c r="D5" s="24">
        <f>C5*0.21</f>
        <v>2.6963999999999997</v>
      </c>
      <c r="E5" s="24">
        <f>C5+D5</f>
        <v>15.5364</v>
      </c>
      <c r="F5" s="19">
        <v>0</v>
      </c>
    </row>
    <row r="6" spans="2:6" ht="15.75" thickBot="1" x14ac:dyDescent="0.3">
      <c r="B6" s="6" t="s">
        <v>5</v>
      </c>
      <c r="C6" s="25">
        <f>(C21+F6)*$C$22*0.845/1000+C24</f>
        <v>9.9499999999999993</v>
      </c>
      <c r="D6" s="25">
        <f>C6*0.21</f>
        <v>2.0894999999999997</v>
      </c>
      <c r="E6" s="25">
        <f>C6+D6</f>
        <v>12.039499999999999</v>
      </c>
      <c r="F6" s="20">
        <v>0</v>
      </c>
    </row>
    <row r="7" spans="2:6" s="9" customFormat="1" x14ac:dyDescent="0.25">
      <c r="B7" s="7" t="s">
        <v>6</v>
      </c>
      <c r="C7" s="8"/>
      <c r="D7" s="8"/>
      <c r="E7" s="8"/>
      <c r="F7" s="8"/>
    </row>
    <row r="8" spans="2:6" ht="15.75" thickBot="1" x14ac:dyDescent="0.3"/>
    <row r="9" spans="2:6" ht="16.5" thickTop="1" thickBot="1" x14ac:dyDescent="0.3">
      <c r="B9" s="10" t="s">
        <v>7</v>
      </c>
      <c r="C9" s="11" t="s">
        <v>8</v>
      </c>
      <c r="D9" s="11" t="s">
        <v>1</v>
      </c>
      <c r="E9" s="12" t="s">
        <v>2</v>
      </c>
    </row>
    <row r="10" spans="2:6" x14ac:dyDescent="0.25">
      <c r="B10" s="39" t="s">
        <v>9</v>
      </c>
      <c r="C10" s="42">
        <f>C5*100000</f>
        <v>1284000</v>
      </c>
      <c r="D10" s="42">
        <f>D5*100000</f>
        <v>269639.99999999994</v>
      </c>
      <c r="E10" s="44">
        <f>E5*100000</f>
        <v>1553640</v>
      </c>
    </row>
    <row r="11" spans="2:6" ht="15.75" thickBot="1" x14ac:dyDescent="0.3">
      <c r="B11" s="40" t="s">
        <v>10</v>
      </c>
      <c r="C11" s="43"/>
      <c r="D11" s="43"/>
      <c r="E11" s="45"/>
    </row>
    <row r="12" spans="2:6" x14ac:dyDescent="0.25">
      <c r="B12" s="39" t="s">
        <v>11</v>
      </c>
      <c r="C12" s="42">
        <f>C6*350000</f>
        <v>3482499.9999999995</v>
      </c>
      <c r="D12" s="42">
        <f>D6*350000</f>
        <v>731324.99999999988</v>
      </c>
      <c r="E12" s="44">
        <f>E6*350000</f>
        <v>4213824.9999999991</v>
      </c>
    </row>
    <row r="13" spans="2:6" ht="15.75" thickBot="1" x14ac:dyDescent="0.3">
      <c r="B13" s="41" t="s">
        <v>12</v>
      </c>
      <c r="C13" s="46"/>
      <c r="D13" s="46"/>
      <c r="E13" s="47"/>
    </row>
    <row r="14" spans="2:6" ht="17.25" thickTop="1" thickBot="1" x14ac:dyDescent="0.3">
      <c r="B14" s="13" t="s">
        <v>13</v>
      </c>
      <c r="C14" s="21">
        <f>SUM(C10:C13)</f>
        <v>4766500</v>
      </c>
      <c r="D14" s="22">
        <f t="shared" ref="D14:E14" si="0">SUM(D10:D13)</f>
        <v>1000964.9999999998</v>
      </c>
      <c r="E14" s="23">
        <f t="shared" si="0"/>
        <v>5767464.9999999991</v>
      </c>
    </row>
    <row r="15" spans="2:6" ht="15.75" thickTop="1" x14ac:dyDescent="0.25">
      <c r="B15" s="14" t="s">
        <v>20</v>
      </c>
    </row>
    <row r="17" spans="2:12" ht="18" x14ac:dyDescent="0.25">
      <c r="B17" s="1" t="s">
        <v>14</v>
      </c>
    </row>
    <row r="18" spans="2:12" ht="7.5" customHeight="1" x14ac:dyDescent="0.25">
      <c r="B18" s="15"/>
    </row>
    <row r="19" spans="2:12" ht="18" x14ac:dyDescent="0.25">
      <c r="B19" s="16" t="s">
        <v>36</v>
      </c>
    </row>
    <row r="20" spans="2:12" ht="15.75" x14ac:dyDescent="0.25">
      <c r="B20" s="17" t="s">
        <v>15</v>
      </c>
      <c r="C20" s="29">
        <v>0</v>
      </c>
      <c r="D20" s="36" t="s">
        <v>38</v>
      </c>
      <c r="E20" s="34"/>
      <c r="F20" s="34"/>
      <c r="G20" s="34"/>
      <c r="H20" s="34"/>
      <c r="I20" s="34"/>
      <c r="J20" s="34"/>
    </row>
    <row r="21" spans="2:12" ht="15.75" x14ac:dyDescent="0.25">
      <c r="B21" s="17" t="s">
        <v>16</v>
      </c>
      <c r="C21" s="29">
        <v>0</v>
      </c>
      <c r="D21" s="36" t="s">
        <v>38</v>
      </c>
      <c r="E21" s="34"/>
      <c r="F21" s="34"/>
      <c r="G21" s="34"/>
      <c r="H21" s="34"/>
      <c r="I21" s="34"/>
      <c r="J21" s="34"/>
    </row>
    <row r="22" spans="2:12" ht="15.75" x14ac:dyDescent="0.25">
      <c r="B22" s="17" t="s">
        <v>17</v>
      </c>
      <c r="C22" s="48">
        <f>L28</f>
        <v>23.200600000000001</v>
      </c>
      <c r="D22" s="37" t="s">
        <v>35</v>
      </c>
      <c r="E22" s="34"/>
      <c r="F22" s="34"/>
      <c r="G22" s="34"/>
      <c r="H22" s="34"/>
      <c r="I22" s="34"/>
      <c r="J22" s="34"/>
      <c r="K22" t="s">
        <v>31</v>
      </c>
    </row>
    <row r="23" spans="2:12" ht="15.75" x14ac:dyDescent="0.25">
      <c r="B23" s="17" t="s">
        <v>18</v>
      </c>
      <c r="C23" s="30">
        <v>12.84</v>
      </c>
      <c r="D23" s="27" t="s">
        <v>30</v>
      </c>
      <c r="K23" s="32">
        <v>45579</v>
      </c>
      <c r="L23" s="33">
        <v>23.146000000000001</v>
      </c>
    </row>
    <row r="24" spans="2:12" ht="15.75" x14ac:dyDescent="0.25">
      <c r="B24" s="17" t="s">
        <v>19</v>
      </c>
      <c r="C24" s="30">
        <v>9.9499999999999993</v>
      </c>
      <c r="D24" s="27" t="s">
        <v>32</v>
      </c>
      <c r="K24" s="32">
        <v>45580</v>
      </c>
      <c r="L24" s="33">
        <v>23.146000000000001</v>
      </c>
    </row>
    <row r="25" spans="2:12" ht="18" x14ac:dyDescent="0.25">
      <c r="B25" s="16"/>
      <c r="D25" s="18"/>
      <c r="K25" s="32">
        <v>45581</v>
      </c>
      <c r="L25" s="33">
        <v>23.212</v>
      </c>
    </row>
    <row r="26" spans="2:12" x14ac:dyDescent="0.25">
      <c r="B26" s="18"/>
      <c r="K26" s="32">
        <v>45582</v>
      </c>
      <c r="L26" s="33">
        <v>23.244</v>
      </c>
    </row>
    <row r="27" spans="2:12" ht="18" x14ac:dyDescent="0.25">
      <c r="B27" s="1" t="s">
        <v>21</v>
      </c>
      <c r="K27" s="32">
        <v>45583</v>
      </c>
      <c r="L27" s="33">
        <v>23.254999999999999</v>
      </c>
    </row>
    <row r="28" spans="2:12" ht="20.25" x14ac:dyDescent="0.25">
      <c r="B28" s="15"/>
      <c r="K28" s="34" t="s">
        <v>34</v>
      </c>
      <c r="L28" s="35">
        <f>AVERAGE(L23:L27)</f>
        <v>23.200600000000001</v>
      </c>
    </row>
    <row r="29" spans="2:12" x14ac:dyDescent="0.25">
      <c r="B29" s="26" t="s">
        <v>22</v>
      </c>
    </row>
    <row r="30" spans="2:12" ht="18" x14ac:dyDescent="0.25">
      <c r="B30" s="16" t="s">
        <v>23</v>
      </c>
    </row>
    <row r="32" spans="2:12" x14ac:dyDescent="0.25">
      <c r="B32" s="36" t="s">
        <v>24</v>
      </c>
      <c r="C32" s="34"/>
      <c r="D32" s="34"/>
      <c r="E32" s="34"/>
    </row>
    <row r="33" spans="2:5" x14ac:dyDescent="0.25">
      <c r="B33" s="36" t="s">
        <v>39</v>
      </c>
      <c r="C33" s="34"/>
      <c r="D33" s="34"/>
      <c r="E33" s="34"/>
    </row>
    <row r="34" spans="2:5" x14ac:dyDescent="0.25">
      <c r="B34" s="36" t="s">
        <v>25</v>
      </c>
      <c r="C34" s="34"/>
      <c r="D34" s="34"/>
      <c r="E34" s="34"/>
    </row>
    <row r="35" spans="2:5" x14ac:dyDescent="0.25">
      <c r="B35" s="38" t="s">
        <v>26</v>
      </c>
      <c r="C35" s="34"/>
      <c r="D35" s="34"/>
      <c r="E35" s="34"/>
    </row>
    <row r="36" spans="2:5" x14ac:dyDescent="0.25">
      <c r="B36" s="38" t="s">
        <v>27</v>
      </c>
      <c r="C36" s="34"/>
      <c r="D36" s="34"/>
      <c r="E36" s="34"/>
    </row>
    <row r="37" spans="2:5" x14ac:dyDescent="0.25">
      <c r="B37" s="37" t="s">
        <v>40</v>
      </c>
      <c r="C37" s="34"/>
      <c r="D37" s="34"/>
      <c r="E37" s="34"/>
    </row>
    <row r="38" spans="2:5" x14ac:dyDescent="0.25">
      <c r="B38" s="18" t="s">
        <v>28</v>
      </c>
    </row>
    <row r="39" spans="2:5" x14ac:dyDescent="0.25">
      <c r="B39" s="18" t="s">
        <v>33</v>
      </c>
    </row>
    <row r="40" spans="2:5" x14ac:dyDescent="0.25">
      <c r="B40" s="28"/>
    </row>
    <row r="41" spans="2:5" x14ac:dyDescent="0.25">
      <c r="B41" s="28"/>
    </row>
  </sheetData>
  <sheetProtection sheet="1" objects="1" scenarios="1"/>
  <protectedRanges>
    <protectedRange sqref="F5:F6 C20:C21" name="Oblast1"/>
  </protectedRanges>
  <mergeCells count="6">
    <mergeCell ref="C10:C11"/>
    <mergeCell ref="D10:D11"/>
    <mergeCell ref="E10:E11"/>
    <mergeCell ref="C12:C13"/>
    <mergeCell ref="D12:D13"/>
    <mergeCell ref="E12:E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NABÍDKOVÉ CENY_USD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Štichauer David</dc:creator>
  <cp:lastModifiedBy>Uživatel</cp:lastModifiedBy>
  <dcterms:created xsi:type="dcterms:W3CDTF">2020-09-29T09:19:23Z</dcterms:created>
  <dcterms:modified xsi:type="dcterms:W3CDTF">2024-10-30T11:17:40Z</dcterms:modified>
</cp:coreProperties>
</file>