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92BFC3CD-79E5-4942-933B-C4A51D6EDD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ložkový rozpočet" sheetId="2" r:id="rId1"/>
  </sheets>
  <definedNames>
    <definedName name="_xlnm.Print_Area" localSheetId="0">'Položkový rozpočet'!$B$1:$L$54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2" l="1"/>
  <c r="K32" i="2" s="1"/>
  <c r="L32" i="2" s="1"/>
  <c r="H41" i="2"/>
  <c r="K41" i="2" s="1"/>
  <c r="L41" i="2" s="1"/>
  <c r="H42" i="2"/>
  <c r="K42" i="2" s="1"/>
  <c r="L42" i="2" s="1"/>
  <c r="G40" i="2" l="1"/>
  <c r="J40" i="2" s="1"/>
  <c r="L40" i="2" s="1"/>
  <c r="G39" i="2" l="1"/>
  <c r="J39" i="2" s="1"/>
  <c r="L39" i="2" s="1"/>
  <c r="D37" i="2"/>
  <c r="G37" i="2" s="1"/>
  <c r="J37" i="2" s="1"/>
  <c r="L37" i="2" s="1"/>
  <c r="D31" i="2"/>
  <c r="G31" i="2" s="1"/>
  <c r="J31" i="2" s="1"/>
  <c r="L31" i="2" s="1"/>
  <c r="D23" i="2" l="1"/>
  <c r="D24" i="2" l="1"/>
  <c r="D38" i="2"/>
  <c r="G38" i="2" s="1"/>
  <c r="J38" i="2" s="1"/>
  <c r="L38" i="2" s="1"/>
  <c r="H47" i="2" l="1"/>
  <c r="K47" i="2" s="1"/>
  <c r="G20" i="2"/>
  <c r="G28" i="2" l="1"/>
  <c r="J28" i="2" s="1"/>
  <c r="L28" i="2" s="1"/>
  <c r="G29" i="2"/>
  <c r="J29" i="2" s="1"/>
  <c r="L29" i="2" s="1"/>
  <c r="G30" i="2"/>
  <c r="J30" i="2" s="1"/>
  <c r="L30" i="2" s="1"/>
  <c r="G12" i="2" l="1"/>
  <c r="J12" i="2" s="1"/>
  <c r="L12" i="2" s="1"/>
  <c r="G13" i="2"/>
  <c r="J13" i="2" s="1"/>
  <c r="L13" i="2" s="1"/>
  <c r="G14" i="2"/>
  <c r="J14" i="2" s="1"/>
  <c r="L14" i="2" s="1"/>
  <c r="G15" i="2"/>
  <c r="J15" i="2" s="1"/>
  <c r="L15" i="2" s="1"/>
  <c r="G16" i="2"/>
  <c r="J16" i="2" s="1"/>
  <c r="L16" i="2" s="1"/>
  <c r="G17" i="2"/>
  <c r="J17" i="2" s="1"/>
  <c r="L17" i="2" s="1"/>
  <c r="G18" i="2"/>
  <c r="J18" i="2" s="1"/>
  <c r="L18" i="2" s="1"/>
  <c r="G19" i="2"/>
  <c r="J19" i="2" s="1"/>
  <c r="L19" i="2" s="1"/>
  <c r="J20" i="2"/>
  <c r="L20" i="2" s="1"/>
  <c r="G21" i="2"/>
  <c r="J21" i="2" s="1"/>
  <c r="L21" i="2" s="1"/>
  <c r="G22" i="2"/>
  <c r="J22" i="2" s="1"/>
  <c r="L22" i="2" s="1"/>
  <c r="G23" i="2"/>
  <c r="J23" i="2" s="1"/>
  <c r="L23" i="2" s="1"/>
  <c r="G24" i="2"/>
  <c r="J24" i="2" s="1"/>
  <c r="L24" i="2" s="1"/>
  <c r="G25" i="2"/>
  <c r="J25" i="2" s="1"/>
  <c r="L25" i="2" s="1"/>
  <c r="G26" i="2"/>
  <c r="J26" i="2" s="1"/>
  <c r="L26" i="2" s="1"/>
  <c r="G27" i="2"/>
  <c r="J27" i="2" s="1"/>
  <c r="L27" i="2" s="1"/>
  <c r="G10" i="2" l="1"/>
  <c r="J10" i="2" s="1"/>
  <c r="L10" i="2" s="1"/>
  <c r="G11" i="2"/>
  <c r="J11" i="2" s="1"/>
  <c r="L11" i="2" s="1"/>
  <c r="G7" i="2"/>
  <c r="J7" i="2" s="1"/>
  <c r="L7" i="2" s="1"/>
  <c r="G8" i="2" l="1"/>
  <c r="J8" i="2" s="1"/>
  <c r="L8" i="2" s="1"/>
  <c r="G48" i="2" l="1"/>
  <c r="J48" i="2" s="1"/>
  <c r="L48" i="2" s="1"/>
  <c r="L47" i="2"/>
  <c r="H46" i="2"/>
  <c r="G45" i="2"/>
  <c r="J45" i="2" s="1"/>
  <c r="L45" i="2" s="1"/>
  <c r="G9" i="2"/>
  <c r="J9" i="2" s="1"/>
  <c r="L9" i="2" s="1"/>
  <c r="F54" i="2" l="1"/>
  <c r="K46" i="2"/>
  <c r="L46" i="2" s="1"/>
  <c r="G49" i="2"/>
  <c r="J49" i="2" s="1"/>
  <c r="L49" i="2" s="1"/>
  <c r="G6" i="2" l="1"/>
  <c r="J6" i="2" l="1"/>
  <c r="G36" i="2"/>
  <c r="L6" i="2" l="1"/>
  <c r="H54" i="2"/>
  <c r="G54" i="2" s="1"/>
  <c r="C56" i="2" l="1"/>
  <c r="G35" i="2"/>
  <c r="J36" i="2"/>
  <c r="L36" i="2" s="1"/>
  <c r="F53" i="2" l="1"/>
  <c r="H53" i="2" s="1"/>
  <c r="G53" i="2" s="1"/>
  <c r="F52" i="2"/>
  <c r="J35" i="2"/>
  <c r="L35" i="2" s="1"/>
  <c r="E54" i="2" l="1"/>
  <c r="H52" i="2"/>
  <c r="E53" i="2"/>
  <c r="G52" i="2" l="1"/>
</calcChain>
</file>

<file path=xl/sharedStrings.xml><?xml version="1.0" encoding="utf-8"?>
<sst xmlns="http://schemas.openxmlformats.org/spreadsheetml/2006/main" count="232" uniqueCount="116">
  <si>
    <t>Číslo</t>
  </si>
  <si>
    <t>Položka</t>
  </si>
  <si>
    <t>Množství</t>
  </si>
  <si>
    <t>MJ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</si>
  <si>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</si>
  <si>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</si>
  <si>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</si>
  <si>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</si>
  <si>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</si>
  <si>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</si>
  <si>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</si>
  <si>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</si>
  <si>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</si>
  <si>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</si>
  <si>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</si>
  <si>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</si>
  <si>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</si>
  <si>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</si>
  <si>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</si>
  <si>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</si>
  <si>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</si>
  <si>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</si>
  <si>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</si>
  <si>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</si>
  <si>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Rekapitulace</t>
  </si>
  <si>
    <t>podíl</t>
  </si>
  <si>
    <t>bez DPH</t>
  </si>
  <si>
    <t>DPH (21%)</t>
  </si>
  <si>
    <t>s DPH</t>
  </si>
  <si>
    <t>4.</t>
  </si>
  <si>
    <t>5.</t>
  </si>
  <si>
    <t>6.</t>
  </si>
  <si>
    <t>Dne:</t>
  </si>
  <si>
    <t>Zpracoval:</t>
  </si>
  <si>
    <t>Pronájem montážní plošiny (hod.)</t>
  </si>
  <si>
    <t>DPH 21%</t>
  </si>
  <si>
    <t>1.6</t>
  </si>
  <si>
    <t>3.3</t>
  </si>
  <si>
    <t>2.4</t>
  </si>
  <si>
    <t>m</t>
  </si>
  <si>
    <t>Demontáž stávajícího svítidla</t>
  </si>
  <si>
    <t>Montáž nového svítidla</t>
  </si>
  <si>
    <t>3.5</t>
  </si>
  <si>
    <t>DIO, zajištění stavby</t>
  </si>
  <si>
    <t>set</t>
  </si>
  <si>
    <t>3.6</t>
  </si>
  <si>
    <t>Certifikované měření osvětlení</t>
  </si>
  <si>
    <t>2.5</t>
  </si>
  <si>
    <t>Celkové náklady</t>
  </si>
  <si>
    <t>Náklady v Kč bez DPH</t>
  </si>
  <si>
    <t>Náklady v Kč s DPH</t>
  </si>
  <si>
    <t>1.14</t>
  </si>
  <si>
    <t>Svodový kabel CYKY-J 3x1,5 mm2</t>
  </si>
  <si>
    <t>1.15</t>
  </si>
  <si>
    <t>1.16</t>
  </si>
  <si>
    <t>1.7</t>
  </si>
  <si>
    <t>1.8</t>
  </si>
  <si>
    <t>1.9</t>
  </si>
  <si>
    <t>1.10</t>
  </si>
  <si>
    <t>1.11</t>
  </si>
  <si>
    <t>1.12</t>
  </si>
  <si>
    <t>1.13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</si>
  <si>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</si>
  <si>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</si>
  <si>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</si>
  <si>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</si>
  <si>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</si>
  <si>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</si>
  <si>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</si>
  <si>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</si>
  <si>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</si>
  <si>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1.27</t>
  </si>
  <si>
    <t>Recyklační poplatek</t>
  </si>
  <si>
    <t>2.3</t>
  </si>
  <si>
    <t>1.26</t>
  </si>
  <si>
    <t>2.6</t>
  </si>
  <si>
    <t>2.7</t>
  </si>
  <si>
    <t>2.8</t>
  </si>
  <si>
    <t>Způsobilé</t>
  </si>
  <si>
    <t>Nezpůsobilé</t>
  </si>
  <si>
    <t>z toho způsobilé výdaje</t>
  </si>
  <si>
    <t>z toho nezpůsobilé výdaje</t>
  </si>
  <si>
    <t>Parkové LED svítidlo SIT14/2700K/CLO</t>
  </si>
  <si>
    <t>Parkové LED svítidlo SIT15/2700K/CLO</t>
  </si>
  <si>
    <t>Silniční LED svítidlo SIT1/2700K/CLO/BLC</t>
  </si>
  <si>
    <t>Silniční LED svítidlo SIT10/2700K/CLO</t>
  </si>
  <si>
    <t>Silniční LED svítidlo SIT11/2700K/CLO/BLC</t>
  </si>
  <si>
    <t>Silniční LED svítidlo SIT12/2700K/CLO/BLC</t>
  </si>
  <si>
    <t>Silniční LED svítidlo SIT13/2700K/CLO/BLC</t>
  </si>
  <si>
    <t>Silniční LED svítidlo SIT16/2700K/CLO</t>
  </si>
  <si>
    <t>Silniční LED svítidlo SIT17/2700K/CLO/BLC</t>
  </si>
  <si>
    <t>Silniční LED svítidlo SIT2/2700K/CLO/BLC</t>
  </si>
  <si>
    <t>Silniční LED svítidlo SIT3/2700K/CLO</t>
  </si>
  <si>
    <t>Silniční LED svítidlo SIT4/2700K/CLO</t>
  </si>
  <si>
    <t>Silniční LED svítidlo SIT5/2700K/CLO</t>
  </si>
  <si>
    <t>Silniční LED svítidlo SIT6/2700K/CLO/BLC</t>
  </si>
  <si>
    <t>Silniční LED svítidlo SIT7/2700K/CLO</t>
  </si>
  <si>
    <t>Silniční LED svítidlo SIT8/2700K/CLO</t>
  </si>
  <si>
    <t>Silniční LED svítidlo SIT9/2700K/CLO</t>
  </si>
  <si>
    <t>Projekt : Výměna svítidel veřejného osvětlení ve městě Kyjov – 4. etapa</t>
  </si>
  <si>
    <t>Modul pro řízení do svítidla - IOT NOD PLC BOX IP66</t>
  </si>
  <si>
    <t>Nový rozvaděč s řídicím systémem</t>
  </si>
  <si>
    <t>Nástavec na stožár prům. 60/60 délka 1,5m</t>
  </si>
  <si>
    <t>Výložník UNI 1 -500, Proudové svorky neizolované VV</t>
  </si>
  <si>
    <t xml:space="preserve">Proudová svorka na vrchní neizolované vedení </t>
  </si>
  <si>
    <t xml:space="preserve">Proudová svorka na vrchní izolované vedení </t>
  </si>
  <si>
    <t>Pojistkový modul do svítidla, vč. pojistky pro svítidlo na vrchním vedení</t>
  </si>
  <si>
    <t>Podružný materiál</t>
  </si>
  <si>
    <t>Programování a napojení svítidla na platformu, oživení a nastavení bodu v terénu</t>
  </si>
  <si>
    <t>Monitoring a vizualizace v platformě - poplatek za správu - 5. let</t>
  </si>
  <si>
    <t>Výměna svodového kabelu 3x1,5 mm2</t>
  </si>
  <si>
    <t>Podružné práce</t>
  </si>
  <si>
    <t>Celková rekonstrukce zapínacího místa (demontáž a montáž RVO)</t>
  </si>
  <si>
    <t>Doprava a přesun materiálu</t>
  </si>
  <si>
    <t>Odvoz demontovaných svítidel na technické služby Kyjov</t>
  </si>
  <si>
    <t>Revizní zpráva VO a 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</si>
</sst>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1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6" fillId="0" borderId="0"/>
    <xf numFmtId="0" fontId="6" fillId="0" borderId="0"/>
    <xf numFmtId="0" fontId="8" fillId="0" borderId="0" applyBorder="0" applyProtection="0"/>
    <xf numFmtId="0" fontId="5" fillId="0" borderId="0"/>
    <xf numFmtId="44" fontId="5" fillId="0" borderId="0" applyFont="0" applyFill="0" applyBorder="0" applyAlignment="0" applyProtection="0"/>
    <xf numFmtId="0" fontId="10" fillId="0" borderId="0" applyNumberFormat="0" applyFill="0" applyBorder="0" applyProtection="0"/>
    <xf numFmtId="44" fontId="7" fillId="0" borderId="0" applyFont="0" applyFill="0" applyBorder="0" applyAlignment="0" applyProtection="0"/>
    <xf numFmtId="0" fontId="4" fillId="0" borderId="0"/>
    <xf numFmtId="0" fontId="4" fillId="0" borderId="0"/>
    <xf numFmtId="44" fontId="7" fillId="0" borderId="0" applyFont="0" applyFill="0" applyBorder="0" applyAlignment="0" applyProtection="0"/>
    <xf numFmtId="0" fontId="3" fillId="0" borderId="0"/>
    <xf numFmtId="0" fontId="3" fillId="0" borderId="0"/>
    <xf numFmtId="44" fontId="7" fillId="0" borderId="0" applyFont="0" applyFill="0" applyBorder="0" applyAlignment="0" applyProtection="0"/>
    <xf numFmtId="0" fontId="3" fillId="0" borderId="0"/>
    <xf numFmtId="0" fontId="3" fillId="0" borderId="0"/>
    <xf numFmtId="4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3" fillId="0" borderId="0"/>
    <xf numFmtId="0" fontId="3" fillId="0" borderId="0"/>
    <xf numFmtId="44" fontId="7" fillId="0" borderId="0" applyFont="0" applyFill="0" applyBorder="0" applyAlignment="0" applyProtection="0"/>
    <xf numFmtId="0" fontId="3" fillId="0" borderId="0"/>
    <xf numFmtId="0" fontId="3" fillId="0" borderId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44" fontId="7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95">
    <xf numFmtId="0" fontId="0" fillId="0" borderId="0" xfId="0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6" applyFont="1" applyAlignment="1">
      <alignment vertical="center"/>
    </xf>
    <xf numFmtId="44" fontId="11" fillId="0" borderId="0" xfId="1" applyFont="1" applyAlignment="1" applyProtection="1">
      <alignment vertical="center"/>
      <protection locked="0"/>
    </xf>
    <xf numFmtId="0" fontId="11" fillId="0" borderId="0" xfId="6" applyFont="1" applyAlignment="1" applyProtection="1">
      <alignment vertical="center"/>
      <protection locked="0"/>
    </xf>
    <xf numFmtId="0" fontId="12" fillId="2" borderId="2" xfId="0" applyFont="1" applyFill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44" fontId="13" fillId="2" borderId="2" xfId="1" applyFont="1" applyFill="1" applyBorder="1" applyAlignment="1">
      <alignment horizontal="center" vertical="center" wrapText="1"/>
    </xf>
    <xf numFmtId="49" fontId="12" fillId="2" borderId="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vertical="center" wrapText="1"/>
    </xf>
    <xf numFmtId="0" fontId="11" fillId="2" borderId="2" xfId="3" applyFont="1" applyFill="1" applyBorder="1" applyAlignment="1">
      <alignment horizontal="center" vertical="center"/>
    </xf>
    <xf numFmtId="44" fontId="11" fillId="2" borderId="2" xfId="1" applyFont="1" applyFill="1" applyBorder="1" applyAlignment="1">
      <alignment vertical="center"/>
    </xf>
    <xf numFmtId="44" fontId="11" fillId="2" borderId="2" xfId="1" applyFont="1" applyFill="1" applyBorder="1" applyAlignment="1">
      <alignment horizontal="center" vertical="center"/>
    </xf>
    <xf numFmtId="44" fontId="11" fillId="0" borderId="2" xfId="1" applyFont="1" applyBorder="1" applyAlignment="1">
      <alignment horizontal="center" vertical="center"/>
    </xf>
    <xf numFmtId="49" fontId="11" fillId="0" borderId="1" xfId="3" applyNumberFormat="1" applyFont="1" applyBorder="1" applyAlignment="1">
      <alignment horizontal="center" vertical="center"/>
    </xf>
    <xf numFmtId="0" fontId="11" fillId="4" borderId="1" xfId="0" applyFont="1" applyFill="1" applyBorder="1" applyAlignment="1">
      <alignment horizontal="left" wrapText="1"/>
    </xf>
    <xf numFmtId="0" fontId="11" fillId="0" borderId="2" xfId="0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/>
    </xf>
    <xf numFmtId="44" fontId="11" fillId="3" borderId="2" xfId="1" applyFont="1" applyFill="1" applyBorder="1"/>
    <xf numFmtId="44" fontId="11" fillId="0" borderId="1" xfId="1" applyFont="1" applyBorder="1" applyAlignment="1">
      <alignment horizontal="center" vertical="center"/>
    </xf>
    <xf numFmtId="44" fontId="11" fillId="0" borderId="0" xfId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left" wrapText="1"/>
    </xf>
    <xf numFmtId="49" fontId="11" fillId="0" borderId="0" xfId="3" applyNumberFormat="1" applyFont="1" applyAlignment="1">
      <alignment horizontal="center" vertical="center"/>
    </xf>
    <xf numFmtId="0" fontId="11" fillId="0" borderId="0" xfId="3" applyFont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44" fontId="11" fillId="0" borderId="1" xfId="1" applyFont="1" applyBorder="1"/>
    <xf numFmtId="44" fontId="11" fillId="0" borderId="1" xfId="1" applyFont="1" applyFill="1" applyBorder="1" applyAlignment="1">
      <alignment horizontal="center" vertical="center"/>
    </xf>
    <xf numFmtId="44" fontId="11" fillId="0" borderId="0" xfId="1" applyFont="1" applyFill="1" applyAlignment="1">
      <alignment horizontal="center" vertical="center"/>
    </xf>
    <xf numFmtId="49" fontId="11" fillId="0" borderId="2" xfId="3" applyNumberFormat="1" applyFont="1" applyBorder="1" applyAlignment="1">
      <alignment horizontal="center" vertical="center"/>
    </xf>
    <xf numFmtId="0" fontId="11" fillId="0" borderId="2" xfId="3" applyFont="1" applyBorder="1" applyAlignment="1">
      <alignment vertical="center" wrapText="1"/>
    </xf>
    <xf numFmtId="44" fontId="11" fillId="3" borderId="2" xfId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4" fillId="0" borderId="2" xfId="3" applyFont="1" applyBorder="1" applyAlignment="1">
      <alignment vertical="center" wrapText="1"/>
    </xf>
    <xf numFmtId="0" fontId="14" fillId="0" borderId="2" xfId="3" applyFont="1" applyBorder="1" applyAlignment="1">
      <alignment horizontal="center" vertical="center"/>
    </xf>
    <xf numFmtId="44" fontId="14" fillId="3" borderId="2" xfId="1" applyFont="1" applyFill="1" applyBorder="1" applyAlignment="1">
      <alignment vertical="center"/>
    </xf>
    <xf numFmtId="44" fontId="15" fillId="0" borderId="0" xfId="1" applyFont="1" applyFill="1" applyBorder="1" applyAlignment="1">
      <alignment horizontal="center" vertical="center"/>
    </xf>
    <xf numFmtId="0" fontId="11" fillId="0" borderId="2" xfId="10" applyFont="1" applyBorder="1" applyAlignment="1">
      <alignment wrapText="1"/>
    </xf>
    <xf numFmtId="0" fontId="11" fillId="0" borderId="0" xfId="3" applyFont="1" applyAlignment="1">
      <alignment horizontal="center" vertical="center"/>
    </xf>
    <xf numFmtId="44" fontId="11" fillId="0" borderId="3" xfId="1" applyFont="1" applyBorder="1" applyAlignment="1">
      <alignment vertical="center"/>
    </xf>
    <xf numFmtId="44" fontId="11" fillId="0" borderId="0" xfId="1" applyFont="1" applyAlignment="1">
      <alignment horizontal="center" vertical="center"/>
    </xf>
    <xf numFmtId="44" fontId="11" fillId="2" borderId="1" xfId="1" applyFont="1" applyFill="1" applyBorder="1" applyAlignment="1">
      <alignment horizontal="center" vertical="center"/>
    </xf>
    <xf numFmtId="0" fontId="11" fillId="0" borderId="0" xfId="0" applyFont="1"/>
    <xf numFmtId="49" fontId="11" fillId="0" borderId="2" xfId="3" applyNumberFormat="1" applyFont="1" applyBorder="1" applyAlignment="1">
      <alignment horizontal="center"/>
    </xf>
    <xf numFmtId="0" fontId="11" fillId="0" borderId="2" xfId="3" applyFont="1" applyBorder="1" applyAlignment="1">
      <alignment wrapText="1"/>
    </xf>
    <xf numFmtId="0" fontId="11" fillId="0" borderId="2" xfId="3" applyFont="1" applyBorder="1" applyAlignment="1">
      <alignment horizontal="center"/>
    </xf>
    <xf numFmtId="44" fontId="11" fillId="3" borderId="1" xfId="1" applyFont="1" applyFill="1" applyBorder="1"/>
    <xf numFmtId="44" fontId="11" fillId="0" borderId="2" xfId="1" applyFont="1" applyFill="1" applyBorder="1" applyAlignment="1">
      <alignment horizontal="center" vertical="center"/>
    </xf>
    <xf numFmtId="44" fontId="11" fillId="0" borderId="2" xfId="1" applyFont="1" applyFill="1" applyBorder="1" applyAlignment="1">
      <alignment horizontal="center"/>
    </xf>
    <xf numFmtId="44" fontId="11" fillId="0" borderId="0" xfId="1" applyFont="1" applyFill="1" applyBorder="1" applyAlignment="1">
      <alignment horizontal="center"/>
    </xf>
    <xf numFmtId="44" fontId="11" fillId="0" borderId="0" xfId="1" applyFont="1"/>
    <xf numFmtId="0" fontId="11" fillId="0" borderId="2" xfId="13" applyFont="1" applyBorder="1" applyAlignment="1">
      <alignment wrapText="1"/>
    </xf>
    <xf numFmtId="44" fontId="11" fillId="3" borderId="2" xfId="1" applyFont="1" applyFill="1" applyBorder="1" applyAlignment="1">
      <alignment horizontal="center" vertical="center"/>
    </xf>
    <xf numFmtId="44" fontId="11" fillId="0" borderId="0" xfId="0" applyNumberFormat="1" applyFont="1" applyAlignment="1">
      <alignment vertical="center"/>
    </xf>
    <xf numFmtId="0" fontId="11" fillId="0" borderId="0" xfId="4" applyFont="1" applyAlignment="1">
      <alignment vertical="center" wrapText="1"/>
    </xf>
    <xf numFmtId="44" fontId="11" fillId="0" borderId="0" xfId="1" applyFont="1" applyAlignment="1">
      <alignment vertical="center"/>
    </xf>
    <xf numFmtId="0" fontId="12" fillId="2" borderId="2" xfId="3" applyFont="1" applyFill="1" applyBorder="1" applyAlignment="1">
      <alignment horizontal="left" vertical="center" wrapText="1"/>
    </xf>
    <xf numFmtId="0" fontId="12" fillId="2" borderId="2" xfId="3" applyFont="1" applyFill="1" applyBorder="1" applyAlignment="1">
      <alignment horizontal="center" vertical="center"/>
    </xf>
    <xf numFmtId="44" fontId="12" fillId="2" borderId="2" xfId="1" applyFont="1" applyFill="1" applyBorder="1" applyAlignment="1">
      <alignment horizontal="center" vertical="center"/>
    </xf>
    <xf numFmtId="0" fontId="12" fillId="0" borderId="5" xfId="3" applyFont="1" applyBorder="1" applyAlignment="1">
      <alignment vertical="center"/>
    </xf>
    <xf numFmtId="44" fontId="16" fillId="0" borderId="0" xfId="3" applyNumberFormat="1" applyFont="1" applyAlignment="1">
      <alignment vertical="center"/>
    </xf>
    <xf numFmtId="0" fontId="12" fillId="0" borderId="0" xfId="3" applyFont="1" applyAlignment="1">
      <alignment vertical="center"/>
    </xf>
    <xf numFmtId="0" fontId="17" fillId="0" borderId="2" xfId="4" applyFont="1" applyBorder="1" applyAlignment="1">
      <alignment wrapText="1"/>
    </xf>
    <xf numFmtId="44" fontId="11" fillId="0" borderId="2" xfId="1" applyFont="1" applyBorder="1" applyAlignment="1">
      <alignment vertical="center"/>
    </xf>
    <xf numFmtId="44" fontId="12" fillId="0" borderId="0" xfId="3" applyNumberFormat="1" applyFont="1" applyAlignment="1">
      <alignment vertical="center"/>
    </xf>
    <xf numFmtId="0" fontId="14" fillId="0" borderId="2" xfId="4" applyFont="1" applyBorder="1" applyAlignment="1">
      <alignment wrapText="1"/>
    </xf>
    <xf numFmtId="0" fontId="14" fillId="0" borderId="2" xfId="4" applyFont="1" applyBorder="1" applyAlignment="1">
      <alignment vertical="center" wrapText="1"/>
    </xf>
    <xf numFmtId="10" fontId="14" fillId="0" borderId="2" xfId="2" applyNumberFormat="1" applyFont="1" applyBorder="1" applyAlignment="1">
      <alignment vertical="center" wrapText="1"/>
    </xf>
    <xf numFmtId="44" fontId="14" fillId="0" borderId="2" xfId="1" applyFont="1" applyBorder="1" applyAlignment="1">
      <alignment vertical="center" wrapText="1"/>
    </xf>
    <xf numFmtId="0" fontId="14" fillId="0" borderId="0" xfId="3" applyFont="1" applyAlignment="1">
      <alignment vertical="center" wrapText="1"/>
    </xf>
    <xf numFmtId="49" fontId="11" fillId="0" borderId="4" xfId="3" applyNumberFormat="1" applyFont="1" applyBorder="1" applyAlignment="1">
      <alignment horizontal="center" vertical="center"/>
    </xf>
    <xf numFmtId="14" fontId="14" fillId="0" borderId="4" xfId="3" applyNumberFormat="1" applyFont="1" applyBorder="1" applyAlignment="1">
      <alignment horizontal="left" vertical="center" wrapText="1"/>
    </xf>
    <xf numFmtId="0" fontId="11" fillId="0" borderId="4" xfId="3" applyFont="1" applyBorder="1" applyAlignment="1">
      <alignment horizontal="center" vertical="center"/>
    </xf>
    <xf numFmtId="44" fontId="11" fillId="0" borderId="4" xfId="1" applyFont="1" applyBorder="1" applyAlignment="1">
      <alignment horizontal="right" vertical="center"/>
    </xf>
    <xf numFmtId="44" fontId="11" fillId="0" borderId="4" xfId="1" applyFont="1" applyBorder="1" applyAlignment="1">
      <alignment horizontal="left" vertical="center"/>
    </xf>
    <xf numFmtId="44" fontId="11" fillId="0" borderId="0" xfId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44" fontId="11" fillId="0" borderId="0" xfId="0" applyNumberFormat="1" applyFont="1"/>
    <xf numFmtId="0" fontId="11" fillId="4" borderId="2" xfId="0" applyFont="1" applyFill="1" applyBorder="1" applyAlignment="1">
      <alignment horizontal="left" wrapText="1"/>
    </xf>
    <xf numFmtId="0" fontId="11" fillId="0" borderId="2" xfId="70" applyFont="1" applyBorder="1" applyAlignment="1">
      <alignment horizontal="center"/>
    </xf>
    <xf numFmtId="0" fontId="11" fillId="0" borderId="1" xfId="7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left"/>
    </xf>
    <xf numFmtId="0" fontId="12" fillId="0" borderId="0" xfId="0" applyFont="1" applyAlignment="1">
      <alignment horizontal="left" vertical="center"/>
    </xf>
    <xf numFmtId="0" fontId="12" fillId="2" borderId="2" xfId="0" applyFont="1" applyFill="1" applyBorder="1" applyAlignment="1">
      <alignment horizontal="center" vertical="center" wrapText="1"/>
    </xf>
    <xf numFmtId="44" fontId="11" fillId="0" borderId="4" xfId="1" applyFont="1" applyBorder="1" applyAlignment="1">
      <alignment horizontal="left" vertical="center"/>
    </xf>
    <xf numFmtId="0" fontId="11" fillId="0" borderId="0" xfId="6" applyFont="1" applyAlignment="1">
      <alignment horizontal="left" vertical="center" wrapText="1"/>
    </xf>
    <xf numFmtId="49" fontId="13" fillId="2" borderId="2" xfId="3" applyNumberFormat="1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wrapText="1"/>
    </xf>
    <xf numFmtId="0" fontId="12" fillId="2" borderId="8" xfId="0" applyFont="1" applyFill="1" applyBorder="1" applyAlignment="1">
      <alignment horizontal="center" wrapText="1"/>
    </xf>
  </cellXfs>
  <cellStyles count="71">
    <cellStyle name="Měna" xfId="1" builtinId="4"/>
    <cellStyle name="Měna 2" xfId="7" xr:uid="{00000000-0005-0000-0000-000001000000}"/>
    <cellStyle name="Měna 2 2" xfId="22" xr:uid="{00000000-0005-0000-0000-000002000000}"/>
    <cellStyle name="Měna 2 2 2" xfId="47" xr:uid="{00000000-0005-0000-0000-000003000000}"/>
    <cellStyle name="Měna 2 2 3" xfId="68" xr:uid="{00000000-0005-0000-0000-000004000000}"/>
    <cellStyle name="Měna 2 3" xfId="15" xr:uid="{00000000-0005-0000-0000-000005000000}"/>
    <cellStyle name="Měna 2 3 2" xfId="40" xr:uid="{00000000-0005-0000-0000-000006000000}"/>
    <cellStyle name="Měna 2 4" xfId="33" xr:uid="{00000000-0005-0000-0000-000007000000}"/>
    <cellStyle name="Měna 2 5" xfId="59" xr:uid="{00000000-0005-0000-0000-000008000000}"/>
    <cellStyle name="Měna 3" xfId="9" xr:uid="{00000000-0005-0000-0000-000009000000}"/>
    <cellStyle name="Měna 3 2" xfId="23" xr:uid="{00000000-0005-0000-0000-00000A000000}"/>
    <cellStyle name="Měna 3 2 2" xfId="48" xr:uid="{00000000-0005-0000-0000-00000B000000}"/>
    <cellStyle name="Měna 3 3" xfId="34" xr:uid="{00000000-0005-0000-0000-00000C000000}"/>
    <cellStyle name="Měna 3 4" xfId="60" xr:uid="{00000000-0005-0000-0000-00000D000000}"/>
    <cellStyle name="Měna 4" xfId="18" xr:uid="{00000000-0005-0000-0000-00000E000000}"/>
    <cellStyle name="Měna 4 2" xfId="43" xr:uid="{00000000-0005-0000-0000-00000F000000}"/>
    <cellStyle name="Měna 4 3" xfId="64" xr:uid="{00000000-0005-0000-0000-000010000000}"/>
    <cellStyle name="Měna 5" xfId="26" xr:uid="{00000000-0005-0000-0000-000011000000}"/>
    <cellStyle name="Měna 5 2" xfId="51" xr:uid="{00000000-0005-0000-0000-000012000000}"/>
    <cellStyle name="Měna 6" xfId="12" xr:uid="{00000000-0005-0000-0000-000013000000}"/>
    <cellStyle name="Měna 6 2" xfId="37" xr:uid="{00000000-0005-0000-0000-000014000000}"/>
    <cellStyle name="Měna 7" xfId="29" xr:uid="{00000000-0005-0000-0000-000015000000}"/>
    <cellStyle name="Měna 8" xfId="55" xr:uid="{00000000-0005-0000-0000-000016000000}"/>
    <cellStyle name="Normální" xfId="0" builtinId="0"/>
    <cellStyle name="Normální 17" xfId="3" xr:uid="{00000000-0005-0000-0000-000018000000}"/>
    <cellStyle name="Normální 17 2" xfId="10" xr:uid="{00000000-0005-0000-0000-000019000000}"/>
    <cellStyle name="Normální 17 2 2" xfId="24" xr:uid="{00000000-0005-0000-0000-00001A000000}"/>
    <cellStyle name="Normální 17 2 2 2" xfId="49" xr:uid="{00000000-0005-0000-0000-00001B000000}"/>
    <cellStyle name="Normální 17 2 2 3" xfId="70" xr:uid="{00000000-0005-0000-0000-00001C000000}"/>
    <cellStyle name="Normální 17 2 3" xfId="16" xr:uid="{00000000-0005-0000-0000-00001D000000}"/>
    <cellStyle name="Normální 17 2 3 2" xfId="41" xr:uid="{00000000-0005-0000-0000-00001E000000}"/>
    <cellStyle name="Normální 17 2 4" xfId="35" xr:uid="{00000000-0005-0000-0000-00001F000000}"/>
    <cellStyle name="Normální 17 2 5" xfId="61" xr:uid="{00000000-0005-0000-0000-000020000000}"/>
    <cellStyle name="Normální 17 3" xfId="19" xr:uid="{00000000-0005-0000-0000-000021000000}"/>
    <cellStyle name="Normální 17 3 2" xfId="44" xr:uid="{00000000-0005-0000-0000-000022000000}"/>
    <cellStyle name="Normální 17 3 3" xfId="69" xr:uid="{00000000-0005-0000-0000-000023000000}"/>
    <cellStyle name="Normální 17 4" xfId="27" xr:uid="{00000000-0005-0000-0000-000024000000}"/>
    <cellStyle name="Normální 17 4 2" xfId="52" xr:uid="{00000000-0005-0000-0000-000025000000}"/>
    <cellStyle name="Normální 17 4 3" xfId="65" xr:uid="{00000000-0005-0000-0000-000026000000}"/>
    <cellStyle name="Normální 17 5" xfId="13" xr:uid="{00000000-0005-0000-0000-000027000000}"/>
    <cellStyle name="Normální 17 5 2" xfId="38" xr:uid="{00000000-0005-0000-0000-000028000000}"/>
    <cellStyle name="Normální 17 5 3" xfId="63" xr:uid="{00000000-0005-0000-0000-000029000000}"/>
    <cellStyle name="Normální 17 6" xfId="30" xr:uid="{00000000-0005-0000-0000-00002A000000}"/>
    <cellStyle name="Normální 17 7" xfId="56" xr:uid="{00000000-0005-0000-0000-00002B000000}"/>
    <cellStyle name="Normální 18" xfId="4" xr:uid="{00000000-0005-0000-0000-00002C000000}"/>
    <cellStyle name="Normální 18 2" xfId="11" xr:uid="{00000000-0005-0000-0000-00002D000000}"/>
    <cellStyle name="Normální 18 2 2" xfId="25" xr:uid="{00000000-0005-0000-0000-00002E000000}"/>
    <cellStyle name="Normální 18 2 2 2" xfId="50" xr:uid="{00000000-0005-0000-0000-00002F000000}"/>
    <cellStyle name="Normální 18 2 3" xfId="17" xr:uid="{00000000-0005-0000-0000-000030000000}"/>
    <cellStyle name="Normální 18 2 3 2" xfId="42" xr:uid="{00000000-0005-0000-0000-000031000000}"/>
    <cellStyle name="Normální 18 2 4" xfId="36" xr:uid="{00000000-0005-0000-0000-000032000000}"/>
    <cellStyle name="Normální 18 2 5" xfId="62" xr:uid="{00000000-0005-0000-0000-000033000000}"/>
    <cellStyle name="Normální 18 3" xfId="20" xr:uid="{00000000-0005-0000-0000-000034000000}"/>
    <cellStyle name="Normální 18 3 2" xfId="45" xr:uid="{00000000-0005-0000-0000-000035000000}"/>
    <cellStyle name="Normální 18 3 3" xfId="66" xr:uid="{00000000-0005-0000-0000-000036000000}"/>
    <cellStyle name="Normální 18 4" xfId="28" xr:uid="{00000000-0005-0000-0000-000037000000}"/>
    <cellStyle name="Normální 18 4 2" xfId="53" xr:uid="{00000000-0005-0000-0000-000038000000}"/>
    <cellStyle name="Normální 18 5" xfId="14" xr:uid="{00000000-0005-0000-0000-000039000000}"/>
    <cellStyle name="Normální 18 5 2" xfId="39" xr:uid="{00000000-0005-0000-0000-00003A000000}"/>
    <cellStyle name="Normální 18 6" xfId="31" xr:uid="{00000000-0005-0000-0000-00003B000000}"/>
    <cellStyle name="Normální 18 7" xfId="57" xr:uid="{00000000-0005-0000-0000-00003C000000}"/>
    <cellStyle name="Normální 2" xfId="6" xr:uid="{00000000-0005-0000-0000-00003D000000}"/>
    <cellStyle name="Normální 2 2" xfId="21" xr:uid="{00000000-0005-0000-0000-00003E000000}"/>
    <cellStyle name="Normální 2 2 2" xfId="46" xr:uid="{00000000-0005-0000-0000-00003F000000}"/>
    <cellStyle name="Normální 2 2 3" xfId="67" xr:uid="{00000000-0005-0000-0000-000040000000}"/>
    <cellStyle name="Normální 2 3" xfId="32" xr:uid="{00000000-0005-0000-0000-000041000000}"/>
    <cellStyle name="Normální 2 4" xfId="58" xr:uid="{00000000-0005-0000-0000-000042000000}"/>
    <cellStyle name="Normální 22 2" xfId="8" xr:uid="{00000000-0005-0000-0000-000043000000}"/>
    <cellStyle name="Pivot Table Value" xfId="5" xr:uid="{00000000-0005-0000-0000-000044000000}"/>
    <cellStyle name="Procenta" xfId="2" builtinId="5"/>
    <cellStyle name="Procenta 2" xfId="54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61"/>
  <sheetViews>
    <sheetView tabSelected="1" topLeftCell="A37" zoomScaleNormal="100" workbookViewId="0">
      <selection activeCell="D31" sqref="D31"/>
    </sheetView>
  </sheetViews>
  <sheetFormatPr defaultColWidth="9.140625" defaultRowHeight="12.75" x14ac:dyDescent="0.25"/>
  <cols>
    <col min="1" max="1" width="3.140625" style="2" customWidth="1"/>
    <col min="2" max="2" width="4.140625" style="77" bestFit="1" customWidth="1"/>
    <col min="3" max="3" width="59.140625" style="78" bestFit="1" customWidth="1"/>
    <col min="4" max="4" width="7.42578125" style="2" bestFit="1" customWidth="1"/>
    <col min="5" max="5" width="9.42578125" style="2" customWidth="1"/>
    <col min="6" max="6" width="16.28515625" style="56" customWidth="1"/>
    <col min="7" max="7" width="16.85546875" style="2" customWidth="1"/>
    <col min="8" max="8" width="15.28515625" style="2" customWidth="1"/>
    <col min="9" max="9" width="2.85546875" style="2" customWidth="1"/>
    <col min="10" max="10" width="15.85546875" style="2" customWidth="1"/>
    <col min="11" max="11" width="14.140625" style="2" customWidth="1"/>
    <col min="12" max="12" width="16" style="2" customWidth="1"/>
    <col min="13" max="13" width="3.140625" style="2" customWidth="1"/>
    <col min="14" max="14" width="14.85546875" style="2" bestFit="1" customWidth="1"/>
    <col min="15" max="17" width="9.140625" style="2"/>
    <col min="18" max="18" width="10" style="2" bestFit="1" customWidth="1"/>
    <col min="19" max="16384" width="9.140625" style="2"/>
  </cols>
  <sheetData>
    <row r="1" spans="2:13" x14ac:dyDescent="0.25">
      <c r="B1" s="86" t="s">
        <v>99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1"/>
    </row>
    <row r="2" spans="2:13" x14ac:dyDescent="0.25">
      <c r="B2" s="89"/>
      <c r="C2" s="89"/>
      <c r="D2" s="3"/>
      <c r="E2" s="3"/>
      <c r="F2" s="4"/>
      <c r="G2" s="5"/>
      <c r="H2" s="5"/>
      <c r="I2" s="3"/>
      <c r="J2" s="5"/>
    </row>
    <row r="3" spans="2:13" x14ac:dyDescent="0.2">
      <c r="B3" s="90" t="s">
        <v>0</v>
      </c>
      <c r="C3" s="91" t="s">
        <v>1</v>
      </c>
      <c r="D3" s="91" t="s">
        <v>2</v>
      </c>
      <c r="E3" s="91" t="s">
        <v>3</v>
      </c>
      <c r="F3" s="92" t="s">
        <v>49</v>
      </c>
      <c r="G3" s="93"/>
      <c r="H3" s="94"/>
      <c r="I3" s="6"/>
      <c r="J3" s="92" t="s">
        <v>50</v>
      </c>
      <c r="K3" s="94"/>
      <c r="L3" s="87" t="s">
        <v>35</v>
      </c>
      <c r="M3" s="7"/>
    </row>
    <row r="4" spans="2:13" x14ac:dyDescent="0.25">
      <c r="B4" s="90"/>
      <c r="C4" s="91"/>
      <c r="D4" s="91"/>
      <c r="E4" s="91"/>
      <c r="F4" s="8" t="s">
        <v>4</v>
      </c>
      <c r="G4" s="8" t="s">
        <v>78</v>
      </c>
      <c r="H4" s="8" t="s">
        <v>79</v>
      </c>
      <c r="I4" s="8"/>
      <c r="J4" s="8" t="s">
        <v>78</v>
      </c>
      <c r="K4" s="8" t="s">
        <v>79</v>
      </c>
      <c r="L4" s="87"/>
      <c r="M4" s="7"/>
    </row>
    <row r="5" spans="2:13" x14ac:dyDescent="0.25">
      <c r="B5" s="9" t="s">
        <v>5</v>
      </c>
      <c r="C5" s="10" t="s">
        <v>6</v>
      </c>
      <c r="D5" s="11"/>
      <c r="E5" s="11"/>
      <c r="F5" s="12"/>
      <c r="G5" s="13"/>
      <c r="H5" s="13"/>
      <c r="I5" s="14"/>
      <c r="J5" s="13"/>
      <c r="K5" s="13"/>
      <c r="L5" s="87"/>
      <c r="M5" s="7"/>
    </row>
    <row r="6" spans="2:13" x14ac:dyDescent="0.2">
      <c r="B6" s="15" t="s">
        <v>7</v>
      </c>
      <c r="C6" s="16" t="s">
        <v>82</v>
      </c>
      <c r="D6" s="17">
        <v>12</v>
      </c>
      <c r="E6" s="18" t="s">
        <v>8</v>
      </c>
      <c r="F6" s="19">
        <v>0</v>
      </c>
      <c r="G6" s="20">
        <f t="shared" ref="G6" si="0">D6*F6</f>
        <v>0</v>
      </c>
      <c r="H6" s="20" t="s">
        <v>9</v>
      </c>
      <c r="I6" s="20"/>
      <c r="J6" s="20">
        <f t="shared" ref="J6" si="1">G6*1.21</f>
        <v>0</v>
      </c>
      <c r="K6" s="20" t="s">
        <v>9</v>
      </c>
      <c r="L6" s="14">
        <f t="shared" ref="L6" si="2">J6-G6</f>
        <v>0</v>
      </c>
      <c r="M6" s="21"/>
    </row>
    <row r="7" spans="2:13" x14ac:dyDescent="0.2">
      <c r="B7" s="15" t="s">
        <v>10</v>
      </c>
      <c r="C7" s="16" t="s">
        <v>83</v>
      </c>
      <c r="D7" s="17">
        <v>1</v>
      </c>
      <c r="E7" s="18" t="s">
        <v>8</v>
      </c>
      <c r="F7" s="19">
        <v>0</v>
      </c>
      <c r="G7" s="20">
        <f t="shared" ref="G7" si="3">D7*F7</f>
        <v>0</v>
      </c>
      <c r="H7" s="20" t="s">
        <v>9</v>
      </c>
      <c r="I7" s="20"/>
      <c r="J7" s="20">
        <f t="shared" ref="J7" si="4">G7*1.21</f>
        <v>0</v>
      </c>
      <c r="K7" s="20" t="s">
        <v>9</v>
      </c>
      <c r="L7" s="14">
        <f t="shared" ref="L7" si="5">J7-G7</f>
        <v>0</v>
      </c>
      <c r="M7" s="21"/>
    </row>
    <row r="8" spans="2:13" x14ac:dyDescent="0.2">
      <c r="B8" s="15" t="s">
        <v>11</v>
      </c>
      <c r="C8" s="16" t="s">
        <v>84</v>
      </c>
      <c r="D8" s="17">
        <v>24</v>
      </c>
      <c r="E8" s="18" t="s">
        <v>8</v>
      </c>
      <c r="F8" s="19">
        <v>0</v>
      </c>
      <c r="G8" s="20">
        <f t="shared" ref="G8:G10" si="6">D8*F8</f>
        <v>0</v>
      </c>
      <c r="H8" s="20" t="s">
        <v>9</v>
      </c>
      <c r="I8" s="20"/>
      <c r="J8" s="20">
        <f t="shared" ref="J8:J10" si="7">G8*1.21</f>
        <v>0</v>
      </c>
      <c r="K8" s="20" t="s">
        <v>9</v>
      </c>
      <c r="L8" s="14">
        <f t="shared" ref="L8:L10" si="8">J8-G8</f>
        <v>0</v>
      </c>
      <c r="M8" s="21"/>
    </row>
    <row r="9" spans="2:13" x14ac:dyDescent="0.2">
      <c r="B9" s="15" t="s">
        <v>12</v>
      </c>
      <c r="C9" s="16" t="s">
        <v>85</v>
      </c>
      <c r="D9" s="17">
        <v>8</v>
      </c>
      <c r="E9" s="18" t="s">
        <v>8</v>
      </c>
      <c r="F9" s="19">
        <v>0</v>
      </c>
      <c r="G9" s="20">
        <f t="shared" ref="G9:G11" si="9">D9*F9</f>
        <v>0</v>
      </c>
      <c r="H9" s="20" t="s">
        <v>9</v>
      </c>
      <c r="I9" s="20"/>
      <c r="J9" s="20">
        <f t="shared" ref="J9:J11" si="10">G9*1.21</f>
        <v>0</v>
      </c>
      <c r="K9" s="20" t="s">
        <v>9</v>
      </c>
      <c r="L9" s="14">
        <f t="shared" ref="L9:L11" si="11">J9-G9</f>
        <v>0</v>
      </c>
      <c r="M9" s="21"/>
    </row>
    <row r="10" spans="2:13" x14ac:dyDescent="0.2">
      <c r="B10" s="15" t="s">
        <v>13</v>
      </c>
      <c r="C10" s="16" t="s">
        <v>86</v>
      </c>
      <c r="D10" s="17">
        <v>19</v>
      </c>
      <c r="E10" s="18" t="s">
        <v>8</v>
      </c>
      <c r="F10" s="19">
        <v>0</v>
      </c>
      <c r="G10" s="20">
        <f t="shared" si="6"/>
        <v>0</v>
      </c>
      <c r="H10" s="20" t="s">
        <v>9</v>
      </c>
      <c r="I10" s="20"/>
      <c r="J10" s="20">
        <f t="shared" si="7"/>
        <v>0</v>
      </c>
      <c r="K10" s="20" t="s">
        <v>9</v>
      </c>
      <c r="L10" s="14">
        <f t="shared" si="8"/>
        <v>0</v>
      </c>
      <c r="M10" s="21"/>
    </row>
    <row r="11" spans="2:13" x14ac:dyDescent="0.2">
      <c r="B11" s="15" t="s">
        <v>36</v>
      </c>
      <c r="C11" s="16" t="s">
        <v>87</v>
      </c>
      <c r="D11" s="17">
        <v>19</v>
      </c>
      <c r="E11" s="18" t="s">
        <v>8</v>
      </c>
      <c r="F11" s="19">
        <v>0</v>
      </c>
      <c r="G11" s="20">
        <f t="shared" si="9"/>
        <v>0</v>
      </c>
      <c r="H11" s="20" t="s">
        <v>9</v>
      </c>
      <c r="I11" s="20"/>
      <c r="J11" s="20">
        <f t="shared" si="10"/>
        <v>0</v>
      </c>
      <c r="K11" s="20" t="s">
        <v>9</v>
      </c>
      <c r="L11" s="14">
        <f t="shared" si="11"/>
        <v>0</v>
      </c>
      <c r="M11" s="21"/>
    </row>
    <row r="12" spans="2:13" x14ac:dyDescent="0.2">
      <c r="B12" s="15" t="s">
        <v>55</v>
      </c>
      <c r="C12" s="16" t="s">
        <v>88</v>
      </c>
      <c r="D12" s="17">
        <v>3</v>
      </c>
      <c r="E12" s="18" t="s">
        <v>8</v>
      </c>
      <c r="F12" s="19">
        <v>0</v>
      </c>
      <c r="G12" s="20">
        <f t="shared" ref="G12:G27" si="12">D12*F12</f>
        <v>0</v>
      </c>
      <c r="H12" s="20" t="s">
        <v>9</v>
      </c>
      <c r="I12" s="20"/>
      <c r="J12" s="20">
        <f t="shared" ref="J12:J27" si="13">G12*1.21</f>
        <v>0</v>
      </c>
      <c r="K12" s="20" t="s">
        <v>9</v>
      </c>
      <c r="L12" s="14">
        <f t="shared" ref="L12:L27" si="14">J12-G12</f>
        <v>0</v>
      </c>
      <c r="M12" s="21"/>
    </row>
    <row r="13" spans="2:13" x14ac:dyDescent="0.2">
      <c r="B13" s="15" t="s">
        <v>56</v>
      </c>
      <c r="C13" s="16" t="s">
        <v>89</v>
      </c>
      <c r="D13" s="17">
        <v>10</v>
      </c>
      <c r="E13" s="18" t="s">
        <v>8</v>
      </c>
      <c r="F13" s="19">
        <v>0</v>
      </c>
      <c r="G13" s="20">
        <f t="shared" si="12"/>
        <v>0</v>
      </c>
      <c r="H13" s="20" t="s">
        <v>9</v>
      </c>
      <c r="I13" s="20"/>
      <c r="J13" s="20">
        <f t="shared" si="13"/>
        <v>0</v>
      </c>
      <c r="K13" s="20" t="s">
        <v>9</v>
      </c>
      <c r="L13" s="14">
        <f t="shared" si="14"/>
        <v>0</v>
      </c>
      <c r="M13" s="21"/>
    </row>
    <row r="14" spans="2:13" x14ac:dyDescent="0.2">
      <c r="B14" s="15" t="s">
        <v>57</v>
      </c>
      <c r="C14" s="16" t="s">
        <v>90</v>
      </c>
      <c r="D14" s="17">
        <v>46</v>
      </c>
      <c r="E14" s="18" t="s">
        <v>8</v>
      </c>
      <c r="F14" s="19">
        <v>0</v>
      </c>
      <c r="G14" s="20">
        <f t="shared" si="12"/>
        <v>0</v>
      </c>
      <c r="H14" s="20" t="s">
        <v>9</v>
      </c>
      <c r="I14" s="20"/>
      <c r="J14" s="20">
        <f t="shared" si="13"/>
        <v>0</v>
      </c>
      <c r="K14" s="20" t="s">
        <v>9</v>
      </c>
      <c r="L14" s="14">
        <f t="shared" si="14"/>
        <v>0</v>
      </c>
      <c r="M14" s="21"/>
    </row>
    <row r="15" spans="2:13" x14ac:dyDescent="0.2">
      <c r="B15" s="15" t="s">
        <v>58</v>
      </c>
      <c r="C15" s="16" t="s">
        <v>91</v>
      </c>
      <c r="D15" s="17">
        <v>32</v>
      </c>
      <c r="E15" s="18" t="s">
        <v>8</v>
      </c>
      <c r="F15" s="19">
        <v>0</v>
      </c>
      <c r="G15" s="20">
        <f t="shared" si="12"/>
        <v>0</v>
      </c>
      <c r="H15" s="20" t="s">
        <v>9</v>
      </c>
      <c r="I15" s="20"/>
      <c r="J15" s="20">
        <f t="shared" si="13"/>
        <v>0</v>
      </c>
      <c r="K15" s="20" t="s">
        <v>9</v>
      </c>
      <c r="L15" s="14">
        <f t="shared" si="14"/>
        <v>0</v>
      </c>
      <c r="M15" s="21"/>
    </row>
    <row r="16" spans="2:13" x14ac:dyDescent="0.2">
      <c r="B16" s="15" t="s">
        <v>59</v>
      </c>
      <c r="C16" s="16" t="s">
        <v>92</v>
      </c>
      <c r="D16" s="17">
        <v>17</v>
      </c>
      <c r="E16" s="18" t="s">
        <v>8</v>
      </c>
      <c r="F16" s="19">
        <v>0</v>
      </c>
      <c r="G16" s="20">
        <f t="shared" si="12"/>
        <v>0</v>
      </c>
      <c r="H16" s="20" t="s">
        <v>9</v>
      </c>
      <c r="I16" s="20"/>
      <c r="J16" s="20">
        <f t="shared" si="13"/>
        <v>0</v>
      </c>
      <c r="K16" s="20" t="s">
        <v>9</v>
      </c>
      <c r="L16" s="14">
        <f t="shared" si="14"/>
        <v>0</v>
      </c>
      <c r="M16" s="21"/>
    </row>
    <row r="17" spans="2:13" x14ac:dyDescent="0.2">
      <c r="B17" s="15" t="s">
        <v>60</v>
      </c>
      <c r="C17" s="16" t="s">
        <v>93</v>
      </c>
      <c r="D17" s="17">
        <v>35</v>
      </c>
      <c r="E17" s="18" t="s">
        <v>8</v>
      </c>
      <c r="F17" s="19">
        <v>0</v>
      </c>
      <c r="G17" s="20">
        <f t="shared" si="12"/>
        <v>0</v>
      </c>
      <c r="H17" s="20" t="s">
        <v>9</v>
      </c>
      <c r="I17" s="20"/>
      <c r="J17" s="20">
        <f t="shared" si="13"/>
        <v>0</v>
      </c>
      <c r="K17" s="20" t="s">
        <v>9</v>
      </c>
      <c r="L17" s="14">
        <f t="shared" si="14"/>
        <v>0</v>
      </c>
      <c r="M17" s="21"/>
    </row>
    <row r="18" spans="2:13" x14ac:dyDescent="0.2">
      <c r="B18" s="15" t="s">
        <v>61</v>
      </c>
      <c r="C18" s="16" t="s">
        <v>94</v>
      </c>
      <c r="D18" s="17">
        <v>24</v>
      </c>
      <c r="E18" s="18" t="s">
        <v>8</v>
      </c>
      <c r="F18" s="19">
        <v>0</v>
      </c>
      <c r="G18" s="20">
        <f t="shared" si="12"/>
        <v>0</v>
      </c>
      <c r="H18" s="20" t="s">
        <v>9</v>
      </c>
      <c r="I18" s="20"/>
      <c r="J18" s="20">
        <f t="shared" si="13"/>
        <v>0</v>
      </c>
      <c r="K18" s="20" t="s">
        <v>9</v>
      </c>
      <c r="L18" s="14">
        <f t="shared" si="14"/>
        <v>0</v>
      </c>
      <c r="M18" s="21"/>
    </row>
    <row r="19" spans="2:13" x14ac:dyDescent="0.2">
      <c r="B19" s="15" t="s">
        <v>51</v>
      </c>
      <c r="C19" s="16" t="s">
        <v>95</v>
      </c>
      <c r="D19" s="17">
        <v>24</v>
      </c>
      <c r="E19" s="18" t="s">
        <v>8</v>
      </c>
      <c r="F19" s="19">
        <v>0</v>
      </c>
      <c r="G19" s="20">
        <f t="shared" si="12"/>
        <v>0</v>
      </c>
      <c r="H19" s="20" t="s">
        <v>9</v>
      </c>
      <c r="I19" s="20"/>
      <c r="J19" s="20">
        <f t="shared" si="13"/>
        <v>0</v>
      </c>
      <c r="K19" s="20" t="s">
        <v>9</v>
      </c>
      <c r="L19" s="14">
        <f t="shared" si="14"/>
        <v>0</v>
      </c>
      <c r="M19" s="21"/>
    </row>
    <row r="20" spans="2:13" x14ac:dyDescent="0.2">
      <c r="B20" s="15" t="s">
        <v>53</v>
      </c>
      <c r="C20" s="16" t="s">
        <v>96</v>
      </c>
      <c r="D20" s="17">
        <v>15</v>
      </c>
      <c r="E20" s="18" t="s">
        <v>8</v>
      </c>
      <c r="F20" s="19">
        <v>0</v>
      </c>
      <c r="G20" s="20">
        <f>D20*F20</f>
        <v>0</v>
      </c>
      <c r="H20" s="20" t="s">
        <v>9</v>
      </c>
      <c r="I20" s="20"/>
      <c r="J20" s="20">
        <f t="shared" si="13"/>
        <v>0</v>
      </c>
      <c r="K20" s="20" t="s">
        <v>9</v>
      </c>
      <c r="L20" s="14">
        <f t="shared" si="14"/>
        <v>0</v>
      </c>
      <c r="M20" s="21"/>
    </row>
    <row r="21" spans="2:13" x14ac:dyDescent="0.2">
      <c r="B21" s="15" t="s">
        <v>54</v>
      </c>
      <c r="C21" s="16" t="s">
        <v>97</v>
      </c>
      <c r="D21" s="17">
        <v>21</v>
      </c>
      <c r="E21" s="18" t="s">
        <v>8</v>
      </c>
      <c r="F21" s="19">
        <v>0</v>
      </c>
      <c r="G21" s="20">
        <f t="shared" si="12"/>
        <v>0</v>
      </c>
      <c r="H21" s="20" t="s">
        <v>9</v>
      </c>
      <c r="I21" s="20"/>
      <c r="J21" s="20">
        <f t="shared" si="13"/>
        <v>0</v>
      </c>
      <c r="K21" s="20" t="s">
        <v>9</v>
      </c>
      <c r="L21" s="14">
        <f t="shared" si="14"/>
        <v>0</v>
      </c>
      <c r="M21" s="21"/>
    </row>
    <row r="22" spans="2:13" x14ac:dyDescent="0.2">
      <c r="B22" s="15" t="s">
        <v>62</v>
      </c>
      <c r="C22" s="16" t="s">
        <v>98</v>
      </c>
      <c r="D22" s="17">
        <v>16</v>
      </c>
      <c r="E22" s="18" t="s">
        <v>8</v>
      </c>
      <c r="F22" s="19">
        <v>0</v>
      </c>
      <c r="G22" s="20">
        <f t="shared" si="12"/>
        <v>0</v>
      </c>
      <c r="H22" s="20" t="s">
        <v>9</v>
      </c>
      <c r="I22" s="20"/>
      <c r="J22" s="20">
        <f t="shared" si="13"/>
        <v>0</v>
      </c>
      <c r="K22" s="20" t="s">
        <v>9</v>
      </c>
      <c r="L22" s="14">
        <f t="shared" si="14"/>
        <v>0</v>
      </c>
      <c r="M22" s="21"/>
    </row>
    <row r="23" spans="2:13" x14ac:dyDescent="0.2">
      <c r="B23" s="15" t="s">
        <v>63</v>
      </c>
      <c r="C23" s="16" t="s">
        <v>100</v>
      </c>
      <c r="D23" s="17">
        <f>SUM(D6:D22)</f>
        <v>326</v>
      </c>
      <c r="E23" s="18" t="s">
        <v>8</v>
      </c>
      <c r="F23" s="19">
        <v>0</v>
      </c>
      <c r="G23" s="20">
        <f t="shared" si="12"/>
        <v>0</v>
      </c>
      <c r="H23" s="20" t="s">
        <v>9</v>
      </c>
      <c r="I23" s="20"/>
      <c r="J23" s="20">
        <f t="shared" si="13"/>
        <v>0</v>
      </c>
      <c r="K23" s="20" t="s">
        <v>9</v>
      </c>
      <c r="L23" s="14">
        <f t="shared" si="14"/>
        <v>0</v>
      </c>
      <c r="M23" s="21"/>
    </row>
    <row r="24" spans="2:13" x14ac:dyDescent="0.2">
      <c r="B24" s="15" t="s">
        <v>64</v>
      </c>
      <c r="C24" s="16" t="s">
        <v>72</v>
      </c>
      <c r="D24" s="17">
        <f>D23</f>
        <v>326</v>
      </c>
      <c r="E24" s="18" t="s">
        <v>8</v>
      </c>
      <c r="F24" s="19">
        <v>0</v>
      </c>
      <c r="G24" s="20">
        <f t="shared" si="12"/>
        <v>0</v>
      </c>
      <c r="H24" s="20" t="s">
        <v>9</v>
      </c>
      <c r="I24" s="20"/>
      <c r="J24" s="20">
        <f t="shared" si="13"/>
        <v>0</v>
      </c>
      <c r="K24" s="20" t="s">
        <v>9</v>
      </c>
      <c r="L24" s="14">
        <f t="shared" si="14"/>
        <v>0</v>
      </c>
      <c r="M24" s="21"/>
    </row>
    <row r="25" spans="2:13" x14ac:dyDescent="0.2">
      <c r="B25" s="15" t="s">
        <v>65</v>
      </c>
      <c r="C25" s="22" t="s">
        <v>52</v>
      </c>
      <c r="D25" s="17">
        <v>1357</v>
      </c>
      <c r="E25" s="18" t="s">
        <v>39</v>
      </c>
      <c r="F25" s="19">
        <v>0</v>
      </c>
      <c r="G25" s="20">
        <f t="shared" si="12"/>
        <v>0</v>
      </c>
      <c r="H25" s="20" t="s">
        <v>9</v>
      </c>
      <c r="I25" s="20"/>
      <c r="J25" s="20">
        <f t="shared" si="13"/>
        <v>0</v>
      </c>
      <c r="K25" s="20" t="s">
        <v>9</v>
      </c>
      <c r="L25" s="14">
        <f t="shared" si="14"/>
        <v>0</v>
      </c>
      <c r="M25" s="21"/>
    </row>
    <row r="26" spans="2:13" x14ac:dyDescent="0.2">
      <c r="B26" s="15" t="s">
        <v>66</v>
      </c>
      <c r="C26" s="22" t="s">
        <v>101</v>
      </c>
      <c r="D26" s="17">
        <v>3</v>
      </c>
      <c r="E26" s="18" t="s">
        <v>8</v>
      </c>
      <c r="F26" s="19">
        <v>0</v>
      </c>
      <c r="G26" s="20">
        <f t="shared" si="12"/>
        <v>0</v>
      </c>
      <c r="H26" s="20" t="s">
        <v>9</v>
      </c>
      <c r="I26" s="20"/>
      <c r="J26" s="20">
        <f t="shared" si="13"/>
        <v>0</v>
      </c>
      <c r="K26" s="20" t="s">
        <v>9</v>
      </c>
      <c r="L26" s="14">
        <f t="shared" si="14"/>
        <v>0</v>
      </c>
      <c r="M26" s="21"/>
    </row>
    <row r="27" spans="2:13" x14ac:dyDescent="0.2">
      <c r="B27" s="15" t="s">
        <v>67</v>
      </c>
      <c r="C27" s="16" t="s">
        <v>102</v>
      </c>
      <c r="D27" s="17">
        <v>8</v>
      </c>
      <c r="E27" s="18" t="s">
        <v>8</v>
      </c>
      <c r="F27" s="19">
        <v>0</v>
      </c>
      <c r="G27" s="20">
        <f t="shared" si="12"/>
        <v>0</v>
      </c>
      <c r="H27" s="20" t="s">
        <v>9</v>
      </c>
      <c r="I27" s="20"/>
      <c r="J27" s="20">
        <f t="shared" si="13"/>
        <v>0</v>
      </c>
      <c r="K27" s="20" t="s">
        <v>9</v>
      </c>
      <c r="L27" s="14">
        <f t="shared" si="14"/>
        <v>0</v>
      </c>
      <c r="M27" s="21"/>
    </row>
    <row r="28" spans="2:13" x14ac:dyDescent="0.2">
      <c r="B28" s="15" t="s">
        <v>68</v>
      </c>
      <c r="C28" s="16" t="s">
        <v>103</v>
      </c>
      <c r="D28" s="17">
        <v>2</v>
      </c>
      <c r="E28" s="18" t="s">
        <v>8</v>
      </c>
      <c r="F28" s="19">
        <v>0</v>
      </c>
      <c r="G28" s="20">
        <f t="shared" ref="G28:G30" si="15">D28*F28</f>
        <v>0</v>
      </c>
      <c r="H28" s="20" t="s">
        <v>9</v>
      </c>
      <c r="I28" s="20"/>
      <c r="J28" s="20">
        <f t="shared" ref="J28:J30" si="16">G28*1.21</f>
        <v>0</v>
      </c>
      <c r="K28" s="20" t="s">
        <v>9</v>
      </c>
      <c r="L28" s="14">
        <f t="shared" ref="L28:L30" si="17">J28-G28</f>
        <v>0</v>
      </c>
      <c r="M28" s="21"/>
    </row>
    <row r="29" spans="2:13" x14ac:dyDescent="0.2">
      <c r="B29" s="15" t="s">
        <v>69</v>
      </c>
      <c r="C29" s="16" t="s">
        <v>106</v>
      </c>
      <c r="D29" s="17">
        <v>106</v>
      </c>
      <c r="E29" s="18" t="s">
        <v>8</v>
      </c>
      <c r="F29" s="19">
        <v>0</v>
      </c>
      <c r="G29" s="20">
        <f t="shared" si="15"/>
        <v>0</v>
      </c>
      <c r="H29" s="20" t="s">
        <v>9</v>
      </c>
      <c r="I29" s="20"/>
      <c r="J29" s="20">
        <f t="shared" si="16"/>
        <v>0</v>
      </c>
      <c r="K29" s="20" t="s">
        <v>9</v>
      </c>
      <c r="L29" s="14">
        <f t="shared" si="17"/>
        <v>0</v>
      </c>
      <c r="M29" s="21"/>
    </row>
    <row r="30" spans="2:13" x14ac:dyDescent="0.2">
      <c r="B30" s="15" t="s">
        <v>70</v>
      </c>
      <c r="C30" s="16" t="s">
        <v>104</v>
      </c>
      <c r="D30" s="17">
        <v>136</v>
      </c>
      <c r="E30" s="18" t="s">
        <v>8</v>
      </c>
      <c r="F30" s="19">
        <v>0</v>
      </c>
      <c r="G30" s="20">
        <f t="shared" si="15"/>
        <v>0</v>
      </c>
      <c r="H30" s="20" t="s">
        <v>9</v>
      </c>
      <c r="I30" s="20"/>
      <c r="J30" s="20">
        <f t="shared" si="16"/>
        <v>0</v>
      </c>
      <c r="K30" s="20" t="s">
        <v>9</v>
      </c>
      <c r="L30" s="14">
        <f t="shared" si="17"/>
        <v>0</v>
      </c>
      <c r="M30" s="21"/>
    </row>
    <row r="31" spans="2:13" x14ac:dyDescent="0.2">
      <c r="B31" s="15" t="s">
        <v>74</v>
      </c>
      <c r="C31" s="16" t="s">
        <v>105</v>
      </c>
      <c r="D31" s="17">
        <f>38*2</f>
        <v>76</v>
      </c>
      <c r="E31" s="18" t="s">
        <v>8</v>
      </c>
      <c r="F31" s="19">
        <v>0</v>
      </c>
      <c r="G31" s="20">
        <f t="shared" ref="G31" si="18">D31*F31</f>
        <v>0</v>
      </c>
      <c r="H31" s="20" t="s">
        <v>9</v>
      </c>
      <c r="I31" s="20"/>
      <c r="J31" s="20">
        <f t="shared" ref="J31" si="19">G31*1.21</f>
        <v>0</v>
      </c>
      <c r="K31" s="20" t="s">
        <v>9</v>
      </c>
      <c r="L31" s="14">
        <f t="shared" ref="L31" si="20">J31-G31</f>
        <v>0</v>
      </c>
      <c r="M31" s="21"/>
    </row>
    <row r="32" spans="2:13" x14ac:dyDescent="0.2">
      <c r="B32" s="15" t="s">
        <v>71</v>
      </c>
      <c r="C32" s="80" t="s">
        <v>107</v>
      </c>
      <c r="D32" s="25">
        <v>1</v>
      </c>
      <c r="E32" s="26" t="s">
        <v>14</v>
      </c>
      <c r="F32" s="47">
        <v>0</v>
      </c>
      <c r="G32" s="48" t="s">
        <v>9</v>
      </c>
      <c r="H32" s="48">
        <f t="shared" ref="H32" si="21">D32*F32</f>
        <v>0</v>
      </c>
      <c r="I32" s="49"/>
      <c r="J32" s="49" t="s">
        <v>9</v>
      </c>
      <c r="K32" s="49">
        <f>H32*1.21</f>
        <v>0</v>
      </c>
      <c r="L32" s="49">
        <f>K32-H32</f>
        <v>0</v>
      </c>
      <c r="M32" s="21"/>
    </row>
    <row r="33" spans="2:18" ht="12.4" customHeight="1" x14ac:dyDescent="0.2">
      <c r="B33" s="23"/>
      <c r="C33" s="24"/>
      <c r="D33" s="25"/>
      <c r="E33" s="26"/>
      <c r="F33" s="27"/>
      <c r="G33" s="28"/>
      <c r="H33" s="28"/>
      <c r="I33" s="28"/>
      <c r="J33" s="28"/>
      <c r="K33" s="28"/>
      <c r="L33" s="28"/>
      <c r="M33" s="29"/>
    </row>
    <row r="34" spans="2:18" x14ac:dyDescent="0.25">
      <c r="B34" s="9" t="s">
        <v>15</v>
      </c>
      <c r="C34" s="10" t="s">
        <v>16</v>
      </c>
      <c r="D34" s="11"/>
      <c r="E34" s="11"/>
      <c r="F34" s="13"/>
      <c r="G34" s="13"/>
      <c r="H34" s="13"/>
      <c r="I34" s="14"/>
      <c r="J34" s="13"/>
      <c r="K34" s="13"/>
      <c r="L34" s="13"/>
      <c r="M34" s="21"/>
    </row>
    <row r="35" spans="2:18" x14ac:dyDescent="0.25">
      <c r="B35" s="30" t="s">
        <v>17</v>
      </c>
      <c r="C35" s="31" t="s">
        <v>40</v>
      </c>
      <c r="D35" s="18">
        <v>326</v>
      </c>
      <c r="E35" s="18" t="s">
        <v>8</v>
      </c>
      <c r="F35" s="32">
        <v>0</v>
      </c>
      <c r="G35" s="14">
        <f t="shared" ref="G35:G36" si="22">D35*F35</f>
        <v>0</v>
      </c>
      <c r="H35" s="14" t="s">
        <v>9</v>
      </c>
      <c r="I35" s="14"/>
      <c r="J35" s="14">
        <f t="shared" ref="J35:J36" si="23">G35*1.21</f>
        <v>0</v>
      </c>
      <c r="K35" s="14" t="s">
        <v>9</v>
      </c>
      <c r="L35" s="14">
        <f t="shared" ref="L35:L36" si="24">J35-G35</f>
        <v>0</v>
      </c>
      <c r="M35" s="21"/>
    </row>
    <row r="36" spans="2:18" x14ac:dyDescent="0.25">
      <c r="B36" s="30" t="s">
        <v>18</v>
      </c>
      <c r="C36" s="31" t="s">
        <v>41</v>
      </c>
      <c r="D36" s="18">
        <v>326</v>
      </c>
      <c r="E36" s="18" t="s">
        <v>8</v>
      </c>
      <c r="F36" s="32">
        <v>0</v>
      </c>
      <c r="G36" s="14">
        <f t="shared" si="22"/>
        <v>0</v>
      </c>
      <c r="H36" s="14" t="s">
        <v>9</v>
      </c>
      <c r="I36" s="14"/>
      <c r="J36" s="14">
        <f t="shared" si="23"/>
        <v>0</v>
      </c>
      <c r="K36" s="14" t="s">
        <v>9</v>
      </c>
      <c r="L36" s="14">
        <f t="shared" si="24"/>
        <v>0</v>
      </c>
      <c r="M36" s="21"/>
    </row>
    <row r="37" spans="2:18" s="33" customFormat="1" x14ac:dyDescent="0.2">
      <c r="B37" s="30" t="s">
        <v>73</v>
      </c>
      <c r="C37" s="38" t="s">
        <v>110</v>
      </c>
      <c r="D37" s="35">
        <f>D25</f>
        <v>1357</v>
      </c>
      <c r="E37" s="35" t="s">
        <v>39</v>
      </c>
      <c r="F37" s="36">
        <v>0</v>
      </c>
      <c r="G37" s="14">
        <f t="shared" ref="G37:G38" si="25">D37*F37</f>
        <v>0</v>
      </c>
      <c r="H37" s="14" t="s">
        <v>9</v>
      </c>
      <c r="I37" s="14"/>
      <c r="J37" s="14">
        <f t="shared" ref="J37:J38" si="26">G37*1.21</f>
        <v>0</v>
      </c>
      <c r="K37" s="14" t="s">
        <v>9</v>
      </c>
      <c r="L37" s="14">
        <f t="shared" ref="L37:L38" si="27">J37-G37</f>
        <v>0</v>
      </c>
      <c r="M37" s="37"/>
    </row>
    <row r="38" spans="2:18" s="33" customFormat="1" x14ac:dyDescent="0.2">
      <c r="B38" s="30" t="s">
        <v>38</v>
      </c>
      <c r="C38" s="85" t="s">
        <v>108</v>
      </c>
      <c r="D38" s="35">
        <f>D36</f>
        <v>326</v>
      </c>
      <c r="E38" s="35" t="s">
        <v>8</v>
      </c>
      <c r="F38" s="36">
        <v>0</v>
      </c>
      <c r="G38" s="14">
        <f t="shared" si="25"/>
        <v>0</v>
      </c>
      <c r="H38" s="14" t="s">
        <v>9</v>
      </c>
      <c r="I38" s="14"/>
      <c r="J38" s="14">
        <f t="shared" si="26"/>
        <v>0</v>
      </c>
      <c r="K38" s="14" t="s">
        <v>9</v>
      </c>
      <c r="L38" s="14">
        <f t="shared" si="27"/>
        <v>0</v>
      </c>
      <c r="M38" s="37"/>
    </row>
    <row r="39" spans="2:18" s="33" customFormat="1" x14ac:dyDescent="0.25">
      <c r="B39" s="30" t="s">
        <v>47</v>
      </c>
      <c r="C39" s="34" t="s">
        <v>109</v>
      </c>
      <c r="D39" s="35">
        <v>326</v>
      </c>
      <c r="E39" s="35" t="s">
        <v>8</v>
      </c>
      <c r="F39" s="36">
        <v>0</v>
      </c>
      <c r="G39" s="14">
        <f t="shared" ref="G39" si="28">D39*F39</f>
        <v>0</v>
      </c>
      <c r="H39" s="14" t="s">
        <v>9</v>
      </c>
      <c r="I39" s="14"/>
      <c r="J39" s="14">
        <f t="shared" ref="J39" si="29">G39*1.21</f>
        <v>0</v>
      </c>
      <c r="K39" s="14" t="s">
        <v>9</v>
      </c>
      <c r="L39" s="14">
        <f t="shared" ref="L39" si="30">J39-G39</f>
        <v>0</v>
      </c>
      <c r="M39" s="37"/>
    </row>
    <row r="40" spans="2:18" s="33" customFormat="1" x14ac:dyDescent="0.2">
      <c r="B40" s="30" t="s">
        <v>75</v>
      </c>
      <c r="C40" s="34" t="s">
        <v>112</v>
      </c>
      <c r="D40" s="84">
        <v>3</v>
      </c>
      <c r="E40" s="81" t="s">
        <v>8</v>
      </c>
      <c r="F40" s="19">
        <v>0</v>
      </c>
      <c r="G40" s="14">
        <f t="shared" ref="G40" si="31">D40*F40</f>
        <v>0</v>
      </c>
      <c r="H40" s="14" t="s">
        <v>9</v>
      </c>
      <c r="I40" s="14"/>
      <c r="J40" s="14">
        <f t="shared" ref="J40" si="32">G40*1.21</f>
        <v>0</v>
      </c>
      <c r="K40" s="14" t="s">
        <v>9</v>
      </c>
      <c r="L40" s="14">
        <f t="shared" ref="L40" si="33">J40-G40</f>
        <v>0</v>
      </c>
      <c r="M40" s="37"/>
    </row>
    <row r="41" spans="2:18" s="33" customFormat="1" x14ac:dyDescent="0.2">
      <c r="B41" s="30" t="s">
        <v>76</v>
      </c>
      <c r="C41" s="85" t="s">
        <v>113</v>
      </c>
      <c r="D41" s="83">
        <v>1</v>
      </c>
      <c r="E41" s="82" t="s">
        <v>14</v>
      </c>
      <c r="F41" s="47">
        <v>0</v>
      </c>
      <c r="G41" s="48" t="s">
        <v>9</v>
      </c>
      <c r="H41" s="48">
        <f t="shared" ref="H41" si="34">D41*F41</f>
        <v>0</v>
      </c>
      <c r="I41" s="49"/>
      <c r="J41" s="49" t="s">
        <v>9</v>
      </c>
      <c r="K41" s="49">
        <f>H41*1.21</f>
        <v>0</v>
      </c>
      <c r="L41" s="49">
        <f>K41-H41</f>
        <v>0</v>
      </c>
      <c r="M41" s="37"/>
    </row>
    <row r="42" spans="2:18" s="33" customFormat="1" x14ac:dyDescent="0.2">
      <c r="B42" s="30" t="s">
        <v>77</v>
      </c>
      <c r="C42" s="80" t="s">
        <v>111</v>
      </c>
      <c r="D42" s="25">
        <v>1</v>
      </c>
      <c r="E42" s="26" t="s">
        <v>14</v>
      </c>
      <c r="F42" s="47">
        <v>0</v>
      </c>
      <c r="G42" s="48" t="s">
        <v>9</v>
      </c>
      <c r="H42" s="48">
        <f t="shared" ref="H42" si="35">D42*F42</f>
        <v>0</v>
      </c>
      <c r="I42" s="49"/>
      <c r="J42" s="49" t="s">
        <v>9</v>
      </c>
      <c r="K42" s="49">
        <f>H42*1.21</f>
        <v>0</v>
      </c>
      <c r="L42" s="49">
        <f>K42-H42</f>
        <v>0</v>
      </c>
      <c r="M42" s="37"/>
    </row>
    <row r="43" spans="2:18" x14ac:dyDescent="0.25">
      <c r="B43" s="23"/>
      <c r="C43" s="24"/>
      <c r="D43" s="39"/>
      <c r="E43" s="39"/>
      <c r="F43" s="40"/>
      <c r="G43" s="41"/>
      <c r="H43" s="41"/>
      <c r="I43" s="41"/>
      <c r="J43" s="41"/>
      <c r="K43" s="41"/>
      <c r="L43" s="41"/>
      <c r="M43" s="29"/>
    </row>
    <row r="44" spans="2:18" x14ac:dyDescent="0.25">
      <c r="B44" s="9" t="s">
        <v>19</v>
      </c>
      <c r="C44" s="10" t="s">
        <v>20</v>
      </c>
      <c r="D44" s="11"/>
      <c r="E44" s="11"/>
      <c r="F44" s="42"/>
      <c r="G44" s="13"/>
      <c r="H44" s="13"/>
      <c r="I44" s="14"/>
      <c r="J44" s="13"/>
      <c r="K44" s="13"/>
      <c r="L44" s="13"/>
      <c r="M44" s="21"/>
    </row>
    <row r="45" spans="2:18" s="43" customFormat="1" x14ac:dyDescent="0.2">
      <c r="B45" s="44" t="s">
        <v>21</v>
      </c>
      <c r="C45" s="45" t="s">
        <v>34</v>
      </c>
      <c r="D45" s="18">
        <v>163</v>
      </c>
      <c r="E45" s="46" t="s">
        <v>23</v>
      </c>
      <c r="F45" s="47">
        <v>0</v>
      </c>
      <c r="G45" s="48">
        <f t="shared" ref="G45" si="36">D45*F45</f>
        <v>0</v>
      </c>
      <c r="H45" s="48" t="s">
        <v>9</v>
      </c>
      <c r="I45" s="49"/>
      <c r="J45" s="49">
        <f t="shared" ref="J45" si="37">G45*1.21</f>
        <v>0</v>
      </c>
      <c r="K45" s="49" t="s">
        <v>9</v>
      </c>
      <c r="L45" s="49">
        <f t="shared" ref="L45" si="38">J45-G45</f>
        <v>0</v>
      </c>
      <c r="M45" s="50"/>
    </row>
    <row r="46" spans="2:18" s="43" customFormat="1" x14ac:dyDescent="0.2">
      <c r="B46" s="44" t="s">
        <v>22</v>
      </c>
      <c r="C46" s="45" t="s">
        <v>43</v>
      </c>
      <c r="D46" s="18">
        <v>1</v>
      </c>
      <c r="E46" s="46" t="s">
        <v>44</v>
      </c>
      <c r="F46" s="47">
        <v>0</v>
      </c>
      <c r="G46" s="48" t="s">
        <v>9</v>
      </c>
      <c r="H46" s="48">
        <f t="shared" ref="H46:H47" si="39">D46*F46</f>
        <v>0</v>
      </c>
      <c r="I46" s="49"/>
      <c r="J46" s="49" t="s">
        <v>9</v>
      </c>
      <c r="K46" s="49">
        <f>H46*1.21</f>
        <v>0</v>
      </c>
      <c r="L46" s="49">
        <f>K46-H46</f>
        <v>0</v>
      </c>
      <c r="M46" s="50"/>
      <c r="R46" s="51"/>
    </row>
    <row r="47" spans="2:18" s="43" customFormat="1" x14ac:dyDescent="0.2">
      <c r="B47" s="44" t="s">
        <v>37</v>
      </c>
      <c r="C47" s="45" t="s">
        <v>114</v>
      </c>
      <c r="D47" s="18">
        <v>1</v>
      </c>
      <c r="E47" s="46" t="s">
        <v>14</v>
      </c>
      <c r="F47" s="47">
        <v>0</v>
      </c>
      <c r="G47" s="48" t="s">
        <v>9</v>
      </c>
      <c r="H47" s="48">
        <f t="shared" si="39"/>
        <v>0</v>
      </c>
      <c r="I47" s="49"/>
      <c r="J47" s="49" t="s">
        <v>9</v>
      </c>
      <c r="K47" s="49">
        <f>H47*1.21</f>
        <v>0</v>
      </c>
      <c r="L47" s="49">
        <f>K47-H47</f>
        <v>0</v>
      </c>
      <c r="M47" s="50"/>
    </row>
    <row r="48" spans="2:18" s="43" customFormat="1" x14ac:dyDescent="0.2">
      <c r="B48" s="44" t="s">
        <v>42</v>
      </c>
      <c r="C48" s="45" t="s">
        <v>115</v>
      </c>
      <c r="D48" s="18">
        <v>1</v>
      </c>
      <c r="E48" s="46" t="s">
        <v>8</v>
      </c>
      <c r="F48" s="47">
        <v>0</v>
      </c>
      <c r="G48" s="14">
        <f t="shared" ref="G48" si="40">D48*F48</f>
        <v>0</v>
      </c>
      <c r="H48" s="14" t="s">
        <v>9</v>
      </c>
      <c r="I48" s="14"/>
      <c r="J48" s="14">
        <f>G48*1.21</f>
        <v>0</v>
      </c>
      <c r="K48" s="14" t="s">
        <v>9</v>
      </c>
      <c r="L48" s="14">
        <f t="shared" ref="L48:L49" si="41">J48-G48</f>
        <v>0</v>
      </c>
      <c r="M48" s="50"/>
    </row>
    <row r="49" spans="2:14" x14ac:dyDescent="0.2">
      <c r="B49" s="44" t="s">
        <v>45</v>
      </c>
      <c r="C49" s="52" t="s">
        <v>46</v>
      </c>
      <c r="D49" s="18">
        <v>1</v>
      </c>
      <c r="E49" s="18" t="s">
        <v>14</v>
      </c>
      <c r="F49" s="53">
        <v>0</v>
      </c>
      <c r="G49" s="14">
        <f t="shared" ref="G49" si="42">D49*F49</f>
        <v>0</v>
      </c>
      <c r="H49" s="14" t="s">
        <v>9</v>
      </c>
      <c r="I49" s="14"/>
      <c r="J49" s="14">
        <f t="shared" ref="J49" si="43">G49*1.21</f>
        <v>0</v>
      </c>
      <c r="K49" s="14" t="s">
        <v>9</v>
      </c>
      <c r="L49" s="14">
        <f t="shared" si="41"/>
        <v>0</v>
      </c>
      <c r="M49" s="21"/>
      <c r="N49" s="54"/>
    </row>
    <row r="50" spans="2:14" x14ac:dyDescent="0.25">
      <c r="B50" s="23"/>
      <c r="C50" s="55"/>
      <c r="D50" s="39"/>
      <c r="E50" s="39"/>
      <c r="G50" s="41"/>
      <c r="H50" s="41"/>
      <c r="I50" s="41"/>
      <c r="J50" s="41"/>
      <c r="K50" s="41"/>
      <c r="L50" s="41"/>
      <c r="M50" s="29"/>
    </row>
    <row r="51" spans="2:14" x14ac:dyDescent="0.25">
      <c r="B51" s="9"/>
      <c r="C51" s="57" t="s">
        <v>24</v>
      </c>
      <c r="D51" s="58"/>
      <c r="E51" s="58" t="s">
        <v>25</v>
      </c>
      <c r="F51" s="59" t="s">
        <v>26</v>
      </c>
      <c r="G51" s="58" t="s">
        <v>27</v>
      </c>
      <c r="H51" s="58" t="s">
        <v>28</v>
      </c>
      <c r="I51" s="60"/>
      <c r="J51" s="61"/>
      <c r="K51" s="62"/>
      <c r="L51" s="62"/>
      <c r="M51" s="62"/>
    </row>
    <row r="52" spans="2:14" x14ac:dyDescent="0.2">
      <c r="B52" s="30" t="s">
        <v>29</v>
      </c>
      <c r="C52" s="63" t="s">
        <v>48</v>
      </c>
      <c r="D52" s="18"/>
      <c r="E52" s="18"/>
      <c r="F52" s="64">
        <f>SUM(G6:H49)</f>
        <v>0</v>
      </c>
      <c r="G52" s="14">
        <f>H52-F52</f>
        <v>0</v>
      </c>
      <c r="H52" s="14">
        <f>F52*1.21</f>
        <v>0</v>
      </c>
      <c r="I52" s="60"/>
      <c r="J52" s="65"/>
      <c r="K52" s="65"/>
      <c r="L52" s="65"/>
      <c r="M52" s="62"/>
      <c r="N52" s="54"/>
    </row>
    <row r="53" spans="2:14" x14ac:dyDescent="0.2">
      <c r="B53" s="30" t="s">
        <v>30</v>
      </c>
      <c r="C53" s="66" t="s">
        <v>80</v>
      </c>
      <c r="D53" s="67"/>
      <c r="E53" s="68" t="e">
        <f>F53/F52</f>
        <v>#DIV/0!</v>
      </c>
      <c r="F53" s="69">
        <f>SUM(G6:G49)</f>
        <v>0</v>
      </c>
      <c r="G53" s="14">
        <f>H53-F53</f>
        <v>0</v>
      </c>
      <c r="H53" s="14">
        <f>F53*1.21</f>
        <v>0</v>
      </c>
      <c r="I53" s="60"/>
      <c r="J53" s="62"/>
      <c r="K53" s="62"/>
      <c r="L53" s="62"/>
      <c r="M53" s="62"/>
    </row>
    <row r="54" spans="2:14" x14ac:dyDescent="0.2">
      <c r="B54" s="30" t="s">
        <v>31</v>
      </c>
      <c r="C54" s="66" t="s">
        <v>81</v>
      </c>
      <c r="D54" s="67"/>
      <c r="E54" s="68" t="e">
        <f>F54/F52</f>
        <v>#DIV/0!</v>
      </c>
      <c r="F54" s="69">
        <f>SUM(H6:H49)</f>
        <v>0</v>
      </c>
      <c r="G54" s="14">
        <f>H54-F54</f>
        <v>0</v>
      </c>
      <c r="H54" s="14">
        <f>F54*1.21</f>
        <v>0</v>
      </c>
      <c r="I54" s="60"/>
      <c r="J54" s="62"/>
      <c r="K54" s="65"/>
      <c r="L54" s="62"/>
      <c r="M54" s="62"/>
    </row>
    <row r="55" spans="2:14" x14ac:dyDescent="0.25">
      <c r="B55" s="23"/>
      <c r="C55" s="70"/>
      <c r="D55" s="39"/>
      <c r="E55" s="39"/>
      <c r="G55" s="41"/>
      <c r="H55" s="41"/>
      <c r="I55" s="41"/>
      <c r="J55" s="41"/>
      <c r="K55" s="41"/>
      <c r="L55" s="41"/>
      <c r="M55" s="29"/>
    </row>
    <row r="56" spans="2:14" ht="13.5" thickBot="1" x14ac:dyDescent="0.3">
      <c r="B56" s="71" t="s">
        <v>32</v>
      </c>
      <c r="C56" s="72">
        <f ca="1">TODAY()</f>
        <v>45631</v>
      </c>
      <c r="D56" s="73"/>
      <c r="E56" s="73"/>
      <c r="F56" s="74" t="s">
        <v>33</v>
      </c>
      <c r="G56" s="88"/>
      <c r="H56" s="88"/>
      <c r="I56" s="75"/>
      <c r="J56" s="88"/>
      <c r="K56" s="88"/>
      <c r="L56" s="75"/>
      <c r="M56" s="76"/>
    </row>
    <row r="59" spans="2:14" x14ac:dyDescent="0.2">
      <c r="F59" s="51"/>
      <c r="G59" s="79"/>
    </row>
    <row r="61" spans="2:14" x14ac:dyDescent="0.25">
      <c r="H61" s="54"/>
    </row>
  </sheetData>
  <mergeCells count="11">
    <mergeCell ref="B1:L1"/>
    <mergeCell ref="L3:L5"/>
    <mergeCell ref="G56:H56"/>
    <mergeCell ref="B2:C2"/>
    <mergeCell ref="J56:K56"/>
    <mergeCell ref="B3:B4"/>
    <mergeCell ref="C3:C4"/>
    <mergeCell ref="D3:D4"/>
    <mergeCell ref="E3:E4"/>
    <mergeCell ref="F3:H3"/>
    <mergeCell ref="J3:K3"/>
  </mergeCells>
  <phoneticPr fontId="9" type="noConversion"/>
  <pageMargins left="0.7" right="0.7" top="0.78740157499999996" bottom="0.78740157499999996" header="0.3" footer="0.3"/>
  <pageSetup paperSize="9" scale="45" orientation="portrait" r:id="rId1"/>
  <ignoredErrors>
    <ignoredError sqref="B18:B32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2024-12-05T11:48:53Z</dcterms:modified>
</cp:coreProperties>
</file>