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A\EVIDENCE\26_Ostrava- nám.Republiky\rozpočet_Ostrava_xml_20250106\excel\VON\"/>
    </mc:Choice>
  </mc:AlternateContent>
  <bookViews>
    <workbookView xWindow="0" yWindow="0" windowWidth="0" windowHeight="0"/>
  </bookViews>
  <sheets>
    <sheet name="Rekapitulace stavby" sheetId="1" r:id="rId1"/>
    <sheet name="VON - Vedllejší a ostatní..." sheetId="2" r:id="rId2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'VON - Vedllejší a ostatní...'!$C$85:$K$248</definedName>
    <definedName name="_xlnm.Print_Area" localSheetId="1">'VON - Vedllejší a ostatní...'!$C$71:$K$248</definedName>
    <definedName name="_xlnm.Print_Titles" localSheetId="1">'VON - Vedllejší a ostatní...'!$85:$85</definedName>
  </definedNames>
  <calcPr/>
</workbook>
</file>

<file path=xl/calcChain.xml><?xml version="1.0" encoding="utf-8"?>
<calcChain xmlns="http://schemas.openxmlformats.org/spreadsheetml/2006/main">
  <c i="2" l="1" r="J39"/>
  <c r="J38"/>
  <c i="1" r="AY56"/>
  <c i="2" r="J37"/>
  <c i="1" r="AX56"/>
  <c i="2" r="BI239"/>
  <c r="BH239"/>
  <c r="BG239"/>
  <c r="BF239"/>
  <c r="T239"/>
  <c r="R239"/>
  <c r="P239"/>
  <c r="BI235"/>
  <c r="BH235"/>
  <c r="BG235"/>
  <c r="BF235"/>
  <c r="T235"/>
  <c r="R235"/>
  <c r="P235"/>
  <c r="BI230"/>
  <c r="BH230"/>
  <c r="BG230"/>
  <c r="BF230"/>
  <c r="T230"/>
  <c r="R230"/>
  <c r="P230"/>
  <c r="BI219"/>
  <c r="BH219"/>
  <c r="BG219"/>
  <c r="BF219"/>
  <c r="T219"/>
  <c r="R219"/>
  <c r="P219"/>
  <c r="BI216"/>
  <c r="BH216"/>
  <c r="BG216"/>
  <c r="BF216"/>
  <c r="T216"/>
  <c r="R216"/>
  <c r="P216"/>
  <c r="BI187"/>
  <c r="BH187"/>
  <c r="BG187"/>
  <c r="BF187"/>
  <c r="T187"/>
  <c r="R187"/>
  <c r="P187"/>
  <c r="BI183"/>
  <c r="BH183"/>
  <c r="BG183"/>
  <c r="BF183"/>
  <c r="T183"/>
  <c r="R183"/>
  <c r="P183"/>
  <c r="BI167"/>
  <c r="BH167"/>
  <c r="BG167"/>
  <c r="BF167"/>
  <c r="T167"/>
  <c r="R167"/>
  <c r="P167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7"/>
  <c r="BH147"/>
  <c r="BG147"/>
  <c r="BF147"/>
  <c r="T147"/>
  <c r="R147"/>
  <c r="P147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0"/>
  <c r="BH90"/>
  <c r="BG90"/>
  <c r="BF90"/>
  <c r="T90"/>
  <c r="R90"/>
  <c r="P90"/>
  <c r="BI88"/>
  <c r="BH88"/>
  <c r="BG88"/>
  <c r="BF88"/>
  <c r="T88"/>
  <c r="R88"/>
  <c r="P88"/>
  <c r="F80"/>
  <c r="E78"/>
  <c r="F56"/>
  <c r="E54"/>
  <c r="J26"/>
  <c r="E26"/>
  <c r="J59"/>
  <c r="J25"/>
  <c r="J23"/>
  <c r="E23"/>
  <c r="J58"/>
  <c r="J22"/>
  <c r="J20"/>
  <c r="E20"/>
  <c r="F83"/>
  <c r="J19"/>
  <c r="J17"/>
  <c r="E17"/>
  <c r="F58"/>
  <c r="J16"/>
  <c r="J14"/>
  <c r="J56"/>
  <c r="E7"/>
  <c r="E74"/>
  <c i="1" r="L50"/>
  <c r="AM50"/>
  <c r="AM49"/>
  <c r="L49"/>
  <c r="AM47"/>
  <c r="L47"/>
  <c r="L45"/>
  <c r="L44"/>
  <c i="2" r="J216"/>
  <c r="BK142"/>
  <c r="J110"/>
  <c r="J124"/>
  <c r="BK239"/>
  <c r="BK107"/>
  <c r="BK101"/>
  <c r="J156"/>
  <c r="J136"/>
  <c r="BK110"/>
  <c r="J142"/>
  <c r="J235"/>
  <c r="J121"/>
  <c r="BK127"/>
  <c r="J183"/>
  <c r="BK133"/>
  <c r="J90"/>
  <c r="BK88"/>
  <c r="BK183"/>
  <c r="J101"/>
  <c r="BK113"/>
  <c r="BK156"/>
  <c r="BK121"/>
  <c r="BK118"/>
  <c r="J219"/>
  <c r="J127"/>
  <c r="J130"/>
  <c r="J133"/>
  <c r="J113"/>
  <c r="J139"/>
  <c r="BK230"/>
  <c r="J239"/>
  <c r="BK219"/>
  <c r="J88"/>
  <c r="BK187"/>
  <c r="J151"/>
  <c r="J98"/>
  <c r="J187"/>
  <c r="J230"/>
  <c r="J153"/>
  <c r="BK124"/>
  <c r="J107"/>
  <c r="BK136"/>
  <c r="J118"/>
  <c r="BK95"/>
  <c r="BK153"/>
  <c i="1" r="AS55"/>
  <c i="2" r="BK147"/>
  <c r="J167"/>
  <c r="BK130"/>
  <c r="BK98"/>
  <c r="J147"/>
  <c r="BK151"/>
  <c r="J95"/>
  <c r="BK167"/>
  <c r="BK139"/>
  <c r="BK216"/>
  <c r="BK90"/>
  <c r="BK235"/>
  <c l="1" r="BK87"/>
  <c r="J87"/>
  <c r="J64"/>
  <c r="P87"/>
  <c r="P86"/>
  <c i="1" r="AU56"/>
  <c i="2" r="T87"/>
  <c r="T86"/>
  <c r="R87"/>
  <c r="R86"/>
  <c r="E50"/>
  <c r="BE101"/>
  <c r="BE110"/>
  <c r="J80"/>
  <c r="BE124"/>
  <c r="BE88"/>
  <c r="BE98"/>
  <c r="BE127"/>
  <c r="BE133"/>
  <c r="BE139"/>
  <c r="BE142"/>
  <c r="BE167"/>
  <c r="BE187"/>
  <c r="BE219"/>
  <c r="BE235"/>
  <c r="J82"/>
  <c r="J83"/>
  <c r="BE90"/>
  <c r="BE113"/>
  <c r="BE130"/>
  <c r="BE230"/>
  <c r="F59"/>
  <c r="F82"/>
  <c r="BE121"/>
  <c r="BE95"/>
  <c r="BE239"/>
  <c r="BE107"/>
  <c r="BE118"/>
  <c r="BE136"/>
  <c r="BE147"/>
  <c r="BE151"/>
  <c r="BE153"/>
  <c r="BE156"/>
  <c r="BE183"/>
  <c r="BE216"/>
  <c i="1" r="AU55"/>
  <c i="2" r="J36"/>
  <c i="1" r="AW56"/>
  <c i="2" r="F36"/>
  <c i="1" r="BA56"/>
  <c r="BA55"/>
  <c r="BA54"/>
  <c r="W30"/>
  <c i="2" r="F37"/>
  <c i="1" r="BB56"/>
  <c r="BB55"/>
  <c r="AX55"/>
  <c i="2" r="F39"/>
  <c i="1" r="BD56"/>
  <c r="BD55"/>
  <c r="BD54"/>
  <c r="W33"/>
  <c r="AS54"/>
  <c i="2" r="F38"/>
  <c i="1" r="BC56"/>
  <c r="BC55"/>
  <c r="AY55"/>
  <c i="2" l="1" r="BK86"/>
  <c r="J86"/>
  <c r="J63"/>
  <c i="1" r="AU54"/>
  <c r="BC54"/>
  <c r="AY54"/>
  <c r="AW55"/>
  <c r="AW54"/>
  <c r="AK30"/>
  <c r="BB54"/>
  <c r="W31"/>
  <c i="2" r="F35"/>
  <c i="1" r="AZ56"/>
  <c r="AZ55"/>
  <c r="AV55"/>
  <c i="2" r="J35"/>
  <c i="1" r="AV56"/>
  <c r="AT56"/>
  <c i="2" l="1" r="J32"/>
  <c i="1" r="AG56"/>
  <c r="AG55"/>
  <c r="AG54"/>
  <c r="AK26"/>
  <c r="W32"/>
  <c r="AZ54"/>
  <c r="W29"/>
  <c r="AT55"/>
  <c r="AX54"/>
  <c i="2" l="1" r="J41"/>
  <c i="1" r="AN55"/>
  <c r="AN56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<sst xmlns="http://schemas.openxmlformats.org/spreadsheetml/2006/main">
  <si>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</si>
  <si>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</si>
  <si>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</si>
  <si>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</si>
  <si>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</si>
  <si>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{fbe93c83-f867-4b54-92fa-54fe551e5380}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</si>
  <si>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</si>
  <si>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</si>
  <si>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</si>
  <si>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</si>
  <si>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</si>
  <si>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</si>
  <si>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</si>
  <si>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</si>
  <si>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2022_0144_VON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</si>
  <si>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</si>
  <si>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</si>
  <si>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Revitalizace Náměstí Republiky-PDPS</t>
  </si>
  <si>
    <t>KSO:</t>
  </si>
  <si>
    <t/>
  </si>
  <si>
    <t>CC-CZ:</t>
  </si>
  <si>
    <t>Místo:</t>
  </si>
  <si>
    <t>Ostrava</t>
  </si>
  <si>
    <t>Datum:</t>
  </si>
  <si>
    <t>10. 12. 2024</t>
  </si>
  <si>
    <t>Zadavatel:</t>
  </si>
  <si>
    <t>IČ:</t>
  </si>
  <si>
    <t>00845451</t>
  </si>
  <si>
    <t>Statutární město Ostrava</t>
  </si>
  <si>
    <t>DIČ:</t>
  </si>
  <si>
    <t>CZ00845451</t>
  </si>
  <si>
    <t>Uchazeč:</t>
  </si>
  <si>
    <t>Vyplň údaj</t>
  </si>
  <si>
    <t>Projektant:</t>
  </si>
  <si>
    <t>45306605</t>
  </si>
  <si>
    <t>AFRY CZ s.r.o.</t>
  </si>
  <si>
    <t>CZ45306605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</si>
  <si>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</si>
  <si>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</si>
  <si>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</si>
  <si>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</si>
  <si>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</si>
  <si>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</si>
  <si>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</si>
  <si>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</si>
  <si>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</si>
  <si>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</si>
  <si>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</si>
  <si>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</si>
  <si>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</si>
  <si>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</si>
  <si>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</si>
  <si>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</si>
  <si>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</si>
  <si>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</si>
  <si>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</si>
  <si>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</si>
  <si>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</si>
  <si>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</si>
  <si>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</si>
  <si>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</si>
  <si>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</si>
  <si>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</si>
  <si>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</si>
  <si>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</si>
  <si>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</si>
  <si>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</si>
  <si>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</si>
  <si>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</si>
  <si>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</si>
  <si>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</si>
  <si>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</si>
  <si>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</si>
  <si>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</si>
  <si>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</si>
  <si>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</si>
  <si>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</si>
  <si>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</si>
  <si>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</si>
  <si>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</si>
  <si>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uroven1</t>
  </si>
  <si>
    <t>VON</t>
  </si>
  <si>
    <t>STA</t>
  </si>
  <si>
    <t>1</t>
  </si>
  <si>
    <t>{200fb242-8ebb-4772-8b7f-ae04a5fd8986}</t>
  </si>
  <si>
    <t>2</t>
  </si>
  <si>
    <t>/</t>
  </si>
  <si>
    <t>Vedllejší a ostatní náklady</t>
  </si>
  <si>
    <t>Soupis</t>
  </si>
  <si>
    <t>{77baea72-9bcc-4c4a-b501-369594c924be}</t>
  </si>
  <si>
    <t>KRYCÍ LIST SOUPISU PRACÍ</t>
  </si>
  <si>
    <t>Objekt:</t>
  </si>
  <si>
    <t>uroven1 - VON</t>
  </si>
  <si>
    <t>Soupis:</t>
  </si>
  <si>
    <t>VON - Vedllejší a ostatní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</si>
  <si>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</si>
  <si>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</si>
  <si>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</si>
  <si>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</si>
  <si>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</si>
  <si>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</si>
  <si>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</si>
  <si>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</si>
  <si>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</si>
  <si>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</si>
  <si>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</si>
  <si>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</si>
  <si>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</si>
  <si>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</si>
  <si>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</si>
  <si>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</si>
  <si>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</si>
  <si>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</si>
  <si>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</si>
  <si>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</si>
  <si>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</si>
  <si>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</si>
  <si>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K</t>
  </si>
  <si>
    <t>011503002</t>
  </si>
  <si>
    <t>Vytyčení inženýrských sítí před zahájením stavby</t>
  </si>
  <si>
    <t>kpl</t>
  </si>
  <si>
    <t>1024</t>
  </si>
  <si>
    <t>557338219</t>
  </si>
  <si>
    <t>VV</t>
  </si>
  <si>
    <t>1,00</t>
  </si>
  <si>
    <t>011503003R</t>
  </si>
  <si>
    <t xml:space="preserve">Pomocné práce zřizující nebo zajišťující ochranu inženýrských sítí </t>
  </si>
  <si>
    <t>1083191167</t>
  </si>
  <si>
    <t>práce spojené s ověřením poloh dešťové kanalizace, polohy lomové šachty, vč. vytýčení polohy, ručního odkopání, ochrany, případného zajištění polohy</t>
  </si>
  <si>
    <t>součinnost se správc IS při stavbě, vč. vytýčení polohy, ručního odkopání, ochrany, případného zajištění polohy</t>
  </si>
  <si>
    <t>dočasné konstrukce pro ochranu okolí před účinky při výstavbě - krycí oploicení , zaplachtování "</t>
  </si>
  <si>
    <t>3</t>
  </si>
  <si>
    <t>012103000</t>
  </si>
  <si>
    <t>Geodetické práce před výstavbou</t>
  </si>
  <si>
    <t>CS ÚRS 2024 02</t>
  </si>
  <si>
    <t>-1616377026</t>
  </si>
  <si>
    <t>Online PSC</t>
  </si>
  <si>
    <t>https://podminky.urs.cz/item/CS_URS_2024_02/012103000</t>
  </si>
  <si>
    <t>4</t>
  </si>
  <si>
    <t>012203000</t>
  </si>
  <si>
    <t>Geodetické práce při provádění stavby</t>
  </si>
  <si>
    <t>-332788580</t>
  </si>
  <si>
    <t>https://podminky.urs.cz/item/CS_URS_2024_02/012203000</t>
  </si>
  <si>
    <t>012303000</t>
  </si>
  <si>
    <t>Geodetické práce po výstavbě</t>
  </si>
  <si>
    <t>-688588320</t>
  </si>
  <si>
    <t>https://podminky.urs.cz/item/CS_URS_2024_02/012303000</t>
  </si>
  <si>
    <t>Zaměření skutečného provedení stavby</t>
  </si>
  <si>
    <t>Geometrické plány pro zajištění majetkoprávního vypořádání / změna využití území</t>
  </si>
  <si>
    <t>Geometrické plány stavby pro vklad do KN</t>
  </si>
  <si>
    <t>6</t>
  </si>
  <si>
    <t>013244000</t>
  </si>
  <si>
    <t>Dokumentace pro provádění stavby</t>
  </si>
  <si>
    <t>-1272769447</t>
  </si>
  <si>
    <t>https://podminky.urs.cz/item/CS_URS_2024_02/013244000</t>
  </si>
  <si>
    <t xml:space="preserve">"realizační dokumentace stavby"  1,00</t>
  </si>
  <si>
    <t>7</t>
  </si>
  <si>
    <t>013254000</t>
  </si>
  <si>
    <t>Dokumentace skutečného provedení stavby</t>
  </si>
  <si>
    <t>-1520325389</t>
  </si>
  <si>
    <t>https://podminky.urs.cz/item/CS_URS_2024_02/013254000</t>
  </si>
  <si>
    <t>8</t>
  </si>
  <si>
    <t>013274000R</t>
  </si>
  <si>
    <t>Příprava výstavby - zdokumentování technického stavu nemovitostí situovaných v okolí stavby - pasport</t>
  </si>
  <si>
    <t>59108798</t>
  </si>
  <si>
    <t>zdokumentování technického stavu nemovitostí situovaných v okolí stavby - objekty, budovy, pozemní komunikace (veřejné, účelové), drážní objekty</t>
  </si>
  <si>
    <t>technologické objekty, objízdné a obchozí trasy</t>
  </si>
  <si>
    <t>provedeno před stavbou a po dokončení stavby - pevná cena</t>
  </si>
  <si>
    <t>9</t>
  </si>
  <si>
    <t>013274001R</t>
  </si>
  <si>
    <t>Ostatní požadavky- 1.HMP</t>
  </si>
  <si>
    <t>-1947724201</t>
  </si>
  <si>
    <t>zajištění 1. hlavní mostní prohlídky, vč. zápisu do BMS</t>
  </si>
  <si>
    <t>10</t>
  </si>
  <si>
    <t>013274002R</t>
  </si>
  <si>
    <t>Ostatní požadavky- ML</t>
  </si>
  <si>
    <t>-1021249641</t>
  </si>
  <si>
    <t>Vypracování aktuálních mostních listů pro mostní objekty, vč. zápisu do BMS</t>
  </si>
  <si>
    <t>11</t>
  </si>
  <si>
    <t>013274003R</t>
  </si>
  <si>
    <t>Ostatní požadavky- plán údržby</t>
  </si>
  <si>
    <t>1643716444</t>
  </si>
  <si>
    <t>vypracování plánu údržby u mostních objektů</t>
  </si>
  <si>
    <t>013274004R</t>
  </si>
  <si>
    <t>Ostatní požadavky- fotodokumentace</t>
  </si>
  <si>
    <t>-1759898590</t>
  </si>
  <si>
    <t>fotodokumentace průběhu stavby</t>
  </si>
  <si>
    <t>13</t>
  </si>
  <si>
    <t>013274005R</t>
  </si>
  <si>
    <t>Ostatní požadavky- vypracování mostního listu</t>
  </si>
  <si>
    <t>-72171084</t>
  </si>
  <si>
    <t>zajištění mostních listů, výpočet zatížitelnosti, vč. zápisu do BMS</t>
  </si>
  <si>
    <t>14</t>
  </si>
  <si>
    <t>013274006R</t>
  </si>
  <si>
    <t>Ostatní požadavky- povodňový a havarijní plán</t>
  </si>
  <si>
    <t>2020394534</t>
  </si>
  <si>
    <t>Havarijní plán (projednán před zahájením stavebních prací)</t>
  </si>
  <si>
    <t>15</t>
  </si>
  <si>
    <t>013274007R</t>
  </si>
  <si>
    <t>Ostatní požadavky- revizní zprávy</t>
  </si>
  <si>
    <t>1820707708</t>
  </si>
  <si>
    <t>Posudky, kontroly, revizní zprávy, vypracování plánu kontrol a údržby mostu</t>
  </si>
  <si>
    <t>16</t>
  </si>
  <si>
    <t>013274008R</t>
  </si>
  <si>
    <t>Ostatní požadavky- plán BOZP</t>
  </si>
  <si>
    <t>1941014269</t>
  </si>
  <si>
    <t>Plán BOZP, veškerá opatření pro zajištění BOZP v průběhu výstavby</t>
  </si>
  <si>
    <t>17</t>
  </si>
  <si>
    <t>035103001</t>
  </si>
  <si>
    <t>Pronájem ploch</t>
  </si>
  <si>
    <t>1555475455</t>
  </si>
  <si>
    <t>https://podminky.urs.cz/item/CS_URS_2024_02/035103001</t>
  </si>
  <si>
    <t>pronájem ploch veřejného prostranství nutných pro realizaci stavby, zejména dočasné zábory</t>
  </si>
  <si>
    <t>dočasné zábory pro zařízení staveniště, ploch pro sanaci kanalizace SO 330</t>
  </si>
  <si>
    <t>18</t>
  </si>
  <si>
    <t>035103005</t>
  </si>
  <si>
    <t>Pronájem objektů</t>
  </si>
  <si>
    <t>-2135251540</t>
  </si>
  <si>
    <t>https://podminky.urs.cz/item/CS_URS_2024_02/035103005</t>
  </si>
  <si>
    <t xml:space="preserve">pronájem objektu mimo stavbu pro uskladnění světelného zařízení z podchodu  v průběhu realizace - umělecké dílo v podchodu směr TIETO</t>
  </si>
  <si>
    <t>19</t>
  </si>
  <si>
    <t>043203003R</t>
  </si>
  <si>
    <t>Rozbory, zkoušky a měření dle zhotovitelem zpracovaného KZP</t>
  </si>
  <si>
    <t>132533812</t>
  </si>
  <si>
    <t>20</t>
  </si>
  <si>
    <t>043203004R</t>
  </si>
  <si>
    <t>Zkoušení materiálů zkušebnou</t>
  </si>
  <si>
    <t>25286228</t>
  </si>
  <si>
    <t>dle TKP, ZTKP - pro objekty 101, 102, 103, 201 a 202</t>
  </si>
  <si>
    <t>091504000</t>
  </si>
  <si>
    <t>Náklady související s publikační činností</t>
  </si>
  <si>
    <t>…</t>
  </si>
  <si>
    <t>-516228315</t>
  </si>
  <si>
    <t>https://podminky.urs.cz/item/CS_URS_2024_02/091504000</t>
  </si>
  <si>
    <t xml:space="preserve">Velkoplošný reklamní panel (billboard nebo banner) k zajištění  informování veřejnosti o realiz. projektu-2kusy</t>
  </si>
  <si>
    <t>billboard bude pevné konstrukce, bezpečně ukotven do země</t>
  </si>
  <si>
    <t>případně banner ve formě plachty, uchycené na pevnou konstrukci</t>
  </si>
  <si>
    <t xml:space="preserve">materiály a  rozměry dle manuálu poskytovatele dotace a požadavku objednatele, umístění dle požadavku objednatele</t>
  </si>
  <si>
    <t>umístění dle požadavku objednatele</t>
  </si>
  <si>
    <t>Panel musí být zachován po celou dobu realizace stavby po ukončení realizace stavby odstraněn a nahrazen stálou pamětní deskou</t>
  </si>
  <si>
    <t>stálá pamětní deska - 2kusy</t>
  </si>
  <si>
    <t>22</t>
  </si>
  <si>
    <t>030001000</t>
  </si>
  <si>
    <t>Zařízení staveniště</t>
  </si>
  <si>
    <t>-194317672</t>
  </si>
  <si>
    <t>https://podminky.urs.cz/item/CS_URS_2024_02/030001000</t>
  </si>
  <si>
    <t>Zařízení staveniště - Kompletní zařízení staveniště pro celou stavbu včetně zajištění potřebných povolení a rozhodnutí.</t>
  </si>
  <si>
    <t>Položka zahrnuje náklady spojené se staveništními komunikacemi, oplocením staveniště, zřízením pěších koridorů i s případnými lávkami pro pěší,</t>
  </si>
  <si>
    <t xml:space="preserve">osvětlením staveniště a pěších koridorů, vstupem a vjezdem na staveniště, staveništní přípojky vody, kanalizace, elektrické energie, </t>
  </si>
  <si>
    <t xml:space="preserve">rozvody médií po stavbě včetně vyvolaných přeložek sítí a s tím spojených nákladů s odstávkou a zabezpečení stávajících IS proti poškození, </t>
  </si>
  <si>
    <t>kancelářské plochy pro potřeby zhotovitele a zástupce investora, sociální zařízení, zajištění skladovacích ploch a prostor pro potřeby stavby.</t>
  </si>
  <si>
    <t>Komplexní ostrahu a zabezpečení staveniště. Monitoring vlivu stavby na okolní prostředí (hluk, prašnost, doprava).Poplatky a náklady spojené</t>
  </si>
  <si>
    <t>se záborem veřejného prostranství a s tím související dopravní značení a zabezpečení pracoviště. Poplatky a náklady za spotřebované energie,</t>
  </si>
  <si>
    <t xml:space="preserve">plyn, vodu, odvoz fekálií atd. v době výstavby až do předání díla. </t>
  </si>
  <si>
    <t xml:space="preserve">Zajištění údržby veřejných komunikací a komunikací pro pěší v průběhu celé stavby, včetně případné zimní údržby. </t>
  </si>
  <si>
    <t xml:space="preserve">Úhrnná částka musí obsahovat též náklady na dočasné úpravy a regulaci dopravy (i pěší) na staveništi a nezbytné značení </t>
  </si>
  <si>
    <t xml:space="preserve">a opatření vyplývající z požadavků BOZP na staveništi. Trasy pro pěší v souladu s vyhl. č. 398/2009 Sb., o obecných technických požadavcích </t>
  </si>
  <si>
    <t xml:space="preserve">zabezpečujících bezbariérové užívání staveb. Po dobu realizace stavby zajištěn přístup k objektům pro požární techniku, policie, záchranné služby. </t>
  </si>
  <si>
    <t>Pevná cena</t>
  </si>
  <si>
    <t>23</t>
  </si>
  <si>
    <t>034503000</t>
  </si>
  <si>
    <t>Informační tabule na staveništi</t>
  </si>
  <si>
    <t>-2030721416</t>
  </si>
  <si>
    <t>https://podminky.urs.cz/item/CS_URS_2024_02/034503000</t>
  </si>
  <si>
    <t>počet a rozměry dle požadavku investora</t>
  </si>
  <si>
    <t>24</t>
  </si>
  <si>
    <t>072103001R</t>
  </si>
  <si>
    <t>POMOC PRÁCE ZŘÍZ NEBO ZAJIŠŤ REGULACI A OCHRANU DOPRAVY</t>
  </si>
  <si>
    <t>-1633359388</t>
  </si>
  <si>
    <t>Průběh výstavby</t>
  </si>
  <si>
    <t>Po dobu stavby bude zajištěna regulace silniční a pěší dopravy. Úhrnná částka musí obsahovat veškeré náklady na dočasné úpravy</t>
  </si>
  <si>
    <t xml:space="preserve">a regulaci dopravy (i pěší) na staveništi a nezbytné značení a opatření vyplývající z požadavků BOZP na staveništi. Např. oplocení </t>
  </si>
  <si>
    <t xml:space="preserve">staveniště, zřízení pěších koridorů i s případnými lávkami pro pěší, osvětlení pěších koridorů, atd.  Trasy pro pěší v souladu </t>
  </si>
  <si>
    <t>s vyhláškou č.398/ 2009 Sb ., o obecných technických požadavcích zabezpečujících bezbariérové užívání staveb.</t>
  </si>
  <si>
    <t>Po dobu realizace stavby zajištěn přístup k objektům pro požární techniku, policie, záchranné služby.</t>
  </si>
  <si>
    <t xml:space="preserve">Související dokumentace: ZOV - DIO     </t>
  </si>
  <si>
    <t>Etapa 0 - Provizorní zastávky = 2 x B4, 4 x A15, 30 x Z4, 2 x S7, 4 x sloupek, 38 x podkladní deska, 8 x stojan, 70 m x V1</t>
  </si>
  <si>
    <t>Etapa 1 - Hollarova = 2 x B24, 2 x B2, 1 x C2b, 2 x IP 4b, 7 x sloupek, 14 x podkladní deska, 14 x stojan, 2 x zakryté DZ</t>
  </si>
  <si>
    <t>Etapa 1 - Zastávka Karolina = 1 x A15, 2 x B4, 1 x IJ 4c, 1 x sloupek, 2 x podkladní deska, 2 x stojan, 184 m x V1</t>
  </si>
  <si>
    <t>Etapa 1 - Provizorní zastávky = 2 x B4, 6 x A15, 6 x IP6, 5 x Z4, 6 x sloupek, 17 x podkladní deska, 12 x stojan, 70 m x V1</t>
  </si>
  <si>
    <t xml:space="preserve">Etapa 1 - SP 1.1 - 28. října = 2 x B4, 2 x A15, 3 x B11, 3 x E13, 6 x IS 11, 4 x IP 22, 2 x Z2, 45 x Z4, 22 x sloupek, 89 x podkladní deska, </t>
  </si>
  <si>
    <t>32 x stojan, 650 m x V1</t>
  </si>
  <si>
    <t xml:space="preserve">Etapa 1 - SP 1.1 - Vítkovická = 2 x A15, 2 x B4 3 x B11, 2 x E13, 5 x IS 11, 2 x IP 22, 2 x Z2, 20 x Z4, 16 x sloupek, 52 x podkladní deska, </t>
  </si>
  <si>
    <t xml:space="preserve"> 26 x stojan. 26 x stojan</t>
  </si>
  <si>
    <t>Etapa 1 - SP 1.3 = 6 x A15, 1 x B11, 2 x B4, 1 x E13, 3 x IS 11, 1 x Z2, 7 x Z4, 3 x S7, 6 x sloupek, 19 x podkladní deska, 12 x stojan</t>
  </si>
  <si>
    <t>Etapa 1 - SP 1.4 = 2 x A15, 2 x B4, 3 x B11, 1 x E7b, 3 x E13, 7 x IS 11, 2 x Z2, 50 x Z4, 20 x sloupek, 90 x podkladní deska, 34 x stojan, 600 m x V1</t>
  </si>
  <si>
    <t>Etapa 1 - SP 1.8 = 4 x A15, 2 x B4, 30 x Z4, 4 x sloupek, 38 x podkladní deska, 8 x stojan, 70 m x V1</t>
  </si>
  <si>
    <t>Etapa 2 a 3 - SP 1 = 1 x A15, 2 x B4, 1 x B11, 1 x E13, 10 x Z4, 4 x sloupek, 18 x podkladní deska, 8 x stojan</t>
  </si>
  <si>
    <t>Etapa 2 a 3 - SP 4 = 1 x A15, 2 x B4, 1 x B11, 1 x E13, 5 x IS 11, 2 x IP 22, 7 x Z4, 2 x S7, 13 x sloupek, 33 x podkladní deska, 20 x stojan</t>
  </si>
  <si>
    <t xml:space="preserve">Etapa 2 a 3 - SP 5 = 2 x A15, 2 x B4, 1 x B11, 1 x E7a, 2 x E13, 5 x IS11, 2 x IP22, 1 x IP19, 1 x Z2, 27 x Z4, 18 x sloupek, 63 x podkladní deska, </t>
  </si>
  <si>
    <t>27 x stojan</t>
  </si>
  <si>
    <t xml:space="preserve">Etapa 2 a 3 - SP 6 = 2 x A15, 2 x B4, 1 x B11, 1 x E7a, 2 x E13, 5 x IS11, 2 x IP22, 1 x IP19, 1 x Z2, 17 x Z4, 18 x sloupek, 53 x podkladní deska, </t>
  </si>
  <si>
    <t xml:space="preserve"> 27 x stojan, 4 x V9</t>
  </si>
  <si>
    <t>DIO - výměna trakčních stožárů - E1: SP 1, SP 4, SP 6 E2: SP 7 = 8 x A15, 1 x B11, 2 x B4, 105 x Z4, 9 x sloupek, 123 x podkladní deska, 18 x stojan</t>
  </si>
  <si>
    <t>Bez zajištění náhradní autobusové dopravy po dobu stavby.</t>
  </si>
  <si>
    <t>25</t>
  </si>
  <si>
    <t>072103002</t>
  </si>
  <si>
    <t>Projednání DIO a zajištění DIR komunikace I. třídy</t>
  </si>
  <si>
    <t>-445817612</t>
  </si>
  <si>
    <t>https://podminky.urs.cz/item/CS_URS_2024_02/072103002</t>
  </si>
  <si>
    <t>26</t>
  </si>
  <si>
    <t>072103002R</t>
  </si>
  <si>
    <t>ÚPRAVA SIGNÁLNÍCH PLÁNŮ SSZ NA OBJÍZDNÝCH TRASÁCH</t>
  </si>
  <si>
    <t>KUS</t>
  </si>
  <si>
    <t>1237358370</t>
  </si>
  <si>
    <t>Etapa 1: SP 1.4 - 8 x úprava signálního plánu SSZ</t>
  </si>
  <si>
    <t>Cingrova x Hornopolní</t>
  </si>
  <si>
    <t>Hornopolní x Českobratrská</t>
  </si>
  <si>
    <t>Varenská x Novinářská</t>
  </si>
  <si>
    <t>Novinářská x 28. října</t>
  </si>
  <si>
    <t>Poděbradova x Švabinského</t>
  </si>
  <si>
    <t>Švabinského x Porážková</t>
  </si>
  <si>
    <t>Porážková x Janáčkova</t>
  </si>
  <si>
    <t>Poděbradova x Českobratrská</t>
  </si>
  <si>
    <t>8,00</t>
  </si>
  <si>
    <t>27</t>
  </si>
  <si>
    <t>072103003R</t>
  </si>
  <si>
    <t>ÚPRAVA KŘIŽOVATKY KAROLINA + DOPRAVNÍ OSTRŮVEK ČESKOBRATRSKÁ</t>
  </si>
  <si>
    <t>-1356516552</t>
  </si>
  <si>
    <t>Etapa 1: SP 1.4</t>
  </si>
  <si>
    <t>Úprava křižovatky a organizace provozu 28. října x Na Karolině</t>
  </si>
  <si>
    <t>Provizorní ostrůvek Českobratrská x Beno Blachuta</t>
  </si>
  <si>
    <t>28</t>
  </si>
  <si>
    <t>072103004R</t>
  </si>
  <si>
    <t>PROVIZORNÍ SSZ</t>
  </si>
  <si>
    <t>-2084041191</t>
  </si>
  <si>
    <t>Etapa 1: SP 1.8 - 1 x provizorní SSZ</t>
  </si>
  <si>
    <t xml:space="preserve">1 x Provizorní SSZ Vítkovická x Dr. Malého    </t>
  </si>
  <si>
    <t>29</t>
  </si>
  <si>
    <t>072103005R</t>
  </si>
  <si>
    <t>PĚŠÍ VAZBY + INFORMOVÁNÍ CESTUJÍCÍCH</t>
  </si>
  <si>
    <t>528975830</t>
  </si>
  <si>
    <t>Po dobu stavby bude zajištěna regulace pěší dopravy. Úhrnná částka musí obsahovat veškeré náklady na dočasné úpravy</t>
  </si>
  <si>
    <t xml:space="preserve">a regulaci  pěší dopravy na staveništi a nezbytné značení a opatření vyplývající z požadavků BOZP na staveništi. Např. oplocení </t>
  </si>
  <si>
    <t>Úprava tras pro pěší během stavby a zajištění jejich bezpečnosti.</t>
  </si>
  <si>
    <t>Informování cestujících informačními panely, cedulky, apod.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</si>
</sst>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sz val="10"/>
      <color rgb="FF00336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4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2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20" xfId="0" applyFont="1" applyBorder="1" applyAlignment="1" applyProtection="1">
      <alignment vertical="center"/>
    </xf>
    <xf numFmtId="0" fontId="8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2103000" TargetMode="External" /><Relationship Id="rId2" Type="http://schemas.openxmlformats.org/officeDocument/2006/relationships/hyperlink" Target="https://podminky.urs.cz/item/CS_URS_2024_02/012203000" TargetMode="External" /><Relationship Id="rId3" Type="http://schemas.openxmlformats.org/officeDocument/2006/relationships/hyperlink" Target="https://podminky.urs.cz/item/CS_URS_2024_02/012303000" TargetMode="External" /><Relationship Id="rId4" Type="http://schemas.openxmlformats.org/officeDocument/2006/relationships/hyperlink" Target="https://podminky.urs.cz/item/CS_URS_2024_02/013244000" TargetMode="External" /><Relationship Id="rId5" Type="http://schemas.openxmlformats.org/officeDocument/2006/relationships/hyperlink" Target="https://podminky.urs.cz/item/CS_URS_2024_02/013254000" TargetMode="External" /><Relationship Id="rId6" Type="http://schemas.openxmlformats.org/officeDocument/2006/relationships/hyperlink" Target="https://podminky.urs.cz/item/CS_URS_2024_02/035103001" TargetMode="External" /><Relationship Id="rId7" Type="http://schemas.openxmlformats.org/officeDocument/2006/relationships/hyperlink" Target="https://podminky.urs.cz/item/CS_URS_2024_02/035103005" TargetMode="External" /><Relationship Id="rId8" Type="http://schemas.openxmlformats.org/officeDocument/2006/relationships/hyperlink" Target="https://podminky.urs.cz/item/CS_URS_2024_02/091504000" TargetMode="External" /><Relationship Id="rId9" Type="http://schemas.openxmlformats.org/officeDocument/2006/relationships/hyperlink" Target="https://podminky.urs.cz/item/CS_URS_2024_02/030001000" TargetMode="External" /><Relationship Id="rId10" Type="http://schemas.openxmlformats.org/officeDocument/2006/relationships/hyperlink" Target="https://podminky.urs.cz/item/CS_URS_2024_02/034503000" TargetMode="External" /><Relationship Id="rId11" Type="http://schemas.openxmlformats.org/officeDocument/2006/relationships/hyperlink" Target="https://podminky.urs.cz/item/CS_URS_2024_02/072103002" TargetMode="External" /><Relationship Id="rId12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19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20</v>
      </c>
      <c r="AL7" s="20"/>
      <c r="AM7" s="20"/>
      <c r="AN7" s="25" t="s">
        <v>19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21</v>
      </c>
      <c r="E8" s="20"/>
      <c r="F8" s="20"/>
      <c r="G8" s="20"/>
      <c r="H8" s="20"/>
      <c r="I8" s="20"/>
      <c r="J8" s="20"/>
      <c r="K8" s="25" t="s">
        <v>22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23</v>
      </c>
      <c r="AL8" s="20"/>
      <c r="AM8" s="20"/>
      <c r="AN8" s="31" t="s">
        <v>24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26</v>
      </c>
      <c r="AL10" s="20"/>
      <c r="AM10" s="20"/>
      <c r="AN10" s="25" t="s">
        <v>27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28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29</v>
      </c>
      <c r="AL11" s="20"/>
      <c r="AM11" s="20"/>
      <c r="AN11" s="25" t="s">
        <v>30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31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26</v>
      </c>
      <c r="AL13" s="20"/>
      <c r="AM13" s="20"/>
      <c r="AN13" s="32" t="s">
        <v>32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32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29</v>
      </c>
      <c r="AL14" s="20"/>
      <c r="AM14" s="20"/>
      <c r="AN14" s="32" t="s">
        <v>32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33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26</v>
      </c>
      <c r="AL16" s="20"/>
      <c r="AM16" s="20"/>
      <c r="AN16" s="25" t="s">
        <v>34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35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29</v>
      </c>
      <c r="AL17" s="20"/>
      <c r="AM17" s="20"/>
      <c r="AN17" s="25" t="s">
        <v>36</v>
      </c>
      <c r="AO17" s="20"/>
      <c r="AP17" s="20"/>
      <c r="AQ17" s="20"/>
      <c r="AR17" s="18"/>
      <c r="BE17" s="29"/>
      <c r="BS17" s="15" t="s">
        <v>37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38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26</v>
      </c>
      <c r="AL19" s="20"/>
      <c r="AM19" s="20"/>
      <c r="AN19" s="25" t="s">
        <v>19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39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29</v>
      </c>
      <c r="AL20" s="20"/>
      <c r="AM20" s="20"/>
      <c r="AN20" s="25" t="s">
        <v>19</v>
      </c>
      <c r="AO20" s="20"/>
      <c r="AP20" s="20"/>
      <c r="AQ20" s="20"/>
      <c r="AR20" s="18"/>
      <c r="BE20" s="29"/>
      <c r="BS20" s="15" t="s">
        <v>4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40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47.25" customHeight="1">
      <c r="B23" s="19"/>
      <c r="C23" s="20"/>
      <c r="D23" s="20"/>
      <c r="E23" s="34" t="s">
        <v>41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42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ROUND(AG54,2)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43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44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45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46</v>
      </c>
      <c r="E29" s="45"/>
      <c r="F29" s="30" t="s">
        <v>47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ROUND(AZ54,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ROUND(AV54,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48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ROUND(BA54,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ROUND(AW54,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49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ROUND(BB54,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50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ROUND(BC54,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51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ROUND(BD54,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3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36"/>
    </row>
    <row r="35" s="2" customFormat="1" ht="25.92" customHeight="1">
      <c r="A35" s="36"/>
      <c r="B35" s="37"/>
      <c r="C35" s="50"/>
      <c r="D35" s="51" t="s">
        <v>52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53</v>
      </c>
      <c r="U35" s="52"/>
      <c r="V35" s="52"/>
      <c r="W35" s="52"/>
      <c r="X35" s="54" t="s">
        <v>54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6.96" customHeight="1">
      <c r="A37" s="36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42"/>
      <c r="BE37" s="36"/>
    </row>
    <row r="41" s="2" customFormat="1" ht="6.96" customHeight="1">
      <c r="A41" s="36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42"/>
      <c r="BE41" s="36"/>
    </row>
    <row r="42" s="2" customFormat="1" ht="24.96" customHeight="1">
      <c r="A42" s="36"/>
      <c r="B42" s="37"/>
      <c r="C42" s="21" t="s">
        <v>55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2"/>
      <c r="BE42" s="36"/>
    </row>
    <row r="43" s="2" customFormat="1" ht="6.96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2"/>
      <c r="BE43" s="36"/>
    </row>
    <row r="44" s="4" customFormat="1" ht="12" customHeight="1">
      <c r="A44" s="4"/>
      <c r="B44" s="61"/>
      <c r="C44" s="30" t="s">
        <v>13</v>
      </c>
      <c r="D44" s="62"/>
      <c r="E44" s="62"/>
      <c r="F44" s="62"/>
      <c r="G44" s="62"/>
      <c r="H44" s="62"/>
      <c r="I44" s="62"/>
      <c r="J44" s="62"/>
      <c r="K44" s="62"/>
      <c r="L44" s="62" t="str">
        <f>K5</f>
        <v>2022_0144_VON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3"/>
      <c r="BE44" s="4"/>
    </row>
    <row r="45" s="5" customFormat="1" ht="36.96" customHeight="1">
      <c r="A45" s="5"/>
      <c r="B45" s="64"/>
      <c r="C45" s="65" t="s">
        <v>16</v>
      </c>
      <c r="D45" s="66"/>
      <c r="E45" s="66"/>
      <c r="F45" s="66"/>
      <c r="G45" s="66"/>
      <c r="H45" s="66"/>
      <c r="I45" s="66"/>
      <c r="J45" s="66"/>
      <c r="K45" s="66"/>
      <c r="L45" s="67" t="str">
        <f>K6</f>
        <v>Revitalizace Náměstí Republiky-PDPS</v>
      </c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8"/>
      <c r="BE45" s="5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2"/>
      <c r="BE46" s="36"/>
    </row>
    <row r="47" s="2" customFormat="1" ht="12" customHeight="1">
      <c r="A47" s="36"/>
      <c r="B47" s="37"/>
      <c r="C47" s="30" t="s">
        <v>21</v>
      </c>
      <c r="D47" s="38"/>
      <c r="E47" s="38"/>
      <c r="F47" s="38"/>
      <c r="G47" s="38"/>
      <c r="H47" s="38"/>
      <c r="I47" s="38"/>
      <c r="J47" s="38"/>
      <c r="K47" s="38"/>
      <c r="L47" s="69" t="str">
        <f>IF(K8="","",K8)</f>
        <v>Ostrava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0" t="s">
        <v>23</v>
      </c>
      <c r="AJ47" s="38"/>
      <c r="AK47" s="38"/>
      <c r="AL47" s="38"/>
      <c r="AM47" s="70" t="str">
        <f>IF(AN8= "","",AN8)</f>
        <v>10. 12. 2024</v>
      </c>
      <c r="AN47" s="70"/>
      <c r="AO47" s="38"/>
      <c r="AP47" s="38"/>
      <c r="AQ47" s="38"/>
      <c r="AR47" s="42"/>
      <c r="BE47" s="36"/>
    </row>
    <row r="48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  <c r="BE48" s="36"/>
    </row>
    <row r="49" s="2" customFormat="1" ht="15.15" customHeight="1">
      <c r="A49" s="36"/>
      <c r="B49" s="37"/>
      <c r="C49" s="30" t="s">
        <v>25</v>
      </c>
      <c r="D49" s="38"/>
      <c r="E49" s="38"/>
      <c r="F49" s="38"/>
      <c r="G49" s="38"/>
      <c r="H49" s="38"/>
      <c r="I49" s="38"/>
      <c r="J49" s="38"/>
      <c r="K49" s="38"/>
      <c r="L49" s="62" t="str">
        <f>IF(E11= "","",E11)</f>
        <v>Statutární město Ostrava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0" t="s">
        <v>33</v>
      </c>
      <c r="AJ49" s="38"/>
      <c r="AK49" s="38"/>
      <c r="AL49" s="38"/>
      <c r="AM49" s="71" t="str">
        <f>IF(E17="","",E17)</f>
        <v>AFRY CZ s.r.o.</v>
      </c>
      <c r="AN49" s="62"/>
      <c r="AO49" s="62"/>
      <c r="AP49" s="62"/>
      <c r="AQ49" s="38"/>
      <c r="AR49" s="42"/>
      <c r="AS49" s="72" t="s">
        <v>56</v>
      </c>
      <c r="AT49" s="73"/>
      <c r="AU49" s="74"/>
      <c r="AV49" s="74"/>
      <c r="AW49" s="74"/>
      <c r="AX49" s="74"/>
      <c r="AY49" s="74"/>
      <c r="AZ49" s="74"/>
      <c r="BA49" s="74"/>
      <c r="BB49" s="74"/>
      <c r="BC49" s="74"/>
      <c r="BD49" s="75"/>
      <c r="BE49" s="36"/>
    </row>
    <row r="50" s="2" customFormat="1" ht="15.15" customHeight="1">
      <c r="A50" s="36"/>
      <c r="B50" s="37"/>
      <c r="C50" s="30" t="s">
        <v>31</v>
      </c>
      <c r="D50" s="38"/>
      <c r="E50" s="38"/>
      <c r="F50" s="38"/>
      <c r="G50" s="38"/>
      <c r="H50" s="38"/>
      <c r="I50" s="38"/>
      <c r="J50" s="38"/>
      <c r="K50" s="38"/>
      <c r="L50" s="62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0" t="s">
        <v>38</v>
      </c>
      <c r="AJ50" s="38"/>
      <c r="AK50" s="38"/>
      <c r="AL50" s="38"/>
      <c r="AM50" s="71" t="str">
        <f>IF(E20="","",E20)</f>
        <v xml:space="preserve"> </v>
      </c>
      <c r="AN50" s="62"/>
      <c r="AO50" s="62"/>
      <c r="AP50" s="62"/>
      <c r="AQ50" s="38"/>
      <c r="AR50" s="42"/>
      <c r="AS50" s="76"/>
      <c r="AT50" s="77"/>
      <c r="AU50" s="78"/>
      <c r="AV50" s="78"/>
      <c r="AW50" s="78"/>
      <c r="AX50" s="78"/>
      <c r="AY50" s="78"/>
      <c r="AZ50" s="78"/>
      <c r="BA50" s="78"/>
      <c r="BB50" s="78"/>
      <c r="BC50" s="78"/>
      <c r="BD50" s="79"/>
      <c r="BE50" s="36"/>
    </row>
    <row r="51" s="2" customFormat="1" ht="10.8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80"/>
      <c r="AT51" s="81"/>
      <c r="AU51" s="82"/>
      <c r="AV51" s="82"/>
      <c r="AW51" s="82"/>
      <c r="AX51" s="82"/>
      <c r="AY51" s="82"/>
      <c r="AZ51" s="82"/>
      <c r="BA51" s="82"/>
      <c r="BB51" s="82"/>
      <c r="BC51" s="82"/>
      <c r="BD51" s="83"/>
      <c r="BE51" s="36"/>
    </row>
    <row r="52" s="2" customFormat="1" ht="29.28" customHeight="1">
      <c r="A52" s="36"/>
      <c r="B52" s="37"/>
      <c r="C52" s="84" t="s">
        <v>57</v>
      </c>
      <c r="D52" s="85"/>
      <c r="E52" s="85"/>
      <c r="F52" s="85"/>
      <c r="G52" s="85"/>
      <c r="H52" s="86"/>
      <c r="I52" s="87" t="s">
        <v>58</v>
      </c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8" t="s">
        <v>59</v>
      </c>
      <c r="AH52" s="85"/>
      <c r="AI52" s="85"/>
      <c r="AJ52" s="85"/>
      <c r="AK52" s="85"/>
      <c r="AL52" s="85"/>
      <c r="AM52" s="85"/>
      <c r="AN52" s="87" t="s">
        <v>60</v>
      </c>
      <c r="AO52" s="85"/>
      <c r="AP52" s="85"/>
      <c r="AQ52" s="89" t="s">
        <v>61</v>
      </c>
      <c r="AR52" s="42"/>
      <c r="AS52" s="90" t="s">
        <v>62</v>
      </c>
      <c r="AT52" s="91" t="s">
        <v>63</v>
      </c>
      <c r="AU52" s="91" t="s">
        <v>64</v>
      </c>
      <c r="AV52" s="91" t="s">
        <v>65</v>
      </c>
      <c r="AW52" s="91" t="s">
        <v>66</v>
      </c>
      <c r="AX52" s="91" t="s">
        <v>67</v>
      </c>
      <c r="AY52" s="91" t="s">
        <v>68</v>
      </c>
      <c r="AZ52" s="91" t="s">
        <v>69</v>
      </c>
      <c r="BA52" s="91" t="s">
        <v>70</v>
      </c>
      <c r="BB52" s="91" t="s">
        <v>71</v>
      </c>
      <c r="BC52" s="91" t="s">
        <v>72</v>
      </c>
      <c r="BD52" s="92" t="s">
        <v>73</v>
      </c>
      <c r="BE52" s="36"/>
    </row>
    <row r="53" s="2" customFormat="1" ht="10.8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93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5"/>
      <c r="BE53" s="36"/>
    </row>
    <row r="54" s="6" customFormat="1" ht="32.4" customHeight="1">
      <c r="A54" s="6"/>
      <c r="B54" s="96"/>
      <c r="C54" s="97" t="s">
        <v>74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9">
        <f>ROUND(AG55,2)</f>
        <v>0</v>
      </c>
      <c r="AH54" s="99"/>
      <c r="AI54" s="99"/>
      <c r="AJ54" s="99"/>
      <c r="AK54" s="99"/>
      <c r="AL54" s="99"/>
      <c r="AM54" s="99"/>
      <c r="AN54" s="100">
        <f>SUM(AG54,AT54)</f>
        <v>0</v>
      </c>
      <c r="AO54" s="100"/>
      <c r="AP54" s="100"/>
      <c r="AQ54" s="101" t="s">
        <v>19</v>
      </c>
      <c r="AR54" s="102"/>
      <c r="AS54" s="103">
        <f>ROUND(AS55,2)</f>
        <v>0</v>
      </c>
      <c r="AT54" s="104">
        <f>ROUND(SUM(AV54:AW54),2)</f>
        <v>0</v>
      </c>
      <c r="AU54" s="105">
        <f>ROUND(AU55,5)</f>
        <v>0</v>
      </c>
      <c r="AV54" s="104">
        <f>ROUND(AZ54*L29,2)</f>
        <v>0</v>
      </c>
      <c r="AW54" s="104">
        <f>ROUND(BA54*L30,2)</f>
        <v>0</v>
      </c>
      <c r="AX54" s="104">
        <f>ROUND(BB54*L29,2)</f>
        <v>0</v>
      </c>
      <c r="AY54" s="104">
        <f>ROUND(BC54*L30,2)</f>
        <v>0</v>
      </c>
      <c r="AZ54" s="104">
        <f>ROUND(AZ55,2)</f>
        <v>0</v>
      </c>
      <c r="BA54" s="104">
        <f>ROUND(BA55,2)</f>
        <v>0</v>
      </c>
      <c r="BB54" s="104">
        <f>ROUND(BB55,2)</f>
        <v>0</v>
      </c>
      <c r="BC54" s="104">
        <f>ROUND(BC55,2)</f>
        <v>0</v>
      </c>
      <c r="BD54" s="106">
        <f>ROUND(BD55,2)</f>
        <v>0</v>
      </c>
      <c r="BE54" s="6"/>
      <c r="BS54" s="107" t="s">
        <v>75</v>
      </c>
      <c r="BT54" s="107" t="s">
        <v>76</v>
      </c>
      <c r="BU54" s="108" t="s">
        <v>77</v>
      </c>
      <c r="BV54" s="107" t="s">
        <v>78</v>
      </c>
      <c r="BW54" s="107" t="s">
        <v>5</v>
      </c>
      <c r="BX54" s="107" t="s">
        <v>79</v>
      </c>
      <c r="CL54" s="107" t="s">
        <v>19</v>
      </c>
    </row>
    <row r="55" s="7" customFormat="1" ht="16.5" customHeight="1">
      <c r="A55" s="7"/>
      <c r="B55" s="109"/>
      <c r="C55" s="110"/>
      <c r="D55" s="111" t="s">
        <v>80</v>
      </c>
      <c r="E55" s="111"/>
      <c r="F55" s="111"/>
      <c r="G55" s="111"/>
      <c r="H55" s="111"/>
      <c r="I55" s="112"/>
      <c r="J55" s="111" t="s">
        <v>81</v>
      </c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3">
        <f>ROUND(AG56,2)</f>
        <v>0</v>
      </c>
      <c r="AH55" s="112"/>
      <c r="AI55" s="112"/>
      <c r="AJ55" s="112"/>
      <c r="AK55" s="112"/>
      <c r="AL55" s="112"/>
      <c r="AM55" s="112"/>
      <c r="AN55" s="114">
        <f>SUM(AG55,AT55)</f>
        <v>0</v>
      </c>
      <c r="AO55" s="112"/>
      <c r="AP55" s="112"/>
      <c r="AQ55" s="115" t="s">
        <v>82</v>
      </c>
      <c r="AR55" s="116"/>
      <c r="AS55" s="117">
        <f>ROUND(AS56,2)</f>
        <v>0</v>
      </c>
      <c r="AT55" s="118">
        <f>ROUND(SUM(AV55:AW55),2)</f>
        <v>0</v>
      </c>
      <c r="AU55" s="119">
        <f>ROUND(AU56,5)</f>
        <v>0</v>
      </c>
      <c r="AV55" s="118">
        <f>ROUND(AZ55*L29,2)</f>
        <v>0</v>
      </c>
      <c r="AW55" s="118">
        <f>ROUND(BA55*L30,2)</f>
        <v>0</v>
      </c>
      <c r="AX55" s="118">
        <f>ROUND(BB55*L29,2)</f>
        <v>0</v>
      </c>
      <c r="AY55" s="118">
        <f>ROUND(BC55*L30,2)</f>
        <v>0</v>
      </c>
      <c r="AZ55" s="118">
        <f>ROUND(AZ56,2)</f>
        <v>0</v>
      </c>
      <c r="BA55" s="118">
        <f>ROUND(BA56,2)</f>
        <v>0</v>
      </c>
      <c r="BB55" s="118">
        <f>ROUND(BB56,2)</f>
        <v>0</v>
      </c>
      <c r="BC55" s="118">
        <f>ROUND(BC56,2)</f>
        <v>0</v>
      </c>
      <c r="BD55" s="120">
        <f>ROUND(BD56,2)</f>
        <v>0</v>
      </c>
      <c r="BE55" s="7"/>
      <c r="BS55" s="121" t="s">
        <v>75</v>
      </c>
      <c r="BT55" s="121" t="s">
        <v>83</v>
      </c>
      <c r="BU55" s="121" t="s">
        <v>77</v>
      </c>
      <c r="BV55" s="121" t="s">
        <v>78</v>
      </c>
      <c r="BW55" s="121" t="s">
        <v>84</v>
      </c>
      <c r="BX55" s="121" t="s">
        <v>5</v>
      </c>
      <c r="CL55" s="121" t="s">
        <v>19</v>
      </c>
      <c r="CM55" s="121" t="s">
        <v>85</v>
      </c>
    </row>
    <row r="56" s="4" customFormat="1" ht="16.5" customHeight="1">
      <c r="A56" s="122" t="s">
        <v>86</v>
      </c>
      <c r="B56" s="61"/>
      <c r="C56" s="123"/>
      <c r="D56" s="123"/>
      <c r="E56" s="124" t="s">
        <v>81</v>
      </c>
      <c r="F56" s="124"/>
      <c r="G56" s="124"/>
      <c r="H56" s="124"/>
      <c r="I56" s="124"/>
      <c r="J56" s="123"/>
      <c r="K56" s="124" t="s">
        <v>87</v>
      </c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5">
        <f>'VON - Vedllejší a ostatní...'!J32</f>
        <v>0</v>
      </c>
      <c r="AH56" s="123"/>
      <c r="AI56" s="123"/>
      <c r="AJ56" s="123"/>
      <c r="AK56" s="123"/>
      <c r="AL56" s="123"/>
      <c r="AM56" s="123"/>
      <c r="AN56" s="125">
        <f>SUM(AG56,AT56)</f>
        <v>0</v>
      </c>
      <c r="AO56" s="123"/>
      <c r="AP56" s="123"/>
      <c r="AQ56" s="126" t="s">
        <v>88</v>
      </c>
      <c r="AR56" s="63"/>
      <c r="AS56" s="127">
        <v>0</v>
      </c>
      <c r="AT56" s="128">
        <f>ROUND(SUM(AV56:AW56),2)</f>
        <v>0</v>
      </c>
      <c r="AU56" s="129">
        <f>'VON - Vedllejší a ostatní...'!P86</f>
        <v>0</v>
      </c>
      <c r="AV56" s="128">
        <f>'VON - Vedllejší a ostatní...'!J35</f>
        <v>0</v>
      </c>
      <c r="AW56" s="128">
        <f>'VON - Vedllejší a ostatní...'!J36</f>
        <v>0</v>
      </c>
      <c r="AX56" s="128">
        <f>'VON - Vedllejší a ostatní...'!J37</f>
        <v>0</v>
      </c>
      <c r="AY56" s="128">
        <f>'VON - Vedllejší a ostatní...'!J38</f>
        <v>0</v>
      </c>
      <c r="AZ56" s="128">
        <f>'VON - Vedllejší a ostatní...'!F35</f>
        <v>0</v>
      </c>
      <c r="BA56" s="128">
        <f>'VON - Vedllejší a ostatní...'!F36</f>
        <v>0</v>
      </c>
      <c r="BB56" s="128">
        <f>'VON - Vedllejší a ostatní...'!F37</f>
        <v>0</v>
      </c>
      <c r="BC56" s="128">
        <f>'VON - Vedllejší a ostatní...'!F38</f>
        <v>0</v>
      </c>
      <c r="BD56" s="130">
        <f>'VON - Vedllejší a ostatní...'!F39</f>
        <v>0</v>
      </c>
      <c r="BE56" s="4"/>
      <c r="BT56" s="131" t="s">
        <v>85</v>
      </c>
      <c r="BV56" s="131" t="s">
        <v>78</v>
      </c>
      <c r="BW56" s="131" t="s">
        <v>89</v>
      </c>
      <c r="BX56" s="131" t="s">
        <v>84</v>
      </c>
      <c r="CL56" s="131" t="s">
        <v>19</v>
      </c>
    </row>
    <row r="57" s="2" customFormat="1" ht="30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42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="2" customFormat="1" ht="6.96" customHeight="1">
      <c r="A58" s="36"/>
      <c r="B58" s="57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42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</sheetData>
  <sheetProtection sheet="1" formatColumns="0" formatRows="0" objects="1" scenarios="1" spinCount="100000" saltValue="jhI5JN4RKrePeG8E1EWWftE/htAjOTgbQHDbmqaiWAXFokuXT5rna0iIRY5rzMO81KqcwwGdBeC6CQh/4w+6dQ==" hashValue="Zl/4bTztu1dM7VfzOHWHq92ZrO1kIQcMby9/0kUWe8Ot/gAvJUOEY1S6lnfo82e6IA5qRF6tZv9ZnHzlgy49Jg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E56:I56"/>
    <mergeCell ref="K56:AF56"/>
    <mergeCell ref="AG54:AM54"/>
    <mergeCell ref="AN54:AP54"/>
    <mergeCell ref="AR2:BE2"/>
  </mergeCells>
  <hyperlinks>
    <hyperlink ref="A56" location="'VON - Vedllejší a ostatní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89</v>
      </c>
    </row>
    <row r="3" hidden="1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8"/>
      <c r="AT3" s="15" t="s">
        <v>85</v>
      </c>
    </row>
    <row r="4" hidden="1" s="1" customFormat="1" ht="24.96" customHeight="1">
      <c r="B4" s="18"/>
      <c r="D4" s="134" t="s">
        <v>90</v>
      </c>
      <c r="L4" s="18"/>
      <c r="M4" s="135" t="s">
        <v>10</v>
      </c>
      <c r="AT4" s="15" t="s">
        <v>4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136" t="s">
        <v>16</v>
      </c>
      <c r="L6" s="18"/>
    </row>
    <row r="7" hidden="1" s="1" customFormat="1" ht="16.5" customHeight="1">
      <c r="B7" s="18"/>
      <c r="E7" s="137" t="str">
        <f>'Rekapitulace stavby'!K6</f>
        <v>Revitalizace Náměstí Republiky-PDPS</v>
      </c>
      <c r="F7" s="136"/>
      <c r="G7" s="136"/>
      <c r="H7" s="136"/>
      <c r="L7" s="18"/>
    </row>
    <row r="8" hidden="1" s="1" customFormat="1" ht="12" customHeight="1">
      <c r="B8" s="18"/>
      <c r="D8" s="136" t="s">
        <v>91</v>
      </c>
      <c r="L8" s="18"/>
    </row>
    <row r="9" hidden="1" s="2" customFormat="1" ht="16.5" customHeight="1">
      <c r="A9" s="36"/>
      <c r="B9" s="42"/>
      <c r="C9" s="36"/>
      <c r="D9" s="36"/>
      <c r="E9" s="137" t="s">
        <v>92</v>
      </c>
      <c r="F9" s="36"/>
      <c r="G9" s="36"/>
      <c r="H9" s="36"/>
      <c r="I9" s="36"/>
      <c r="J9" s="36"/>
      <c r="K9" s="36"/>
      <c r="L9" s="13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 ht="12" customHeight="1">
      <c r="A10" s="36"/>
      <c r="B10" s="42"/>
      <c r="C10" s="36"/>
      <c r="D10" s="136" t="s">
        <v>93</v>
      </c>
      <c r="E10" s="36"/>
      <c r="F10" s="36"/>
      <c r="G10" s="36"/>
      <c r="H10" s="36"/>
      <c r="I10" s="36"/>
      <c r="J10" s="36"/>
      <c r="K10" s="36"/>
      <c r="L10" s="13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6.5" customHeight="1">
      <c r="A11" s="36"/>
      <c r="B11" s="42"/>
      <c r="C11" s="36"/>
      <c r="D11" s="36"/>
      <c r="E11" s="139" t="s">
        <v>94</v>
      </c>
      <c r="F11" s="36"/>
      <c r="G11" s="36"/>
      <c r="H11" s="36"/>
      <c r="I11" s="36"/>
      <c r="J11" s="36"/>
      <c r="K11" s="36"/>
      <c r="L11" s="13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>
      <c r="A12" s="36"/>
      <c r="B12" s="42"/>
      <c r="C12" s="36"/>
      <c r="D12" s="36"/>
      <c r="E12" s="36"/>
      <c r="F12" s="36"/>
      <c r="G12" s="36"/>
      <c r="H12" s="36"/>
      <c r="I12" s="36"/>
      <c r="J12" s="36"/>
      <c r="K12" s="36"/>
      <c r="L12" s="13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2" customHeight="1">
      <c r="A13" s="36"/>
      <c r="B13" s="42"/>
      <c r="C13" s="36"/>
      <c r="D13" s="136" t="s">
        <v>18</v>
      </c>
      <c r="E13" s="36"/>
      <c r="F13" s="131" t="s">
        <v>19</v>
      </c>
      <c r="G13" s="36"/>
      <c r="H13" s="36"/>
      <c r="I13" s="136" t="s">
        <v>20</v>
      </c>
      <c r="J13" s="131" t="s">
        <v>19</v>
      </c>
      <c r="K13" s="36"/>
      <c r="L13" s="13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42"/>
      <c r="C14" s="36"/>
      <c r="D14" s="136" t="s">
        <v>21</v>
      </c>
      <c r="E14" s="36"/>
      <c r="F14" s="131" t="s">
        <v>39</v>
      </c>
      <c r="G14" s="36"/>
      <c r="H14" s="36"/>
      <c r="I14" s="136" t="s">
        <v>23</v>
      </c>
      <c r="J14" s="140" t="str">
        <f>'Rekapitulace stavby'!AN8</f>
        <v>10. 12. 2024</v>
      </c>
      <c r="K14" s="36"/>
      <c r="L14" s="13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0.8" customHeight="1">
      <c r="A15" s="36"/>
      <c r="B15" s="42"/>
      <c r="C15" s="36"/>
      <c r="D15" s="36"/>
      <c r="E15" s="36"/>
      <c r="F15" s="36"/>
      <c r="G15" s="36"/>
      <c r="H15" s="36"/>
      <c r="I15" s="36"/>
      <c r="J15" s="36"/>
      <c r="K15" s="36"/>
      <c r="L15" s="13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12" customHeight="1">
      <c r="A16" s="36"/>
      <c r="B16" s="42"/>
      <c r="C16" s="36"/>
      <c r="D16" s="136" t="s">
        <v>25</v>
      </c>
      <c r="E16" s="36"/>
      <c r="F16" s="36"/>
      <c r="G16" s="36"/>
      <c r="H16" s="36"/>
      <c r="I16" s="136" t="s">
        <v>26</v>
      </c>
      <c r="J16" s="131" t="str">
        <f>IF('Rekapitulace stavby'!AN10="","",'Rekapitulace stavby'!AN10)</f>
        <v>00845451</v>
      </c>
      <c r="K16" s="36"/>
      <c r="L16" s="13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8" customHeight="1">
      <c r="A17" s="36"/>
      <c r="B17" s="42"/>
      <c r="C17" s="36"/>
      <c r="D17" s="36"/>
      <c r="E17" s="131" t="str">
        <f>IF('Rekapitulace stavby'!E11="","",'Rekapitulace stavby'!E11)</f>
        <v>Statutární město Ostrava</v>
      </c>
      <c r="F17" s="36"/>
      <c r="G17" s="36"/>
      <c r="H17" s="36"/>
      <c r="I17" s="136" t="s">
        <v>29</v>
      </c>
      <c r="J17" s="131" t="str">
        <f>IF('Rekapitulace stavby'!AN11="","",'Rekapitulace stavby'!AN11)</f>
        <v>CZ00845451</v>
      </c>
      <c r="K17" s="36"/>
      <c r="L17" s="13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6.96" customHeight="1">
      <c r="A18" s="36"/>
      <c r="B18" s="42"/>
      <c r="C18" s="36"/>
      <c r="D18" s="36"/>
      <c r="E18" s="36"/>
      <c r="F18" s="36"/>
      <c r="G18" s="36"/>
      <c r="H18" s="36"/>
      <c r="I18" s="36"/>
      <c r="J18" s="36"/>
      <c r="K18" s="36"/>
      <c r="L18" s="13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12" customHeight="1">
      <c r="A19" s="36"/>
      <c r="B19" s="42"/>
      <c r="C19" s="36"/>
      <c r="D19" s="136" t="s">
        <v>31</v>
      </c>
      <c r="E19" s="36"/>
      <c r="F19" s="36"/>
      <c r="G19" s="36"/>
      <c r="H19" s="36"/>
      <c r="I19" s="136" t="s">
        <v>26</v>
      </c>
      <c r="J19" s="31" t="str">
        <f>'Rekapitulace stavby'!AN13</f>
        <v>Vyplň údaj</v>
      </c>
      <c r="K19" s="36"/>
      <c r="L19" s="13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8" customHeight="1">
      <c r="A20" s="36"/>
      <c r="B20" s="42"/>
      <c r="C20" s="36"/>
      <c r="D20" s="36"/>
      <c r="E20" s="31" t="str">
        <f>'Rekapitulace stavby'!E14</f>
        <v>Vyplň údaj</v>
      </c>
      <c r="F20" s="131"/>
      <c r="G20" s="131"/>
      <c r="H20" s="131"/>
      <c r="I20" s="136" t="s">
        <v>29</v>
      </c>
      <c r="J20" s="31" t="str">
        <f>'Rekapitulace stavby'!AN14</f>
        <v>Vyplň údaj</v>
      </c>
      <c r="K20" s="36"/>
      <c r="L20" s="13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6.96" customHeight="1">
      <c r="A21" s="36"/>
      <c r="B21" s="42"/>
      <c r="C21" s="36"/>
      <c r="D21" s="36"/>
      <c r="E21" s="36"/>
      <c r="F21" s="36"/>
      <c r="G21" s="36"/>
      <c r="H21" s="36"/>
      <c r="I21" s="36"/>
      <c r="J21" s="36"/>
      <c r="K21" s="36"/>
      <c r="L21" s="13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12" customHeight="1">
      <c r="A22" s="36"/>
      <c r="B22" s="42"/>
      <c r="C22" s="36"/>
      <c r="D22" s="136" t="s">
        <v>33</v>
      </c>
      <c r="E22" s="36"/>
      <c r="F22" s="36"/>
      <c r="G22" s="36"/>
      <c r="H22" s="36"/>
      <c r="I22" s="136" t="s">
        <v>26</v>
      </c>
      <c r="J22" s="131" t="str">
        <f>IF('Rekapitulace stavby'!AN16="","",'Rekapitulace stavby'!AN16)</f>
        <v>45306605</v>
      </c>
      <c r="K22" s="36"/>
      <c r="L22" s="13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8" customHeight="1">
      <c r="A23" s="36"/>
      <c r="B23" s="42"/>
      <c r="C23" s="36"/>
      <c r="D23" s="36"/>
      <c r="E23" s="131" t="str">
        <f>IF('Rekapitulace stavby'!E17="","",'Rekapitulace stavby'!E17)</f>
        <v>AFRY CZ s.r.o.</v>
      </c>
      <c r="F23" s="36"/>
      <c r="G23" s="36"/>
      <c r="H23" s="36"/>
      <c r="I23" s="136" t="s">
        <v>29</v>
      </c>
      <c r="J23" s="131" t="str">
        <f>IF('Rekapitulace stavby'!AN17="","",'Rekapitulace stavby'!AN17)</f>
        <v>CZ45306605</v>
      </c>
      <c r="K23" s="36"/>
      <c r="L23" s="13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6.96" customHeight="1">
      <c r="A24" s="36"/>
      <c r="B24" s="42"/>
      <c r="C24" s="36"/>
      <c r="D24" s="36"/>
      <c r="E24" s="36"/>
      <c r="F24" s="36"/>
      <c r="G24" s="36"/>
      <c r="H24" s="36"/>
      <c r="I24" s="36"/>
      <c r="J24" s="36"/>
      <c r="K24" s="36"/>
      <c r="L24" s="13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12" customHeight="1">
      <c r="A25" s="36"/>
      <c r="B25" s="42"/>
      <c r="C25" s="36"/>
      <c r="D25" s="136" t="s">
        <v>38</v>
      </c>
      <c r="E25" s="36"/>
      <c r="F25" s="36"/>
      <c r="G25" s="36"/>
      <c r="H25" s="36"/>
      <c r="I25" s="136" t="s">
        <v>26</v>
      </c>
      <c r="J25" s="131" t="str">
        <f>IF('Rekapitulace stavby'!AN19="","",'Rekapitulace stavby'!AN19)</f>
        <v/>
      </c>
      <c r="K25" s="36"/>
      <c r="L25" s="13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8" customHeight="1">
      <c r="A26" s="36"/>
      <c r="B26" s="42"/>
      <c r="C26" s="36"/>
      <c r="D26" s="36"/>
      <c r="E26" s="131" t="str">
        <f>IF('Rekapitulace stavby'!E20="","",'Rekapitulace stavby'!E20)</f>
        <v xml:space="preserve"> </v>
      </c>
      <c r="F26" s="36"/>
      <c r="G26" s="36"/>
      <c r="H26" s="36"/>
      <c r="I26" s="136" t="s">
        <v>29</v>
      </c>
      <c r="J26" s="131" t="str">
        <f>IF('Rekapitulace stavby'!AN20="","",'Rekapitulace stavby'!AN20)</f>
        <v/>
      </c>
      <c r="K26" s="36"/>
      <c r="L26" s="13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2" customFormat="1" ht="6.96" customHeight="1">
      <c r="A27" s="36"/>
      <c r="B27" s="42"/>
      <c r="C27" s="36"/>
      <c r="D27" s="36"/>
      <c r="E27" s="36"/>
      <c r="F27" s="36"/>
      <c r="G27" s="36"/>
      <c r="H27" s="36"/>
      <c r="I27" s="36"/>
      <c r="J27" s="36"/>
      <c r="K27" s="36"/>
      <c r="L27" s="138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hidden="1" s="2" customFormat="1" ht="12" customHeight="1">
      <c r="A28" s="36"/>
      <c r="B28" s="42"/>
      <c r="C28" s="36"/>
      <c r="D28" s="136" t="s">
        <v>40</v>
      </c>
      <c r="E28" s="36"/>
      <c r="F28" s="36"/>
      <c r="G28" s="36"/>
      <c r="H28" s="36"/>
      <c r="I28" s="36"/>
      <c r="J28" s="36"/>
      <c r="K28" s="36"/>
      <c r="L28" s="13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8" customFormat="1" ht="16.5" customHeight="1">
      <c r="A29" s="141"/>
      <c r="B29" s="142"/>
      <c r="C29" s="141"/>
      <c r="D29" s="141"/>
      <c r="E29" s="143" t="s">
        <v>19</v>
      </c>
      <c r="F29" s="143"/>
      <c r="G29" s="143"/>
      <c r="H29" s="143"/>
      <c r="I29" s="141"/>
      <c r="J29" s="141"/>
      <c r="K29" s="141"/>
      <c r="L29" s="144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</row>
    <row r="30" hidden="1" s="2" customFormat="1" ht="6.96" customHeight="1">
      <c r="A30" s="36"/>
      <c r="B30" s="42"/>
      <c r="C30" s="36"/>
      <c r="D30" s="36"/>
      <c r="E30" s="36"/>
      <c r="F30" s="36"/>
      <c r="G30" s="36"/>
      <c r="H30" s="36"/>
      <c r="I30" s="36"/>
      <c r="J30" s="36"/>
      <c r="K30" s="36"/>
      <c r="L30" s="13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42"/>
      <c r="C31" s="36"/>
      <c r="D31" s="145"/>
      <c r="E31" s="145"/>
      <c r="F31" s="145"/>
      <c r="G31" s="145"/>
      <c r="H31" s="145"/>
      <c r="I31" s="145"/>
      <c r="J31" s="145"/>
      <c r="K31" s="145"/>
      <c r="L31" s="13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25.44" customHeight="1">
      <c r="A32" s="36"/>
      <c r="B32" s="42"/>
      <c r="C32" s="36"/>
      <c r="D32" s="146" t="s">
        <v>42</v>
      </c>
      <c r="E32" s="36"/>
      <c r="F32" s="36"/>
      <c r="G32" s="36"/>
      <c r="H32" s="36"/>
      <c r="I32" s="36"/>
      <c r="J32" s="147">
        <f>ROUND(J86, 2)</f>
        <v>0</v>
      </c>
      <c r="K32" s="36"/>
      <c r="L32" s="13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6.96" customHeight="1">
      <c r="A33" s="36"/>
      <c r="B33" s="42"/>
      <c r="C33" s="36"/>
      <c r="D33" s="145"/>
      <c r="E33" s="145"/>
      <c r="F33" s="145"/>
      <c r="G33" s="145"/>
      <c r="H33" s="145"/>
      <c r="I33" s="145"/>
      <c r="J33" s="145"/>
      <c r="K33" s="145"/>
      <c r="L33" s="13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36"/>
      <c r="F34" s="148" t="s">
        <v>44</v>
      </c>
      <c r="G34" s="36"/>
      <c r="H34" s="36"/>
      <c r="I34" s="148" t="s">
        <v>43</v>
      </c>
      <c r="J34" s="148" t="s">
        <v>45</v>
      </c>
      <c r="K34" s="36"/>
      <c r="L34" s="13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149" t="s">
        <v>46</v>
      </c>
      <c r="E35" s="136" t="s">
        <v>47</v>
      </c>
      <c r="F35" s="150">
        <f>ROUND((SUM(BE86:BE248)),  2)</f>
        <v>0</v>
      </c>
      <c r="G35" s="36"/>
      <c r="H35" s="36"/>
      <c r="I35" s="151">
        <v>0.20999999999999999</v>
      </c>
      <c r="J35" s="150">
        <f>ROUND(((SUM(BE86:BE248))*I35),  2)</f>
        <v>0</v>
      </c>
      <c r="K35" s="36"/>
      <c r="L35" s="13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6" t="s">
        <v>48</v>
      </c>
      <c r="F36" s="150">
        <f>ROUND((SUM(BF86:BF248)),  2)</f>
        <v>0</v>
      </c>
      <c r="G36" s="36"/>
      <c r="H36" s="36"/>
      <c r="I36" s="151">
        <v>0.12</v>
      </c>
      <c r="J36" s="150">
        <f>ROUND(((SUM(BF86:BF248))*I36),  2)</f>
        <v>0</v>
      </c>
      <c r="K36" s="36"/>
      <c r="L36" s="13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6" t="s">
        <v>49</v>
      </c>
      <c r="F37" s="150">
        <f>ROUND((SUM(BG86:BG248)),  2)</f>
        <v>0</v>
      </c>
      <c r="G37" s="36"/>
      <c r="H37" s="36"/>
      <c r="I37" s="151">
        <v>0.20999999999999999</v>
      </c>
      <c r="J37" s="150">
        <f>0</f>
        <v>0</v>
      </c>
      <c r="K37" s="36"/>
      <c r="L37" s="13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42"/>
      <c r="C38" s="36"/>
      <c r="D38" s="36"/>
      <c r="E38" s="136" t="s">
        <v>50</v>
      </c>
      <c r="F38" s="150">
        <f>ROUND((SUM(BH86:BH248)),  2)</f>
        <v>0</v>
      </c>
      <c r="G38" s="36"/>
      <c r="H38" s="36"/>
      <c r="I38" s="151">
        <v>0.12</v>
      </c>
      <c r="J38" s="150">
        <f>0</f>
        <v>0</v>
      </c>
      <c r="K38" s="36"/>
      <c r="L38" s="13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42"/>
      <c r="C39" s="36"/>
      <c r="D39" s="36"/>
      <c r="E39" s="136" t="s">
        <v>51</v>
      </c>
      <c r="F39" s="150">
        <f>ROUND((SUM(BI86:BI248)),  2)</f>
        <v>0</v>
      </c>
      <c r="G39" s="36"/>
      <c r="H39" s="36"/>
      <c r="I39" s="151">
        <v>0</v>
      </c>
      <c r="J39" s="150">
        <f>0</f>
        <v>0</v>
      </c>
      <c r="K39" s="36"/>
      <c r="L39" s="13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6.96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13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2" customFormat="1" ht="25.44" customHeight="1">
      <c r="A41" s="36"/>
      <c r="B41" s="42"/>
      <c r="C41" s="152"/>
      <c r="D41" s="153" t="s">
        <v>52</v>
      </c>
      <c r="E41" s="154"/>
      <c r="F41" s="154"/>
      <c r="G41" s="155" t="s">
        <v>53</v>
      </c>
      <c r="H41" s="156" t="s">
        <v>54</v>
      </c>
      <c r="I41" s="154"/>
      <c r="J41" s="157">
        <f>SUM(J32:J39)</f>
        <v>0</v>
      </c>
      <c r="K41" s="158"/>
      <c r="L41" s="13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hidden="1" s="2" customFormat="1" ht="14.4" customHeight="1">
      <c r="A42" s="36"/>
      <c r="B42" s="159"/>
      <c r="C42" s="160"/>
      <c r="D42" s="160"/>
      <c r="E42" s="160"/>
      <c r="F42" s="160"/>
      <c r="G42" s="160"/>
      <c r="H42" s="160"/>
      <c r="I42" s="160"/>
      <c r="J42" s="160"/>
      <c r="K42" s="160"/>
      <c r="L42" s="13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hidden="1"/>
    <row r="44" hidden="1"/>
    <row r="45" hidden="1"/>
    <row r="46" hidden="1" s="2" customFormat="1" ht="6.96" customHeight="1">
      <c r="A46" s="36"/>
      <c r="B46" s="161"/>
      <c r="C46" s="162"/>
      <c r="D46" s="162"/>
      <c r="E46" s="162"/>
      <c r="F46" s="162"/>
      <c r="G46" s="162"/>
      <c r="H46" s="162"/>
      <c r="I46" s="162"/>
      <c r="J46" s="162"/>
      <c r="K46" s="162"/>
      <c r="L46" s="13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hidden="1" s="2" customFormat="1" ht="24.96" customHeight="1">
      <c r="A47" s="36"/>
      <c r="B47" s="37"/>
      <c r="C47" s="21" t="s">
        <v>95</v>
      </c>
      <c r="D47" s="38"/>
      <c r="E47" s="38"/>
      <c r="F47" s="38"/>
      <c r="G47" s="38"/>
      <c r="H47" s="38"/>
      <c r="I47" s="38"/>
      <c r="J47" s="38"/>
      <c r="K47" s="38"/>
      <c r="L47" s="13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hidden="1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3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hidden="1" s="2" customFormat="1" ht="12" customHeight="1">
      <c r="A49" s="36"/>
      <c r="B49" s="37"/>
      <c r="C49" s="30" t="s">
        <v>16</v>
      </c>
      <c r="D49" s="38"/>
      <c r="E49" s="38"/>
      <c r="F49" s="38"/>
      <c r="G49" s="38"/>
      <c r="H49" s="38"/>
      <c r="I49" s="38"/>
      <c r="J49" s="38"/>
      <c r="K49" s="38"/>
      <c r="L49" s="13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hidden="1" s="2" customFormat="1" ht="16.5" customHeight="1">
      <c r="A50" s="36"/>
      <c r="B50" s="37"/>
      <c r="C50" s="38"/>
      <c r="D50" s="38"/>
      <c r="E50" s="163" t="str">
        <f>E7</f>
        <v>Revitalizace Náměstí Republiky-PDPS</v>
      </c>
      <c r="F50" s="30"/>
      <c r="G50" s="30"/>
      <c r="H50" s="30"/>
      <c r="I50" s="38"/>
      <c r="J50" s="38"/>
      <c r="K50" s="38"/>
      <c r="L50" s="13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hidden="1" s="1" customFormat="1" ht="12" customHeight="1">
      <c r="B51" s="19"/>
      <c r="C51" s="30" t="s">
        <v>91</v>
      </c>
      <c r="D51" s="20"/>
      <c r="E51" s="20"/>
      <c r="F51" s="20"/>
      <c r="G51" s="20"/>
      <c r="H51" s="20"/>
      <c r="I51" s="20"/>
      <c r="J51" s="20"/>
      <c r="K51" s="20"/>
      <c r="L51" s="18"/>
    </row>
    <row r="52" hidden="1" s="2" customFormat="1" ht="16.5" customHeight="1">
      <c r="A52" s="36"/>
      <c r="B52" s="37"/>
      <c r="C52" s="38"/>
      <c r="D52" s="38"/>
      <c r="E52" s="163" t="s">
        <v>92</v>
      </c>
      <c r="F52" s="38"/>
      <c r="G52" s="38"/>
      <c r="H52" s="38"/>
      <c r="I52" s="38"/>
      <c r="J52" s="38"/>
      <c r="K52" s="38"/>
      <c r="L52" s="13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hidden="1" s="2" customFormat="1" ht="12" customHeight="1">
      <c r="A53" s="36"/>
      <c r="B53" s="37"/>
      <c r="C53" s="30" t="s">
        <v>93</v>
      </c>
      <c r="D53" s="38"/>
      <c r="E53" s="38"/>
      <c r="F53" s="38"/>
      <c r="G53" s="38"/>
      <c r="H53" s="38"/>
      <c r="I53" s="38"/>
      <c r="J53" s="38"/>
      <c r="K53" s="38"/>
      <c r="L53" s="13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hidden="1" s="2" customFormat="1" ht="16.5" customHeight="1">
      <c r="A54" s="36"/>
      <c r="B54" s="37"/>
      <c r="C54" s="38"/>
      <c r="D54" s="38"/>
      <c r="E54" s="67" t="str">
        <f>E11</f>
        <v>VON - Vedllejší a ostatní náklady</v>
      </c>
      <c r="F54" s="38"/>
      <c r="G54" s="38"/>
      <c r="H54" s="38"/>
      <c r="I54" s="38"/>
      <c r="J54" s="38"/>
      <c r="K54" s="38"/>
      <c r="L54" s="13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hidden="1" s="2" customFormat="1" ht="6.96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3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hidden="1" s="2" customFormat="1" ht="12" customHeight="1">
      <c r="A56" s="36"/>
      <c r="B56" s="37"/>
      <c r="C56" s="30" t="s">
        <v>21</v>
      </c>
      <c r="D56" s="38"/>
      <c r="E56" s="38"/>
      <c r="F56" s="25" t="str">
        <f>F14</f>
        <v xml:space="preserve"> </v>
      </c>
      <c r="G56" s="38"/>
      <c r="H56" s="38"/>
      <c r="I56" s="30" t="s">
        <v>23</v>
      </c>
      <c r="J56" s="70" t="str">
        <f>IF(J14="","",J14)</f>
        <v>10. 12. 2024</v>
      </c>
      <c r="K56" s="38"/>
      <c r="L56" s="13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hidden="1" s="2" customFormat="1" ht="6.96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3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hidden="1" s="2" customFormat="1" ht="15.15" customHeight="1">
      <c r="A58" s="36"/>
      <c r="B58" s="37"/>
      <c r="C58" s="30" t="s">
        <v>25</v>
      </c>
      <c r="D58" s="38"/>
      <c r="E58" s="38"/>
      <c r="F58" s="25" t="str">
        <f>E17</f>
        <v>Statutární město Ostrava</v>
      </c>
      <c r="G58" s="38"/>
      <c r="H58" s="38"/>
      <c r="I58" s="30" t="s">
        <v>33</v>
      </c>
      <c r="J58" s="34" t="str">
        <f>E23</f>
        <v>AFRY CZ s.r.o.</v>
      </c>
      <c r="K58" s="38"/>
      <c r="L58" s="13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hidden="1" s="2" customFormat="1" ht="15.15" customHeight="1">
      <c r="A59" s="36"/>
      <c r="B59" s="37"/>
      <c r="C59" s="30" t="s">
        <v>31</v>
      </c>
      <c r="D59" s="38"/>
      <c r="E59" s="38"/>
      <c r="F59" s="25" t="str">
        <f>IF(E20="","",E20)</f>
        <v>Vyplň údaj</v>
      </c>
      <c r="G59" s="38"/>
      <c r="H59" s="38"/>
      <c r="I59" s="30" t="s">
        <v>38</v>
      </c>
      <c r="J59" s="34" t="str">
        <f>E26</f>
        <v xml:space="preserve"> </v>
      </c>
      <c r="K59" s="38"/>
      <c r="L59" s="13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hidden="1" s="2" customFormat="1" ht="10.32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38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hidden="1" s="2" customFormat="1" ht="29.28" customHeight="1">
      <c r="A61" s="36"/>
      <c r="B61" s="37"/>
      <c r="C61" s="164" t="s">
        <v>96</v>
      </c>
      <c r="D61" s="165"/>
      <c r="E61" s="165"/>
      <c r="F61" s="165"/>
      <c r="G61" s="165"/>
      <c r="H61" s="165"/>
      <c r="I61" s="165"/>
      <c r="J61" s="166" t="s">
        <v>97</v>
      </c>
      <c r="K61" s="165"/>
      <c r="L61" s="13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 s="2" customFormat="1" ht="10.32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38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hidden="1" s="2" customFormat="1" ht="22.8" customHeight="1">
      <c r="A63" s="36"/>
      <c r="B63" s="37"/>
      <c r="C63" s="167" t="s">
        <v>74</v>
      </c>
      <c r="D63" s="38"/>
      <c r="E63" s="38"/>
      <c r="F63" s="38"/>
      <c r="G63" s="38"/>
      <c r="H63" s="38"/>
      <c r="I63" s="38"/>
      <c r="J63" s="100">
        <f>J86</f>
        <v>0</v>
      </c>
      <c r="K63" s="38"/>
      <c r="L63" s="138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5" t="s">
        <v>98</v>
      </c>
    </row>
    <row r="64" hidden="1" s="9" customFormat="1" ht="24.96" customHeight="1">
      <c r="A64" s="9"/>
      <c r="B64" s="168"/>
      <c r="C64" s="169"/>
      <c r="D64" s="170" t="s">
        <v>99</v>
      </c>
      <c r="E64" s="171"/>
      <c r="F64" s="171"/>
      <c r="G64" s="171"/>
      <c r="H64" s="171"/>
      <c r="I64" s="171"/>
      <c r="J64" s="172">
        <f>J87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2" customFormat="1" ht="21.84" customHeight="1">
      <c r="A65" s="36"/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13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 s="2" customFormat="1" ht="6.96" customHeight="1">
      <c r="A66" s="36"/>
      <c r="B66" s="57"/>
      <c r="C66" s="58"/>
      <c r="D66" s="58"/>
      <c r="E66" s="58"/>
      <c r="F66" s="58"/>
      <c r="G66" s="58"/>
      <c r="H66" s="58"/>
      <c r="I66" s="58"/>
      <c r="J66" s="58"/>
      <c r="K66" s="58"/>
      <c r="L66" s="13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hidden="1"/>
    <row r="68" hidden="1"/>
    <row r="69" hidden="1"/>
    <row r="70" s="2" customFormat="1" ht="6.96" customHeight="1">
      <c r="A70" s="36"/>
      <c r="B70" s="59"/>
      <c r="C70" s="60"/>
      <c r="D70" s="60"/>
      <c r="E70" s="60"/>
      <c r="F70" s="60"/>
      <c r="G70" s="60"/>
      <c r="H70" s="60"/>
      <c r="I70" s="60"/>
      <c r="J70" s="60"/>
      <c r="K70" s="60"/>
      <c r="L70" s="13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="2" customFormat="1" ht="24.96" customHeight="1">
      <c r="A71" s="36"/>
      <c r="B71" s="37"/>
      <c r="C71" s="21" t="s">
        <v>100</v>
      </c>
      <c r="D71" s="38"/>
      <c r="E71" s="38"/>
      <c r="F71" s="38"/>
      <c r="G71" s="38"/>
      <c r="H71" s="38"/>
      <c r="I71" s="38"/>
      <c r="J71" s="38"/>
      <c r="K71" s="38"/>
      <c r="L71" s="13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6.96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3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12" customHeight="1">
      <c r="A73" s="36"/>
      <c r="B73" s="37"/>
      <c r="C73" s="30" t="s">
        <v>16</v>
      </c>
      <c r="D73" s="38"/>
      <c r="E73" s="38"/>
      <c r="F73" s="38"/>
      <c r="G73" s="38"/>
      <c r="H73" s="38"/>
      <c r="I73" s="38"/>
      <c r="J73" s="38"/>
      <c r="K73" s="38"/>
      <c r="L73" s="13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16.5" customHeight="1">
      <c r="A74" s="36"/>
      <c r="B74" s="37"/>
      <c r="C74" s="38"/>
      <c r="D74" s="38"/>
      <c r="E74" s="163" t="str">
        <f>E7</f>
        <v>Revitalizace Náměstí Republiky-PDPS</v>
      </c>
      <c r="F74" s="30"/>
      <c r="G74" s="30"/>
      <c r="H74" s="30"/>
      <c r="I74" s="38"/>
      <c r="J74" s="38"/>
      <c r="K74" s="38"/>
      <c r="L74" s="13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1" customFormat="1" ht="12" customHeight="1">
      <c r="B75" s="19"/>
      <c r="C75" s="30" t="s">
        <v>91</v>
      </c>
      <c r="D75" s="20"/>
      <c r="E75" s="20"/>
      <c r="F75" s="20"/>
      <c r="G75" s="20"/>
      <c r="H75" s="20"/>
      <c r="I75" s="20"/>
      <c r="J75" s="20"/>
      <c r="K75" s="20"/>
      <c r="L75" s="18"/>
    </row>
    <row r="76" s="2" customFormat="1" ht="16.5" customHeight="1">
      <c r="A76" s="36"/>
      <c r="B76" s="37"/>
      <c r="C76" s="38"/>
      <c r="D76" s="38"/>
      <c r="E76" s="163" t="s">
        <v>92</v>
      </c>
      <c r="F76" s="38"/>
      <c r="G76" s="38"/>
      <c r="H76" s="38"/>
      <c r="I76" s="38"/>
      <c r="J76" s="38"/>
      <c r="K76" s="38"/>
      <c r="L76" s="13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2" customHeight="1">
      <c r="A77" s="36"/>
      <c r="B77" s="37"/>
      <c r="C77" s="30" t="s">
        <v>93</v>
      </c>
      <c r="D77" s="38"/>
      <c r="E77" s="38"/>
      <c r="F77" s="38"/>
      <c r="G77" s="38"/>
      <c r="H77" s="38"/>
      <c r="I77" s="38"/>
      <c r="J77" s="38"/>
      <c r="K77" s="38"/>
      <c r="L77" s="13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16.5" customHeight="1">
      <c r="A78" s="36"/>
      <c r="B78" s="37"/>
      <c r="C78" s="38"/>
      <c r="D78" s="38"/>
      <c r="E78" s="67" t="str">
        <f>E11</f>
        <v>VON - Vedllejší a ostatní náklady</v>
      </c>
      <c r="F78" s="38"/>
      <c r="G78" s="38"/>
      <c r="H78" s="38"/>
      <c r="I78" s="38"/>
      <c r="J78" s="38"/>
      <c r="K78" s="38"/>
      <c r="L78" s="13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6.96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3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2" customFormat="1" ht="12" customHeight="1">
      <c r="A80" s="36"/>
      <c r="B80" s="37"/>
      <c r="C80" s="30" t="s">
        <v>21</v>
      </c>
      <c r="D80" s="38"/>
      <c r="E80" s="38"/>
      <c r="F80" s="25" t="str">
        <f>F14</f>
        <v xml:space="preserve"> </v>
      </c>
      <c r="G80" s="38"/>
      <c r="H80" s="38"/>
      <c r="I80" s="30" t="s">
        <v>23</v>
      </c>
      <c r="J80" s="70" t="str">
        <f>IF(J14="","",J14)</f>
        <v>10. 12. 2024</v>
      </c>
      <c r="K80" s="38"/>
      <c r="L80" s="13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="2" customFormat="1" ht="6.96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3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15.15" customHeight="1">
      <c r="A82" s="36"/>
      <c r="B82" s="37"/>
      <c r="C82" s="30" t="s">
        <v>25</v>
      </c>
      <c r="D82" s="38"/>
      <c r="E82" s="38"/>
      <c r="F82" s="25" t="str">
        <f>E17</f>
        <v>Statutární město Ostrava</v>
      </c>
      <c r="G82" s="38"/>
      <c r="H82" s="38"/>
      <c r="I82" s="30" t="s">
        <v>33</v>
      </c>
      <c r="J82" s="34" t="str">
        <f>E23</f>
        <v>AFRY CZ s.r.o.</v>
      </c>
      <c r="K82" s="38"/>
      <c r="L82" s="13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15.15" customHeight="1">
      <c r="A83" s="36"/>
      <c r="B83" s="37"/>
      <c r="C83" s="30" t="s">
        <v>31</v>
      </c>
      <c r="D83" s="38"/>
      <c r="E83" s="38"/>
      <c r="F83" s="25" t="str">
        <f>IF(E20="","",E20)</f>
        <v>Vyplň údaj</v>
      </c>
      <c r="G83" s="38"/>
      <c r="H83" s="38"/>
      <c r="I83" s="30" t="s">
        <v>38</v>
      </c>
      <c r="J83" s="34" t="str">
        <f>E26</f>
        <v xml:space="preserve"> </v>
      </c>
      <c r="K83" s="38"/>
      <c r="L83" s="13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0.32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3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10" customFormat="1" ht="29.28" customHeight="1">
      <c r="A85" s="174"/>
      <c r="B85" s="175"/>
      <c r="C85" s="176" t="s">
        <v>101</v>
      </c>
      <c r="D85" s="177" t="s">
        <v>61</v>
      </c>
      <c r="E85" s="177" t="s">
        <v>57</v>
      </c>
      <c r="F85" s="177" t="s">
        <v>58</v>
      </c>
      <c r="G85" s="177" t="s">
        <v>102</v>
      </c>
      <c r="H85" s="177" t="s">
        <v>103</v>
      </c>
      <c r="I85" s="177" t="s">
        <v>104</v>
      </c>
      <c r="J85" s="177" t="s">
        <v>97</v>
      </c>
      <c r="K85" s="178" t="s">
        <v>105</v>
      </c>
      <c r="L85" s="179"/>
      <c r="M85" s="90" t="s">
        <v>19</v>
      </c>
      <c r="N85" s="91" t="s">
        <v>46</v>
      </c>
      <c r="O85" s="91" t="s">
        <v>106</v>
      </c>
      <c r="P85" s="91" t="s">
        <v>107</v>
      </c>
      <c r="Q85" s="91" t="s">
        <v>108</v>
      </c>
      <c r="R85" s="91" t="s">
        <v>109</v>
      </c>
      <c r="S85" s="91" t="s">
        <v>110</v>
      </c>
      <c r="T85" s="92" t="s">
        <v>111</v>
      </c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</row>
    <row r="86" s="2" customFormat="1" ht="22.8" customHeight="1">
      <c r="A86" s="36"/>
      <c r="B86" s="37"/>
      <c r="C86" s="97" t="s">
        <v>112</v>
      </c>
      <c r="D86" s="38"/>
      <c r="E86" s="38"/>
      <c r="F86" s="38"/>
      <c r="G86" s="38"/>
      <c r="H86" s="38"/>
      <c r="I86" s="38"/>
      <c r="J86" s="180">
        <f>BK86</f>
        <v>0</v>
      </c>
      <c r="K86" s="38"/>
      <c r="L86" s="42"/>
      <c r="M86" s="93"/>
      <c r="N86" s="181"/>
      <c r="O86" s="94"/>
      <c r="P86" s="182">
        <f>P87</f>
        <v>0</v>
      </c>
      <c r="Q86" s="94"/>
      <c r="R86" s="182">
        <f>R87</f>
        <v>0</v>
      </c>
      <c r="S86" s="94"/>
      <c r="T86" s="183">
        <f>T87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5" t="s">
        <v>75</v>
      </c>
      <c r="AU86" s="15" t="s">
        <v>98</v>
      </c>
      <c r="BK86" s="184">
        <f>BK87</f>
        <v>0</v>
      </c>
    </row>
    <row r="87" s="11" customFormat="1" ht="25.92" customHeight="1">
      <c r="A87" s="11"/>
      <c r="B87" s="185"/>
      <c r="C87" s="186"/>
      <c r="D87" s="187" t="s">
        <v>75</v>
      </c>
      <c r="E87" s="188" t="s">
        <v>113</v>
      </c>
      <c r="F87" s="188" t="s">
        <v>114</v>
      </c>
      <c r="G87" s="186"/>
      <c r="H87" s="186"/>
      <c r="I87" s="189"/>
      <c r="J87" s="190">
        <f>BK87</f>
        <v>0</v>
      </c>
      <c r="K87" s="186"/>
      <c r="L87" s="191"/>
      <c r="M87" s="192"/>
      <c r="N87" s="193"/>
      <c r="O87" s="193"/>
      <c r="P87" s="194">
        <f>SUM(P88:P248)</f>
        <v>0</v>
      </c>
      <c r="Q87" s="193"/>
      <c r="R87" s="194">
        <f>SUM(R88:R248)</f>
        <v>0</v>
      </c>
      <c r="S87" s="193"/>
      <c r="T87" s="195">
        <f>SUM(T88:T248)</f>
        <v>0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R87" s="196" t="s">
        <v>115</v>
      </c>
      <c r="AT87" s="197" t="s">
        <v>75</v>
      </c>
      <c r="AU87" s="197" t="s">
        <v>76</v>
      </c>
      <c r="AY87" s="196" t="s">
        <v>116</v>
      </c>
      <c r="BK87" s="198">
        <f>SUM(BK88:BK248)</f>
        <v>0</v>
      </c>
    </row>
    <row r="88" s="2" customFormat="1" ht="16.5" customHeight="1">
      <c r="A88" s="36"/>
      <c r="B88" s="37"/>
      <c r="C88" s="199" t="s">
        <v>83</v>
      </c>
      <c r="D88" s="199" t="s">
        <v>117</v>
      </c>
      <c r="E88" s="200" t="s">
        <v>118</v>
      </c>
      <c r="F88" s="201" t="s">
        <v>119</v>
      </c>
      <c r="G88" s="202" t="s">
        <v>120</v>
      </c>
      <c r="H88" s="203">
        <v>1</v>
      </c>
      <c r="I88" s="204"/>
      <c r="J88" s="205">
        <f>ROUND(I88*H88,2)</f>
        <v>0</v>
      </c>
      <c r="K88" s="201" t="s">
        <v>19</v>
      </c>
      <c r="L88" s="42"/>
      <c r="M88" s="206" t="s">
        <v>19</v>
      </c>
      <c r="N88" s="207" t="s">
        <v>47</v>
      </c>
      <c r="O88" s="82"/>
      <c r="P88" s="208">
        <f>O88*H88</f>
        <v>0</v>
      </c>
      <c r="Q88" s="208">
        <v>0</v>
      </c>
      <c r="R88" s="208">
        <f>Q88*H88</f>
        <v>0</v>
      </c>
      <c r="S88" s="208">
        <v>0</v>
      </c>
      <c r="T88" s="209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210" t="s">
        <v>121</v>
      </c>
      <c r="AT88" s="210" t="s">
        <v>117</v>
      </c>
      <c r="AU88" s="210" t="s">
        <v>83</v>
      </c>
      <c r="AY88" s="15" t="s">
        <v>116</v>
      </c>
      <c r="BE88" s="211">
        <f>IF(N88="základní",J88,0)</f>
        <v>0</v>
      </c>
      <c r="BF88" s="211">
        <f>IF(N88="snížená",J88,0)</f>
        <v>0</v>
      </c>
      <c r="BG88" s="211">
        <f>IF(N88="zákl. přenesená",J88,0)</f>
        <v>0</v>
      </c>
      <c r="BH88" s="211">
        <f>IF(N88="sníž. přenesená",J88,0)</f>
        <v>0</v>
      </c>
      <c r="BI88" s="211">
        <f>IF(N88="nulová",J88,0)</f>
        <v>0</v>
      </c>
      <c r="BJ88" s="15" t="s">
        <v>83</v>
      </c>
      <c r="BK88" s="211">
        <f>ROUND(I88*H88,2)</f>
        <v>0</v>
      </c>
      <c r="BL88" s="15" t="s">
        <v>121</v>
      </c>
      <c r="BM88" s="210" t="s">
        <v>122</v>
      </c>
    </row>
    <row r="89" s="12" customFormat="1">
      <c r="A89" s="12"/>
      <c r="B89" s="212"/>
      <c r="C89" s="213"/>
      <c r="D89" s="214" t="s">
        <v>123</v>
      </c>
      <c r="E89" s="215" t="s">
        <v>19</v>
      </c>
      <c r="F89" s="216" t="s">
        <v>124</v>
      </c>
      <c r="G89" s="213"/>
      <c r="H89" s="217">
        <v>1</v>
      </c>
      <c r="I89" s="218"/>
      <c r="J89" s="213"/>
      <c r="K89" s="213"/>
      <c r="L89" s="219"/>
      <c r="M89" s="220"/>
      <c r="N89" s="221"/>
      <c r="O89" s="221"/>
      <c r="P89" s="221"/>
      <c r="Q89" s="221"/>
      <c r="R89" s="221"/>
      <c r="S89" s="221"/>
      <c r="T89" s="22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T89" s="223" t="s">
        <v>123</v>
      </c>
      <c r="AU89" s="223" t="s">
        <v>83</v>
      </c>
      <c r="AV89" s="12" t="s">
        <v>85</v>
      </c>
      <c r="AW89" s="12" t="s">
        <v>37</v>
      </c>
      <c r="AX89" s="12" t="s">
        <v>83</v>
      </c>
      <c r="AY89" s="223" t="s">
        <v>116</v>
      </c>
    </row>
    <row r="90" s="2" customFormat="1" ht="16.5" customHeight="1">
      <c r="A90" s="36"/>
      <c r="B90" s="37"/>
      <c r="C90" s="199" t="s">
        <v>85</v>
      </c>
      <c r="D90" s="199" t="s">
        <v>117</v>
      </c>
      <c r="E90" s="200" t="s">
        <v>125</v>
      </c>
      <c r="F90" s="201" t="s">
        <v>126</v>
      </c>
      <c r="G90" s="202" t="s">
        <v>120</v>
      </c>
      <c r="H90" s="203">
        <v>1</v>
      </c>
      <c r="I90" s="204"/>
      <c r="J90" s="205">
        <f>ROUND(I90*H90,2)</f>
        <v>0</v>
      </c>
      <c r="K90" s="201" t="s">
        <v>19</v>
      </c>
      <c r="L90" s="42"/>
      <c r="M90" s="206" t="s">
        <v>19</v>
      </c>
      <c r="N90" s="207" t="s">
        <v>47</v>
      </c>
      <c r="O90" s="82"/>
      <c r="P90" s="208">
        <f>O90*H90</f>
        <v>0</v>
      </c>
      <c r="Q90" s="208">
        <v>0</v>
      </c>
      <c r="R90" s="208">
        <f>Q90*H90</f>
        <v>0</v>
      </c>
      <c r="S90" s="208">
        <v>0</v>
      </c>
      <c r="T90" s="209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210" t="s">
        <v>121</v>
      </c>
      <c r="AT90" s="210" t="s">
        <v>117</v>
      </c>
      <c r="AU90" s="210" t="s">
        <v>83</v>
      </c>
      <c r="AY90" s="15" t="s">
        <v>116</v>
      </c>
      <c r="BE90" s="211">
        <f>IF(N90="základní",J90,0)</f>
        <v>0</v>
      </c>
      <c r="BF90" s="211">
        <f>IF(N90="snížená",J90,0)</f>
        <v>0</v>
      </c>
      <c r="BG90" s="211">
        <f>IF(N90="zákl. přenesená",J90,0)</f>
        <v>0</v>
      </c>
      <c r="BH90" s="211">
        <f>IF(N90="sníž. přenesená",J90,0)</f>
        <v>0</v>
      </c>
      <c r="BI90" s="211">
        <f>IF(N90="nulová",J90,0)</f>
        <v>0</v>
      </c>
      <c r="BJ90" s="15" t="s">
        <v>83</v>
      </c>
      <c r="BK90" s="211">
        <f>ROUND(I90*H90,2)</f>
        <v>0</v>
      </c>
      <c r="BL90" s="15" t="s">
        <v>121</v>
      </c>
      <c r="BM90" s="210" t="s">
        <v>127</v>
      </c>
    </row>
    <row r="91" s="13" customFormat="1">
      <c r="A91" s="13"/>
      <c r="B91" s="224"/>
      <c r="C91" s="225"/>
      <c r="D91" s="214" t="s">
        <v>123</v>
      </c>
      <c r="E91" s="226" t="s">
        <v>19</v>
      </c>
      <c r="F91" s="227" t="s">
        <v>128</v>
      </c>
      <c r="G91" s="225"/>
      <c r="H91" s="226" t="s">
        <v>19</v>
      </c>
      <c r="I91" s="228"/>
      <c r="J91" s="225"/>
      <c r="K91" s="225"/>
      <c r="L91" s="229"/>
      <c r="M91" s="230"/>
      <c r="N91" s="231"/>
      <c r="O91" s="231"/>
      <c r="P91" s="231"/>
      <c r="Q91" s="231"/>
      <c r="R91" s="231"/>
      <c r="S91" s="231"/>
      <c r="T91" s="23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3" t="s">
        <v>123</v>
      </c>
      <c r="AU91" s="233" t="s">
        <v>83</v>
      </c>
      <c r="AV91" s="13" t="s">
        <v>83</v>
      </c>
      <c r="AW91" s="13" t="s">
        <v>37</v>
      </c>
      <c r="AX91" s="13" t="s">
        <v>76</v>
      </c>
      <c r="AY91" s="233" t="s">
        <v>116</v>
      </c>
    </row>
    <row r="92" s="13" customFormat="1">
      <c r="A92" s="13"/>
      <c r="B92" s="224"/>
      <c r="C92" s="225"/>
      <c r="D92" s="214" t="s">
        <v>123</v>
      </c>
      <c r="E92" s="226" t="s">
        <v>19</v>
      </c>
      <c r="F92" s="227" t="s">
        <v>129</v>
      </c>
      <c r="G92" s="225"/>
      <c r="H92" s="226" t="s">
        <v>19</v>
      </c>
      <c r="I92" s="228"/>
      <c r="J92" s="225"/>
      <c r="K92" s="225"/>
      <c r="L92" s="229"/>
      <c r="M92" s="230"/>
      <c r="N92" s="231"/>
      <c r="O92" s="231"/>
      <c r="P92" s="231"/>
      <c r="Q92" s="231"/>
      <c r="R92" s="231"/>
      <c r="S92" s="231"/>
      <c r="T92" s="232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3" t="s">
        <v>123</v>
      </c>
      <c r="AU92" s="233" t="s">
        <v>83</v>
      </c>
      <c r="AV92" s="13" t="s">
        <v>83</v>
      </c>
      <c r="AW92" s="13" t="s">
        <v>37</v>
      </c>
      <c r="AX92" s="13" t="s">
        <v>76</v>
      </c>
      <c r="AY92" s="233" t="s">
        <v>116</v>
      </c>
    </row>
    <row r="93" s="13" customFormat="1">
      <c r="A93" s="13"/>
      <c r="B93" s="224"/>
      <c r="C93" s="225"/>
      <c r="D93" s="214" t="s">
        <v>123</v>
      </c>
      <c r="E93" s="226" t="s">
        <v>19</v>
      </c>
      <c r="F93" s="227" t="s">
        <v>130</v>
      </c>
      <c r="G93" s="225"/>
      <c r="H93" s="226" t="s">
        <v>19</v>
      </c>
      <c r="I93" s="228"/>
      <c r="J93" s="225"/>
      <c r="K93" s="225"/>
      <c r="L93" s="229"/>
      <c r="M93" s="230"/>
      <c r="N93" s="231"/>
      <c r="O93" s="231"/>
      <c r="P93" s="231"/>
      <c r="Q93" s="231"/>
      <c r="R93" s="231"/>
      <c r="S93" s="231"/>
      <c r="T93" s="232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3" t="s">
        <v>123</v>
      </c>
      <c r="AU93" s="233" t="s">
        <v>83</v>
      </c>
      <c r="AV93" s="13" t="s">
        <v>83</v>
      </c>
      <c r="AW93" s="13" t="s">
        <v>37</v>
      </c>
      <c r="AX93" s="13" t="s">
        <v>76</v>
      </c>
      <c r="AY93" s="233" t="s">
        <v>116</v>
      </c>
    </row>
    <row r="94" s="12" customFormat="1">
      <c r="A94" s="12"/>
      <c r="B94" s="212"/>
      <c r="C94" s="213"/>
      <c r="D94" s="214" t="s">
        <v>123</v>
      </c>
      <c r="E94" s="215" t="s">
        <v>19</v>
      </c>
      <c r="F94" s="216" t="s">
        <v>124</v>
      </c>
      <c r="G94" s="213"/>
      <c r="H94" s="217">
        <v>1</v>
      </c>
      <c r="I94" s="218"/>
      <c r="J94" s="213"/>
      <c r="K94" s="213"/>
      <c r="L94" s="219"/>
      <c r="M94" s="220"/>
      <c r="N94" s="221"/>
      <c r="O94" s="221"/>
      <c r="P94" s="221"/>
      <c r="Q94" s="221"/>
      <c r="R94" s="221"/>
      <c r="S94" s="221"/>
      <c r="T94" s="22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T94" s="223" t="s">
        <v>123</v>
      </c>
      <c r="AU94" s="223" t="s">
        <v>83</v>
      </c>
      <c r="AV94" s="12" t="s">
        <v>85</v>
      </c>
      <c r="AW94" s="12" t="s">
        <v>37</v>
      </c>
      <c r="AX94" s="12" t="s">
        <v>83</v>
      </c>
      <c r="AY94" s="223" t="s">
        <v>116</v>
      </c>
    </row>
    <row r="95" s="2" customFormat="1" ht="16.5" customHeight="1">
      <c r="A95" s="36"/>
      <c r="B95" s="37"/>
      <c r="C95" s="199" t="s">
        <v>131</v>
      </c>
      <c r="D95" s="199" t="s">
        <v>117</v>
      </c>
      <c r="E95" s="200" t="s">
        <v>132</v>
      </c>
      <c r="F95" s="201" t="s">
        <v>133</v>
      </c>
      <c r="G95" s="202" t="s">
        <v>120</v>
      </c>
      <c r="H95" s="203">
        <v>1</v>
      </c>
      <c r="I95" s="204"/>
      <c r="J95" s="205">
        <f>ROUND(I95*H95,2)</f>
        <v>0</v>
      </c>
      <c r="K95" s="201" t="s">
        <v>134</v>
      </c>
      <c r="L95" s="42"/>
      <c r="M95" s="206" t="s">
        <v>19</v>
      </c>
      <c r="N95" s="207" t="s">
        <v>47</v>
      </c>
      <c r="O95" s="82"/>
      <c r="P95" s="208">
        <f>O95*H95</f>
        <v>0</v>
      </c>
      <c r="Q95" s="208">
        <v>0</v>
      </c>
      <c r="R95" s="208">
        <f>Q95*H95</f>
        <v>0</v>
      </c>
      <c r="S95" s="208">
        <v>0</v>
      </c>
      <c r="T95" s="209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210" t="s">
        <v>121</v>
      </c>
      <c r="AT95" s="210" t="s">
        <v>117</v>
      </c>
      <c r="AU95" s="210" t="s">
        <v>83</v>
      </c>
      <c r="AY95" s="15" t="s">
        <v>116</v>
      </c>
      <c r="BE95" s="211">
        <f>IF(N95="základní",J95,0)</f>
        <v>0</v>
      </c>
      <c r="BF95" s="211">
        <f>IF(N95="snížená",J95,0)</f>
        <v>0</v>
      </c>
      <c r="BG95" s="211">
        <f>IF(N95="zákl. přenesená",J95,0)</f>
        <v>0</v>
      </c>
      <c r="BH95" s="211">
        <f>IF(N95="sníž. přenesená",J95,0)</f>
        <v>0</v>
      </c>
      <c r="BI95" s="211">
        <f>IF(N95="nulová",J95,0)</f>
        <v>0</v>
      </c>
      <c r="BJ95" s="15" t="s">
        <v>83</v>
      </c>
      <c r="BK95" s="211">
        <f>ROUND(I95*H95,2)</f>
        <v>0</v>
      </c>
      <c r="BL95" s="15" t="s">
        <v>121</v>
      </c>
      <c r="BM95" s="210" t="s">
        <v>135</v>
      </c>
    </row>
    <row r="96" s="2" customFormat="1">
      <c r="A96" s="36"/>
      <c r="B96" s="37"/>
      <c r="C96" s="38"/>
      <c r="D96" s="234" t="s">
        <v>136</v>
      </c>
      <c r="E96" s="38"/>
      <c r="F96" s="235" t="s">
        <v>137</v>
      </c>
      <c r="G96" s="38"/>
      <c r="H96" s="38"/>
      <c r="I96" s="236"/>
      <c r="J96" s="38"/>
      <c r="K96" s="38"/>
      <c r="L96" s="42"/>
      <c r="M96" s="237"/>
      <c r="N96" s="238"/>
      <c r="O96" s="82"/>
      <c r="P96" s="82"/>
      <c r="Q96" s="82"/>
      <c r="R96" s="82"/>
      <c r="S96" s="82"/>
      <c r="T96" s="83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5" t="s">
        <v>136</v>
      </c>
      <c r="AU96" s="15" t="s">
        <v>83</v>
      </c>
    </row>
    <row r="97" s="12" customFormat="1">
      <c r="A97" s="12"/>
      <c r="B97" s="212"/>
      <c r="C97" s="213"/>
      <c r="D97" s="214" t="s">
        <v>123</v>
      </c>
      <c r="E97" s="215" t="s">
        <v>19</v>
      </c>
      <c r="F97" s="216" t="s">
        <v>124</v>
      </c>
      <c r="G97" s="213"/>
      <c r="H97" s="217">
        <v>1</v>
      </c>
      <c r="I97" s="218"/>
      <c r="J97" s="213"/>
      <c r="K97" s="213"/>
      <c r="L97" s="219"/>
      <c r="M97" s="220"/>
      <c r="N97" s="221"/>
      <c r="O97" s="221"/>
      <c r="P97" s="221"/>
      <c r="Q97" s="221"/>
      <c r="R97" s="221"/>
      <c r="S97" s="221"/>
      <c r="T97" s="22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T97" s="223" t="s">
        <v>123</v>
      </c>
      <c r="AU97" s="223" t="s">
        <v>83</v>
      </c>
      <c r="AV97" s="12" t="s">
        <v>85</v>
      </c>
      <c r="AW97" s="12" t="s">
        <v>37</v>
      </c>
      <c r="AX97" s="12" t="s">
        <v>83</v>
      </c>
      <c r="AY97" s="223" t="s">
        <v>116</v>
      </c>
    </row>
    <row r="98" s="2" customFormat="1" ht="16.5" customHeight="1">
      <c r="A98" s="36"/>
      <c r="B98" s="37"/>
      <c r="C98" s="199" t="s">
        <v>138</v>
      </c>
      <c r="D98" s="199" t="s">
        <v>117</v>
      </c>
      <c r="E98" s="200" t="s">
        <v>139</v>
      </c>
      <c r="F98" s="201" t="s">
        <v>140</v>
      </c>
      <c r="G98" s="202" t="s">
        <v>120</v>
      </c>
      <c r="H98" s="203">
        <v>1</v>
      </c>
      <c r="I98" s="204"/>
      <c r="J98" s="205">
        <f>ROUND(I98*H98,2)</f>
        <v>0</v>
      </c>
      <c r="K98" s="201" t="s">
        <v>134</v>
      </c>
      <c r="L98" s="42"/>
      <c r="M98" s="206" t="s">
        <v>19</v>
      </c>
      <c r="N98" s="207" t="s">
        <v>47</v>
      </c>
      <c r="O98" s="82"/>
      <c r="P98" s="208">
        <f>O98*H98</f>
        <v>0</v>
      </c>
      <c r="Q98" s="208">
        <v>0</v>
      </c>
      <c r="R98" s="208">
        <f>Q98*H98</f>
        <v>0</v>
      </c>
      <c r="S98" s="208">
        <v>0</v>
      </c>
      <c r="T98" s="209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210" t="s">
        <v>121</v>
      </c>
      <c r="AT98" s="210" t="s">
        <v>117</v>
      </c>
      <c r="AU98" s="210" t="s">
        <v>83</v>
      </c>
      <c r="AY98" s="15" t="s">
        <v>116</v>
      </c>
      <c r="BE98" s="211">
        <f>IF(N98="základní",J98,0)</f>
        <v>0</v>
      </c>
      <c r="BF98" s="211">
        <f>IF(N98="snížená",J98,0)</f>
        <v>0</v>
      </c>
      <c r="BG98" s="211">
        <f>IF(N98="zákl. přenesená",J98,0)</f>
        <v>0</v>
      </c>
      <c r="BH98" s="211">
        <f>IF(N98="sníž. přenesená",J98,0)</f>
        <v>0</v>
      </c>
      <c r="BI98" s="211">
        <f>IF(N98="nulová",J98,0)</f>
        <v>0</v>
      </c>
      <c r="BJ98" s="15" t="s">
        <v>83</v>
      </c>
      <c r="BK98" s="211">
        <f>ROUND(I98*H98,2)</f>
        <v>0</v>
      </c>
      <c r="BL98" s="15" t="s">
        <v>121</v>
      </c>
      <c r="BM98" s="210" t="s">
        <v>141</v>
      </c>
    </row>
    <row r="99" s="2" customFormat="1">
      <c r="A99" s="36"/>
      <c r="B99" s="37"/>
      <c r="C99" s="38"/>
      <c r="D99" s="234" t="s">
        <v>136</v>
      </c>
      <c r="E99" s="38"/>
      <c r="F99" s="235" t="s">
        <v>142</v>
      </c>
      <c r="G99" s="38"/>
      <c r="H99" s="38"/>
      <c r="I99" s="236"/>
      <c r="J99" s="38"/>
      <c r="K99" s="38"/>
      <c r="L99" s="42"/>
      <c r="M99" s="237"/>
      <c r="N99" s="238"/>
      <c r="O99" s="82"/>
      <c r="P99" s="82"/>
      <c r="Q99" s="82"/>
      <c r="R99" s="82"/>
      <c r="S99" s="82"/>
      <c r="T99" s="83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5" t="s">
        <v>136</v>
      </c>
      <c r="AU99" s="15" t="s">
        <v>83</v>
      </c>
    </row>
    <row r="100" s="12" customFormat="1">
      <c r="A100" s="12"/>
      <c r="B100" s="212"/>
      <c r="C100" s="213"/>
      <c r="D100" s="214" t="s">
        <v>123</v>
      </c>
      <c r="E100" s="215" t="s">
        <v>19</v>
      </c>
      <c r="F100" s="216" t="s">
        <v>124</v>
      </c>
      <c r="G100" s="213"/>
      <c r="H100" s="217">
        <v>1</v>
      </c>
      <c r="I100" s="218"/>
      <c r="J100" s="213"/>
      <c r="K100" s="213"/>
      <c r="L100" s="219"/>
      <c r="M100" s="220"/>
      <c r="N100" s="221"/>
      <c r="O100" s="221"/>
      <c r="P100" s="221"/>
      <c r="Q100" s="221"/>
      <c r="R100" s="221"/>
      <c r="S100" s="221"/>
      <c r="T100" s="22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T100" s="223" t="s">
        <v>123</v>
      </c>
      <c r="AU100" s="223" t="s">
        <v>83</v>
      </c>
      <c r="AV100" s="12" t="s">
        <v>85</v>
      </c>
      <c r="AW100" s="12" t="s">
        <v>37</v>
      </c>
      <c r="AX100" s="12" t="s">
        <v>83</v>
      </c>
      <c r="AY100" s="223" t="s">
        <v>116</v>
      </c>
    </row>
    <row r="101" s="2" customFormat="1" ht="16.5" customHeight="1">
      <c r="A101" s="36"/>
      <c r="B101" s="37"/>
      <c r="C101" s="199" t="s">
        <v>115</v>
      </c>
      <c r="D101" s="199" t="s">
        <v>117</v>
      </c>
      <c r="E101" s="200" t="s">
        <v>143</v>
      </c>
      <c r="F101" s="201" t="s">
        <v>144</v>
      </c>
      <c r="G101" s="202" t="s">
        <v>120</v>
      </c>
      <c r="H101" s="203">
        <v>1</v>
      </c>
      <c r="I101" s="204"/>
      <c r="J101" s="205">
        <f>ROUND(I101*H101,2)</f>
        <v>0</v>
      </c>
      <c r="K101" s="201" t="s">
        <v>134</v>
      </c>
      <c r="L101" s="42"/>
      <c r="M101" s="206" t="s">
        <v>19</v>
      </c>
      <c r="N101" s="207" t="s">
        <v>47</v>
      </c>
      <c r="O101" s="82"/>
      <c r="P101" s="208">
        <f>O101*H101</f>
        <v>0</v>
      </c>
      <c r="Q101" s="208">
        <v>0</v>
      </c>
      <c r="R101" s="208">
        <f>Q101*H101</f>
        <v>0</v>
      </c>
      <c r="S101" s="208">
        <v>0</v>
      </c>
      <c r="T101" s="209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210" t="s">
        <v>121</v>
      </c>
      <c r="AT101" s="210" t="s">
        <v>117</v>
      </c>
      <c r="AU101" s="210" t="s">
        <v>83</v>
      </c>
      <c r="AY101" s="15" t="s">
        <v>116</v>
      </c>
      <c r="BE101" s="211">
        <f>IF(N101="základní",J101,0)</f>
        <v>0</v>
      </c>
      <c r="BF101" s="211">
        <f>IF(N101="snížená",J101,0)</f>
        <v>0</v>
      </c>
      <c r="BG101" s="211">
        <f>IF(N101="zákl. přenesená",J101,0)</f>
        <v>0</v>
      </c>
      <c r="BH101" s="211">
        <f>IF(N101="sníž. přenesená",J101,0)</f>
        <v>0</v>
      </c>
      <c r="BI101" s="211">
        <f>IF(N101="nulová",J101,0)</f>
        <v>0</v>
      </c>
      <c r="BJ101" s="15" t="s">
        <v>83</v>
      </c>
      <c r="BK101" s="211">
        <f>ROUND(I101*H101,2)</f>
        <v>0</v>
      </c>
      <c r="BL101" s="15" t="s">
        <v>121</v>
      </c>
      <c r="BM101" s="210" t="s">
        <v>145</v>
      </c>
    </row>
    <row r="102" s="2" customFormat="1">
      <c r="A102" s="36"/>
      <c r="B102" s="37"/>
      <c r="C102" s="38"/>
      <c r="D102" s="234" t="s">
        <v>136</v>
      </c>
      <c r="E102" s="38"/>
      <c r="F102" s="235" t="s">
        <v>146</v>
      </c>
      <c r="G102" s="38"/>
      <c r="H102" s="38"/>
      <c r="I102" s="236"/>
      <c r="J102" s="38"/>
      <c r="K102" s="38"/>
      <c r="L102" s="42"/>
      <c r="M102" s="237"/>
      <c r="N102" s="238"/>
      <c r="O102" s="82"/>
      <c r="P102" s="82"/>
      <c r="Q102" s="82"/>
      <c r="R102" s="82"/>
      <c r="S102" s="82"/>
      <c r="T102" s="83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5" t="s">
        <v>136</v>
      </c>
      <c r="AU102" s="15" t="s">
        <v>83</v>
      </c>
    </row>
    <row r="103" s="13" customFormat="1">
      <c r="A103" s="13"/>
      <c r="B103" s="224"/>
      <c r="C103" s="225"/>
      <c r="D103" s="214" t="s">
        <v>123</v>
      </c>
      <c r="E103" s="226" t="s">
        <v>19</v>
      </c>
      <c r="F103" s="227" t="s">
        <v>147</v>
      </c>
      <c r="G103" s="225"/>
      <c r="H103" s="226" t="s">
        <v>19</v>
      </c>
      <c r="I103" s="228"/>
      <c r="J103" s="225"/>
      <c r="K103" s="225"/>
      <c r="L103" s="229"/>
      <c r="M103" s="230"/>
      <c r="N103" s="231"/>
      <c r="O103" s="231"/>
      <c r="P103" s="231"/>
      <c r="Q103" s="231"/>
      <c r="R103" s="231"/>
      <c r="S103" s="231"/>
      <c r="T103" s="23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3" t="s">
        <v>123</v>
      </c>
      <c r="AU103" s="233" t="s">
        <v>83</v>
      </c>
      <c r="AV103" s="13" t="s">
        <v>83</v>
      </c>
      <c r="AW103" s="13" t="s">
        <v>37</v>
      </c>
      <c r="AX103" s="13" t="s">
        <v>76</v>
      </c>
      <c r="AY103" s="233" t="s">
        <v>116</v>
      </c>
    </row>
    <row r="104" s="13" customFormat="1">
      <c r="A104" s="13"/>
      <c r="B104" s="224"/>
      <c r="C104" s="225"/>
      <c r="D104" s="214" t="s">
        <v>123</v>
      </c>
      <c r="E104" s="226" t="s">
        <v>19</v>
      </c>
      <c r="F104" s="227" t="s">
        <v>148</v>
      </c>
      <c r="G104" s="225"/>
      <c r="H104" s="226" t="s">
        <v>19</v>
      </c>
      <c r="I104" s="228"/>
      <c r="J104" s="225"/>
      <c r="K104" s="225"/>
      <c r="L104" s="229"/>
      <c r="M104" s="230"/>
      <c r="N104" s="231"/>
      <c r="O104" s="231"/>
      <c r="P104" s="231"/>
      <c r="Q104" s="231"/>
      <c r="R104" s="231"/>
      <c r="S104" s="231"/>
      <c r="T104" s="23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3" t="s">
        <v>123</v>
      </c>
      <c r="AU104" s="233" t="s">
        <v>83</v>
      </c>
      <c r="AV104" s="13" t="s">
        <v>83</v>
      </c>
      <c r="AW104" s="13" t="s">
        <v>37</v>
      </c>
      <c r="AX104" s="13" t="s">
        <v>76</v>
      </c>
      <c r="AY104" s="233" t="s">
        <v>116</v>
      </c>
    </row>
    <row r="105" s="13" customFormat="1">
      <c r="A105" s="13"/>
      <c r="B105" s="224"/>
      <c r="C105" s="225"/>
      <c r="D105" s="214" t="s">
        <v>123</v>
      </c>
      <c r="E105" s="226" t="s">
        <v>19</v>
      </c>
      <c r="F105" s="227" t="s">
        <v>149</v>
      </c>
      <c r="G105" s="225"/>
      <c r="H105" s="226" t="s">
        <v>19</v>
      </c>
      <c r="I105" s="228"/>
      <c r="J105" s="225"/>
      <c r="K105" s="225"/>
      <c r="L105" s="229"/>
      <c r="M105" s="230"/>
      <c r="N105" s="231"/>
      <c r="O105" s="231"/>
      <c r="P105" s="231"/>
      <c r="Q105" s="231"/>
      <c r="R105" s="231"/>
      <c r="S105" s="231"/>
      <c r="T105" s="23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3" t="s">
        <v>123</v>
      </c>
      <c r="AU105" s="233" t="s">
        <v>83</v>
      </c>
      <c r="AV105" s="13" t="s">
        <v>83</v>
      </c>
      <c r="AW105" s="13" t="s">
        <v>37</v>
      </c>
      <c r="AX105" s="13" t="s">
        <v>76</v>
      </c>
      <c r="AY105" s="233" t="s">
        <v>116</v>
      </c>
    </row>
    <row r="106" s="12" customFormat="1">
      <c r="A106" s="12"/>
      <c r="B106" s="212"/>
      <c r="C106" s="213"/>
      <c r="D106" s="214" t="s">
        <v>123</v>
      </c>
      <c r="E106" s="215" t="s">
        <v>19</v>
      </c>
      <c r="F106" s="216" t="s">
        <v>124</v>
      </c>
      <c r="G106" s="213"/>
      <c r="H106" s="217">
        <v>1</v>
      </c>
      <c r="I106" s="218"/>
      <c r="J106" s="213"/>
      <c r="K106" s="213"/>
      <c r="L106" s="219"/>
      <c r="M106" s="220"/>
      <c r="N106" s="221"/>
      <c r="O106" s="221"/>
      <c r="P106" s="221"/>
      <c r="Q106" s="221"/>
      <c r="R106" s="221"/>
      <c r="S106" s="221"/>
      <c r="T106" s="22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T106" s="223" t="s">
        <v>123</v>
      </c>
      <c r="AU106" s="223" t="s">
        <v>83</v>
      </c>
      <c r="AV106" s="12" t="s">
        <v>85</v>
      </c>
      <c r="AW106" s="12" t="s">
        <v>37</v>
      </c>
      <c r="AX106" s="12" t="s">
        <v>83</v>
      </c>
      <c r="AY106" s="223" t="s">
        <v>116</v>
      </c>
    </row>
    <row r="107" s="2" customFormat="1" ht="16.5" customHeight="1">
      <c r="A107" s="36"/>
      <c r="B107" s="37"/>
      <c r="C107" s="199" t="s">
        <v>150</v>
      </c>
      <c r="D107" s="199" t="s">
        <v>117</v>
      </c>
      <c r="E107" s="200" t="s">
        <v>151</v>
      </c>
      <c r="F107" s="201" t="s">
        <v>152</v>
      </c>
      <c r="G107" s="202" t="s">
        <v>120</v>
      </c>
      <c r="H107" s="203">
        <v>1</v>
      </c>
      <c r="I107" s="204"/>
      <c r="J107" s="205">
        <f>ROUND(I107*H107,2)</f>
        <v>0</v>
      </c>
      <c r="K107" s="201" t="s">
        <v>134</v>
      </c>
      <c r="L107" s="42"/>
      <c r="M107" s="206" t="s">
        <v>19</v>
      </c>
      <c r="N107" s="207" t="s">
        <v>47</v>
      </c>
      <c r="O107" s="82"/>
      <c r="P107" s="208">
        <f>O107*H107</f>
        <v>0</v>
      </c>
      <c r="Q107" s="208">
        <v>0</v>
      </c>
      <c r="R107" s="208">
        <f>Q107*H107</f>
        <v>0</v>
      </c>
      <c r="S107" s="208">
        <v>0</v>
      </c>
      <c r="T107" s="209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210" t="s">
        <v>121</v>
      </c>
      <c r="AT107" s="210" t="s">
        <v>117</v>
      </c>
      <c r="AU107" s="210" t="s">
        <v>83</v>
      </c>
      <c r="AY107" s="15" t="s">
        <v>116</v>
      </c>
      <c r="BE107" s="211">
        <f>IF(N107="základní",J107,0)</f>
        <v>0</v>
      </c>
      <c r="BF107" s="211">
        <f>IF(N107="snížená",J107,0)</f>
        <v>0</v>
      </c>
      <c r="BG107" s="211">
        <f>IF(N107="zákl. přenesená",J107,0)</f>
        <v>0</v>
      </c>
      <c r="BH107" s="211">
        <f>IF(N107="sníž. přenesená",J107,0)</f>
        <v>0</v>
      </c>
      <c r="BI107" s="211">
        <f>IF(N107="nulová",J107,0)</f>
        <v>0</v>
      </c>
      <c r="BJ107" s="15" t="s">
        <v>83</v>
      </c>
      <c r="BK107" s="211">
        <f>ROUND(I107*H107,2)</f>
        <v>0</v>
      </c>
      <c r="BL107" s="15" t="s">
        <v>121</v>
      </c>
      <c r="BM107" s="210" t="s">
        <v>153</v>
      </c>
    </row>
    <row r="108" s="2" customFormat="1">
      <c r="A108" s="36"/>
      <c r="B108" s="37"/>
      <c r="C108" s="38"/>
      <c r="D108" s="234" t="s">
        <v>136</v>
      </c>
      <c r="E108" s="38"/>
      <c r="F108" s="235" t="s">
        <v>154</v>
      </c>
      <c r="G108" s="38"/>
      <c r="H108" s="38"/>
      <c r="I108" s="236"/>
      <c r="J108" s="38"/>
      <c r="K108" s="38"/>
      <c r="L108" s="42"/>
      <c r="M108" s="237"/>
      <c r="N108" s="238"/>
      <c r="O108" s="82"/>
      <c r="P108" s="82"/>
      <c r="Q108" s="82"/>
      <c r="R108" s="82"/>
      <c r="S108" s="82"/>
      <c r="T108" s="83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5" t="s">
        <v>136</v>
      </c>
      <c r="AU108" s="15" t="s">
        <v>83</v>
      </c>
    </row>
    <row r="109" s="12" customFormat="1">
      <c r="A109" s="12"/>
      <c r="B109" s="212"/>
      <c r="C109" s="213"/>
      <c r="D109" s="214" t="s">
        <v>123</v>
      </c>
      <c r="E109" s="215" t="s">
        <v>19</v>
      </c>
      <c r="F109" s="216" t="s">
        <v>155</v>
      </c>
      <c r="G109" s="213"/>
      <c r="H109" s="217">
        <v>1</v>
      </c>
      <c r="I109" s="218"/>
      <c r="J109" s="213"/>
      <c r="K109" s="213"/>
      <c r="L109" s="219"/>
      <c r="M109" s="220"/>
      <c r="N109" s="221"/>
      <c r="O109" s="221"/>
      <c r="P109" s="221"/>
      <c r="Q109" s="221"/>
      <c r="R109" s="221"/>
      <c r="S109" s="221"/>
      <c r="T109" s="22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T109" s="223" t="s">
        <v>123</v>
      </c>
      <c r="AU109" s="223" t="s">
        <v>83</v>
      </c>
      <c r="AV109" s="12" t="s">
        <v>85</v>
      </c>
      <c r="AW109" s="12" t="s">
        <v>37</v>
      </c>
      <c r="AX109" s="12" t="s">
        <v>83</v>
      </c>
      <c r="AY109" s="223" t="s">
        <v>116</v>
      </c>
    </row>
    <row r="110" s="2" customFormat="1" ht="16.5" customHeight="1">
      <c r="A110" s="36"/>
      <c r="B110" s="37"/>
      <c r="C110" s="199" t="s">
        <v>156</v>
      </c>
      <c r="D110" s="199" t="s">
        <v>117</v>
      </c>
      <c r="E110" s="200" t="s">
        <v>157</v>
      </c>
      <c r="F110" s="201" t="s">
        <v>158</v>
      </c>
      <c r="G110" s="202" t="s">
        <v>120</v>
      </c>
      <c r="H110" s="203">
        <v>1</v>
      </c>
      <c r="I110" s="204"/>
      <c r="J110" s="205">
        <f>ROUND(I110*H110,2)</f>
        <v>0</v>
      </c>
      <c r="K110" s="201" t="s">
        <v>134</v>
      </c>
      <c r="L110" s="42"/>
      <c r="M110" s="206" t="s">
        <v>19</v>
      </c>
      <c r="N110" s="207" t="s">
        <v>47</v>
      </c>
      <c r="O110" s="82"/>
      <c r="P110" s="208">
        <f>O110*H110</f>
        <v>0</v>
      </c>
      <c r="Q110" s="208">
        <v>0</v>
      </c>
      <c r="R110" s="208">
        <f>Q110*H110</f>
        <v>0</v>
      </c>
      <c r="S110" s="208">
        <v>0</v>
      </c>
      <c r="T110" s="209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210" t="s">
        <v>121</v>
      </c>
      <c r="AT110" s="210" t="s">
        <v>117</v>
      </c>
      <c r="AU110" s="210" t="s">
        <v>83</v>
      </c>
      <c r="AY110" s="15" t="s">
        <v>116</v>
      </c>
      <c r="BE110" s="211">
        <f>IF(N110="základní",J110,0)</f>
        <v>0</v>
      </c>
      <c r="BF110" s="211">
        <f>IF(N110="snížená",J110,0)</f>
        <v>0</v>
      </c>
      <c r="BG110" s="211">
        <f>IF(N110="zákl. přenesená",J110,0)</f>
        <v>0</v>
      </c>
      <c r="BH110" s="211">
        <f>IF(N110="sníž. přenesená",J110,0)</f>
        <v>0</v>
      </c>
      <c r="BI110" s="211">
        <f>IF(N110="nulová",J110,0)</f>
        <v>0</v>
      </c>
      <c r="BJ110" s="15" t="s">
        <v>83</v>
      </c>
      <c r="BK110" s="211">
        <f>ROUND(I110*H110,2)</f>
        <v>0</v>
      </c>
      <c r="BL110" s="15" t="s">
        <v>121</v>
      </c>
      <c r="BM110" s="210" t="s">
        <v>159</v>
      </c>
    </row>
    <row r="111" s="2" customFormat="1">
      <c r="A111" s="36"/>
      <c r="B111" s="37"/>
      <c r="C111" s="38"/>
      <c r="D111" s="234" t="s">
        <v>136</v>
      </c>
      <c r="E111" s="38"/>
      <c r="F111" s="235" t="s">
        <v>160</v>
      </c>
      <c r="G111" s="38"/>
      <c r="H111" s="38"/>
      <c r="I111" s="236"/>
      <c r="J111" s="38"/>
      <c r="K111" s="38"/>
      <c r="L111" s="42"/>
      <c r="M111" s="237"/>
      <c r="N111" s="238"/>
      <c r="O111" s="82"/>
      <c r="P111" s="82"/>
      <c r="Q111" s="82"/>
      <c r="R111" s="82"/>
      <c r="S111" s="82"/>
      <c r="T111" s="83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5" t="s">
        <v>136</v>
      </c>
      <c r="AU111" s="15" t="s">
        <v>83</v>
      </c>
    </row>
    <row r="112" s="12" customFormat="1">
      <c r="A112" s="12"/>
      <c r="B112" s="212"/>
      <c r="C112" s="213"/>
      <c r="D112" s="214" t="s">
        <v>123</v>
      </c>
      <c r="E112" s="215" t="s">
        <v>19</v>
      </c>
      <c r="F112" s="216" t="s">
        <v>124</v>
      </c>
      <c r="G112" s="213"/>
      <c r="H112" s="217">
        <v>1</v>
      </c>
      <c r="I112" s="218"/>
      <c r="J112" s="213"/>
      <c r="K112" s="213"/>
      <c r="L112" s="219"/>
      <c r="M112" s="220"/>
      <c r="N112" s="221"/>
      <c r="O112" s="221"/>
      <c r="P112" s="221"/>
      <c r="Q112" s="221"/>
      <c r="R112" s="221"/>
      <c r="S112" s="221"/>
      <c r="T112" s="22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T112" s="223" t="s">
        <v>123</v>
      </c>
      <c r="AU112" s="223" t="s">
        <v>83</v>
      </c>
      <c r="AV112" s="12" t="s">
        <v>85</v>
      </c>
      <c r="AW112" s="12" t="s">
        <v>37</v>
      </c>
      <c r="AX112" s="12" t="s">
        <v>83</v>
      </c>
      <c r="AY112" s="223" t="s">
        <v>116</v>
      </c>
    </row>
    <row r="113" s="2" customFormat="1" ht="21.75" customHeight="1">
      <c r="A113" s="36"/>
      <c r="B113" s="37"/>
      <c r="C113" s="199" t="s">
        <v>161</v>
      </c>
      <c r="D113" s="199" t="s">
        <v>117</v>
      </c>
      <c r="E113" s="200" t="s">
        <v>162</v>
      </c>
      <c r="F113" s="201" t="s">
        <v>163</v>
      </c>
      <c r="G113" s="202" t="s">
        <v>120</v>
      </c>
      <c r="H113" s="203">
        <v>1</v>
      </c>
      <c r="I113" s="204"/>
      <c r="J113" s="205">
        <f>ROUND(I113*H113,2)</f>
        <v>0</v>
      </c>
      <c r="K113" s="201" t="s">
        <v>19</v>
      </c>
      <c r="L113" s="42"/>
      <c r="M113" s="206" t="s">
        <v>19</v>
      </c>
      <c r="N113" s="207" t="s">
        <v>47</v>
      </c>
      <c r="O113" s="82"/>
      <c r="P113" s="208">
        <f>O113*H113</f>
        <v>0</v>
      </c>
      <c r="Q113" s="208">
        <v>0</v>
      </c>
      <c r="R113" s="208">
        <f>Q113*H113</f>
        <v>0</v>
      </c>
      <c r="S113" s="208">
        <v>0</v>
      </c>
      <c r="T113" s="209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210" t="s">
        <v>121</v>
      </c>
      <c r="AT113" s="210" t="s">
        <v>117</v>
      </c>
      <c r="AU113" s="210" t="s">
        <v>83</v>
      </c>
      <c r="AY113" s="15" t="s">
        <v>116</v>
      </c>
      <c r="BE113" s="211">
        <f>IF(N113="základní",J113,0)</f>
        <v>0</v>
      </c>
      <c r="BF113" s="211">
        <f>IF(N113="snížená",J113,0)</f>
        <v>0</v>
      </c>
      <c r="BG113" s="211">
        <f>IF(N113="zákl. přenesená",J113,0)</f>
        <v>0</v>
      </c>
      <c r="BH113" s="211">
        <f>IF(N113="sníž. přenesená",J113,0)</f>
        <v>0</v>
      </c>
      <c r="BI113" s="211">
        <f>IF(N113="nulová",J113,0)</f>
        <v>0</v>
      </c>
      <c r="BJ113" s="15" t="s">
        <v>83</v>
      </c>
      <c r="BK113" s="211">
        <f>ROUND(I113*H113,2)</f>
        <v>0</v>
      </c>
      <c r="BL113" s="15" t="s">
        <v>121</v>
      </c>
      <c r="BM113" s="210" t="s">
        <v>164</v>
      </c>
    </row>
    <row r="114" s="13" customFormat="1">
      <c r="A114" s="13"/>
      <c r="B114" s="224"/>
      <c r="C114" s="225"/>
      <c r="D114" s="214" t="s">
        <v>123</v>
      </c>
      <c r="E114" s="226" t="s">
        <v>19</v>
      </c>
      <c r="F114" s="227" t="s">
        <v>165</v>
      </c>
      <c r="G114" s="225"/>
      <c r="H114" s="226" t="s">
        <v>19</v>
      </c>
      <c r="I114" s="228"/>
      <c r="J114" s="225"/>
      <c r="K114" s="225"/>
      <c r="L114" s="229"/>
      <c r="M114" s="230"/>
      <c r="N114" s="231"/>
      <c r="O114" s="231"/>
      <c r="P114" s="231"/>
      <c r="Q114" s="231"/>
      <c r="R114" s="231"/>
      <c r="S114" s="231"/>
      <c r="T114" s="23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3" t="s">
        <v>123</v>
      </c>
      <c r="AU114" s="233" t="s">
        <v>83</v>
      </c>
      <c r="AV114" s="13" t="s">
        <v>83</v>
      </c>
      <c r="AW114" s="13" t="s">
        <v>37</v>
      </c>
      <c r="AX114" s="13" t="s">
        <v>76</v>
      </c>
      <c r="AY114" s="233" t="s">
        <v>116</v>
      </c>
    </row>
    <row r="115" s="13" customFormat="1">
      <c r="A115" s="13"/>
      <c r="B115" s="224"/>
      <c r="C115" s="225"/>
      <c r="D115" s="214" t="s">
        <v>123</v>
      </c>
      <c r="E115" s="226" t="s">
        <v>19</v>
      </c>
      <c r="F115" s="227" t="s">
        <v>166</v>
      </c>
      <c r="G115" s="225"/>
      <c r="H115" s="226" t="s">
        <v>19</v>
      </c>
      <c r="I115" s="228"/>
      <c r="J115" s="225"/>
      <c r="K115" s="225"/>
      <c r="L115" s="229"/>
      <c r="M115" s="230"/>
      <c r="N115" s="231"/>
      <c r="O115" s="231"/>
      <c r="P115" s="231"/>
      <c r="Q115" s="231"/>
      <c r="R115" s="231"/>
      <c r="S115" s="231"/>
      <c r="T115" s="23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3" t="s">
        <v>123</v>
      </c>
      <c r="AU115" s="233" t="s">
        <v>83</v>
      </c>
      <c r="AV115" s="13" t="s">
        <v>83</v>
      </c>
      <c r="AW115" s="13" t="s">
        <v>37</v>
      </c>
      <c r="AX115" s="13" t="s">
        <v>76</v>
      </c>
      <c r="AY115" s="233" t="s">
        <v>116</v>
      </c>
    </row>
    <row r="116" s="13" customFormat="1">
      <c r="A116" s="13"/>
      <c r="B116" s="224"/>
      <c r="C116" s="225"/>
      <c r="D116" s="214" t="s">
        <v>123</v>
      </c>
      <c r="E116" s="226" t="s">
        <v>19</v>
      </c>
      <c r="F116" s="227" t="s">
        <v>167</v>
      </c>
      <c r="G116" s="225"/>
      <c r="H116" s="226" t="s">
        <v>19</v>
      </c>
      <c r="I116" s="228"/>
      <c r="J116" s="225"/>
      <c r="K116" s="225"/>
      <c r="L116" s="229"/>
      <c r="M116" s="230"/>
      <c r="N116" s="231"/>
      <c r="O116" s="231"/>
      <c r="P116" s="231"/>
      <c r="Q116" s="231"/>
      <c r="R116" s="231"/>
      <c r="S116" s="231"/>
      <c r="T116" s="23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3" t="s">
        <v>123</v>
      </c>
      <c r="AU116" s="233" t="s">
        <v>83</v>
      </c>
      <c r="AV116" s="13" t="s">
        <v>83</v>
      </c>
      <c r="AW116" s="13" t="s">
        <v>37</v>
      </c>
      <c r="AX116" s="13" t="s">
        <v>76</v>
      </c>
      <c r="AY116" s="233" t="s">
        <v>116</v>
      </c>
    </row>
    <row r="117" s="12" customFormat="1">
      <c r="A117" s="12"/>
      <c r="B117" s="212"/>
      <c r="C117" s="213"/>
      <c r="D117" s="214" t="s">
        <v>123</v>
      </c>
      <c r="E117" s="215" t="s">
        <v>19</v>
      </c>
      <c r="F117" s="216" t="s">
        <v>124</v>
      </c>
      <c r="G117" s="213"/>
      <c r="H117" s="217">
        <v>1</v>
      </c>
      <c r="I117" s="218"/>
      <c r="J117" s="213"/>
      <c r="K117" s="213"/>
      <c r="L117" s="219"/>
      <c r="M117" s="220"/>
      <c r="N117" s="221"/>
      <c r="O117" s="221"/>
      <c r="P117" s="221"/>
      <c r="Q117" s="221"/>
      <c r="R117" s="221"/>
      <c r="S117" s="221"/>
      <c r="T117" s="22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T117" s="223" t="s">
        <v>123</v>
      </c>
      <c r="AU117" s="223" t="s">
        <v>83</v>
      </c>
      <c r="AV117" s="12" t="s">
        <v>85</v>
      </c>
      <c r="AW117" s="12" t="s">
        <v>37</v>
      </c>
      <c r="AX117" s="12" t="s">
        <v>83</v>
      </c>
      <c r="AY117" s="223" t="s">
        <v>116</v>
      </c>
    </row>
    <row r="118" s="2" customFormat="1" ht="16.5" customHeight="1">
      <c r="A118" s="36"/>
      <c r="B118" s="37"/>
      <c r="C118" s="199" t="s">
        <v>168</v>
      </c>
      <c r="D118" s="199" t="s">
        <v>117</v>
      </c>
      <c r="E118" s="200" t="s">
        <v>169</v>
      </c>
      <c r="F118" s="201" t="s">
        <v>170</v>
      </c>
      <c r="G118" s="202" t="s">
        <v>120</v>
      </c>
      <c r="H118" s="203">
        <v>1</v>
      </c>
      <c r="I118" s="204"/>
      <c r="J118" s="205">
        <f>ROUND(I118*H118,2)</f>
        <v>0</v>
      </c>
      <c r="K118" s="201" t="s">
        <v>19</v>
      </c>
      <c r="L118" s="42"/>
      <c r="M118" s="206" t="s">
        <v>19</v>
      </c>
      <c r="N118" s="207" t="s">
        <v>47</v>
      </c>
      <c r="O118" s="82"/>
      <c r="P118" s="208">
        <f>O118*H118</f>
        <v>0</v>
      </c>
      <c r="Q118" s="208">
        <v>0</v>
      </c>
      <c r="R118" s="208">
        <f>Q118*H118</f>
        <v>0</v>
      </c>
      <c r="S118" s="208">
        <v>0</v>
      </c>
      <c r="T118" s="209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210" t="s">
        <v>121</v>
      </c>
      <c r="AT118" s="210" t="s">
        <v>117</v>
      </c>
      <c r="AU118" s="210" t="s">
        <v>83</v>
      </c>
      <c r="AY118" s="15" t="s">
        <v>116</v>
      </c>
      <c r="BE118" s="211">
        <f>IF(N118="základní",J118,0)</f>
        <v>0</v>
      </c>
      <c r="BF118" s="211">
        <f>IF(N118="snížená",J118,0)</f>
        <v>0</v>
      </c>
      <c r="BG118" s="211">
        <f>IF(N118="zákl. přenesená",J118,0)</f>
        <v>0</v>
      </c>
      <c r="BH118" s="211">
        <f>IF(N118="sníž. přenesená",J118,0)</f>
        <v>0</v>
      </c>
      <c r="BI118" s="211">
        <f>IF(N118="nulová",J118,0)</f>
        <v>0</v>
      </c>
      <c r="BJ118" s="15" t="s">
        <v>83</v>
      </c>
      <c r="BK118" s="211">
        <f>ROUND(I118*H118,2)</f>
        <v>0</v>
      </c>
      <c r="BL118" s="15" t="s">
        <v>121</v>
      </c>
      <c r="BM118" s="210" t="s">
        <v>171</v>
      </c>
    </row>
    <row r="119" s="13" customFormat="1">
      <c r="A119" s="13"/>
      <c r="B119" s="224"/>
      <c r="C119" s="225"/>
      <c r="D119" s="214" t="s">
        <v>123</v>
      </c>
      <c r="E119" s="226" t="s">
        <v>19</v>
      </c>
      <c r="F119" s="227" t="s">
        <v>172</v>
      </c>
      <c r="G119" s="225"/>
      <c r="H119" s="226" t="s">
        <v>19</v>
      </c>
      <c r="I119" s="228"/>
      <c r="J119" s="225"/>
      <c r="K119" s="225"/>
      <c r="L119" s="229"/>
      <c r="M119" s="230"/>
      <c r="N119" s="231"/>
      <c r="O119" s="231"/>
      <c r="P119" s="231"/>
      <c r="Q119" s="231"/>
      <c r="R119" s="231"/>
      <c r="S119" s="231"/>
      <c r="T119" s="23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3" t="s">
        <v>123</v>
      </c>
      <c r="AU119" s="233" t="s">
        <v>83</v>
      </c>
      <c r="AV119" s="13" t="s">
        <v>83</v>
      </c>
      <c r="AW119" s="13" t="s">
        <v>37</v>
      </c>
      <c r="AX119" s="13" t="s">
        <v>76</v>
      </c>
      <c r="AY119" s="233" t="s">
        <v>116</v>
      </c>
    </row>
    <row r="120" s="12" customFormat="1">
      <c r="A120" s="12"/>
      <c r="B120" s="212"/>
      <c r="C120" s="213"/>
      <c r="D120" s="214" t="s">
        <v>123</v>
      </c>
      <c r="E120" s="215" t="s">
        <v>19</v>
      </c>
      <c r="F120" s="216" t="s">
        <v>124</v>
      </c>
      <c r="G120" s="213"/>
      <c r="H120" s="217">
        <v>1</v>
      </c>
      <c r="I120" s="218"/>
      <c r="J120" s="213"/>
      <c r="K120" s="213"/>
      <c r="L120" s="219"/>
      <c r="M120" s="220"/>
      <c r="N120" s="221"/>
      <c r="O120" s="221"/>
      <c r="P120" s="221"/>
      <c r="Q120" s="221"/>
      <c r="R120" s="221"/>
      <c r="S120" s="221"/>
      <c r="T120" s="22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T120" s="223" t="s">
        <v>123</v>
      </c>
      <c r="AU120" s="223" t="s">
        <v>83</v>
      </c>
      <c r="AV120" s="12" t="s">
        <v>85</v>
      </c>
      <c r="AW120" s="12" t="s">
        <v>37</v>
      </c>
      <c r="AX120" s="12" t="s">
        <v>83</v>
      </c>
      <c r="AY120" s="223" t="s">
        <v>116</v>
      </c>
    </row>
    <row r="121" s="2" customFormat="1" ht="16.5" customHeight="1">
      <c r="A121" s="36"/>
      <c r="B121" s="37"/>
      <c r="C121" s="199" t="s">
        <v>173</v>
      </c>
      <c r="D121" s="199" t="s">
        <v>117</v>
      </c>
      <c r="E121" s="200" t="s">
        <v>174</v>
      </c>
      <c r="F121" s="201" t="s">
        <v>175</v>
      </c>
      <c r="G121" s="202" t="s">
        <v>120</v>
      </c>
      <c r="H121" s="203">
        <v>1</v>
      </c>
      <c r="I121" s="204"/>
      <c r="J121" s="205">
        <f>ROUND(I121*H121,2)</f>
        <v>0</v>
      </c>
      <c r="K121" s="201" t="s">
        <v>19</v>
      </c>
      <c r="L121" s="42"/>
      <c r="M121" s="206" t="s">
        <v>19</v>
      </c>
      <c r="N121" s="207" t="s">
        <v>47</v>
      </c>
      <c r="O121" s="82"/>
      <c r="P121" s="208">
        <f>O121*H121</f>
        <v>0</v>
      </c>
      <c r="Q121" s="208">
        <v>0</v>
      </c>
      <c r="R121" s="208">
        <f>Q121*H121</f>
        <v>0</v>
      </c>
      <c r="S121" s="208">
        <v>0</v>
      </c>
      <c r="T121" s="209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210" t="s">
        <v>121</v>
      </c>
      <c r="AT121" s="210" t="s">
        <v>117</v>
      </c>
      <c r="AU121" s="210" t="s">
        <v>83</v>
      </c>
      <c r="AY121" s="15" t="s">
        <v>116</v>
      </c>
      <c r="BE121" s="211">
        <f>IF(N121="základní",J121,0)</f>
        <v>0</v>
      </c>
      <c r="BF121" s="211">
        <f>IF(N121="snížená",J121,0)</f>
        <v>0</v>
      </c>
      <c r="BG121" s="211">
        <f>IF(N121="zákl. přenesená",J121,0)</f>
        <v>0</v>
      </c>
      <c r="BH121" s="211">
        <f>IF(N121="sníž. přenesená",J121,0)</f>
        <v>0</v>
      </c>
      <c r="BI121" s="211">
        <f>IF(N121="nulová",J121,0)</f>
        <v>0</v>
      </c>
      <c r="BJ121" s="15" t="s">
        <v>83</v>
      </c>
      <c r="BK121" s="211">
        <f>ROUND(I121*H121,2)</f>
        <v>0</v>
      </c>
      <c r="BL121" s="15" t="s">
        <v>121</v>
      </c>
      <c r="BM121" s="210" t="s">
        <v>176</v>
      </c>
    </row>
    <row r="122" s="13" customFormat="1">
      <c r="A122" s="13"/>
      <c r="B122" s="224"/>
      <c r="C122" s="225"/>
      <c r="D122" s="214" t="s">
        <v>123</v>
      </c>
      <c r="E122" s="226" t="s">
        <v>19</v>
      </c>
      <c r="F122" s="227" t="s">
        <v>177</v>
      </c>
      <c r="G122" s="225"/>
      <c r="H122" s="226" t="s">
        <v>19</v>
      </c>
      <c r="I122" s="228"/>
      <c r="J122" s="225"/>
      <c r="K122" s="225"/>
      <c r="L122" s="229"/>
      <c r="M122" s="230"/>
      <c r="N122" s="231"/>
      <c r="O122" s="231"/>
      <c r="P122" s="231"/>
      <c r="Q122" s="231"/>
      <c r="R122" s="231"/>
      <c r="S122" s="231"/>
      <c r="T122" s="23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3" t="s">
        <v>123</v>
      </c>
      <c r="AU122" s="233" t="s">
        <v>83</v>
      </c>
      <c r="AV122" s="13" t="s">
        <v>83</v>
      </c>
      <c r="AW122" s="13" t="s">
        <v>37</v>
      </c>
      <c r="AX122" s="13" t="s">
        <v>76</v>
      </c>
      <c r="AY122" s="233" t="s">
        <v>116</v>
      </c>
    </row>
    <row r="123" s="12" customFormat="1">
      <c r="A123" s="12"/>
      <c r="B123" s="212"/>
      <c r="C123" s="213"/>
      <c r="D123" s="214" t="s">
        <v>123</v>
      </c>
      <c r="E123" s="215" t="s">
        <v>19</v>
      </c>
      <c r="F123" s="216" t="s">
        <v>124</v>
      </c>
      <c r="G123" s="213"/>
      <c r="H123" s="217">
        <v>1</v>
      </c>
      <c r="I123" s="218"/>
      <c r="J123" s="213"/>
      <c r="K123" s="213"/>
      <c r="L123" s="219"/>
      <c r="M123" s="220"/>
      <c r="N123" s="221"/>
      <c r="O123" s="221"/>
      <c r="P123" s="221"/>
      <c r="Q123" s="221"/>
      <c r="R123" s="221"/>
      <c r="S123" s="221"/>
      <c r="T123" s="22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T123" s="223" t="s">
        <v>123</v>
      </c>
      <c r="AU123" s="223" t="s">
        <v>83</v>
      </c>
      <c r="AV123" s="12" t="s">
        <v>85</v>
      </c>
      <c r="AW123" s="12" t="s">
        <v>37</v>
      </c>
      <c r="AX123" s="12" t="s">
        <v>83</v>
      </c>
      <c r="AY123" s="223" t="s">
        <v>116</v>
      </c>
    </row>
    <row r="124" s="2" customFormat="1" ht="16.5" customHeight="1">
      <c r="A124" s="36"/>
      <c r="B124" s="37"/>
      <c r="C124" s="199" t="s">
        <v>178</v>
      </c>
      <c r="D124" s="199" t="s">
        <v>117</v>
      </c>
      <c r="E124" s="200" t="s">
        <v>179</v>
      </c>
      <c r="F124" s="201" t="s">
        <v>180</v>
      </c>
      <c r="G124" s="202" t="s">
        <v>120</v>
      </c>
      <c r="H124" s="203">
        <v>1</v>
      </c>
      <c r="I124" s="204"/>
      <c r="J124" s="205">
        <f>ROUND(I124*H124,2)</f>
        <v>0</v>
      </c>
      <c r="K124" s="201" t="s">
        <v>19</v>
      </c>
      <c r="L124" s="42"/>
      <c r="M124" s="206" t="s">
        <v>19</v>
      </c>
      <c r="N124" s="207" t="s">
        <v>47</v>
      </c>
      <c r="O124" s="82"/>
      <c r="P124" s="208">
        <f>O124*H124</f>
        <v>0</v>
      </c>
      <c r="Q124" s="208">
        <v>0</v>
      </c>
      <c r="R124" s="208">
        <f>Q124*H124</f>
        <v>0</v>
      </c>
      <c r="S124" s="208">
        <v>0</v>
      </c>
      <c r="T124" s="209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10" t="s">
        <v>121</v>
      </c>
      <c r="AT124" s="210" t="s">
        <v>117</v>
      </c>
      <c r="AU124" s="210" t="s">
        <v>83</v>
      </c>
      <c r="AY124" s="15" t="s">
        <v>116</v>
      </c>
      <c r="BE124" s="211">
        <f>IF(N124="základní",J124,0)</f>
        <v>0</v>
      </c>
      <c r="BF124" s="211">
        <f>IF(N124="snížená",J124,0)</f>
        <v>0</v>
      </c>
      <c r="BG124" s="211">
        <f>IF(N124="zákl. přenesená",J124,0)</f>
        <v>0</v>
      </c>
      <c r="BH124" s="211">
        <f>IF(N124="sníž. přenesená",J124,0)</f>
        <v>0</v>
      </c>
      <c r="BI124" s="211">
        <f>IF(N124="nulová",J124,0)</f>
        <v>0</v>
      </c>
      <c r="BJ124" s="15" t="s">
        <v>83</v>
      </c>
      <c r="BK124" s="211">
        <f>ROUND(I124*H124,2)</f>
        <v>0</v>
      </c>
      <c r="BL124" s="15" t="s">
        <v>121</v>
      </c>
      <c r="BM124" s="210" t="s">
        <v>181</v>
      </c>
    </row>
    <row r="125" s="13" customFormat="1">
      <c r="A125" s="13"/>
      <c r="B125" s="224"/>
      <c r="C125" s="225"/>
      <c r="D125" s="214" t="s">
        <v>123</v>
      </c>
      <c r="E125" s="226" t="s">
        <v>19</v>
      </c>
      <c r="F125" s="227" t="s">
        <v>182</v>
      </c>
      <c r="G125" s="225"/>
      <c r="H125" s="226" t="s">
        <v>19</v>
      </c>
      <c r="I125" s="228"/>
      <c r="J125" s="225"/>
      <c r="K125" s="225"/>
      <c r="L125" s="229"/>
      <c r="M125" s="230"/>
      <c r="N125" s="231"/>
      <c r="O125" s="231"/>
      <c r="P125" s="231"/>
      <c r="Q125" s="231"/>
      <c r="R125" s="231"/>
      <c r="S125" s="231"/>
      <c r="T125" s="23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3" t="s">
        <v>123</v>
      </c>
      <c r="AU125" s="233" t="s">
        <v>83</v>
      </c>
      <c r="AV125" s="13" t="s">
        <v>83</v>
      </c>
      <c r="AW125" s="13" t="s">
        <v>37</v>
      </c>
      <c r="AX125" s="13" t="s">
        <v>76</v>
      </c>
      <c r="AY125" s="233" t="s">
        <v>116</v>
      </c>
    </row>
    <row r="126" s="12" customFormat="1">
      <c r="A126" s="12"/>
      <c r="B126" s="212"/>
      <c r="C126" s="213"/>
      <c r="D126" s="214" t="s">
        <v>123</v>
      </c>
      <c r="E126" s="215" t="s">
        <v>19</v>
      </c>
      <c r="F126" s="216" t="s">
        <v>124</v>
      </c>
      <c r="G126" s="213"/>
      <c r="H126" s="217">
        <v>1</v>
      </c>
      <c r="I126" s="218"/>
      <c r="J126" s="213"/>
      <c r="K126" s="213"/>
      <c r="L126" s="219"/>
      <c r="M126" s="220"/>
      <c r="N126" s="221"/>
      <c r="O126" s="221"/>
      <c r="P126" s="221"/>
      <c r="Q126" s="221"/>
      <c r="R126" s="221"/>
      <c r="S126" s="221"/>
      <c r="T126" s="22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T126" s="223" t="s">
        <v>123</v>
      </c>
      <c r="AU126" s="223" t="s">
        <v>83</v>
      </c>
      <c r="AV126" s="12" t="s">
        <v>85</v>
      </c>
      <c r="AW126" s="12" t="s">
        <v>37</v>
      </c>
      <c r="AX126" s="12" t="s">
        <v>83</v>
      </c>
      <c r="AY126" s="223" t="s">
        <v>116</v>
      </c>
    </row>
    <row r="127" s="2" customFormat="1" ht="16.5" customHeight="1">
      <c r="A127" s="36"/>
      <c r="B127" s="37"/>
      <c r="C127" s="199" t="s">
        <v>8</v>
      </c>
      <c r="D127" s="199" t="s">
        <v>117</v>
      </c>
      <c r="E127" s="200" t="s">
        <v>183</v>
      </c>
      <c r="F127" s="201" t="s">
        <v>184</v>
      </c>
      <c r="G127" s="202" t="s">
        <v>120</v>
      </c>
      <c r="H127" s="203">
        <v>1</v>
      </c>
      <c r="I127" s="204"/>
      <c r="J127" s="205">
        <f>ROUND(I127*H127,2)</f>
        <v>0</v>
      </c>
      <c r="K127" s="201" t="s">
        <v>19</v>
      </c>
      <c r="L127" s="42"/>
      <c r="M127" s="206" t="s">
        <v>19</v>
      </c>
      <c r="N127" s="207" t="s">
        <v>47</v>
      </c>
      <c r="O127" s="82"/>
      <c r="P127" s="208">
        <f>O127*H127</f>
        <v>0</v>
      </c>
      <c r="Q127" s="208">
        <v>0</v>
      </c>
      <c r="R127" s="208">
        <f>Q127*H127</f>
        <v>0</v>
      </c>
      <c r="S127" s="208">
        <v>0</v>
      </c>
      <c r="T127" s="209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10" t="s">
        <v>121</v>
      </c>
      <c r="AT127" s="210" t="s">
        <v>117</v>
      </c>
      <c r="AU127" s="210" t="s">
        <v>83</v>
      </c>
      <c r="AY127" s="15" t="s">
        <v>116</v>
      </c>
      <c r="BE127" s="211">
        <f>IF(N127="základní",J127,0)</f>
        <v>0</v>
      </c>
      <c r="BF127" s="211">
        <f>IF(N127="snížená",J127,0)</f>
        <v>0</v>
      </c>
      <c r="BG127" s="211">
        <f>IF(N127="zákl. přenesená",J127,0)</f>
        <v>0</v>
      </c>
      <c r="BH127" s="211">
        <f>IF(N127="sníž. přenesená",J127,0)</f>
        <v>0</v>
      </c>
      <c r="BI127" s="211">
        <f>IF(N127="nulová",J127,0)</f>
        <v>0</v>
      </c>
      <c r="BJ127" s="15" t="s">
        <v>83</v>
      </c>
      <c r="BK127" s="211">
        <f>ROUND(I127*H127,2)</f>
        <v>0</v>
      </c>
      <c r="BL127" s="15" t="s">
        <v>121</v>
      </c>
      <c r="BM127" s="210" t="s">
        <v>185</v>
      </c>
    </row>
    <row r="128" s="13" customFormat="1">
      <c r="A128" s="13"/>
      <c r="B128" s="224"/>
      <c r="C128" s="225"/>
      <c r="D128" s="214" t="s">
        <v>123</v>
      </c>
      <c r="E128" s="226" t="s">
        <v>19</v>
      </c>
      <c r="F128" s="227" t="s">
        <v>186</v>
      </c>
      <c r="G128" s="225"/>
      <c r="H128" s="226" t="s">
        <v>19</v>
      </c>
      <c r="I128" s="228"/>
      <c r="J128" s="225"/>
      <c r="K128" s="225"/>
      <c r="L128" s="229"/>
      <c r="M128" s="230"/>
      <c r="N128" s="231"/>
      <c r="O128" s="231"/>
      <c r="P128" s="231"/>
      <c r="Q128" s="231"/>
      <c r="R128" s="231"/>
      <c r="S128" s="231"/>
      <c r="T128" s="23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3" t="s">
        <v>123</v>
      </c>
      <c r="AU128" s="233" t="s">
        <v>83</v>
      </c>
      <c r="AV128" s="13" t="s">
        <v>83</v>
      </c>
      <c r="AW128" s="13" t="s">
        <v>37</v>
      </c>
      <c r="AX128" s="13" t="s">
        <v>76</v>
      </c>
      <c r="AY128" s="233" t="s">
        <v>116</v>
      </c>
    </row>
    <row r="129" s="12" customFormat="1">
      <c r="A129" s="12"/>
      <c r="B129" s="212"/>
      <c r="C129" s="213"/>
      <c r="D129" s="214" t="s">
        <v>123</v>
      </c>
      <c r="E129" s="215" t="s">
        <v>19</v>
      </c>
      <c r="F129" s="216" t="s">
        <v>124</v>
      </c>
      <c r="G129" s="213"/>
      <c r="H129" s="217">
        <v>1</v>
      </c>
      <c r="I129" s="218"/>
      <c r="J129" s="213"/>
      <c r="K129" s="213"/>
      <c r="L129" s="219"/>
      <c r="M129" s="220"/>
      <c r="N129" s="221"/>
      <c r="O129" s="221"/>
      <c r="P129" s="221"/>
      <c r="Q129" s="221"/>
      <c r="R129" s="221"/>
      <c r="S129" s="221"/>
      <c r="T129" s="22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T129" s="223" t="s">
        <v>123</v>
      </c>
      <c r="AU129" s="223" t="s">
        <v>83</v>
      </c>
      <c r="AV129" s="12" t="s">
        <v>85</v>
      </c>
      <c r="AW129" s="12" t="s">
        <v>37</v>
      </c>
      <c r="AX129" s="12" t="s">
        <v>83</v>
      </c>
      <c r="AY129" s="223" t="s">
        <v>116</v>
      </c>
    </row>
    <row r="130" s="2" customFormat="1" ht="16.5" customHeight="1">
      <c r="A130" s="36"/>
      <c r="B130" s="37"/>
      <c r="C130" s="199" t="s">
        <v>187</v>
      </c>
      <c r="D130" s="199" t="s">
        <v>117</v>
      </c>
      <c r="E130" s="200" t="s">
        <v>188</v>
      </c>
      <c r="F130" s="201" t="s">
        <v>189</v>
      </c>
      <c r="G130" s="202" t="s">
        <v>120</v>
      </c>
      <c r="H130" s="203">
        <v>1</v>
      </c>
      <c r="I130" s="204"/>
      <c r="J130" s="205">
        <f>ROUND(I130*H130,2)</f>
        <v>0</v>
      </c>
      <c r="K130" s="201" t="s">
        <v>19</v>
      </c>
      <c r="L130" s="42"/>
      <c r="M130" s="206" t="s">
        <v>19</v>
      </c>
      <c r="N130" s="207" t="s">
        <v>47</v>
      </c>
      <c r="O130" s="82"/>
      <c r="P130" s="208">
        <f>O130*H130</f>
        <v>0</v>
      </c>
      <c r="Q130" s="208">
        <v>0</v>
      </c>
      <c r="R130" s="208">
        <f>Q130*H130</f>
        <v>0</v>
      </c>
      <c r="S130" s="208">
        <v>0</v>
      </c>
      <c r="T130" s="209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10" t="s">
        <v>121</v>
      </c>
      <c r="AT130" s="210" t="s">
        <v>117</v>
      </c>
      <c r="AU130" s="210" t="s">
        <v>83</v>
      </c>
      <c r="AY130" s="15" t="s">
        <v>116</v>
      </c>
      <c r="BE130" s="211">
        <f>IF(N130="základní",J130,0)</f>
        <v>0</v>
      </c>
      <c r="BF130" s="211">
        <f>IF(N130="snížená",J130,0)</f>
        <v>0</v>
      </c>
      <c r="BG130" s="211">
        <f>IF(N130="zákl. přenesená",J130,0)</f>
        <v>0</v>
      </c>
      <c r="BH130" s="211">
        <f>IF(N130="sníž. přenesená",J130,0)</f>
        <v>0</v>
      </c>
      <c r="BI130" s="211">
        <f>IF(N130="nulová",J130,0)</f>
        <v>0</v>
      </c>
      <c r="BJ130" s="15" t="s">
        <v>83</v>
      </c>
      <c r="BK130" s="211">
        <f>ROUND(I130*H130,2)</f>
        <v>0</v>
      </c>
      <c r="BL130" s="15" t="s">
        <v>121</v>
      </c>
      <c r="BM130" s="210" t="s">
        <v>190</v>
      </c>
    </row>
    <row r="131" s="13" customFormat="1">
      <c r="A131" s="13"/>
      <c r="B131" s="224"/>
      <c r="C131" s="225"/>
      <c r="D131" s="214" t="s">
        <v>123</v>
      </c>
      <c r="E131" s="226" t="s">
        <v>19</v>
      </c>
      <c r="F131" s="227" t="s">
        <v>191</v>
      </c>
      <c r="G131" s="225"/>
      <c r="H131" s="226" t="s">
        <v>19</v>
      </c>
      <c r="I131" s="228"/>
      <c r="J131" s="225"/>
      <c r="K131" s="225"/>
      <c r="L131" s="229"/>
      <c r="M131" s="230"/>
      <c r="N131" s="231"/>
      <c r="O131" s="231"/>
      <c r="P131" s="231"/>
      <c r="Q131" s="231"/>
      <c r="R131" s="231"/>
      <c r="S131" s="231"/>
      <c r="T131" s="23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3" t="s">
        <v>123</v>
      </c>
      <c r="AU131" s="233" t="s">
        <v>83</v>
      </c>
      <c r="AV131" s="13" t="s">
        <v>83</v>
      </c>
      <c r="AW131" s="13" t="s">
        <v>37</v>
      </c>
      <c r="AX131" s="13" t="s">
        <v>76</v>
      </c>
      <c r="AY131" s="233" t="s">
        <v>116</v>
      </c>
    </row>
    <row r="132" s="12" customFormat="1">
      <c r="A132" s="12"/>
      <c r="B132" s="212"/>
      <c r="C132" s="213"/>
      <c r="D132" s="214" t="s">
        <v>123</v>
      </c>
      <c r="E132" s="215" t="s">
        <v>19</v>
      </c>
      <c r="F132" s="216" t="s">
        <v>124</v>
      </c>
      <c r="G132" s="213"/>
      <c r="H132" s="217">
        <v>1</v>
      </c>
      <c r="I132" s="218"/>
      <c r="J132" s="213"/>
      <c r="K132" s="213"/>
      <c r="L132" s="219"/>
      <c r="M132" s="220"/>
      <c r="N132" s="221"/>
      <c r="O132" s="221"/>
      <c r="P132" s="221"/>
      <c r="Q132" s="221"/>
      <c r="R132" s="221"/>
      <c r="S132" s="221"/>
      <c r="T132" s="22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T132" s="223" t="s">
        <v>123</v>
      </c>
      <c r="AU132" s="223" t="s">
        <v>83</v>
      </c>
      <c r="AV132" s="12" t="s">
        <v>85</v>
      </c>
      <c r="AW132" s="12" t="s">
        <v>37</v>
      </c>
      <c r="AX132" s="12" t="s">
        <v>83</v>
      </c>
      <c r="AY132" s="223" t="s">
        <v>116</v>
      </c>
    </row>
    <row r="133" s="2" customFormat="1" ht="16.5" customHeight="1">
      <c r="A133" s="36"/>
      <c r="B133" s="37"/>
      <c r="C133" s="199" t="s">
        <v>192</v>
      </c>
      <c r="D133" s="199" t="s">
        <v>117</v>
      </c>
      <c r="E133" s="200" t="s">
        <v>193</v>
      </c>
      <c r="F133" s="201" t="s">
        <v>194</v>
      </c>
      <c r="G133" s="202" t="s">
        <v>120</v>
      </c>
      <c r="H133" s="203">
        <v>1</v>
      </c>
      <c r="I133" s="204"/>
      <c r="J133" s="205">
        <f>ROUND(I133*H133,2)</f>
        <v>0</v>
      </c>
      <c r="K133" s="201" t="s">
        <v>19</v>
      </c>
      <c r="L133" s="42"/>
      <c r="M133" s="206" t="s">
        <v>19</v>
      </c>
      <c r="N133" s="207" t="s">
        <v>47</v>
      </c>
      <c r="O133" s="82"/>
      <c r="P133" s="208">
        <f>O133*H133</f>
        <v>0</v>
      </c>
      <c r="Q133" s="208">
        <v>0</v>
      </c>
      <c r="R133" s="208">
        <f>Q133*H133</f>
        <v>0</v>
      </c>
      <c r="S133" s="208">
        <v>0</v>
      </c>
      <c r="T133" s="209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10" t="s">
        <v>121</v>
      </c>
      <c r="AT133" s="210" t="s">
        <v>117</v>
      </c>
      <c r="AU133" s="210" t="s">
        <v>83</v>
      </c>
      <c r="AY133" s="15" t="s">
        <v>116</v>
      </c>
      <c r="BE133" s="211">
        <f>IF(N133="základní",J133,0)</f>
        <v>0</v>
      </c>
      <c r="BF133" s="211">
        <f>IF(N133="snížená",J133,0)</f>
        <v>0</v>
      </c>
      <c r="BG133" s="211">
        <f>IF(N133="zákl. přenesená",J133,0)</f>
        <v>0</v>
      </c>
      <c r="BH133" s="211">
        <f>IF(N133="sníž. přenesená",J133,0)</f>
        <v>0</v>
      </c>
      <c r="BI133" s="211">
        <f>IF(N133="nulová",J133,0)</f>
        <v>0</v>
      </c>
      <c r="BJ133" s="15" t="s">
        <v>83</v>
      </c>
      <c r="BK133" s="211">
        <f>ROUND(I133*H133,2)</f>
        <v>0</v>
      </c>
      <c r="BL133" s="15" t="s">
        <v>121</v>
      </c>
      <c r="BM133" s="210" t="s">
        <v>195</v>
      </c>
    </row>
    <row r="134" s="13" customFormat="1">
      <c r="A134" s="13"/>
      <c r="B134" s="224"/>
      <c r="C134" s="225"/>
      <c r="D134" s="214" t="s">
        <v>123</v>
      </c>
      <c r="E134" s="226" t="s">
        <v>19</v>
      </c>
      <c r="F134" s="227" t="s">
        <v>196</v>
      </c>
      <c r="G134" s="225"/>
      <c r="H134" s="226" t="s">
        <v>19</v>
      </c>
      <c r="I134" s="228"/>
      <c r="J134" s="225"/>
      <c r="K134" s="225"/>
      <c r="L134" s="229"/>
      <c r="M134" s="230"/>
      <c r="N134" s="231"/>
      <c r="O134" s="231"/>
      <c r="P134" s="231"/>
      <c r="Q134" s="231"/>
      <c r="R134" s="231"/>
      <c r="S134" s="231"/>
      <c r="T134" s="23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3" t="s">
        <v>123</v>
      </c>
      <c r="AU134" s="233" t="s">
        <v>83</v>
      </c>
      <c r="AV134" s="13" t="s">
        <v>83</v>
      </c>
      <c r="AW134" s="13" t="s">
        <v>37</v>
      </c>
      <c r="AX134" s="13" t="s">
        <v>76</v>
      </c>
      <c r="AY134" s="233" t="s">
        <v>116</v>
      </c>
    </row>
    <row r="135" s="12" customFormat="1">
      <c r="A135" s="12"/>
      <c r="B135" s="212"/>
      <c r="C135" s="213"/>
      <c r="D135" s="214" t="s">
        <v>123</v>
      </c>
      <c r="E135" s="215" t="s">
        <v>19</v>
      </c>
      <c r="F135" s="216" t="s">
        <v>124</v>
      </c>
      <c r="G135" s="213"/>
      <c r="H135" s="217">
        <v>1</v>
      </c>
      <c r="I135" s="218"/>
      <c r="J135" s="213"/>
      <c r="K135" s="213"/>
      <c r="L135" s="219"/>
      <c r="M135" s="220"/>
      <c r="N135" s="221"/>
      <c r="O135" s="221"/>
      <c r="P135" s="221"/>
      <c r="Q135" s="221"/>
      <c r="R135" s="221"/>
      <c r="S135" s="221"/>
      <c r="T135" s="22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23" t="s">
        <v>123</v>
      </c>
      <c r="AU135" s="223" t="s">
        <v>83</v>
      </c>
      <c r="AV135" s="12" t="s">
        <v>85</v>
      </c>
      <c r="AW135" s="12" t="s">
        <v>37</v>
      </c>
      <c r="AX135" s="12" t="s">
        <v>83</v>
      </c>
      <c r="AY135" s="223" t="s">
        <v>116</v>
      </c>
    </row>
    <row r="136" s="2" customFormat="1" ht="16.5" customHeight="1">
      <c r="A136" s="36"/>
      <c r="B136" s="37"/>
      <c r="C136" s="199" t="s">
        <v>197</v>
      </c>
      <c r="D136" s="199" t="s">
        <v>117</v>
      </c>
      <c r="E136" s="200" t="s">
        <v>198</v>
      </c>
      <c r="F136" s="201" t="s">
        <v>199</v>
      </c>
      <c r="G136" s="202" t="s">
        <v>120</v>
      </c>
      <c r="H136" s="203">
        <v>1</v>
      </c>
      <c r="I136" s="204"/>
      <c r="J136" s="205">
        <f>ROUND(I136*H136,2)</f>
        <v>0</v>
      </c>
      <c r="K136" s="201" t="s">
        <v>19</v>
      </c>
      <c r="L136" s="42"/>
      <c r="M136" s="206" t="s">
        <v>19</v>
      </c>
      <c r="N136" s="207" t="s">
        <v>47</v>
      </c>
      <c r="O136" s="82"/>
      <c r="P136" s="208">
        <f>O136*H136</f>
        <v>0</v>
      </c>
      <c r="Q136" s="208">
        <v>0</v>
      </c>
      <c r="R136" s="208">
        <f>Q136*H136</f>
        <v>0</v>
      </c>
      <c r="S136" s="208">
        <v>0</v>
      </c>
      <c r="T136" s="209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0" t="s">
        <v>121</v>
      </c>
      <c r="AT136" s="210" t="s">
        <v>117</v>
      </c>
      <c r="AU136" s="210" t="s">
        <v>83</v>
      </c>
      <c r="AY136" s="15" t="s">
        <v>116</v>
      </c>
      <c r="BE136" s="211">
        <f>IF(N136="základní",J136,0)</f>
        <v>0</v>
      </c>
      <c r="BF136" s="211">
        <f>IF(N136="snížená",J136,0)</f>
        <v>0</v>
      </c>
      <c r="BG136" s="211">
        <f>IF(N136="zákl. přenesená",J136,0)</f>
        <v>0</v>
      </c>
      <c r="BH136" s="211">
        <f>IF(N136="sníž. přenesená",J136,0)</f>
        <v>0</v>
      </c>
      <c r="BI136" s="211">
        <f>IF(N136="nulová",J136,0)</f>
        <v>0</v>
      </c>
      <c r="BJ136" s="15" t="s">
        <v>83</v>
      </c>
      <c r="BK136" s="211">
        <f>ROUND(I136*H136,2)</f>
        <v>0</v>
      </c>
      <c r="BL136" s="15" t="s">
        <v>121</v>
      </c>
      <c r="BM136" s="210" t="s">
        <v>200</v>
      </c>
    </row>
    <row r="137" s="13" customFormat="1">
      <c r="A137" s="13"/>
      <c r="B137" s="224"/>
      <c r="C137" s="225"/>
      <c r="D137" s="214" t="s">
        <v>123</v>
      </c>
      <c r="E137" s="226" t="s">
        <v>19</v>
      </c>
      <c r="F137" s="227" t="s">
        <v>201</v>
      </c>
      <c r="G137" s="225"/>
      <c r="H137" s="226" t="s">
        <v>19</v>
      </c>
      <c r="I137" s="228"/>
      <c r="J137" s="225"/>
      <c r="K137" s="225"/>
      <c r="L137" s="229"/>
      <c r="M137" s="230"/>
      <c r="N137" s="231"/>
      <c r="O137" s="231"/>
      <c r="P137" s="231"/>
      <c r="Q137" s="231"/>
      <c r="R137" s="231"/>
      <c r="S137" s="231"/>
      <c r="T137" s="23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3" t="s">
        <v>123</v>
      </c>
      <c r="AU137" s="233" t="s">
        <v>83</v>
      </c>
      <c r="AV137" s="13" t="s">
        <v>83</v>
      </c>
      <c r="AW137" s="13" t="s">
        <v>37</v>
      </c>
      <c r="AX137" s="13" t="s">
        <v>76</v>
      </c>
      <c r="AY137" s="233" t="s">
        <v>116</v>
      </c>
    </row>
    <row r="138" s="12" customFormat="1">
      <c r="A138" s="12"/>
      <c r="B138" s="212"/>
      <c r="C138" s="213"/>
      <c r="D138" s="214" t="s">
        <v>123</v>
      </c>
      <c r="E138" s="215" t="s">
        <v>19</v>
      </c>
      <c r="F138" s="216" t="s">
        <v>124</v>
      </c>
      <c r="G138" s="213"/>
      <c r="H138" s="217">
        <v>1</v>
      </c>
      <c r="I138" s="218"/>
      <c r="J138" s="213"/>
      <c r="K138" s="213"/>
      <c r="L138" s="219"/>
      <c r="M138" s="220"/>
      <c r="N138" s="221"/>
      <c r="O138" s="221"/>
      <c r="P138" s="221"/>
      <c r="Q138" s="221"/>
      <c r="R138" s="221"/>
      <c r="S138" s="221"/>
      <c r="T138" s="22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223" t="s">
        <v>123</v>
      </c>
      <c r="AU138" s="223" t="s">
        <v>83</v>
      </c>
      <c r="AV138" s="12" t="s">
        <v>85</v>
      </c>
      <c r="AW138" s="12" t="s">
        <v>37</v>
      </c>
      <c r="AX138" s="12" t="s">
        <v>83</v>
      </c>
      <c r="AY138" s="223" t="s">
        <v>116</v>
      </c>
    </row>
    <row r="139" s="2" customFormat="1" ht="16.5" customHeight="1">
      <c r="A139" s="36"/>
      <c r="B139" s="37"/>
      <c r="C139" s="199" t="s">
        <v>202</v>
      </c>
      <c r="D139" s="199" t="s">
        <v>117</v>
      </c>
      <c r="E139" s="200" t="s">
        <v>203</v>
      </c>
      <c r="F139" s="201" t="s">
        <v>204</v>
      </c>
      <c r="G139" s="202" t="s">
        <v>120</v>
      </c>
      <c r="H139" s="203">
        <v>1</v>
      </c>
      <c r="I139" s="204"/>
      <c r="J139" s="205">
        <f>ROUND(I139*H139,2)</f>
        <v>0</v>
      </c>
      <c r="K139" s="201" t="s">
        <v>19</v>
      </c>
      <c r="L139" s="42"/>
      <c r="M139" s="206" t="s">
        <v>19</v>
      </c>
      <c r="N139" s="207" t="s">
        <v>47</v>
      </c>
      <c r="O139" s="82"/>
      <c r="P139" s="208">
        <f>O139*H139</f>
        <v>0</v>
      </c>
      <c r="Q139" s="208">
        <v>0</v>
      </c>
      <c r="R139" s="208">
        <f>Q139*H139</f>
        <v>0</v>
      </c>
      <c r="S139" s="208">
        <v>0</v>
      </c>
      <c r="T139" s="209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0" t="s">
        <v>121</v>
      </c>
      <c r="AT139" s="210" t="s">
        <v>117</v>
      </c>
      <c r="AU139" s="210" t="s">
        <v>83</v>
      </c>
      <c r="AY139" s="15" t="s">
        <v>116</v>
      </c>
      <c r="BE139" s="211">
        <f>IF(N139="základní",J139,0)</f>
        <v>0</v>
      </c>
      <c r="BF139" s="211">
        <f>IF(N139="snížená",J139,0)</f>
        <v>0</v>
      </c>
      <c r="BG139" s="211">
        <f>IF(N139="zákl. přenesená",J139,0)</f>
        <v>0</v>
      </c>
      <c r="BH139" s="211">
        <f>IF(N139="sníž. přenesená",J139,0)</f>
        <v>0</v>
      </c>
      <c r="BI139" s="211">
        <f>IF(N139="nulová",J139,0)</f>
        <v>0</v>
      </c>
      <c r="BJ139" s="15" t="s">
        <v>83</v>
      </c>
      <c r="BK139" s="211">
        <f>ROUND(I139*H139,2)</f>
        <v>0</v>
      </c>
      <c r="BL139" s="15" t="s">
        <v>121</v>
      </c>
      <c r="BM139" s="210" t="s">
        <v>205</v>
      </c>
    </row>
    <row r="140" s="13" customFormat="1">
      <c r="A140" s="13"/>
      <c r="B140" s="224"/>
      <c r="C140" s="225"/>
      <c r="D140" s="214" t="s">
        <v>123</v>
      </c>
      <c r="E140" s="226" t="s">
        <v>19</v>
      </c>
      <c r="F140" s="227" t="s">
        <v>206</v>
      </c>
      <c r="G140" s="225"/>
      <c r="H140" s="226" t="s">
        <v>19</v>
      </c>
      <c r="I140" s="228"/>
      <c r="J140" s="225"/>
      <c r="K140" s="225"/>
      <c r="L140" s="229"/>
      <c r="M140" s="230"/>
      <c r="N140" s="231"/>
      <c r="O140" s="231"/>
      <c r="P140" s="231"/>
      <c r="Q140" s="231"/>
      <c r="R140" s="231"/>
      <c r="S140" s="231"/>
      <c r="T140" s="23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3" t="s">
        <v>123</v>
      </c>
      <c r="AU140" s="233" t="s">
        <v>83</v>
      </c>
      <c r="AV140" s="13" t="s">
        <v>83</v>
      </c>
      <c r="AW140" s="13" t="s">
        <v>37</v>
      </c>
      <c r="AX140" s="13" t="s">
        <v>76</v>
      </c>
      <c r="AY140" s="233" t="s">
        <v>116</v>
      </c>
    </row>
    <row r="141" s="12" customFormat="1">
      <c r="A141" s="12"/>
      <c r="B141" s="212"/>
      <c r="C141" s="213"/>
      <c r="D141" s="214" t="s">
        <v>123</v>
      </c>
      <c r="E141" s="215" t="s">
        <v>19</v>
      </c>
      <c r="F141" s="216" t="s">
        <v>124</v>
      </c>
      <c r="G141" s="213"/>
      <c r="H141" s="217">
        <v>1</v>
      </c>
      <c r="I141" s="218"/>
      <c r="J141" s="213"/>
      <c r="K141" s="213"/>
      <c r="L141" s="219"/>
      <c r="M141" s="220"/>
      <c r="N141" s="221"/>
      <c r="O141" s="221"/>
      <c r="P141" s="221"/>
      <c r="Q141" s="221"/>
      <c r="R141" s="221"/>
      <c r="S141" s="221"/>
      <c r="T141" s="22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T141" s="223" t="s">
        <v>123</v>
      </c>
      <c r="AU141" s="223" t="s">
        <v>83</v>
      </c>
      <c r="AV141" s="12" t="s">
        <v>85</v>
      </c>
      <c r="AW141" s="12" t="s">
        <v>37</v>
      </c>
      <c r="AX141" s="12" t="s">
        <v>83</v>
      </c>
      <c r="AY141" s="223" t="s">
        <v>116</v>
      </c>
    </row>
    <row r="142" s="2" customFormat="1" ht="16.5" customHeight="1">
      <c r="A142" s="36"/>
      <c r="B142" s="37"/>
      <c r="C142" s="199" t="s">
        <v>207</v>
      </c>
      <c r="D142" s="199" t="s">
        <v>117</v>
      </c>
      <c r="E142" s="200" t="s">
        <v>208</v>
      </c>
      <c r="F142" s="201" t="s">
        <v>209</v>
      </c>
      <c r="G142" s="202" t="s">
        <v>120</v>
      </c>
      <c r="H142" s="203">
        <v>1</v>
      </c>
      <c r="I142" s="204"/>
      <c r="J142" s="205">
        <f>ROUND(I142*H142,2)</f>
        <v>0</v>
      </c>
      <c r="K142" s="201" t="s">
        <v>134</v>
      </c>
      <c r="L142" s="42"/>
      <c r="M142" s="206" t="s">
        <v>19</v>
      </c>
      <c r="N142" s="207" t="s">
        <v>47</v>
      </c>
      <c r="O142" s="82"/>
      <c r="P142" s="208">
        <f>O142*H142</f>
        <v>0</v>
      </c>
      <c r="Q142" s="208">
        <v>0</v>
      </c>
      <c r="R142" s="208">
        <f>Q142*H142</f>
        <v>0</v>
      </c>
      <c r="S142" s="208">
        <v>0</v>
      </c>
      <c r="T142" s="209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0" t="s">
        <v>121</v>
      </c>
      <c r="AT142" s="210" t="s">
        <v>117</v>
      </c>
      <c r="AU142" s="210" t="s">
        <v>83</v>
      </c>
      <c r="AY142" s="15" t="s">
        <v>116</v>
      </c>
      <c r="BE142" s="211">
        <f>IF(N142="základní",J142,0)</f>
        <v>0</v>
      </c>
      <c r="BF142" s="211">
        <f>IF(N142="snížená",J142,0)</f>
        <v>0</v>
      </c>
      <c r="BG142" s="211">
        <f>IF(N142="zákl. přenesená",J142,0)</f>
        <v>0</v>
      </c>
      <c r="BH142" s="211">
        <f>IF(N142="sníž. přenesená",J142,0)</f>
        <v>0</v>
      </c>
      <c r="BI142" s="211">
        <f>IF(N142="nulová",J142,0)</f>
        <v>0</v>
      </c>
      <c r="BJ142" s="15" t="s">
        <v>83</v>
      </c>
      <c r="BK142" s="211">
        <f>ROUND(I142*H142,2)</f>
        <v>0</v>
      </c>
      <c r="BL142" s="15" t="s">
        <v>121</v>
      </c>
      <c r="BM142" s="210" t="s">
        <v>210</v>
      </c>
    </row>
    <row r="143" s="2" customFormat="1">
      <c r="A143" s="36"/>
      <c r="B143" s="37"/>
      <c r="C143" s="38"/>
      <c r="D143" s="234" t="s">
        <v>136</v>
      </c>
      <c r="E143" s="38"/>
      <c r="F143" s="235" t="s">
        <v>211</v>
      </c>
      <c r="G143" s="38"/>
      <c r="H143" s="38"/>
      <c r="I143" s="236"/>
      <c r="J143" s="38"/>
      <c r="K143" s="38"/>
      <c r="L143" s="42"/>
      <c r="M143" s="237"/>
      <c r="N143" s="238"/>
      <c r="O143" s="82"/>
      <c r="P143" s="82"/>
      <c r="Q143" s="82"/>
      <c r="R143" s="82"/>
      <c r="S143" s="82"/>
      <c r="T143" s="83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5" t="s">
        <v>136</v>
      </c>
      <c r="AU143" s="15" t="s">
        <v>83</v>
      </c>
    </row>
    <row r="144" s="13" customFormat="1">
      <c r="A144" s="13"/>
      <c r="B144" s="224"/>
      <c r="C144" s="225"/>
      <c r="D144" s="214" t="s">
        <v>123</v>
      </c>
      <c r="E144" s="226" t="s">
        <v>19</v>
      </c>
      <c r="F144" s="227" t="s">
        <v>212</v>
      </c>
      <c r="G144" s="225"/>
      <c r="H144" s="226" t="s">
        <v>19</v>
      </c>
      <c r="I144" s="228"/>
      <c r="J144" s="225"/>
      <c r="K144" s="225"/>
      <c r="L144" s="229"/>
      <c r="M144" s="230"/>
      <c r="N144" s="231"/>
      <c r="O144" s="231"/>
      <c r="P144" s="231"/>
      <c r="Q144" s="231"/>
      <c r="R144" s="231"/>
      <c r="S144" s="231"/>
      <c r="T144" s="23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3" t="s">
        <v>123</v>
      </c>
      <c r="AU144" s="233" t="s">
        <v>83</v>
      </c>
      <c r="AV144" s="13" t="s">
        <v>83</v>
      </c>
      <c r="AW144" s="13" t="s">
        <v>37</v>
      </c>
      <c r="AX144" s="13" t="s">
        <v>76</v>
      </c>
      <c r="AY144" s="233" t="s">
        <v>116</v>
      </c>
    </row>
    <row r="145" s="13" customFormat="1">
      <c r="A145" s="13"/>
      <c r="B145" s="224"/>
      <c r="C145" s="225"/>
      <c r="D145" s="214" t="s">
        <v>123</v>
      </c>
      <c r="E145" s="226" t="s">
        <v>19</v>
      </c>
      <c r="F145" s="227" t="s">
        <v>213</v>
      </c>
      <c r="G145" s="225"/>
      <c r="H145" s="226" t="s">
        <v>19</v>
      </c>
      <c r="I145" s="228"/>
      <c r="J145" s="225"/>
      <c r="K145" s="225"/>
      <c r="L145" s="229"/>
      <c r="M145" s="230"/>
      <c r="N145" s="231"/>
      <c r="O145" s="231"/>
      <c r="P145" s="231"/>
      <c r="Q145" s="231"/>
      <c r="R145" s="231"/>
      <c r="S145" s="231"/>
      <c r="T145" s="23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3" t="s">
        <v>123</v>
      </c>
      <c r="AU145" s="233" t="s">
        <v>83</v>
      </c>
      <c r="AV145" s="13" t="s">
        <v>83</v>
      </c>
      <c r="AW145" s="13" t="s">
        <v>37</v>
      </c>
      <c r="AX145" s="13" t="s">
        <v>76</v>
      </c>
      <c r="AY145" s="233" t="s">
        <v>116</v>
      </c>
    </row>
    <row r="146" s="12" customFormat="1">
      <c r="A146" s="12"/>
      <c r="B146" s="212"/>
      <c r="C146" s="213"/>
      <c r="D146" s="214" t="s">
        <v>123</v>
      </c>
      <c r="E146" s="215" t="s">
        <v>19</v>
      </c>
      <c r="F146" s="216" t="s">
        <v>124</v>
      </c>
      <c r="G146" s="213"/>
      <c r="H146" s="217">
        <v>1</v>
      </c>
      <c r="I146" s="218"/>
      <c r="J146" s="213"/>
      <c r="K146" s="213"/>
      <c r="L146" s="219"/>
      <c r="M146" s="220"/>
      <c r="N146" s="221"/>
      <c r="O146" s="221"/>
      <c r="P146" s="221"/>
      <c r="Q146" s="221"/>
      <c r="R146" s="221"/>
      <c r="S146" s="221"/>
      <c r="T146" s="22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23" t="s">
        <v>123</v>
      </c>
      <c r="AU146" s="223" t="s">
        <v>83</v>
      </c>
      <c r="AV146" s="12" t="s">
        <v>85</v>
      </c>
      <c r="AW146" s="12" t="s">
        <v>37</v>
      </c>
      <c r="AX146" s="12" t="s">
        <v>83</v>
      </c>
      <c r="AY146" s="223" t="s">
        <v>116</v>
      </c>
    </row>
    <row r="147" s="2" customFormat="1" ht="16.5" customHeight="1">
      <c r="A147" s="36"/>
      <c r="B147" s="37"/>
      <c r="C147" s="199" t="s">
        <v>214</v>
      </c>
      <c r="D147" s="199" t="s">
        <v>117</v>
      </c>
      <c r="E147" s="200" t="s">
        <v>215</v>
      </c>
      <c r="F147" s="201" t="s">
        <v>216</v>
      </c>
      <c r="G147" s="202" t="s">
        <v>120</v>
      </c>
      <c r="H147" s="203">
        <v>1</v>
      </c>
      <c r="I147" s="204"/>
      <c r="J147" s="205">
        <f>ROUND(I147*H147,2)</f>
        <v>0</v>
      </c>
      <c r="K147" s="201" t="s">
        <v>134</v>
      </c>
      <c r="L147" s="42"/>
      <c r="M147" s="206" t="s">
        <v>19</v>
      </c>
      <c r="N147" s="207" t="s">
        <v>47</v>
      </c>
      <c r="O147" s="82"/>
      <c r="P147" s="208">
        <f>O147*H147</f>
        <v>0</v>
      </c>
      <c r="Q147" s="208">
        <v>0</v>
      </c>
      <c r="R147" s="208">
        <f>Q147*H147</f>
        <v>0</v>
      </c>
      <c r="S147" s="208">
        <v>0</v>
      </c>
      <c r="T147" s="209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0" t="s">
        <v>121</v>
      </c>
      <c r="AT147" s="210" t="s">
        <v>117</v>
      </c>
      <c r="AU147" s="210" t="s">
        <v>83</v>
      </c>
      <c r="AY147" s="15" t="s">
        <v>116</v>
      </c>
      <c r="BE147" s="211">
        <f>IF(N147="základní",J147,0)</f>
        <v>0</v>
      </c>
      <c r="BF147" s="211">
        <f>IF(N147="snížená",J147,0)</f>
        <v>0</v>
      </c>
      <c r="BG147" s="211">
        <f>IF(N147="zákl. přenesená",J147,0)</f>
        <v>0</v>
      </c>
      <c r="BH147" s="211">
        <f>IF(N147="sníž. přenesená",J147,0)</f>
        <v>0</v>
      </c>
      <c r="BI147" s="211">
        <f>IF(N147="nulová",J147,0)</f>
        <v>0</v>
      </c>
      <c r="BJ147" s="15" t="s">
        <v>83</v>
      </c>
      <c r="BK147" s="211">
        <f>ROUND(I147*H147,2)</f>
        <v>0</v>
      </c>
      <c r="BL147" s="15" t="s">
        <v>121</v>
      </c>
      <c r="BM147" s="210" t="s">
        <v>217</v>
      </c>
    </row>
    <row r="148" s="2" customFormat="1">
      <c r="A148" s="36"/>
      <c r="B148" s="37"/>
      <c r="C148" s="38"/>
      <c r="D148" s="234" t="s">
        <v>136</v>
      </c>
      <c r="E148" s="38"/>
      <c r="F148" s="235" t="s">
        <v>218</v>
      </c>
      <c r="G148" s="38"/>
      <c r="H148" s="38"/>
      <c r="I148" s="236"/>
      <c r="J148" s="38"/>
      <c r="K148" s="38"/>
      <c r="L148" s="42"/>
      <c r="M148" s="237"/>
      <c r="N148" s="238"/>
      <c r="O148" s="82"/>
      <c r="P148" s="82"/>
      <c r="Q148" s="82"/>
      <c r="R148" s="82"/>
      <c r="S148" s="82"/>
      <c r="T148" s="83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136</v>
      </c>
      <c r="AU148" s="15" t="s">
        <v>83</v>
      </c>
    </row>
    <row r="149" s="13" customFormat="1">
      <c r="A149" s="13"/>
      <c r="B149" s="224"/>
      <c r="C149" s="225"/>
      <c r="D149" s="214" t="s">
        <v>123</v>
      </c>
      <c r="E149" s="226" t="s">
        <v>19</v>
      </c>
      <c r="F149" s="227" t="s">
        <v>219</v>
      </c>
      <c r="G149" s="225"/>
      <c r="H149" s="226" t="s">
        <v>19</v>
      </c>
      <c r="I149" s="228"/>
      <c r="J149" s="225"/>
      <c r="K149" s="225"/>
      <c r="L149" s="229"/>
      <c r="M149" s="230"/>
      <c r="N149" s="231"/>
      <c r="O149" s="231"/>
      <c r="P149" s="231"/>
      <c r="Q149" s="231"/>
      <c r="R149" s="231"/>
      <c r="S149" s="231"/>
      <c r="T149" s="23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3" t="s">
        <v>123</v>
      </c>
      <c r="AU149" s="233" t="s">
        <v>83</v>
      </c>
      <c r="AV149" s="13" t="s">
        <v>83</v>
      </c>
      <c r="AW149" s="13" t="s">
        <v>37</v>
      </c>
      <c r="AX149" s="13" t="s">
        <v>76</v>
      </c>
      <c r="AY149" s="233" t="s">
        <v>116</v>
      </c>
    </row>
    <row r="150" s="12" customFormat="1">
      <c r="A150" s="12"/>
      <c r="B150" s="212"/>
      <c r="C150" s="213"/>
      <c r="D150" s="214" t="s">
        <v>123</v>
      </c>
      <c r="E150" s="215" t="s">
        <v>19</v>
      </c>
      <c r="F150" s="216" t="s">
        <v>124</v>
      </c>
      <c r="G150" s="213"/>
      <c r="H150" s="217">
        <v>1</v>
      </c>
      <c r="I150" s="218"/>
      <c r="J150" s="213"/>
      <c r="K150" s="213"/>
      <c r="L150" s="219"/>
      <c r="M150" s="220"/>
      <c r="N150" s="221"/>
      <c r="O150" s="221"/>
      <c r="P150" s="221"/>
      <c r="Q150" s="221"/>
      <c r="R150" s="221"/>
      <c r="S150" s="221"/>
      <c r="T150" s="22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T150" s="223" t="s">
        <v>123</v>
      </c>
      <c r="AU150" s="223" t="s">
        <v>83</v>
      </c>
      <c r="AV150" s="12" t="s">
        <v>85</v>
      </c>
      <c r="AW150" s="12" t="s">
        <v>37</v>
      </c>
      <c r="AX150" s="12" t="s">
        <v>83</v>
      </c>
      <c r="AY150" s="223" t="s">
        <v>116</v>
      </c>
    </row>
    <row r="151" s="2" customFormat="1" ht="16.5" customHeight="1">
      <c r="A151" s="36"/>
      <c r="B151" s="37"/>
      <c r="C151" s="199" t="s">
        <v>220</v>
      </c>
      <c r="D151" s="199" t="s">
        <v>117</v>
      </c>
      <c r="E151" s="200" t="s">
        <v>221</v>
      </c>
      <c r="F151" s="201" t="s">
        <v>222</v>
      </c>
      <c r="G151" s="202" t="s">
        <v>120</v>
      </c>
      <c r="H151" s="203">
        <v>1</v>
      </c>
      <c r="I151" s="204"/>
      <c r="J151" s="205">
        <f>ROUND(I151*H151,2)</f>
        <v>0</v>
      </c>
      <c r="K151" s="201" t="s">
        <v>19</v>
      </c>
      <c r="L151" s="42"/>
      <c r="M151" s="206" t="s">
        <v>19</v>
      </c>
      <c r="N151" s="207" t="s">
        <v>47</v>
      </c>
      <c r="O151" s="82"/>
      <c r="P151" s="208">
        <f>O151*H151</f>
        <v>0</v>
      </c>
      <c r="Q151" s="208">
        <v>0</v>
      </c>
      <c r="R151" s="208">
        <f>Q151*H151</f>
        <v>0</v>
      </c>
      <c r="S151" s="208">
        <v>0</v>
      </c>
      <c r="T151" s="209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0" t="s">
        <v>121</v>
      </c>
      <c r="AT151" s="210" t="s">
        <v>117</v>
      </c>
      <c r="AU151" s="210" t="s">
        <v>83</v>
      </c>
      <c r="AY151" s="15" t="s">
        <v>116</v>
      </c>
      <c r="BE151" s="211">
        <f>IF(N151="základní",J151,0)</f>
        <v>0</v>
      </c>
      <c r="BF151" s="211">
        <f>IF(N151="snížená",J151,0)</f>
        <v>0</v>
      </c>
      <c r="BG151" s="211">
        <f>IF(N151="zákl. přenesená",J151,0)</f>
        <v>0</v>
      </c>
      <c r="BH151" s="211">
        <f>IF(N151="sníž. přenesená",J151,0)</f>
        <v>0</v>
      </c>
      <c r="BI151" s="211">
        <f>IF(N151="nulová",J151,0)</f>
        <v>0</v>
      </c>
      <c r="BJ151" s="15" t="s">
        <v>83</v>
      </c>
      <c r="BK151" s="211">
        <f>ROUND(I151*H151,2)</f>
        <v>0</v>
      </c>
      <c r="BL151" s="15" t="s">
        <v>121</v>
      </c>
      <c r="BM151" s="210" t="s">
        <v>223</v>
      </c>
    </row>
    <row r="152" s="12" customFormat="1">
      <c r="A152" s="12"/>
      <c r="B152" s="212"/>
      <c r="C152" s="213"/>
      <c r="D152" s="214" t="s">
        <v>123</v>
      </c>
      <c r="E152" s="215" t="s">
        <v>19</v>
      </c>
      <c r="F152" s="216" t="s">
        <v>124</v>
      </c>
      <c r="G152" s="213"/>
      <c r="H152" s="217">
        <v>1</v>
      </c>
      <c r="I152" s="218"/>
      <c r="J152" s="213"/>
      <c r="K152" s="213"/>
      <c r="L152" s="219"/>
      <c r="M152" s="220"/>
      <c r="N152" s="221"/>
      <c r="O152" s="221"/>
      <c r="P152" s="221"/>
      <c r="Q152" s="221"/>
      <c r="R152" s="221"/>
      <c r="S152" s="221"/>
      <c r="T152" s="22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23" t="s">
        <v>123</v>
      </c>
      <c r="AU152" s="223" t="s">
        <v>83</v>
      </c>
      <c r="AV152" s="12" t="s">
        <v>85</v>
      </c>
      <c r="AW152" s="12" t="s">
        <v>37</v>
      </c>
      <c r="AX152" s="12" t="s">
        <v>83</v>
      </c>
      <c r="AY152" s="223" t="s">
        <v>116</v>
      </c>
    </row>
    <row r="153" s="2" customFormat="1" ht="16.5" customHeight="1">
      <c r="A153" s="36"/>
      <c r="B153" s="37"/>
      <c r="C153" s="199" t="s">
        <v>224</v>
      </c>
      <c r="D153" s="199" t="s">
        <v>117</v>
      </c>
      <c r="E153" s="200" t="s">
        <v>225</v>
      </c>
      <c r="F153" s="201" t="s">
        <v>226</v>
      </c>
      <c r="G153" s="202" t="s">
        <v>120</v>
      </c>
      <c r="H153" s="203">
        <v>1</v>
      </c>
      <c r="I153" s="204"/>
      <c r="J153" s="205">
        <f>ROUND(I153*H153,2)</f>
        <v>0</v>
      </c>
      <c r="K153" s="201" t="s">
        <v>19</v>
      </c>
      <c r="L153" s="42"/>
      <c r="M153" s="206" t="s">
        <v>19</v>
      </c>
      <c r="N153" s="207" t="s">
        <v>47</v>
      </c>
      <c r="O153" s="82"/>
      <c r="P153" s="208">
        <f>O153*H153</f>
        <v>0</v>
      </c>
      <c r="Q153" s="208">
        <v>0</v>
      </c>
      <c r="R153" s="208">
        <f>Q153*H153</f>
        <v>0</v>
      </c>
      <c r="S153" s="208">
        <v>0</v>
      </c>
      <c r="T153" s="209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10" t="s">
        <v>121</v>
      </c>
      <c r="AT153" s="210" t="s">
        <v>117</v>
      </c>
      <c r="AU153" s="210" t="s">
        <v>83</v>
      </c>
      <c r="AY153" s="15" t="s">
        <v>116</v>
      </c>
      <c r="BE153" s="211">
        <f>IF(N153="základní",J153,0)</f>
        <v>0</v>
      </c>
      <c r="BF153" s="211">
        <f>IF(N153="snížená",J153,0)</f>
        <v>0</v>
      </c>
      <c r="BG153" s="211">
        <f>IF(N153="zákl. přenesená",J153,0)</f>
        <v>0</v>
      </c>
      <c r="BH153" s="211">
        <f>IF(N153="sníž. přenesená",J153,0)</f>
        <v>0</v>
      </c>
      <c r="BI153" s="211">
        <f>IF(N153="nulová",J153,0)</f>
        <v>0</v>
      </c>
      <c r="BJ153" s="15" t="s">
        <v>83</v>
      </c>
      <c r="BK153" s="211">
        <f>ROUND(I153*H153,2)</f>
        <v>0</v>
      </c>
      <c r="BL153" s="15" t="s">
        <v>121</v>
      </c>
      <c r="BM153" s="210" t="s">
        <v>227</v>
      </c>
    </row>
    <row r="154" s="13" customFormat="1">
      <c r="A154" s="13"/>
      <c r="B154" s="224"/>
      <c r="C154" s="225"/>
      <c r="D154" s="214" t="s">
        <v>123</v>
      </c>
      <c r="E154" s="226" t="s">
        <v>19</v>
      </c>
      <c r="F154" s="227" t="s">
        <v>228</v>
      </c>
      <c r="G154" s="225"/>
      <c r="H154" s="226" t="s">
        <v>19</v>
      </c>
      <c r="I154" s="228"/>
      <c r="J154" s="225"/>
      <c r="K154" s="225"/>
      <c r="L154" s="229"/>
      <c r="M154" s="230"/>
      <c r="N154" s="231"/>
      <c r="O154" s="231"/>
      <c r="P154" s="231"/>
      <c r="Q154" s="231"/>
      <c r="R154" s="231"/>
      <c r="S154" s="231"/>
      <c r="T154" s="23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3" t="s">
        <v>123</v>
      </c>
      <c r="AU154" s="233" t="s">
        <v>83</v>
      </c>
      <c r="AV154" s="13" t="s">
        <v>83</v>
      </c>
      <c r="AW154" s="13" t="s">
        <v>37</v>
      </c>
      <c r="AX154" s="13" t="s">
        <v>76</v>
      </c>
      <c r="AY154" s="233" t="s">
        <v>116</v>
      </c>
    </row>
    <row r="155" s="12" customFormat="1">
      <c r="A155" s="12"/>
      <c r="B155" s="212"/>
      <c r="C155" s="213"/>
      <c r="D155" s="214" t="s">
        <v>123</v>
      </c>
      <c r="E155" s="215" t="s">
        <v>19</v>
      </c>
      <c r="F155" s="216" t="s">
        <v>124</v>
      </c>
      <c r="G155" s="213"/>
      <c r="H155" s="217">
        <v>1</v>
      </c>
      <c r="I155" s="218"/>
      <c r="J155" s="213"/>
      <c r="K155" s="213"/>
      <c r="L155" s="219"/>
      <c r="M155" s="220"/>
      <c r="N155" s="221"/>
      <c r="O155" s="221"/>
      <c r="P155" s="221"/>
      <c r="Q155" s="221"/>
      <c r="R155" s="221"/>
      <c r="S155" s="221"/>
      <c r="T155" s="22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23" t="s">
        <v>123</v>
      </c>
      <c r="AU155" s="223" t="s">
        <v>83</v>
      </c>
      <c r="AV155" s="12" t="s">
        <v>85</v>
      </c>
      <c r="AW155" s="12" t="s">
        <v>37</v>
      </c>
      <c r="AX155" s="12" t="s">
        <v>83</v>
      </c>
      <c r="AY155" s="223" t="s">
        <v>116</v>
      </c>
    </row>
    <row r="156" s="2" customFormat="1" ht="16.5" customHeight="1">
      <c r="A156" s="36"/>
      <c r="B156" s="37"/>
      <c r="C156" s="199" t="s">
        <v>7</v>
      </c>
      <c r="D156" s="199" t="s">
        <v>117</v>
      </c>
      <c r="E156" s="200" t="s">
        <v>229</v>
      </c>
      <c r="F156" s="201" t="s">
        <v>230</v>
      </c>
      <c r="G156" s="202" t="s">
        <v>231</v>
      </c>
      <c r="H156" s="203">
        <v>1</v>
      </c>
      <c r="I156" s="204"/>
      <c r="J156" s="205">
        <f>ROUND(I156*H156,2)</f>
        <v>0</v>
      </c>
      <c r="K156" s="201" t="s">
        <v>134</v>
      </c>
      <c r="L156" s="42"/>
      <c r="M156" s="206" t="s">
        <v>19</v>
      </c>
      <c r="N156" s="207" t="s">
        <v>47</v>
      </c>
      <c r="O156" s="82"/>
      <c r="P156" s="208">
        <f>O156*H156</f>
        <v>0</v>
      </c>
      <c r="Q156" s="208">
        <v>0</v>
      </c>
      <c r="R156" s="208">
        <f>Q156*H156</f>
        <v>0</v>
      </c>
      <c r="S156" s="208">
        <v>0</v>
      </c>
      <c r="T156" s="209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0" t="s">
        <v>121</v>
      </c>
      <c r="AT156" s="210" t="s">
        <v>117</v>
      </c>
      <c r="AU156" s="210" t="s">
        <v>83</v>
      </c>
      <c r="AY156" s="15" t="s">
        <v>116</v>
      </c>
      <c r="BE156" s="211">
        <f>IF(N156="základní",J156,0)</f>
        <v>0</v>
      </c>
      <c r="BF156" s="211">
        <f>IF(N156="snížená",J156,0)</f>
        <v>0</v>
      </c>
      <c r="BG156" s="211">
        <f>IF(N156="zákl. přenesená",J156,0)</f>
        <v>0</v>
      </c>
      <c r="BH156" s="211">
        <f>IF(N156="sníž. přenesená",J156,0)</f>
        <v>0</v>
      </c>
      <c r="BI156" s="211">
        <f>IF(N156="nulová",J156,0)</f>
        <v>0</v>
      </c>
      <c r="BJ156" s="15" t="s">
        <v>83</v>
      </c>
      <c r="BK156" s="211">
        <f>ROUND(I156*H156,2)</f>
        <v>0</v>
      </c>
      <c r="BL156" s="15" t="s">
        <v>121</v>
      </c>
      <c r="BM156" s="210" t="s">
        <v>232</v>
      </c>
    </row>
    <row r="157" s="2" customFormat="1">
      <c r="A157" s="36"/>
      <c r="B157" s="37"/>
      <c r="C157" s="38"/>
      <c r="D157" s="234" t="s">
        <v>136</v>
      </c>
      <c r="E157" s="38"/>
      <c r="F157" s="235" t="s">
        <v>233</v>
      </c>
      <c r="G157" s="38"/>
      <c r="H157" s="38"/>
      <c r="I157" s="236"/>
      <c r="J157" s="38"/>
      <c r="K157" s="38"/>
      <c r="L157" s="42"/>
      <c r="M157" s="237"/>
      <c r="N157" s="238"/>
      <c r="O157" s="82"/>
      <c r="P157" s="82"/>
      <c r="Q157" s="82"/>
      <c r="R157" s="82"/>
      <c r="S157" s="82"/>
      <c r="T157" s="83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5" t="s">
        <v>136</v>
      </c>
      <c r="AU157" s="15" t="s">
        <v>83</v>
      </c>
    </row>
    <row r="158" s="13" customFormat="1">
      <c r="A158" s="13"/>
      <c r="B158" s="224"/>
      <c r="C158" s="225"/>
      <c r="D158" s="214" t="s">
        <v>123</v>
      </c>
      <c r="E158" s="226" t="s">
        <v>19</v>
      </c>
      <c r="F158" s="227" t="s">
        <v>234</v>
      </c>
      <c r="G158" s="225"/>
      <c r="H158" s="226" t="s">
        <v>19</v>
      </c>
      <c r="I158" s="228"/>
      <c r="J158" s="225"/>
      <c r="K158" s="225"/>
      <c r="L158" s="229"/>
      <c r="M158" s="230"/>
      <c r="N158" s="231"/>
      <c r="O158" s="231"/>
      <c r="P158" s="231"/>
      <c r="Q158" s="231"/>
      <c r="R158" s="231"/>
      <c r="S158" s="231"/>
      <c r="T158" s="23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3" t="s">
        <v>123</v>
      </c>
      <c r="AU158" s="233" t="s">
        <v>83</v>
      </c>
      <c r="AV158" s="13" t="s">
        <v>83</v>
      </c>
      <c r="AW158" s="13" t="s">
        <v>37</v>
      </c>
      <c r="AX158" s="13" t="s">
        <v>76</v>
      </c>
      <c r="AY158" s="233" t="s">
        <v>116</v>
      </c>
    </row>
    <row r="159" s="13" customFormat="1">
      <c r="A159" s="13"/>
      <c r="B159" s="224"/>
      <c r="C159" s="225"/>
      <c r="D159" s="214" t="s">
        <v>123</v>
      </c>
      <c r="E159" s="226" t="s">
        <v>19</v>
      </c>
      <c r="F159" s="227" t="s">
        <v>235</v>
      </c>
      <c r="G159" s="225"/>
      <c r="H159" s="226" t="s">
        <v>19</v>
      </c>
      <c r="I159" s="228"/>
      <c r="J159" s="225"/>
      <c r="K159" s="225"/>
      <c r="L159" s="229"/>
      <c r="M159" s="230"/>
      <c r="N159" s="231"/>
      <c r="O159" s="231"/>
      <c r="P159" s="231"/>
      <c r="Q159" s="231"/>
      <c r="R159" s="231"/>
      <c r="S159" s="231"/>
      <c r="T159" s="23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3" t="s">
        <v>123</v>
      </c>
      <c r="AU159" s="233" t="s">
        <v>83</v>
      </c>
      <c r="AV159" s="13" t="s">
        <v>83</v>
      </c>
      <c r="AW159" s="13" t="s">
        <v>37</v>
      </c>
      <c r="AX159" s="13" t="s">
        <v>76</v>
      </c>
      <c r="AY159" s="233" t="s">
        <v>116</v>
      </c>
    </row>
    <row r="160" s="13" customFormat="1">
      <c r="A160" s="13"/>
      <c r="B160" s="224"/>
      <c r="C160" s="225"/>
      <c r="D160" s="214" t="s">
        <v>123</v>
      </c>
      <c r="E160" s="226" t="s">
        <v>19</v>
      </c>
      <c r="F160" s="227" t="s">
        <v>236</v>
      </c>
      <c r="G160" s="225"/>
      <c r="H160" s="226" t="s">
        <v>19</v>
      </c>
      <c r="I160" s="228"/>
      <c r="J160" s="225"/>
      <c r="K160" s="225"/>
      <c r="L160" s="229"/>
      <c r="M160" s="230"/>
      <c r="N160" s="231"/>
      <c r="O160" s="231"/>
      <c r="P160" s="231"/>
      <c r="Q160" s="231"/>
      <c r="R160" s="231"/>
      <c r="S160" s="231"/>
      <c r="T160" s="23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3" t="s">
        <v>123</v>
      </c>
      <c r="AU160" s="233" t="s">
        <v>83</v>
      </c>
      <c r="AV160" s="13" t="s">
        <v>83</v>
      </c>
      <c r="AW160" s="13" t="s">
        <v>37</v>
      </c>
      <c r="AX160" s="13" t="s">
        <v>76</v>
      </c>
      <c r="AY160" s="233" t="s">
        <v>116</v>
      </c>
    </row>
    <row r="161" s="13" customFormat="1">
      <c r="A161" s="13"/>
      <c r="B161" s="224"/>
      <c r="C161" s="225"/>
      <c r="D161" s="214" t="s">
        <v>123</v>
      </c>
      <c r="E161" s="226" t="s">
        <v>19</v>
      </c>
      <c r="F161" s="227" t="s">
        <v>237</v>
      </c>
      <c r="G161" s="225"/>
      <c r="H161" s="226" t="s">
        <v>19</v>
      </c>
      <c r="I161" s="228"/>
      <c r="J161" s="225"/>
      <c r="K161" s="225"/>
      <c r="L161" s="229"/>
      <c r="M161" s="230"/>
      <c r="N161" s="231"/>
      <c r="O161" s="231"/>
      <c r="P161" s="231"/>
      <c r="Q161" s="231"/>
      <c r="R161" s="231"/>
      <c r="S161" s="231"/>
      <c r="T161" s="23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3" t="s">
        <v>123</v>
      </c>
      <c r="AU161" s="233" t="s">
        <v>83</v>
      </c>
      <c r="AV161" s="13" t="s">
        <v>83</v>
      </c>
      <c r="AW161" s="13" t="s">
        <v>37</v>
      </c>
      <c r="AX161" s="13" t="s">
        <v>76</v>
      </c>
      <c r="AY161" s="233" t="s">
        <v>116</v>
      </c>
    </row>
    <row r="162" s="13" customFormat="1">
      <c r="A162" s="13"/>
      <c r="B162" s="224"/>
      <c r="C162" s="225"/>
      <c r="D162" s="214" t="s">
        <v>123</v>
      </c>
      <c r="E162" s="226" t="s">
        <v>19</v>
      </c>
      <c r="F162" s="227" t="s">
        <v>238</v>
      </c>
      <c r="G162" s="225"/>
      <c r="H162" s="226" t="s">
        <v>19</v>
      </c>
      <c r="I162" s="228"/>
      <c r="J162" s="225"/>
      <c r="K162" s="225"/>
      <c r="L162" s="229"/>
      <c r="M162" s="230"/>
      <c r="N162" s="231"/>
      <c r="O162" s="231"/>
      <c r="P162" s="231"/>
      <c r="Q162" s="231"/>
      <c r="R162" s="231"/>
      <c r="S162" s="231"/>
      <c r="T162" s="23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3" t="s">
        <v>123</v>
      </c>
      <c r="AU162" s="233" t="s">
        <v>83</v>
      </c>
      <c r="AV162" s="13" t="s">
        <v>83</v>
      </c>
      <c r="AW162" s="13" t="s">
        <v>37</v>
      </c>
      <c r="AX162" s="13" t="s">
        <v>76</v>
      </c>
      <c r="AY162" s="233" t="s">
        <v>116</v>
      </c>
    </row>
    <row r="163" s="13" customFormat="1">
      <c r="A163" s="13"/>
      <c r="B163" s="224"/>
      <c r="C163" s="225"/>
      <c r="D163" s="214" t="s">
        <v>123</v>
      </c>
      <c r="E163" s="226" t="s">
        <v>19</v>
      </c>
      <c r="F163" s="227" t="s">
        <v>239</v>
      </c>
      <c r="G163" s="225"/>
      <c r="H163" s="226" t="s">
        <v>19</v>
      </c>
      <c r="I163" s="228"/>
      <c r="J163" s="225"/>
      <c r="K163" s="225"/>
      <c r="L163" s="229"/>
      <c r="M163" s="230"/>
      <c r="N163" s="231"/>
      <c r="O163" s="231"/>
      <c r="P163" s="231"/>
      <c r="Q163" s="231"/>
      <c r="R163" s="231"/>
      <c r="S163" s="231"/>
      <c r="T163" s="23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3" t="s">
        <v>123</v>
      </c>
      <c r="AU163" s="233" t="s">
        <v>83</v>
      </c>
      <c r="AV163" s="13" t="s">
        <v>83</v>
      </c>
      <c r="AW163" s="13" t="s">
        <v>37</v>
      </c>
      <c r="AX163" s="13" t="s">
        <v>76</v>
      </c>
      <c r="AY163" s="233" t="s">
        <v>116</v>
      </c>
    </row>
    <row r="164" s="13" customFormat="1">
      <c r="A164" s="13"/>
      <c r="B164" s="224"/>
      <c r="C164" s="225"/>
      <c r="D164" s="214" t="s">
        <v>123</v>
      </c>
      <c r="E164" s="226" t="s">
        <v>19</v>
      </c>
      <c r="F164" s="227" t="s">
        <v>240</v>
      </c>
      <c r="G164" s="225"/>
      <c r="H164" s="226" t="s">
        <v>19</v>
      </c>
      <c r="I164" s="228"/>
      <c r="J164" s="225"/>
      <c r="K164" s="225"/>
      <c r="L164" s="229"/>
      <c r="M164" s="230"/>
      <c r="N164" s="231"/>
      <c r="O164" s="231"/>
      <c r="P164" s="231"/>
      <c r="Q164" s="231"/>
      <c r="R164" s="231"/>
      <c r="S164" s="231"/>
      <c r="T164" s="23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3" t="s">
        <v>123</v>
      </c>
      <c r="AU164" s="233" t="s">
        <v>83</v>
      </c>
      <c r="AV164" s="13" t="s">
        <v>83</v>
      </c>
      <c r="AW164" s="13" t="s">
        <v>37</v>
      </c>
      <c r="AX164" s="13" t="s">
        <v>76</v>
      </c>
      <c r="AY164" s="233" t="s">
        <v>116</v>
      </c>
    </row>
    <row r="165" s="13" customFormat="1">
      <c r="A165" s="13"/>
      <c r="B165" s="224"/>
      <c r="C165" s="225"/>
      <c r="D165" s="214" t="s">
        <v>123</v>
      </c>
      <c r="E165" s="226" t="s">
        <v>19</v>
      </c>
      <c r="F165" s="227" t="s">
        <v>237</v>
      </c>
      <c r="G165" s="225"/>
      <c r="H165" s="226" t="s">
        <v>19</v>
      </c>
      <c r="I165" s="228"/>
      <c r="J165" s="225"/>
      <c r="K165" s="225"/>
      <c r="L165" s="229"/>
      <c r="M165" s="230"/>
      <c r="N165" s="231"/>
      <c r="O165" s="231"/>
      <c r="P165" s="231"/>
      <c r="Q165" s="231"/>
      <c r="R165" s="231"/>
      <c r="S165" s="231"/>
      <c r="T165" s="23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3" t="s">
        <v>123</v>
      </c>
      <c r="AU165" s="233" t="s">
        <v>83</v>
      </c>
      <c r="AV165" s="13" t="s">
        <v>83</v>
      </c>
      <c r="AW165" s="13" t="s">
        <v>37</v>
      </c>
      <c r="AX165" s="13" t="s">
        <v>76</v>
      </c>
      <c r="AY165" s="233" t="s">
        <v>116</v>
      </c>
    </row>
    <row r="166" s="12" customFormat="1">
      <c r="A166" s="12"/>
      <c r="B166" s="212"/>
      <c r="C166" s="213"/>
      <c r="D166" s="214" t="s">
        <v>123</v>
      </c>
      <c r="E166" s="215" t="s">
        <v>19</v>
      </c>
      <c r="F166" s="216" t="s">
        <v>124</v>
      </c>
      <c r="G166" s="213"/>
      <c r="H166" s="217">
        <v>1</v>
      </c>
      <c r="I166" s="218"/>
      <c r="J166" s="213"/>
      <c r="K166" s="213"/>
      <c r="L166" s="219"/>
      <c r="M166" s="220"/>
      <c r="N166" s="221"/>
      <c r="O166" s="221"/>
      <c r="P166" s="221"/>
      <c r="Q166" s="221"/>
      <c r="R166" s="221"/>
      <c r="S166" s="221"/>
      <c r="T166" s="22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T166" s="223" t="s">
        <v>123</v>
      </c>
      <c r="AU166" s="223" t="s">
        <v>83</v>
      </c>
      <c r="AV166" s="12" t="s">
        <v>85</v>
      </c>
      <c r="AW166" s="12" t="s">
        <v>37</v>
      </c>
      <c r="AX166" s="12" t="s">
        <v>83</v>
      </c>
      <c r="AY166" s="223" t="s">
        <v>116</v>
      </c>
    </row>
    <row r="167" s="2" customFormat="1" ht="16.5" customHeight="1">
      <c r="A167" s="36"/>
      <c r="B167" s="37"/>
      <c r="C167" s="199" t="s">
        <v>241</v>
      </c>
      <c r="D167" s="199" t="s">
        <v>117</v>
      </c>
      <c r="E167" s="200" t="s">
        <v>242</v>
      </c>
      <c r="F167" s="201" t="s">
        <v>243</v>
      </c>
      <c r="G167" s="202" t="s">
        <v>120</v>
      </c>
      <c r="H167" s="203">
        <v>1</v>
      </c>
      <c r="I167" s="204"/>
      <c r="J167" s="205">
        <f>ROUND(I167*H167,2)</f>
        <v>0</v>
      </c>
      <c r="K167" s="201" t="s">
        <v>134</v>
      </c>
      <c r="L167" s="42"/>
      <c r="M167" s="206" t="s">
        <v>19</v>
      </c>
      <c r="N167" s="207" t="s">
        <v>47</v>
      </c>
      <c r="O167" s="82"/>
      <c r="P167" s="208">
        <f>O167*H167</f>
        <v>0</v>
      </c>
      <c r="Q167" s="208">
        <v>0</v>
      </c>
      <c r="R167" s="208">
        <f>Q167*H167</f>
        <v>0</v>
      </c>
      <c r="S167" s="208">
        <v>0</v>
      </c>
      <c r="T167" s="209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0" t="s">
        <v>121</v>
      </c>
      <c r="AT167" s="210" t="s">
        <v>117</v>
      </c>
      <c r="AU167" s="210" t="s">
        <v>83</v>
      </c>
      <c r="AY167" s="15" t="s">
        <v>116</v>
      </c>
      <c r="BE167" s="211">
        <f>IF(N167="základní",J167,0)</f>
        <v>0</v>
      </c>
      <c r="BF167" s="211">
        <f>IF(N167="snížená",J167,0)</f>
        <v>0</v>
      </c>
      <c r="BG167" s="211">
        <f>IF(N167="zákl. přenesená",J167,0)</f>
        <v>0</v>
      </c>
      <c r="BH167" s="211">
        <f>IF(N167="sníž. přenesená",J167,0)</f>
        <v>0</v>
      </c>
      <c r="BI167" s="211">
        <f>IF(N167="nulová",J167,0)</f>
        <v>0</v>
      </c>
      <c r="BJ167" s="15" t="s">
        <v>83</v>
      </c>
      <c r="BK167" s="211">
        <f>ROUND(I167*H167,2)</f>
        <v>0</v>
      </c>
      <c r="BL167" s="15" t="s">
        <v>121</v>
      </c>
      <c r="BM167" s="210" t="s">
        <v>244</v>
      </c>
    </row>
    <row r="168" s="2" customFormat="1">
      <c r="A168" s="36"/>
      <c r="B168" s="37"/>
      <c r="C168" s="38"/>
      <c r="D168" s="234" t="s">
        <v>136</v>
      </c>
      <c r="E168" s="38"/>
      <c r="F168" s="235" t="s">
        <v>245</v>
      </c>
      <c r="G168" s="38"/>
      <c r="H168" s="38"/>
      <c r="I168" s="236"/>
      <c r="J168" s="38"/>
      <c r="K168" s="38"/>
      <c r="L168" s="42"/>
      <c r="M168" s="237"/>
      <c r="N168" s="238"/>
      <c r="O168" s="82"/>
      <c r="P168" s="82"/>
      <c r="Q168" s="82"/>
      <c r="R168" s="82"/>
      <c r="S168" s="82"/>
      <c r="T168" s="83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5" t="s">
        <v>136</v>
      </c>
      <c r="AU168" s="15" t="s">
        <v>83</v>
      </c>
    </row>
    <row r="169" s="13" customFormat="1">
      <c r="A169" s="13"/>
      <c r="B169" s="224"/>
      <c r="C169" s="225"/>
      <c r="D169" s="214" t="s">
        <v>123</v>
      </c>
      <c r="E169" s="226" t="s">
        <v>19</v>
      </c>
      <c r="F169" s="227" t="s">
        <v>246</v>
      </c>
      <c r="G169" s="225"/>
      <c r="H169" s="226" t="s">
        <v>19</v>
      </c>
      <c r="I169" s="228"/>
      <c r="J169" s="225"/>
      <c r="K169" s="225"/>
      <c r="L169" s="229"/>
      <c r="M169" s="230"/>
      <c r="N169" s="231"/>
      <c r="O169" s="231"/>
      <c r="P169" s="231"/>
      <c r="Q169" s="231"/>
      <c r="R169" s="231"/>
      <c r="S169" s="231"/>
      <c r="T169" s="23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3" t="s">
        <v>123</v>
      </c>
      <c r="AU169" s="233" t="s">
        <v>83</v>
      </c>
      <c r="AV169" s="13" t="s">
        <v>83</v>
      </c>
      <c r="AW169" s="13" t="s">
        <v>37</v>
      </c>
      <c r="AX169" s="13" t="s">
        <v>76</v>
      </c>
      <c r="AY169" s="233" t="s">
        <v>116</v>
      </c>
    </row>
    <row r="170" s="13" customFormat="1">
      <c r="A170" s="13"/>
      <c r="B170" s="224"/>
      <c r="C170" s="225"/>
      <c r="D170" s="214" t="s">
        <v>123</v>
      </c>
      <c r="E170" s="226" t="s">
        <v>19</v>
      </c>
      <c r="F170" s="227" t="s">
        <v>247</v>
      </c>
      <c r="G170" s="225"/>
      <c r="H170" s="226" t="s">
        <v>19</v>
      </c>
      <c r="I170" s="228"/>
      <c r="J170" s="225"/>
      <c r="K170" s="225"/>
      <c r="L170" s="229"/>
      <c r="M170" s="230"/>
      <c r="N170" s="231"/>
      <c r="O170" s="231"/>
      <c r="P170" s="231"/>
      <c r="Q170" s="231"/>
      <c r="R170" s="231"/>
      <c r="S170" s="231"/>
      <c r="T170" s="23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3" t="s">
        <v>123</v>
      </c>
      <c r="AU170" s="233" t="s">
        <v>83</v>
      </c>
      <c r="AV170" s="13" t="s">
        <v>83</v>
      </c>
      <c r="AW170" s="13" t="s">
        <v>37</v>
      </c>
      <c r="AX170" s="13" t="s">
        <v>76</v>
      </c>
      <c r="AY170" s="233" t="s">
        <v>116</v>
      </c>
    </row>
    <row r="171" s="13" customFormat="1">
      <c r="A171" s="13"/>
      <c r="B171" s="224"/>
      <c r="C171" s="225"/>
      <c r="D171" s="214" t="s">
        <v>123</v>
      </c>
      <c r="E171" s="226" t="s">
        <v>19</v>
      </c>
      <c r="F171" s="227" t="s">
        <v>248</v>
      </c>
      <c r="G171" s="225"/>
      <c r="H171" s="226" t="s">
        <v>19</v>
      </c>
      <c r="I171" s="228"/>
      <c r="J171" s="225"/>
      <c r="K171" s="225"/>
      <c r="L171" s="229"/>
      <c r="M171" s="230"/>
      <c r="N171" s="231"/>
      <c r="O171" s="231"/>
      <c r="P171" s="231"/>
      <c r="Q171" s="231"/>
      <c r="R171" s="231"/>
      <c r="S171" s="231"/>
      <c r="T171" s="23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3" t="s">
        <v>123</v>
      </c>
      <c r="AU171" s="233" t="s">
        <v>83</v>
      </c>
      <c r="AV171" s="13" t="s">
        <v>83</v>
      </c>
      <c r="AW171" s="13" t="s">
        <v>37</v>
      </c>
      <c r="AX171" s="13" t="s">
        <v>76</v>
      </c>
      <c r="AY171" s="233" t="s">
        <v>116</v>
      </c>
    </row>
    <row r="172" s="13" customFormat="1">
      <c r="A172" s="13"/>
      <c r="B172" s="224"/>
      <c r="C172" s="225"/>
      <c r="D172" s="214" t="s">
        <v>123</v>
      </c>
      <c r="E172" s="226" t="s">
        <v>19</v>
      </c>
      <c r="F172" s="227" t="s">
        <v>249</v>
      </c>
      <c r="G172" s="225"/>
      <c r="H172" s="226" t="s">
        <v>19</v>
      </c>
      <c r="I172" s="228"/>
      <c r="J172" s="225"/>
      <c r="K172" s="225"/>
      <c r="L172" s="229"/>
      <c r="M172" s="230"/>
      <c r="N172" s="231"/>
      <c r="O172" s="231"/>
      <c r="P172" s="231"/>
      <c r="Q172" s="231"/>
      <c r="R172" s="231"/>
      <c r="S172" s="231"/>
      <c r="T172" s="23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3" t="s">
        <v>123</v>
      </c>
      <c r="AU172" s="233" t="s">
        <v>83</v>
      </c>
      <c r="AV172" s="13" t="s">
        <v>83</v>
      </c>
      <c r="AW172" s="13" t="s">
        <v>37</v>
      </c>
      <c r="AX172" s="13" t="s">
        <v>76</v>
      </c>
      <c r="AY172" s="233" t="s">
        <v>116</v>
      </c>
    </row>
    <row r="173" s="13" customFormat="1">
      <c r="A173" s="13"/>
      <c r="B173" s="224"/>
      <c r="C173" s="225"/>
      <c r="D173" s="214" t="s">
        <v>123</v>
      </c>
      <c r="E173" s="226" t="s">
        <v>19</v>
      </c>
      <c r="F173" s="227" t="s">
        <v>250</v>
      </c>
      <c r="G173" s="225"/>
      <c r="H173" s="226" t="s">
        <v>19</v>
      </c>
      <c r="I173" s="228"/>
      <c r="J173" s="225"/>
      <c r="K173" s="225"/>
      <c r="L173" s="229"/>
      <c r="M173" s="230"/>
      <c r="N173" s="231"/>
      <c r="O173" s="231"/>
      <c r="P173" s="231"/>
      <c r="Q173" s="231"/>
      <c r="R173" s="231"/>
      <c r="S173" s="231"/>
      <c r="T173" s="23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3" t="s">
        <v>123</v>
      </c>
      <c r="AU173" s="233" t="s">
        <v>83</v>
      </c>
      <c r="AV173" s="13" t="s">
        <v>83</v>
      </c>
      <c r="AW173" s="13" t="s">
        <v>37</v>
      </c>
      <c r="AX173" s="13" t="s">
        <v>76</v>
      </c>
      <c r="AY173" s="233" t="s">
        <v>116</v>
      </c>
    </row>
    <row r="174" s="13" customFormat="1">
      <c r="A174" s="13"/>
      <c r="B174" s="224"/>
      <c r="C174" s="225"/>
      <c r="D174" s="214" t="s">
        <v>123</v>
      </c>
      <c r="E174" s="226" t="s">
        <v>19</v>
      </c>
      <c r="F174" s="227" t="s">
        <v>251</v>
      </c>
      <c r="G174" s="225"/>
      <c r="H174" s="226" t="s">
        <v>19</v>
      </c>
      <c r="I174" s="228"/>
      <c r="J174" s="225"/>
      <c r="K174" s="225"/>
      <c r="L174" s="229"/>
      <c r="M174" s="230"/>
      <c r="N174" s="231"/>
      <c r="O174" s="231"/>
      <c r="P174" s="231"/>
      <c r="Q174" s="231"/>
      <c r="R174" s="231"/>
      <c r="S174" s="231"/>
      <c r="T174" s="23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3" t="s">
        <v>123</v>
      </c>
      <c r="AU174" s="233" t="s">
        <v>83</v>
      </c>
      <c r="AV174" s="13" t="s">
        <v>83</v>
      </c>
      <c r="AW174" s="13" t="s">
        <v>37</v>
      </c>
      <c r="AX174" s="13" t="s">
        <v>76</v>
      </c>
      <c r="AY174" s="233" t="s">
        <v>116</v>
      </c>
    </row>
    <row r="175" s="13" customFormat="1">
      <c r="A175" s="13"/>
      <c r="B175" s="224"/>
      <c r="C175" s="225"/>
      <c r="D175" s="214" t="s">
        <v>123</v>
      </c>
      <c r="E175" s="226" t="s">
        <v>19</v>
      </c>
      <c r="F175" s="227" t="s">
        <v>252</v>
      </c>
      <c r="G175" s="225"/>
      <c r="H175" s="226" t="s">
        <v>19</v>
      </c>
      <c r="I175" s="228"/>
      <c r="J175" s="225"/>
      <c r="K175" s="225"/>
      <c r="L175" s="229"/>
      <c r="M175" s="230"/>
      <c r="N175" s="231"/>
      <c r="O175" s="231"/>
      <c r="P175" s="231"/>
      <c r="Q175" s="231"/>
      <c r="R175" s="231"/>
      <c r="S175" s="231"/>
      <c r="T175" s="23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3" t="s">
        <v>123</v>
      </c>
      <c r="AU175" s="233" t="s">
        <v>83</v>
      </c>
      <c r="AV175" s="13" t="s">
        <v>83</v>
      </c>
      <c r="AW175" s="13" t="s">
        <v>37</v>
      </c>
      <c r="AX175" s="13" t="s">
        <v>76</v>
      </c>
      <c r="AY175" s="233" t="s">
        <v>116</v>
      </c>
    </row>
    <row r="176" s="13" customFormat="1">
      <c r="A176" s="13"/>
      <c r="B176" s="224"/>
      <c r="C176" s="225"/>
      <c r="D176" s="214" t="s">
        <v>123</v>
      </c>
      <c r="E176" s="226" t="s">
        <v>19</v>
      </c>
      <c r="F176" s="227" t="s">
        <v>253</v>
      </c>
      <c r="G176" s="225"/>
      <c r="H176" s="226" t="s">
        <v>19</v>
      </c>
      <c r="I176" s="228"/>
      <c r="J176" s="225"/>
      <c r="K176" s="225"/>
      <c r="L176" s="229"/>
      <c r="M176" s="230"/>
      <c r="N176" s="231"/>
      <c r="O176" s="231"/>
      <c r="P176" s="231"/>
      <c r="Q176" s="231"/>
      <c r="R176" s="231"/>
      <c r="S176" s="231"/>
      <c r="T176" s="23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3" t="s">
        <v>123</v>
      </c>
      <c r="AU176" s="233" t="s">
        <v>83</v>
      </c>
      <c r="AV176" s="13" t="s">
        <v>83</v>
      </c>
      <c r="AW176" s="13" t="s">
        <v>37</v>
      </c>
      <c r="AX176" s="13" t="s">
        <v>76</v>
      </c>
      <c r="AY176" s="233" t="s">
        <v>116</v>
      </c>
    </row>
    <row r="177" s="13" customFormat="1">
      <c r="A177" s="13"/>
      <c r="B177" s="224"/>
      <c r="C177" s="225"/>
      <c r="D177" s="214" t="s">
        <v>123</v>
      </c>
      <c r="E177" s="226" t="s">
        <v>19</v>
      </c>
      <c r="F177" s="227" t="s">
        <v>254</v>
      </c>
      <c r="G177" s="225"/>
      <c r="H177" s="226" t="s">
        <v>19</v>
      </c>
      <c r="I177" s="228"/>
      <c r="J177" s="225"/>
      <c r="K177" s="225"/>
      <c r="L177" s="229"/>
      <c r="M177" s="230"/>
      <c r="N177" s="231"/>
      <c r="O177" s="231"/>
      <c r="P177" s="231"/>
      <c r="Q177" s="231"/>
      <c r="R177" s="231"/>
      <c r="S177" s="231"/>
      <c r="T177" s="23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3" t="s">
        <v>123</v>
      </c>
      <c r="AU177" s="233" t="s">
        <v>83</v>
      </c>
      <c r="AV177" s="13" t="s">
        <v>83</v>
      </c>
      <c r="AW177" s="13" t="s">
        <v>37</v>
      </c>
      <c r="AX177" s="13" t="s">
        <v>76</v>
      </c>
      <c r="AY177" s="233" t="s">
        <v>116</v>
      </c>
    </row>
    <row r="178" s="13" customFormat="1">
      <c r="A178" s="13"/>
      <c r="B178" s="224"/>
      <c r="C178" s="225"/>
      <c r="D178" s="214" t="s">
        <v>123</v>
      </c>
      <c r="E178" s="226" t="s">
        <v>19</v>
      </c>
      <c r="F178" s="227" t="s">
        <v>255</v>
      </c>
      <c r="G178" s="225"/>
      <c r="H178" s="226" t="s">
        <v>19</v>
      </c>
      <c r="I178" s="228"/>
      <c r="J178" s="225"/>
      <c r="K178" s="225"/>
      <c r="L178" s="229"/>
      <c r="M178" s="230"/>
      <c r="N178" s="231"/>
      <c r="O178" s="231"/>
      <c r="P178" s="231"/>
      <c r="Q178" s="231"/>
      <c r="R178" s="231"/>
      <c r="S178" s="231"/>
      <c r="T178" s="23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3" t="s">
        <v>123</v>
      </c>
      <c r="AU178" s="233" t="s">
        <v>83</v>
      </c>
      <c r="AV178" s="13" t="s">
        <v>83</v>
      </c>
      <c r="AW178" s="13" t="s">
        <v>37</v>
      </c>
      <c r="AX178" s="13" t="s">
        <v>76</v>
      </c>
      <c r="AY178" s="233" t="s">
        <v>116</v>
      </c>
    </row>
    <row r="179" s="13" customFormat="1">
      <c r="A179" s="13"/>
      <c r="B179" s="224"/>
      <c r="C179" s="225"/>
      <c r="D179" s="214" t="s">
        <v>123</v>
      </c>
      <c r="E179" s="226" t="s">
        <v>19</v>
      </c>
      <c r="F179" s="227" t="s">
        <v>256</v>
      </c>
      <c r="G179" s="225"/>
      <c r="H179" s="226" t="s">
        <v>19</v>
      </c>
      <c r="I179" s="228"/>
      <c r="J179" s="225"/>
      <c r="K179" s="225"/>
      <c r="L179" s="229"/>
      <c r="M179" s="230"/>
      <c r="N179" s="231"/>
      <c r="O179" s="231"/>
      <c r="P179" s="231"/>
      <c r="Q179" s="231"/>
      <c r="R179" s="231"/>
      <c r="S179" s="231"/>
      <c r="T179" s="23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3" t="s">
        <v>123</v>
      </c>
      <c r="AU179" s="233" t="s">
        <v>83</v>
      </c>
      <c r="AV179" s="13" t="s">
        <v>83</v>
      </c>
      <c r="AW179" s="13" t="s">
        <v>37</v>
      </c>
      <c r="AX179" s="13" t="s">
        <v>76</v>
      </c>
      <c r="AY179" s="233" t="s">
        <v>116</v>
      </c>
    </row>
    <row r="180" s="13" customFormat="1">
      <c r="A180" s="13"/>
      <c r="B180" s="224"/>
      <c r="C180" s="225"/>
      <c r="D180" s="214" t="s">
        <v>123</v>
      </c>
      <c r="E180" s="226" t="s">
        <v>19</v>
      </c>
      <c r="F180" s="227" t="s">
        <v>257</v>
      </c>
      <c r="G180" s="225"/>
      <c r="H180" s="226" t="s">
        <v>19</v>
      </c>
      <c r="I180" s="228"/>
      <c r="J180" s="225"/>
      <c r="K180" s="225"/>
      <c r="L180" s="229"/>
      <c r="M180" s="230"/>
      <c r="N180" s="231"/>
      <c r="O180" s="231"/>
      <c r="P180" s="231"/>
      <c r="Q180" s="231"/>
      <c r="R180" s="231"/>
      <c r="S180" s="231"/>
      <c r="T180" s="23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3" t="s">
        <v>123</v>
      </c>
      <c r="AU180" s="233" t="s">
        <v>83</v>
      </c>
      <c r="AV180" s="13" t="s">
        <v>83</v>
      </c>
      <c r="AW180" s="13" t="s">
        <v>37</v>
      </c>
      <c r="AX180" s="13" t="s">
        <v>76</v>
      </c>
      <c r="AY180" s="233" t="s">
        <v>116</v>
      </c>
    </row>
    <row r="181" s="13" customFormat="1">
      <c r="A181" s="13"/>
      <c r="B181" s="224"/>
      <c r="C181" s="225"/>
      <c r="D181" s="214" t="s">
        <v>123</v>
      </c>
      <c r="E181" s="226" t="s">
        <v>19</v>
      </c>
      <c r="F181" s="227" t="s">
        <v>258</v>
      </c>
      <c r="G181" s="225"/>
      <c r="H181" s="226" t="s">
        <v>19</v>
      </c>
      <c r="I181" s="228"/>
      <c r="J181" s="225"/>
      <c r="K181" s="225"/>
      <c r="L181" s="229"/>
      <c r="M181" s="230"/>
      <c r="N181" s="231"/>
      <c r="O181" s="231"/>
      <c r="P181" s="231"/>
      <c r="Q181" s="231"/>
      <c r="R181" s="231"/>
      <c r="S181" s="231"/>
      <c r="T181" s="23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3" t="s">
        <v>123</v>
      </c>
      <c r="AU181" s="233" t="s">
        <v>83</v>
      </c>
      <c r="AV181" s="13" t="s">
        <v>83</v>
      </c>
      <c r="AW181" s="13" t="s">
        <v>37</v>
      </c>
      <c r="AX181" s="13" t="s">
        <v>76</v>
      </c>
      <c r="AY181" s="233" t="s">
        <v>116</v>
      </c>
    </row>
    <row r="182" s="12" customFormat="1">
      <c r="A182" s="12"/>
      <c r="B182" s="212"/>
      <c r="C182" s="213"/>
      <c r="D182" s="214" t="s">
        <v>123</v>
      </c>
      <c r="E182" s="215" t="s">
        <v>19</v>
      </c>
      <c r="F182" s="216" t="s">
        <v>124</v>
      </c>
      <c r="G182" s="213"/>
      <c r="H182" s="217">
        <v>1</v>
      </c>
      <c r="I182" s="218"/>
      <c r="J182" s="213"/>
      <c r="K182" s="213"/>
      <c r="L182" s="219"/>
      <c r="M182" s="220"/>
      <c r="N182" s="221"/>
      <c r="O182" s="221"/>
      <c r="P182" s="221"/>
      <c r="Q182" s="221"/>
      <c r="R182" s="221"/>
      <c r="S182" s="221"/>
      <c r="T182" s="22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T182" s="223" t="s">
        <v>123</v>
      </c>
      <c r="AU182" s="223" t="s">
        <v>83</v>
      </c>
      <c r="AV182" s="12" t="s">
        <v>85</v>
      </c>
      <c r="AW182" s="12" t="s">
        <v>37</v>
      </c>
      <c r="AX182" s="12" t="s">
        <v>83</v>
      </c>
      <c r="AY182" s="223" t="s">
        <v>116</v>
      </c>
    </row>
    <row r="183" s="2" customFormat="1" ht="16.5" customHeight="1">
      <c r="A183" s="36"/>
      <c r="B183" s="37"/>
      <c r="C183" s="199" t="s">
        <v>259</v>
      </c>
      <c r="D183" s="199" t="s">
        <v>117</v>
      </c>
      <c r="E183" s="200" t="s">
        <v>260</v>
      </c>
      <c r="F183" s="201" t="s">
        <v>261</v>
      </c>
      <c r="G183" s="202" t="s">
        <v>120</v>
      </c>
      <c r="H183" s="203">
        <v>1</v>
      </c>
      <c r="I183" s="204"/>
      <c r="J183" s="205">
        <f>ROUND(I183*H183,2)</f>
        <v>0</v>
      </c>
      <c r="K183" s="201" t="s">
        <v>134</v>
      </c>
      <c r="L183" s="42"/>
      <c r="M183" s="206" t="s">
        <v>19</v>
      </c>
      <c r="N183" s="207" t="s">
        <v>47</v>
      </c>
      <c r="O183" s="82"/>
      <c r="P183" s="208">
        <f>O183*H183</f>
        <v>0</v>
      </c>
      <c r="Q183" s="208">
        <v>0</v>
      </c>
      <c r="R183" s="208">
        <f>Q183*H183</f>
        <v>0</v>
      </c>
      <c r="S183" s="208">
        <v>0</v>
      </c>
      <c r="T183" s="209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10" t="s">
        <v>121</v>
      </c>
      <c r="AT183" s="210" t="s">
        <v>117</v>
      </c>
      <c r="AU183" s="210" t="s">
        <v>83</v>
      </c>
      <c r="AY183" s="15" t="s">
        <v>116</v>
      </c>
      <c r="BE183" s="211">
        <f>IF(N183="základní",J183,0)</f>
        <v>0</v>
      </c>
      <c r="BF183" s="211">
        <f>IF(N183="snížená",J183,0)</f>
        <v>0</v>
      </c>
      <c r="BG183" s="211">
        <f>IF(N183="zákl. přenesená",J183,0)</f>
        <v>0</v>
      </c>
      <c r="BH183" s="211">
        <f>IF(N183="sníž. přenesená",J183,0)</f>
        <v>0</v>
      </c>
      <c r="BI183" s="211">
        <f>IF(N183="nulová",J183,0)</f>
        <v>0</v>
      </c>
      <c r="BJ183" s="15" t="s">
        <v>83</v>
      </c>
      <c r="BK183" s="211">
        <f>ROUND(I183*H183,2)</f>
        <v>0</v>
      </c>
      <c r="BL183" s="15" t="s">
        <v>121</v>
      </c>
      <c r="BM183" s="210" t="s">
        <v>262</v>
      </c>
    </row>
    <row r="184" s="2" customFormat="1">
      <c r="A184" s="36"/>
      <c r="B184" s="37"/>
      <c r="C184" s="38"/>
      <c r="D184" s="234" t="s">
        <v>136</v>
      </c>
      <c r="E184" s="38"/>
      <c r="F184" s="235" t="s">
        <v>263</v>
      </c>
      <c r="G184" s="38"/>
      <c r="H184" s="38"/>
      <c r="I184" s="236"/>
      <c r="J184" s="38"/>
      <c r="K184" s="38"/>
      <c r="L184" s="42"/>
      <c r="M184" s="237"/>
      <c r="N184" s="238"/>
      <c r="O184" s="82"/>
      <c r="P184" s="82"/>
      <c r="Q184" s="82"/>
      <c r="R184" s="82"/>
      <c r="S184" s="82"/>
      <c r="T184" s="83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5" t="s">
        <v>136</v>
      </c>
      <c r="AU184" s="15" t="s">
        <v>83</v>
      </c>
    </row>
    <row r="185" s="13" customFormat="1">
      <c r="A185" s="13"/>
      <c r="B185" s="224"/>
      <c r="C185" s="225"/>
      <c r="D185" s="214" t="s">
        <v>123</v>
      </c>
      <c r="E185" s="226" t="s">
        <v>19</v>
      </c>
      <c r="F185" s="227" t="s">
        <v>264</v>
      </c>
      <c r="G185" s="225"/>
      <c r="H185" s="226" t="s">
        <v>19</v>
      </c>
      <c r="I185" s="228"/>
      <c r="J185" s="225"/>
      <c r="K185" s="225"/>
      <c r="L185" s="229"/>
      <c r="M185" s="230"/>
      <c r="N185" s="231"/>
      <c r="O185" s="231"/>
      <c r="P185" s="231"/>
      <c r="Q185" s="231"/>
      <c r="R185" s="231"/>
      <c r="S185" s="231"/>
      <c r="T185" s="23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3" t="s">
        <v>123</v>
      </c>
      <c r="AU185" s="233" t="s">
        <v>83</v>
      </c>
      <c r="AV185" s="13" t="s">
        <v>83</v>
      </c>
      <c r="AW185" s="13" t="s">
        <v>37</v>
      </c>
      <c r="AX185" s="13" t="s">
        <v>76</v>
      </c>
      <c r="AY185" s="233" t="s">
        <v>116</v>
      </c>
    </row>
    <row r="186" s="12" customFormat="1">
      <c r="A186" s="12"/>
      <c r="B186" s="212"/>
      <c r="C186" s="213"/>
      <c r="D186" s="214" t="s">
        <v>123</v>
      </c>
      <c r="E186" s="215" t="s">
        <v>19</v>
      </c>
      <c r="F186" s="216" t="s">
        <v>124</v>
      </c>
      <c r="G186" s="213"/>
      <c r="H186" s="217">
        <v>1</v>
      </c>
      <c r="I186" s="218"/>
      <c r="J186" s="213"/>
      <c r="K186" s="213"/>
      <c r="L186" s="219"/>
      <c r="M186" s="220"/>
      <c r="N186" s="221"/>
      <c r="O186" s="221"/>
      <c r="P186" s="221"/>
      <c r="Q186" s="221"/>
      <c r="R186" s="221"/>
      <c r="S186" s="221"/>
      <c r="T186" s="22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T186" s="223" t="s">
        <v>123</v>
      </c>
      <c r="AU186" s="223" t="s">
        <v>83</v>
      </c>
      <c r="AV186" s="12" t="s">
        <v>85</v>
      </c>
      <c r="AW186" s="12" t="s">
        <v>37</v>
      </c>
      <c r="AX186" s="12" t="s">
        <v>83</v>
      </c>
      <c r="AY186" s="223" t="s">
        <v>116</v>
      </c>
    </row>
    <row r="187" s="2" customFormat="1" ht="16.5" customHeight="1">
      <c r="A187" s="36"/>
      <c r="B187" s="37"/>
      <c r="C187" s="199" t="s">
        <v>265</v>
      </c>
      <c r="D187" s="199" t="s">
        <v>117</v>
      </c>
      <c r="E187" s="200" t="s">
        <v>266</v>
      </c>
      <c r="F187" s="201" t="s">
        <v>267</v>
      </c>
      <c r="G187" s="202" t="s">
        <v>120</v>
      </c>
      <c r="H187" s="203">
        <v>1</v>
      </c>
      <c r="I187" s="204"/>
      <c r="J187" s="205">
        <f>ROUND(I187*H187,2)</f>
        <v>0</v>
      </c>
      <c r="K187" s="201" t="s">
        <v>19</v>
      </c>
      <c r="L187" s="42"/>
      <c r="M187" s="206" t="s">
        <v>19</v>
      </c>
      <c r="N187" s="207" t="s">
        <v>47</v>
      </c>
      <c r="O187" s="82"/>
      <c r="P187" s="208">
        <f>O187*H187</f>
        <v>0</v>
      </c>
      <c r="Q187" s="208">
        <v>0</v>
      </c>
      <c r="R187" s="208">
        <f>Q187*H187</f>
        <v>0</v>
      </c>
      <c r="S187" s="208">
        <v>0</v>
      </c>
      <c r="T187" s="209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10" t="s">
        <v>121</v>
      </c>
      <c r="AT187" s="210" t="s">
        <v>117</v>
      </c>
      <c r="AU187" s="210" t="s">
        <v>83</v>
      </c>
      <c r="AY187" s="15" t="s">
        <v>116</v>
      </c>
      <c r="BE187" s="211">
        <f>IF(N187="základní",J187,0)</f>
        <v>0</v>
      </c>
      <c r="BF187" s="211">
        <f>IF(N187="snížená",J187,0)</f>
        <v>0</v>
      </c>
      <c r="BG187" s="211">
        <f>IF(N187="zákl. přenesená",J187,0)</f>
        <v>0</v>
      </c>
      <c r="BH187" s="211">
        <f>IF(N187="sníž. přenesená",J187,0)</f>
        <v>0</v>
      </c>
      <c r="BI187" s="211">
        <f>IF(N187="nulová",J187,0)</f>
        <v>0</v>
      </c>
      <c r="BJ187" s="15" t="s">
        <v>83</v>
      </c>
      <c r="BK187" s="211">
        <f>ROUND(I187*H187,2)</f>
        <v>0</v>
      </c>
      <c r="BL187" s="15" t="s">
        <v>121</v>
      </c>
      <c r="BM187" s="210" t="s">
        <v>268</v>
      </c>
    </row>
    <row r="188" s="13" customFormat="1">
      <c r="A188" s="13"/>
      <c r="B188" s="224"/>
      <c r="C188" s="225"/>
      <c r="D188" s="214" t="s">
        <v>123</v>
      </c>
      <c r="E188" s="226" t="s">
        <v>19</v>
      </c>
      <c r="F188" s="227" t="s">
        <v>269</v>
      </c>
      <c r="G188" s="225"/>
      <c r="H188" s="226" t="s">
        <v>19</v>
      </c>
      <c r="I188" s="228"/>
      <c r="J188" s="225"/>
      <c r="K188" s="225"/>
      <c r="L188" s="229"/>
      <c r="M188" s="230"/>
      <c r="N188" s="231"/>
      <c r="O188" s="231"/>
      <c r="P188" s="231"/>
      <c r="Q188" s="231"/>
      <c r="R188" s="231"/>
      <c r="S188" s="231"/>
      <c r="T188" s="23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3" t="s">
        <v>123</v>
      </c>
      <c r="AU188" s="233" t="s">
        <v>83</v>
      </c>
      <c r="AV188" s="13" t="s">
        <v>83</v>
      </c>
      <c r="AW188" s="13" t="s">
        <v>37</v>
      </c>
      <c r="AX188" s="13" t="s">
        <v>76</v>
      </c>
      <c r="AY188" s="233" t="s">
        <v>116</v>
      </c>
    </row>
    <row r="189" s="13" customFormat="1">
      <c r="A189" s="13"/>
      <c r="B189" s="224"/>
      <c r="C189" s="225"/>
      <c r="D189" s="214" t="s">
        <v>123</v>
      </c>
      <c r="E189" s="226" t="s">
        <v>19</v>
      </c>
      <c r="F189" s="227" t="s">
        <v>270</v>
      </c>
      <c r="G189" s="225"/>
      <c r="H189" s="226" t="s">
        <v>19</v>
      </c>
      <c r="I189" s="228"/>
      <c r="J189" s="225"/>
      <c r="K189" s="225"/>
      <c r="L189" s="229"/>
      <c r="M189" s="230"/>
      <c r="N189" s="231"/>
      <c r="O189" s="231"/>
      <c r="P189" s="231"/>
      <c r="Q189" s="231"/>
      <c r="R189" s="231"/>
      <c r="S189" s="231"/>
      <c r="T189" s="23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3" t="s">
        <v>123</v>
      </c>
      <c r="AU189" s="233" t="s">
        <v>83</v>
      </c>
      <c r="AV189" s="13" t="s">
        <v>83</v>
      </c>
      <c r="AW189" s="13" t="s">
        <v>37</v>
      </c>
      <c r="AX189" s="13" t="s">
        <v>76</v>
      </c>
      <c r="AY189" s="233" t="s">
        <v>116</v>
      </c>
    </row>
    <row r="190" s="13" customFormat="1">
      <c r="A190" s="13"/>
      <c r="B190" s="224"/>
      <c r="C190" s="225"/>
      <c r="D190" s="214" t="s">
        <v>123</v>
      </c>
      <c r="E190" s="226" t="s">
        <v>19</v>
      </c>
      <c r="F190" s="227" t="s">
        <v>271</v>
      </c>
      <c r="G190" s="225"/>
      <c r="H190" s="226" t="s">
        <v>19</v>
      </c>
      <c r="I190" s="228"/>
      <c r="J190" s="225"/>
      <c r="K190" s="225"/>
      <c r="L190" s="229"/>
      <c r="M190" s="230"/>
      <c r="N190" s="231"/>
      <c r="O190" s="231"/>
      <c r="P190" s="231"/>
      <c r="Q190" s="231"/>
      <c r="R190" s="231"/>
      <c r="S190" s="231"/>
      <c r="T190" s="23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3" t="s">
        <v>123</v>
      </c>
      <c r="AU190" s="233" t="s">
        <v>83</v>
      </c>
      <c r="AV190" s="13" t="s">
        <v>83</v>
      </c>
      <c r="AW190" s="13" t="s">
        <v>37</v>
      </c>
      <c r="AX190" s="13" t="s">
        <v>76</v>
      </c>
      <c r="AY190" s="233" t="s">
        <v>116</v>
      </c>
    </row>
    <row r="191" s="13" customFormat="1">
      <c r="A191" s="13"/>
      <c r="B191" s="224"/>
      <c r="C191" s="225"/>
      <c r="D191" s="214" t="s">
        <v>123</v>
      </c>
      <c r="E191" s="226" t="s">
        <v>19</v>
      </c>
      <c r="F191" s="227" t="s">
        <v>272</v>
      </c>
      <c r="G191" s="225"/>
      <c r="H191" s="226" t="s">
        <v>19</v>
      </c>
      <c r="I191" s="228"/>
      <c r="J191" s="225"/>
      <c r="K191" s="225"/>
      <c r="L191" s="229"/>
      <c r="M191" s="230"/>
      <c r="N191" s="231"/>
      <c r="O191" s="231"/>
      <c r="P191" s="231"/>
      <c r="Q191" s="231"/>
      <c r="R191" s="231"/>
      <c r="S191" s="231"/>
      <c r="T191" s="23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3" t="s">
        <v>123</v>
      </c>
      <c r="AU191" s="233" t="s">
        <v>83</v>
      </c>
      <c r="AV191" s="13" t="s">
        <v>83</v>
      </c>
      <c r="AW191" s="13" t="s">
        <v>37</v>
      </c>
      <c r="AX191" s="13" t="s">
        <v>76</v>
      </c>
      <c r="AY191" s="233" t="s">
        <v>116</v>
      </c>
    </row>
    <row r="192" s="13" customFormat="1">
      <c r="A192" s="13"/>
      <c r="B192" s="224"/>
      <c r="C192" s="225"/>
      <c r="D192" s="214" t="s">
        <v>123</v>
      </c>
      <c r="E192" s="226" t="s">
        <v>19</v>
      </c>
      <c r="F192" s="227" t="s">
        <v>273</v>
      </c>
      <c r="G192" s="225"/>
      <c r="H192" s="226" t="s">
        <v>19</v>
      </c>
      <c r="I192" s="228"/>
      <c r="J192" s="225"/>
      <c r="K192" s="225"/>
      <c r="L192" s="229"/>
      <c r="M192" s="230"/>
      <c r="N192" s="231"/>
      <c r="O192" s="231"/>
      <c r="P192" s="231"/>
      <c r="Q192" s="231"/>
      <c r="R192" s="231"/>
      <c r="S192" s="231"/>
      <c r="T192" s="23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3" t="s">
        <v>123</v>
      </c>
      <c r="AU192" s="233" t="s">
        <v>83</v>
      </c>
      <c r="AV192" s="13" t="s">
        <v>83</v>
      </c>
      <c r="AW192" s="13" t="s">
        <v>37</v>
      </c>
      <c r="AX192" s="13" t="s">
        <v>76</v>
      </c>
      <c r="AY192" s="233" t="s">
        <v>116</v>
      </c>
    </row>
    <row r="193" s="13" customFormat="1">
      <c r="A193" s="13"/>
      <c r="B193" s="224"/>
      <c r="C193" s="225"/>
      <c r="D193" s="214" t="s">
        <v>123</v>
      </c>
      <c r="E193" s="226" t="s">
        <v>19</v>
      </c>
      <c r="F193" s="227" t="s">
        <v>274</v>
      </c>
      <c r="G193" s="225"/>
      <c r="H193" s="226" t="s">
        <v>19</v>
      </c>
      <c r="I193" s="228"/>
      <c r="J193" s="225"/>
      <c r="K193" s="225"/>
      <c r="L193" s="229"/>
      <c r="M193" s="230"/>
      <c r="N193" s="231"/>
      <c r="O193" s="231"/>
      <c r="P193" s="231"/>
      <c r="Q193" s="231"/>
      <c r="R193" s="231"/>
      <c r="S193" s="231"/>
      <c r="T193" s="23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3" t="s">
        <v>123</v>
      </c>
      <c r="AU193" s="233" t="s">
        <v>83</v>
      </c>
      <c r="AV193" s="13" t="s">
        <v>83</v>
      </c>
      <c r="AW193" s="13" t="s">
        <v>37</v>
      </c>
      <c r="AX193" s="13" t="s">
        <v>76</v>
      </c>
      <c r="AY193" s="233" t="s">
        <v>116</v>
      </c>
    </row>
    <row r="194" s="13" customFormat="1">
      <c r="A194" s="13"/>
      <c r="B194" s="224"/>
      <c r="C194" s="225"/>
      <c r="D194" s="214" t="s">
        <v>123</v>
      </c>
      <c r="E194" s="226" t="s">
        <v>19</v>
      </c>
      <c r="F194" s="227" t="s">
        <v>258</v>
      </c>
      <c r="G194" s="225"/>
      <c r="H194" s="226" t="s">
        <v>19</v>
      </c>
      <c r="I194" s="228"/>
      <c r="J194" s="225"/>
      <c r="K194" s="225"/>
      <c r="L194" s="229"/>
      <c r="M194" s="230"/>
      <c r="N194" s="231"/>
      <c r="O194" s="231"/>
      <c r="P194" s="231"/>
      <c r="Q194" s="231"/>
      <c r="R194" s="231"/>
      <c r="S194" s="231"/>
      <c r="T194" s="23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3" t="s">
        <v>123</v>
      </c>
      <c r="AU194" s="233" t="s">
        <v>83</v>
      </c>
      <c r="AV194" s="13" t="s">
        <v>83</v>
      </c>
      <c r="AW194" s="13" t="s">
        <v>37</v>
      </c>
      <c r="AX194" s="13" t="s">
        <v>76</v>
      </c>
      <c r="AY194" s="233" t="s">
        <v>116</v>
      </c>
    </row>
    <row r="195" s="13" customFormat="1">
      <c r="A195" s="13"/>
      <c r="B195" s="224"/>
      <c r="C195" s="225"/>
      <c r="D195" s="214" t="s">
        <v>123</v>
      </c>
      <c r="E195" s="226" t="s">
        <v>19</v>
      </c>
      <c r="F195" s="227" t="s">
        <v>275</v>
      </c>
      <c r="G195" s="225"/>
      <c r="H195" s="226" t="s">
        <v>19</v>
      </c>
      <c r="I195" s="228"/>
      <c r="J195" s="225"/>
      <c r="K195" s="225"/>
      <c r="L195" s="229"/>
      <c r="M195" s="230"/>
      <c r="N195" s="231"/>
      <c r="O195" s="231"/>
      <c r="P195" s="231"/>
      <c r="Q195" s="231"/>
      <c r="R195" s="231"/>
      <c r="S195" s="231"/>
      <c r="T195" s="23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3" t="s">
        <v>123</v>
      </c>
      <c r="AU195" s="233" t="s">
        <v>83</v>
      </c>
      <c r="AV195" s="13" t="s">
        <v>83</v>
      </c>
      <c r="AW195" s="13" t="s">
        <v>37</v>
      </c>
      <c r="AX195" s="13" t="s">
        <v>76</v>
      </c>
      <c r="AY195" s="233" t="s">
        <v>116</v>
      </c>
    </row>
    <row r="196" s="13" customFormat="1">
      <c r="A196" s="13"/>
      <c r="B196" s="224"/>
      <c r="C196" s="225"/>
      <c r="D196" s="214" t="s">
        <v>123</v>
      </c>
      <c r="E196" s="226" t="s">
        <v>19</v>
      </c>
      <c r="F196" s="227" t="s">
        <v>276</v>
      </c>
      <c r="G196" s="225"/>
      <c r="H196" s="226" t="s">
        <v>19</v>
      </c>
      <c r="I196" s="228"/>
      <c r="J196" s="225"/>
      <c r="K196" s="225"/>
      <c r="L196" s="229"/>
      <c r="M196" s="230"/>
      <c r="N196" s="231"/>
      <c r="O196" s="231"/>
      <c r="P196" s="231"/>
      <c r="Q196" s="231"/>
      <c r="R196" s="231"/>
      <c r="S196" s="231"/>
      <c r="T196" s="23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3" t="s">
        <v>123</v>
      </c>
      <c r="AU196" s="233" t="s">
        <v>83</v>
      </c>
      <c r="AV196" s="13" t="s">
        <v>83</v>
      </c>
      <c r="AW196" s="13" t="s">
        <v>37</v>
      </c>
      <c r="AX196" s="13" t="s">
        <v>76</v>
      </c>
      <c r="AY196" s="233" t="s">
        <v>116</v>
      </c>
    </row>
    <row r="197" s="13" customFormat="1">
      <c r="A197" s="13"/>
      <c r="B197" s="224"/>
      <c r="C197" s="225"/>
      <c r="D197" s="214" t="s">
        <v>123</v>
      </c>
      <c r="E197" s="226" t="s">
        <v>19</v>
      </c>
      <c r="F197" s="227" t="s">
        <v>277</v>
      </c>
      <c r="G197" s="225"/>
      <c r="H197" s="226" t="s">
        <v>19</v>
      </c>
      <c r="I197" s="228"/>
      <c r="J197" s="225"/>
      <c r="K197" s="225"/>
      <c r="L197" s="229"/>
      <c r="M197" s="230"/>
      <c r="N197" s="231"/>
      <c r="O197" s="231"/>
      <c r="P197" s="231"/>
      <c r="Q197" s="231"/>
      <c r="R197" s="231"/>
      <c r="S197" s="231"/>
      <c r="T197" s="23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3" t="s">
        <v>123</v>
      </c>
      <c r="AU197" s="233" t="s">
        <v>83</v>
      </c>
      <c r="AV197" s="13" t="s">
        <v>83</v>
      </c>
      <c r="AW197" s="13" t="s">
        <v>37</v>
      </c>
      <c r="AX197" s="13" t="s">
        <v>76</v>
      </c>
      <c r="AY197" s="233" t="s">
        <v>116</v>
      </c>
    </row>
    <row r="198" s="13" customFormat="1">
      <c r="A198" s="13"/>
      <c r="B198" s="224"/>
      <c r="C198" s="225"/>
      <c r="D198" s="214" t="s">
        <v>123</v>
      </c>
      <c r="E198" s="226" t="s">
        <v>19</v>
      </c>
      <c r="F198" s="227" t="s">
        <v>278</v>
      </c>
      <c r="G198" s="225"/>
      <c r="H198" s="226" t="s">
        <v>19</v>
      </c>
      <c r="I198" s="228"/>
      <c r="J198" s="225"/>
      <c r="K198" s="225"/>
      <c r="L198" s="229"/>
      <c r="M198" s="230"/>
      <c r="N198" s="231"/>
      <c r="O198" s="231"/>
      <c r="P198" s="231"/>
      <c r="Q198" s="231"/>
      <c r="R198" s="231"/>
      <c r="S198" s="231"/>
      <c r="T198" s="23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3" t="s">
        <v>123</v>
      </c>
      <c r="AU198" s="233" t="s">
        <v>83</v>
      </c>
      <c r="AV198" s="13" t="s">
        <v>83</v>
      </c>
      <c r="AW198" s="13" t="s">
        <v>37</v>
      </c>
      <c r="AX198" s="13" t="s">
        <v>76</v>
      </c>
      <c r="AY198" s="233" t="s">
        <v>116</v>
      </c>
    </row>
    <row r="199" s="13" customFormat="1">
      <c r="A199" s="13"/>
      <c r="B199" s="224"/>
      <c r="C199" s="225"/>
      <c r="D199" s="214" t="s">
        <v>123</v>
      </c>
      <c r="E199" s="226" t="s">
        <v>19</v>
      </c>
      <c r="F199" s="227" t="s">
        <v>279</v>
      </c>
      <c r="G199" s="225"/>
      <c r="H199" s="226" t="s">
        <v>19</v>
      </c>
      <c r="I199" s="228"/>
      <c r="J199" s="225"/>
      <c r="K199" s="225"/>
      <c r="L199" s="229"/>
      <c r="M199" s="230"/>
      <c r="N199" s="231"/>
      <c r="O199" s="231"/>
      <c r="P199" s="231"/>
      <c r="Q199" s="231"/>
      <c r="R199" s="231"/>
      <c r="S199" s="231"/>
      <c r="T199" s="23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3" t="s">
        <v>123</v>
      </c>
      <c r="AU199" s="233" t="s">
        <v>83</v>
      </c>
      <c r="AV199" s="13" t="s">
        <v>83</v>
      </c>
      <c r="AW199" s="13" t="s">
        <v>37</v>
      </c>
      <c r="AX199" s="13" t="s">
        <v>76</v>
      </c>
      <c r="AY199" s="233" t="s">
        <v>116</v>
      </c>
    </row>
    <row r="200" s="13" customFormat="1">
      <c r="A200" s="13"/>
      <c r="B200" s="224"/>
      <c r="C200" s="225"/>
      <c r="D200" s="214" t="s">
        <v>123</v>
      </c>
      <c r="E200" s="226" t="s">
        <v>19</v>
      </c>
      <c r="F200" s="227" t="s">
        <v>280</v>
      </c>
      <c r="G200" s="225"/>
      <c r="H200" s="226" t="s">
        <v>19</v>
      </c>
      <c r="I200" s="228"/>
      <c r="J200" s="225"/>
      <c r="K200" s="225"/>
      <c r="L200" s="229"/>
      <c r="M200" s="230"/>
      <c r="N200" s="231"/>
      <c r="O200" s="231"/>
      <c r="P200" s="231"/>
      <c r="Q200" s="231"/>
      <c r="R200" s="231"/>
      <c r="S200" s="231"/>
      <c r="T200" s="23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3" t="s">
        <v>123</v>
      </c>
      <c r="AU200" s="233" t="s">
        <v>83</v>
      </c>
      <c r="AV200" s="13" t="s">
        <v>83</v>
      </c>
      <c r="AW200" s="13" t="s">
        <v>37</v>
      </c>
      <c r="AX200" s="13" t="s">
        <v>76</v>
      </c>
      <c r="AY200" s="233" t="s">
        <v>116</v>
      </c>
    </row>
    <row r="201" s="13" customFormat="1">
      <c r="A201" s="13"/>
      <c r="B201" s="224"/>
      <c r="C201" s="225"/>
      <c r="D201" s="214" t="s">
        <v>123</v>
      </c>
      <c r="E201" s="226" t="s">
        <v>19</v>
      </c>
      <c r="F201" s="227" t="s">
        <v>281</v>
      </c>
      <c r="G201" s="225"/>
      <c r="H201" s="226" t="s">
        <v>19</v>
      </c>
      <c r="I201" s="228"/>
      <c r="J201" s="225"/>
      <c r="K201" s="225"/>
      <c r="L201" s="229"/>
      <c r="M201" s="230"/>
      <c r="N201" s="231"/>
      <c r="O201" s="231"/>
      <c r="P201" s="231"/>
      <c r="Q201" s="231"/>
      <c r="R201" s="231"/>
      <c r="S201" s="231"/>
      <c r="T201" s="23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3" t="s">
        <v>123</v>
      </c>
      <c r="AU201" s="233" t="s">
        <v>83</v>
      </c>
      <c r="AV201" s="13" t="s">
        <v>83</v>
      </c>
      <c r="AW201" s="13" t="s">
        <v>37</v>
      </c>
      <c r="AX201" s="13" t="s">
        <v>76</v>
      </c>
      <c r="AY201" s="233" t="s">
        <v>116</v>
      </c>
    </row>
    <row r="202" s="13" customFormat="1">
      <c r="A202" s="13"/>
      <c r="B202" s="224"/>
      <c r="C202" s="225"/>
      <c r="D202" s="214" t="s">
        <v>123</v>
      </c>
      <c r="E202" s="226" t="s">
        <v>19</v>
      </c>
      <c r="F202" s="227" t="s">
        <v>282</v>
      </c>
      <c r="G202" s="225"/>
      <c r="H202" s="226" t="s">
        <v>19</v>
      </c>
      <c r="I202" s="228"/>
      <c r="J202" s="225"/>
      <c r="K202" s="225"/>
      <c r="L202" s="229"/>
      <c r="M202" s="230"/>
      <c r="N202" s="231"/>
      <c r="O202" s="231"/>
      <c r="P202" s="231"/>
      <c r="Q202" s="231"/>
      <c r="R202" s="231"/>
      <c r="S202" s="231"/>
      <c r="T202" s="23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3" t="s">
        <v>123</v>
      </c>
      <c r="AU202" s="233" t="s">
        <v>83</v>
      </c>
      <c r="AV202" s="13" t="s">
        <v>83</v>
      </c>
      <c r="AW202" s="13" t="s">
        <v>37</v>
      </c>
      <c r="AX202" s="13" t="s">
        <v>76</v>
      </c>
      <c r="AY202" s="233" t="s">
        <v>116</v>
      </c>
    </row>
    <row r="203" s="13" customFormat="1">
      <c r="A203" s="13"/>
      <c r="B203" s="224"/>
      <c r="C203" s="225"/>
      <c r="D203" s="214" t="s">
        <v>123</v>
      </c>
      <c r="E203" s="226" t="s">
        <v>19</v>
      </c>
      <c r="F203" s="227" t="s">
        <v>283</v>
      </c>
      <c r="G203" s="225"/>
      <c r="H203" s="226" t="s">
        <v>19</v>
      </c>
      <c r="I203" s="228"/>
      <c r="J203" s="225"/>
      <c r="K203" s="225"/>
      <c r="L203" s="229"/>
      <c r="M203" s="230"/>
      <c r="N203" s="231"/>
      <c r="O203" s="231"/>
      <c r="P203" s="231"/>
      <c r="Q203" s="231"/>
      <c r="R203" s="231"/>
      <c r="S203" s="231"/>
      <c r="T203" s="23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3" t="s">
        <v>123</v>
      </c>
      <c r="AU203" s="233" t="s">
        <v>83</v>
      </c>
      <c r="AV203" s="13" t="s">
        <v>83</v>
      </c>
      <c r="AW203" s="13" t="s">
        <v>37</v>
      </c>
      <c r="AX203" s="13" t="s">
        <v>76</v>
      </c>
      <c r="AY203" s="233" t="s">
        <v>116</v>
      </c>
    </row>
    <row r="204" s="13" customFormat="1">
      <c r="A204" s="13"/>
      <c r="B204" s="224"/>
      <c r="C204" s="225"/>
      <c r="D204" s="214" t="s">
        <v>123</v>
      </c>
      <c r="E204" s="226" t="s">
        <v>19</v>
      </c>
      <c r="F204" s="227" t="s">
        <v>284</v>
      </c>
      <c r="G204" s="225"/>
      <c r="H204" s="226" t="s">
        <v>19</v>
      </c>
      <c r="I204" s="228"/>
      <c r="J204" s="225"/>
      <c r="K204" s="225"/>
      <c r="L204" s="229"/>
      <c r="M204" s="230"/>
      <c r="N204" s="231"/>
      <c r="O204" s="231"/>
      <c r="P204" s="231"/>
      <c r="Q204" s="231"/>
      <c r="R204" s="231"/>
      <c r="S204" s="231"/>
      <c r="T204" s="23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3" t="s">
        <v>123</v>
      </c>
      <c r="AU204" s="233" t="s">
        <v>83</v>
      </c>
      <c r="AV204" s="13" t="s">
        <v>83</v>
      </c>
      <c r="AW204" s="13" t="s">
        <v>37</v>
      </c>
      <c r="AX204" s="13" t="s">
        <v>76</v>
      </c>
      <c r="AY204" s="233" t="s">
        <v>116</v>
      </c>
    </row>
    <row r="205" s="13" customFormat="1">
      <c r="A205" s="13"/>
      <c r="B205" s="224"/>
      <c r="C205" s="225"/>
      <c r="D205" s="214" t="s">
        <v>123</v>
      </c>
      <c r="E205" s="226" t="s">
        <v>19</v>
      </c>
      <c r="F205" s="227" t="s">
        <v>285</v>
      </c>
      <c r="G205" s="225"/>
      <c r="H205" s="226" t="s">
        <v>19</v>
      </c>
      <c r="I205" s="228"/>
      <c r="J205" s="225"/>
      <c r="K205" s="225"/>
      <c r="L205" s="229"/>
      <c r="M205" s="230"/>
      <c r="N205" s="231"/>
      <c r="O205" s="231"/>
      <c r="P205" s="231"/>
      <c r="Q205" s="231"/>
      <c r="R205" s="231"/>
      <c r="S205" s="231"/>
      <c r="T205" s="23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3" t="s">
        <v>123</v>
      </c>
      <c r="AU205" s="233" t="s">
        <v>83</v>
      </c>
      <c r="AV205" s="13" t="s">
        <v>83</v>
      </c>
      <c r="AW205" s="13" t="s">
        <v>37</v>
      </c>
      <c r="AX205" s="13" t="s">
        <v>76</v>
      </c>
      <c r="AY205" s="233" t="s">
        <v>116</v>
      </c>
    </row>
    <row r="206" s="13" customFormat="1">
      <c r="A206" s="13"/>
      <c r="B206" s="224"/>
      <c r="C206" s="225"/>
      <c r="D206" s="214" t="s">
        <v>123</v>
      </c>
      <c r="E206" s="226" t="s">
        <v>19</v>
      </c>
      <c r="F206" s="227" t="s">
        <v>286</v>
      </c>
      <c r="G206" s="225"/>
      <c r="H206" s="226" t="s">
        <v>19</v>
      </c>
      <c r="I206" s="228"/>
      <c r="J206" s="225"/>
      <c r="K206" s="225"/>
      <c r="L206" s="229"/>
      <c r="M206" s="230"/>
      <c r="N206" s="231"/>
      <c r="O206" s="231"/>
      <c r="P206" s="231"/>
      <c r="Q206" s="231"/>
      <c r="R206" s="231"/>
      <c r="S206" s="231"/>
      <c r="T206" s="23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3" t="s">
        <v>123</v>
      </c>
      <c r="AU206" s="233" t="s">
        <v>83</v>
      </c>
      <c r="AV206" s="13" t="s">
        <v>83</v>
      </c>
      <c r="AW206" s="13" t="s">
        <v>37</v>
      </c>
      <c r="AX206" s="13" t="s">
        <v>76</v>
      </c>
      <c r="AY206" s="233" t="s">
        <v>116</v>
      </c>
    </row>
    <row r="207" s="13" customFormat="1">
      <c r="A207" s="13"/>
      <c r="B207" s="224"/>
      <c r="C207" s="225"/>
      <c r="D207" s="214" t="s">
        <v>123</v>
      </c>
      <c r="E207" s="226" t="s">
        <v>19</v>
      </c>
      <c r="F207" s="227" t="s">
        <v>287</v>
      </c>
      <c r="G207" s="225"/>
      <c r="H207" s="226" t="s">
        <v>19</v>
      </c>
      <c r="I207" s="228"/>
      <c r="J207" s="225"/>
      <c r="K207" s="225"/>
      <c r="L207" s="229"/>
      <c r="M207" s="230"/>
      <c r="N207" s="231"/>
      <c r="O207" s="231"/>
      <c r="P207" s="231"/>
      <c r="Q207" s="231"/>
      <c r="R207" s="231"/>
      <c r="S207" s="231"/>
      <c r="T207" s="23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3" t="s">
        <v>123</v>
      </c>
      <c r="AU207" s="233" t="s">
        <v>83</v>
      </c>
      <c r="AV207" s="13" t="s">
        <v>83</v>
      </c>
      <c r="AW207" s="13" t="s">
        <v>37</v>
      </c>
      <c r="AX207" s="13" t="s">
        <v>76</v>
      </c>
      <c r="AY207" s="233" t="s">
        <v>116</v>
      </c>
    </row>
    <row r="208" s="13" customFormat="1">
      <c r="A208" s="13"/>
      <c r="B208" s="224"/>
      <c r="C208" s="225"/>
      <c r="D208" s="214" t="s">
        <v>123</v>
      </c>
      <c r="E208" s="226" t="s">
        <v>19</v>
      </c>
      <c r="F208" s="227" t="s">
        <v>288</v>
      </c>
      <c r="G208" s="225"/>
      <c r="H208" s="226" t="s">
        <v>19</v>
      </c>
      <c r="I208" s="228"/>
      <c r="J208" s="225"/>
      <c r="K208" s="225"/>
      <c r="L208" s="229"/>
      <c r="M208" s="230"/>
      <c r="N208" s="231"/>
      <c r="O208" s="231"/>
      <c r="P208" s="231"/>
      <c r="Q208" s="231"/>
      <c r="R208" s="231"/>
      <c r="S208" s="231"/>
      <c r="T208" s="23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3" t="s">
        <v>123</v>
      </c>
      <c r="AU208" s="233" t="s">
        <v>83</v>
      </c>
      <c r="AV208" s="13" t="s">
        <v>83</v>
      </c>
      <c r="AW208" s="13" t="s">
        <v>37</v>
      </c>
      <c r="AX208" s="13" t="s">
        <v>76</v>
      </c>
      <c r="AY208" s="233" t="s">
        <v>116</v>
      </c>
    </row>
    <row r="209" s="13" customFormat="1">
      <c r="A209" s="13"/>
      <c r="B209" s="224"/>
      <c r="C209" s="225"/>
      <c r="D209" s="214" t="s">
        <v>123</v>
      </c>
      <c r="E209" s="226" t="s">
        <v>19</v>
      </c>
      <c r="F209" s="227" t="s">
        <v>289</v>
      </c>
      <c r="G209" s="225"/>
      <c r="H209" s="226" t="s">
        <v>19</v>
      </c>
      <c r="I209" s="228"/>
      <c r="J209" s="225"/>
      <c r="K209" s="225"/>
      <c r="L209" s="229"/>
      <c r="M209" s="230"/>
      <c r="N209" s="231"/>
      <c r="O209" s="231"/>
      <c r="P209" s="231"/>
      <c r="Q209" s="231"/>
      <c r="R209" s="231"/>
      <c r="S209" s="231"/>
      <c r="T209" s="23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3" t="s">
        <v>123</v>
      </c>
      <c r="AU209" s="233" t="s">
        <v>83</v>
      </c>
      <c r="AV209" s="13" t="s">
        <v>83</v>
      </c>
      <c r="AW209" s="13" t="s">
        <v>37</v>
      </c>
      <c r="AX209" s="13" t="s">
        <v>76</v>
      </c>
      <c r="AY209" s="233" t="s">
        <v>116</v>
      </c>
    </row>
    <row r="210" s="13" customFormat="1">
      <c r="A210" s="13"/>
      <c r="B210" s="224"/>
      <c r="C210" s="225"/>
      <c r="D210" s="214" t="s">
        <v>123</v>
      </c>
      <c r="E210" s="226" t="s">
        <v>19</v>
      </c>
      <c r="F210" s="227" t="s">
        <v>290</v>
      </c>
      <c r="G210" s="225"/>
      <c r="H210" s="226" t="s">
        <v>19</v>
      </c>
      <c r="I210" s="228"/>
      <c r="J210" s="225"/>
      <c r="K210" s="225"/>
      <c r="L210" s="229"/>
      <c r="M210" s="230"/>
      <c r="N210" s="231"/>
      <c r="O210" s="231"/>
      <c r="P210" s="231"/>
      <c r="Q210" s="231"/>
      <c r="R210" s="231"/>
      <c r="S210" s="231"/>
      <c r="T210" s="23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3" t="s">
        <v>123</v>
      </c>
      <c r="AU210" s="233" t="s">
        <v>83</v>
      </c>
      <c r="AV210" s="13" t="s">
        <v>83</v>
      </c>
      <c r="AW210" s="13" t="s">
        <v>37</v>
      </c>
      <c r="AX210" s="13" t="s">
        <v>76</v>
      </c>
      <c r="AY210" s="233" t="s">
        <v>116</v>
      </c>
    </row>
    <row r="211" s="13" customFormat="1">
      <c r="A211" s="13"/>
      <c r="B211" s="224"/>
      <c r="C211" s="225"/>
      <c r="D211" s="214" t="s">
        <v>123</v>
      </c>
      <c r="E211" s="226" t="s">
        <v>19</v>
      </c>
      <c r="F211" s="227" t="s">
        <v>291</v>
      </c>
      <c r="G211" s="225"/>
      <c r="H211" s="226" t="s">
        <v>19</v>
      </c>
      <c r="I211" s="228"/>
      <c r="J211" s="225"/>
      <c r="K211" s="225"/>
      <c r="L211" s="229"/>
      <c r="M211" s="230"/>
      <c r="N211" s="231"/>
      <c r="O211" s="231"/>
      <c r="P211" s="231"/>
      <c r="Q211" s="231"/>
      <c r="R211" s="231"/>
      <c r="S211" s="231"/>
      <c r="T211" s="23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3" t="s">
        <v>123</v>
      </c>
      <c r="AU211" s="233" t="s">
        <v>83</v>
      </c>
      <c r="AV211" s="13" t="s">
        <v>83</v>
      </c>
      <c r="AW211" s="13" t="s">
        <v>37</v>
      </c>
      <c r="AX211" s="13" t="s">
        <v>76</v>
      </c>
      <c r="AY211" s="233" t="s">
        <v>116</v>
      </c>
    </row>
    <row r="212" s="13" customFormat="1">
      <c r="A212" s="13"/>
      <c r="B212" s="224"/>
      <c r="C212" s="225"/>
      <c r="D212" s="214" t="s">
        <v>123</v>
      </c>
      <c r="E212" s="226" t="s">
        <v>19</v>
      </c>
      <c r="F212" s="227" t="s">
        <v>292</v>
      </c>
      <c r="G212" s="225"/>
      <c r="H212" s="226" t="s">
        <v>19</v>
      </c>
      <c r="I212" s="228"/>
      <c r="J212" s="225"/>
      <c r="K212" s="225"/>
      <c r="L212" s="229"/>
      <c r="M212" s="230"/>
      <c r="N212" s="231"/>
      <c r="O212" s="231"/>
      <c r="P212" s="231"/>
      <c r="Q212" s="231"/>
      <c r="R212" s="231"/>
      <c r="S212" s="231"/>
      <c r="T212" s="23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3" t="s">
        <v>123</v>
      </c>
      <c r="AU212" s="233" t="s">
        <v>83</v>
      </c>
      <c r="AV212" s="13" t="s">
        <v>83</v>
      </c>
      <c r="AW212" s="13" t="s">
        <v>37</v>
      </c>
      <c r="AX212" s="13" t="s">
        <v>76</v>
      </c>
      <c r="AY212" s="233" t="s">
        <v>116</v>
      </c>
    </row>
    <row r="213" s="13" customFormat="1">
      <c r="A213" s="13"/>
      <c r="B213" s="224"/>
      <c r="C213" s="225"/>
      <c r="D213" s="214" t="s">
        <v>123</v>
      </c>
      <c r="E213" s="226" t="s">
        <v>19</v>
      </c>
      <c r="F213" s="227" t="s">
        <v>293</v>
      </c>
      <c r="G213" s="225"/>
      <c r="H213" s="226" t="s">
        <v>19</v>
      </c>
      <c r="I213" s="228"/>
      <c r="J213" s="225"/>
      <c r="K213" s="225"/>
      <c r="L213" s="229"/>
      <c r="M213" s="230"/>
      <c r="N213" s="231"/>
      <c r="O213" s="231"/>
      <c r="P213" s="231"/>
      <c r="Q213" s="231"/>
      <c r="R213" s="231"/>
      <c r="S213" s="231"/>
      <c r="T213" s="23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3" t="s">
        <v>123</v>
      </c>
      <c r="AU213" s="233" t="s">
        <v>83</v>
      </c>
      <c r="AV213" s="13" t="s">
        <v>83</v>
      </c>
      <c r="AW213" s="13" t="s">
        <v>37</v>
      </c>
      <c r="AX213" s="13" t="s">
        <v>76</v>
      </c>
      <c r="AY213" s="233" t="s">
        <v>116</v>
      </c>
    </row>
    <row r="214" s="13" customFormat="1">
      <c r="A214" s="13"/>
      <c r="B214" s="224"/>
      <c r="C214" s="225"/>
      <c r="D214" s="214" t="s">
        <v>123</v>
      </c>
      <c r="E214" s="226" t="s">
        <v>19</v>
      </c>
      <c r="F214" s="227" t="s">
        <v>294</v>
      </c>
      <c r="G214" s="225"/>
      <c r="H214" s="226" t="s">
        <v>19</v>
      </c>
      <c r="I214" s="228"/>
      <c r="J214" s="225"/>
      <c r="K214" s="225"/>
      <c r="L214" s="229"/>
      <c r="M214" s="230"/>
      <c r="N214" s="231"/>
      <c r="O214" s="231"/>
      <c r="P214" s="231"/>
      <c r="Q214" s="231"/>
      <c r="R214" s="231"/>
      <c r="S214" s="231"/>
      <c r="T214" s="23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3" t="s">
        <v>123</v>
      </c>
      <c r="AU214" s="233" t="s">
        <v>83</v>
      </c>
      <c r="AV214" s="13" t="s">
        <v>83</v>
      </c>
      <c r="AW214" s="13" t="s">
        <v>37</v>
      </c>
      <c r="AX214" s="13" t="s">
        <v>76</v>
      </c>
      <c r="AY214" s="233" t="s">
        <v>116</v>
      </c>
    </row>
    <row r="215" s="12" customFormat="1">
      <c r="A215" s="12"/>
      <c r="B215" s="212"/>
      <c r="C215" s="213"/>
      <c r="D215" s="214" t="s">
        <v>123</v>
      </c>
      <c r="E215" s="215" t="s">
        <v>19</v>
      </c>
      <c r="F215" s="216" t="s">
        <v>124</v>
      </c>
      <c r="G215" s="213"/>
      <c r="H215" s="217">
        <v>1</v>
      </c>
      <c r="I215" s="218"/>
      <c r="J215" s="213"/>
      <c r="K215" s="213"/>
      <c r="L215" s="219"/>
      <c r="M215" s="220"/>
      <c r="N215" s="221"/>
      <c r="O215" s="221"/>
      <c r="P215" s="221"/>
      <c r="Q215" s="221"/>
      <c r="R215" s="221"/>
      <c r="S215" s="221"/>
      <c r="T215" s="22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T215" s="223" t="s">
        <v>123</v>
      </c>
      <c r="AU215" s="223" t="s">
        <v>83</v>
      </c>
      <c r="AV215" s="12" t="s">
        <v>85</v>
      </c>
      <c r="AW215" s="12" t="s">
        <v>37</v>
      </c>
      <c r="AX215" s="12" t="s">
        <v>83</v>
      </c>
      <c r="AY215" s="223" t="s">
        <v>116</v>
      </c>
    </row>
    <row r="216" s="2" customFormat="1" ht="16.5" customHeight="1">
      <c r="A216" s="36"/>
      <c r="B216" s="37"/>
      <c r="C216" s="199" t="s">
        <v>295</v>
      </c>
      <c r="D216" s="199" t="s">
        <v>117</v>
      </c>
      <c r="E216" s="200" t="s">
        <v>296</v>
      </c>
      <c r="F216" s="201" t="s">
        <v>297</v>
      </c>
      <c r="G216" s="202" t="s">
        <v>120</v>
      </c>
      <c r="H216" s="203">
        <v>1</v>
      </c>
      <c r="I216" s="204"/>
      <c r="J216" s="205">
        <f>ROUND(I216*H216,2)</f>
        <v>0</v>
      </c>
      <c r="K216" s="201" t="s">
        <v>134</v>
      </c>
      <c r="L216" s="42"/>
      <c r="M216" s="206" t="s">
        <v>19</v>
      </c>
      <c r="N216" s="207" t="s">
        <v>47</v>
      </c>
      <c r="O216" s="82"/>
      <c r="P216" s="208">
        <f>O216*H216</f>
        <v>0</v>
      </c>
      <c r="Q216" s="208">
        <v>0</v>
      </c>
      <c r="R216" s="208">
        <f>Q216*H216</f>
        <v>0</v>
      </c>
      <c r="S216" s="208">
        <v>0</v>
      </c>
      <c r="T216" s="209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10" t="s">
        <v>121</v>
      </c>
      <c r="AT216" s="210" t="s">
        <v>117</v>
      </c>
      <c r="AU216" s="210" t="s">
        <v>83</v>
      </c>
      <c r="AY216" s="15" t="s">
        <v>116</v>
      </c>
      <c r="BE216" s="211">
        <f>IF(N216="základní",J216,0)</f>
        <v>0</v>
      </c>
      <c r="BF216" s="211">
        <f>IF(N216="snížená",J216,0)</f>
        <v>0</v>
      </c>
      <c r="BG216" s="211">
        <f>IF(N216="zákl. přenesená",J216,0)</f>
        <v>0</v>
      </c>
      <c r="BH216" s="211">
        <f>IF(N216="sníž. přenesená",J216,0)</f>
        <v>0</v>
      </c>
      <c r="BI216" s="211">
        <f>IF(N216="nulová",J216,0)</f>
        <v>0</v>
      </c>
      <c r="BJ216" s="15" t="s">
        <v>83</v>
      </c>
      <c r="BK216" s="211">
        <f>ROUND(I216*H216,2)</f>
        <v>0</v>
      </c>
      <c r="BL216" s="15" t="s">
        <v>121</v>
      </c>
      <c r="BM216" s="210" t="s">
        <v>298</v>
      </c>
    </row>
    <row r="217" s="2" customFormat="1">
      <c r="A217" s="36"/>
      <c r="B217" s="37"/>
      <c r="C217" s="38"/>
      <c r="D217" s="234" t="s">
        <v>136</v>
      </c>
      <c r="E217" s="38"/>
      <c r="F217" s="235" t="s">
        <v>299</v>
      </c>
      <c r="G217" s="38"/>
      <c r="H217" s="38"/>
      <c r="I217" s="236"/>
      <c r="J217" s="38"/>
      <c r="K217" s="38"/>
      <c r="L217" s="42"/>
      <c r="M217" s="237"/>
      <c r="N217" s="238"/>
      <c r="O217" s="82"/>
      <c r="P217" s="82"/>
      <c r="Q217" s="82"/>
      <c r="R217" s="82"/>
      <c r="S217" s="82"/>
      <c r="T217" s="83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5" t="s">
        <v>136</v>
      </c>
      <c r="AU217" s="15" t="s">
        <v>83</v>
      </c>
    </row>
    <row r="218" s="12" customFormat="1">
      <c r="A218" s="12"/>
      <c r="B218" s="212"/>
      <c r="C218" s="213"/>
      <c r="D218" s="214" t="s">
        <v>123</v>
      </c>
      <c r="E218" s="215" t="s">
        <v>19</v>
      </c>
      <c r="F218" s="216" t="s">
        <v>124</v>
      </c>
      <c r="G218" s="213"/>
      <c r="H218" s="217">
        <v>1</v>
      </c>
      <c r="I218" s="218"/>
      <c r="J218" s="213"/>
      <c r="K218" s="213"/>
      <c r="L218" s="219"/>
      <c r="M218" s="220"/>
      <c r="N218" s="221"/>
      <c r="O218" s="221"/>
      <c r="P218" s="221"/>
      <c r="Q218" s="221"/>
      <c r="R218" s="221"/>
      <c r="S218" s="221"/>
      <c r="T218" s="22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T218" s="223" t="s">
        <v>123</v>
      </c>
      <c r="AU218" s="223" t="s">
        <v>83</v>
      </c>
      <c r="AV218" s="12" t="s">
        <v>85</v>
      </c>
      <c r="AW218" s="12" t="s">
        <v>37</v>
      </c>
      <c r="AX218" s="12" t="s">
        <v>83</v>
      </c>
      <c r="AY218" s="223" t="s">
        <v>116</v>
      </c>
    </row>
    <row r="219" s="2" customFormat="1" ht="16.5" customHeight="1">
      <c r="A219" s="36"/>
      <c r="B219" s="37"/>
      <c r="C219" s="199" t="s">
        <v>300</v>
      </c>
      <c r="D219" s="199" t="s">
        <v>117</v>
      </c>
      <c r="E219" s="200" t="s">
        <v>301</v>
      </c>
      <c r="F219" s="201" t="s">
        <v>302</v>
      </c>
      <c r="G219" s="202" t="s">
        <v>303</v>
      </c>
      <c r="H219" s="203">
        <v>8</v>
      </c>
      <c r="I219" s="204"/>
      <c r="J219" s="205">
        <f>ROUND(I219*H219,2)</f>
        <v>0</v>
      </c>
      <c r="K219" s="201" t="s">
        <v>19</v>
      </c>
      <c r="L219" s="42"/>
      <c r="M219" s="206" t="s">
        <v>19</v>
      </c>
      <c r="N219" s="207" t="s">
        <v>47</v>
      </c>
      <c r="O219" s="82"/>
      <c r="P219" s="208">
        <f>O219*H219</f>
        <v>0</v>
      </c>
      <c r="Q219" s="208">
        <v>0</v>
      </c>
      <c r="R219" s="208">
        <f>Q219*H219</f>
        <v>0</v>
      </c>
      <c r="S219" s="208">
        <v>0</v>
      </c>
      <c r="T219" s="209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10" t="s">
        <v>121</v>
      </c>
      <c r="AT219" s="210" t="s">
        <v>117</v>
      </c>
      <c r="AU219" s="210" t="s">
        <v>83</v>
      </c>
      <c r="AY219" s="15" t="s">
        <v>116</v>
      </c>
      <c r="BE219" s="211">
        <f>IF(N219="základní",J219,0)</f>
        <v>0</v>
      </c>
      <c r="BF219" s="211">
        <f>IF(N219="snížená",J219,0)</f>
        <v>0</v>
      </c>
      <c r="BG219" s="211">
        <f>IF(N219="zákl. přenesená",J219,0)</f>
        <v>0</v>
      </c>
      <c r="BH219" s="211">
        <f>IF(N219="sníž. přenesená",J219,0)</f>
        <v>0</v>
      </c>
      <c r="BI219" s="211">
        <f>IF(N219="nulová",J219,0)</f>
        <v>0</v>
      </c>
      <c r="BJ219" s="15" t="s">
        <v>83</v>
      </c>
      <c r="BK219" s="211">
        <f>ROUND(I219*H219,2)</f>
        <v>0</v>
      </c>
      <c r="BL219" s="15" t="s">
        <v>121</v>
      </c>
      <c r="BM219" s="210" t="s">
        <v>304</v>
      </c>
    </row>
    <row r="220" s="13" customFormat="1">
      <c r="A220" s="13"/>
      <c r="B220" s="224"/>
      <c r="C220" s="225"/>
      <c r="D220" s="214" t="s">
        <v>123</v>
      </c>
      <c r="E220" s="226" t="s">
        <v>19</v>
      </c>
      <c r="F220" s="227" t="s">
        <v>305</v>
      </c>
      <c r="G220" s="225"/>
      <c r="H220" s="226" t="s">
        <v>19</v>
      </c>
      <c r="I220" s="228"/>
      <c r="J220" s="225"/>
      <c r="K220" s="225"/>
      <c r="L220" s="229"/>
      <c r="M220" s="230"/>
      <c r="N220" s="231"/>
      <c r="O220" s="231"/>
      <c r="P220" s="231"/>
      <c r="Q220" s="231"/>
      <c r="R220" s="231"/>
      <c r="S220" s="231"/>
      <c r="T220" s="23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3" t="s">
        <v>123</v>
      </c>
      <c r="AU220" s="233" t="s">
        <v>83</v>
      </c>
      <c r="AV220" s="13" t="s">
        <v>83</v>
      </c>
      <c r="AW220" s="13" t="s">
        <v>37</v>
      </c>
      <c r="AX220" s="13" t="s">
        <v>76</v>
      </c>
      <c r="AY220" s="233" t="s">
        <v>116</v>
      </c>
    </row>
    <row r="221" s="13" customFormat="1">
      <c r="A221" s="13"/>
      <c r="B221" s="224"/>
      <c r="C221" s="225"/>
      <c r="D221" s="214" t="s">
        <v>123</v>
      </c>
      <c r="E221" s="226" t="s">
        <v>19</v>
      </c>
      <c r="F221" s="227" t="s">
        <v>306</v>
      </c>
      <c r="G221" s="225"/>
      <c r="H221" s="226" t="s">
        <v>19</v>
      </c>
      <c r="I221" s="228"/>
      <c r="J221" s="225"/>
      <c r="K221" s="225"/>
      <c r="L221" s="229"/>
      <c r="M221" s="230"/>
      <c r="N221" s="231"/>
      <c r="O221" s="231"/>
      <c r="P221" s="231"/>
      <c r="Q221" s="231"/>
      <c r="R221" s="231"/>
      <c r="S221" s="231"/>
      <c r="T221" s="23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3" t="s">
        <v>123</v>
      </c>
      <c r="AU221" s="233" t="s">
        <v>83</v>
      </c>
      <c r="AV221" s="13" t="s">
        <v>83</v>
      </c>
      <c r="AW221" s="13" t="s">
        <v>37</v>
      </c>
      <c r="AX221" s="13" t="s">
        <v>76</v>
      </c>
      <c r="AY221" s="233" t="s">
        <v>116</v>
      </c>
    </row>
    <row r="222" s="13" customFormat="1">
      <c r="A222" s="13"/>
      <c r="B222" s="224"/>
      <c r="C222" s="225"/>
      <c r="D222" s="214" t="s">
        <v>123</v>
      </c>
      <c r="E222" s="226" t="s">
        <v>19</v>
      </c>
      <c r="F222" s="227" t="s">
        <v>307</v>
      </c>
      <c r="G222" s="225"/>
      <c r="H222" s="226" t="s">
        <v>19</v>
      </c>
      <c r="I222" s="228"/>
      <c r="J222" s="225"/>
      <c r="K222" s="225"/>
      <c r="L222" s="229"/>
      <c r="M222" s="230"/>
      <c r="N222" s="231"/>
      <c r="O222" s="231"/>
      <c r="P222" s="231"/>
      <c r="Q222" s="231"/>
      <c r="R222" s="231"/>
      <c r="S222" s="231"/>
      <c r="T222" s="23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3" t="s">
        <v>123</v>
      </c>
      <c r="AU222" s="233" t="s">
        <v>83</v>
      </c>
      <c r="AV222" s="13" t="s">
        <v>83</v>
      </c>
      <c r="AW222" s="13" t="s">
        <v>37</v>
      </c>
      <c r="AX222" s="13" t="s">
        <v>76</v>
      </c>
      <c r="AY222" s="233" t="s">
        <v>116</v>
      </c>
    </row>
    <row r="223" s="13" customFormat="1">
      <c r="A223" s="13"/>
      <c r="B223" s="224"/>
      <c r="C223" s="225"/>
      <c r="D223" s="214" t="s">
        <v>123</v>
      </c>
      <c r="E223" s="226" t="s">
        <v>19</v>
      </c>
      <c r="F223" s="227" t="s">
        <v>308</v>
      </c>
      <c r="G223" s="225"/>
      <c r="H223" s="226" t="s">
        <v>19</v>
      </c>
      <c r="I223" s="228"/>
      <c r="J223" s="225"/>
      <c r="K223" s="225"/>
      <c r="L223" s="229"/>
      <c r="M223" s="230"/>
      <c r="N223" s="231"/>
      <c r="O223" s="231"/>
      <c r="P223" s="231"/>
      <c r="Q223" s="231"/>
      <c r="R223" s="231"/>
      <c r="S223" s="231"/>
      <c r="T223" s="23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3" t="s">
        <v>123</v>
      </c>
      <c r="AU223" s="233" t="s">
        <v>83</v>
      </c>
      <c r="AV223" s="13" t="s">
        <v>83</v>
      </c>
      <c r="AW223" s="13" t="s">
        <v>37</v>
      </c>
      <c r="AX223" s="13" t="s">
        <v>76</v>
      </c>
      <c r="AY223" s="233" t="s">
        <v>116</v>
      </c>
    </row>
    <row r="224" s="13" customFormat="1">
      <c r="A224" s="13"/>
      <c r="B224" s="224"/>
      <c r="C224" s="225"/>
      <c r="D224" s="214" t="s">
        <v>123</v>
      </c>
      <c r="E224" s="226" t="s">
        <v>19</v>
      </c>
      <c r="F224" s="227" t="s">
        <v>309</v>
      </c>
      <c r="G224" s="225"/>
      <c r="H224" s="226" t="s">
        <v>19</v>
      </c>
      <c r="I224" s="228"/>
      <c r="J224" s="225"/>
      <c r="K224" s="225"/>
      <c r="L224" s="229"/>
      <c r="M224" s="230"/>
      <c r="N224" s="231"/>
      <c r="O224" s="231"/>
      <c r="P224" s="231"/>
      <c r="Q224" s="231"/>
      <c r="R224" s="231"/>
      <c r="S224" s="231"/>
      <c r="T224" s="23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3" t="s">
        <v>123</v>
      </c>
      <c r="AU224" s="233" t="s">
        <v>83</v>
      </c>
      <c r="AV224" s="13" t="s">
        <v>83</v>
      </c>
      <c r="AW224" s="13" t="s">
        <v>37</v>
      </c>
      <c r="AX224" s="13" t="s">
        <v>76</v>
      </c>
      <c r="AY224" s="233" t="s">
        <v>116</v>
      </c>
    </row>
    <row r="225" s="13" customFormat="1">
      <c r="A225" s="13"/>
      <c r="B225" s="224"/>
      <c r="C225" s="225"/>
      <c r="D225" s="214" t="s">
        <v>123</v>
      </c>
      <c r="E225" s="226" t="s">
        <v>19</v>
      </c>
      <c r="F225" s="227" t="s">
        <v>310</v>
      </c>
      <c r="G225" s="225"/>
      <c r="H225" s="226" t="s">
        <v>19</v>
      </c>
      <c r="I225" s="228"/>
      <c r="J225" s="225"/>
      <c r="K225" s="225"/>
      <c r="L225" s="229"/>
      <c r="M225" s="230"/>
      <c r="N225" s="231"/>
      <c r="O225" s="231"/>
      <c r="P225" s="231"/>
      <c r="Q225" s="231"/>
      <c r="R225" s="231"/>
      <c r="S225" s="231"/>
      <c r="T225" s="23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3" t="s">
        <v>123</v>
      </c>
      <c r="AU225" s="233" t="s">
        <v>83</v>
      </c>
      <c r="AV225" s="13" t="s">
        <v>83</v>
      </c>
      <c r="AW225" s="13" t="s">
        <v>37</v>
      </c>
      <c r="AX225" s="13" t="s">
        <v>76</v>
      </c>
      <c r="AY225" s="233" t="s">
        <v>116</v>
      </c>
    </row>
    <row r="226" s="13" customFormat="1">
      <c r="A226" s="13"/>
      <c r="B226" s="224"/>
      <c r="C226" s="225"/>
      <c r="D226" s="214" t="s">
        <v>123</v>
      </c>
      <c r="E226" s="226" t="s">
        <v>19</v>
      </c>
      <c r="F226" s="227" t="s">
        <v>311</v>
      </c>
      <c r="G226" s="225"/>
      <c r="H226" s="226" t="s">
        <v>19</v>
      </c>
      <c r="I226" s="228"/>
      <c r="J226" s="225"/>
      <c r="K226" s="225"/>
      <c r="L226" s="229"/>
      <c r="M226" s="230"/>
      <c r="N226" s="231"/>
      <c r="O226" s="231"/>
      <c r="P226" s="231"/>
      <c r="Q226" s="231"/>
      <c r="R226" s="231"/>
      <c r="S226" s="231"/>
      <c r="T226" s="23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3" t="s">
        <v>123</v>
      </c>
      <c r="AU226" s="233" t="s">
        <v>83</v>
      </c>
      <c r="AV226" s="13" t="s">
        <v>83</v>
      </c>
      <c r="AW226" s="13" t="s">
        <v>37</v>
      </c>
      <c r="AX226" s="13" t="s">
        <v>76</v>
      </c>
      <c r="AY226" s="233" t="s">
        <v>116</v>
      </c>
    </row>
    <row r="227" s="13" customFormat="1">
      <c r="A227" s="13"/>
      <c r="B227" s="224"/>
      <c r="C227" s="225"/>
      <c r="D227" s="214" t="s">
        <v>123</v>
      </c>
      <c r="E227" s="226" t="s">
        <v>19</v>
      </c>
      <c r="F227" s="227" t="s">
        <v>312</v>
      </c>
      <c r="G227" s="225"/>
      <c r="H227" s="226" t="s">
        <v>19</v>
      </c>
      <c r="I227" s="228"/>
      <c r="J227" s="225"/>
      <c r="K227" s="225"/>
      <c r="L227" s="229"/>
      <c r="M227" s="230"/>
      <c r="N227" s="231"/>
      <c r="O227" s="231"/>
      <c r="P227" s="231"/>
      <c r="Q227" s="231"/>
      <c r="R227" s="231"/>
      <c r="S227" s="231"/>
      <c r="T227" s="23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3" t="s">
        <v>123</v>
      </c>
      <c r="AU227" s="233" t="s">
        <v>83</v>
      </c>
      <c r="AV227" s="13" t="s">
        <v>83</v>
      </c>
      <c r="AW227" s="13" t="s">
        <v>37</v>
      </c>
      <c r="AX227" s="13" t="s">
        <v>76</v>
      </c>
      <c r="AY227" s="233" t="s">
        <v>116</v>
      </c>
    </row>
    <row r="228" s="13" customFormat="1">
      <c r="A228" s="13"/>
      <c r="B228" s="224"/>
      <c r="C228" s="225"/>
      <c r="D228" s="214" t="s">
        <v>123</v>
      </c>
      <c r="E228" s="226" t="s">
        <v>19</v>
      </c>
      <c r="F228" s="227" t="s">
        <v>313</v>
      </c>
      <c r="G228" s="225"/>
      <c r="H228" s="226" t="s">
        <v>19</v>
      </c>
      <c r="I228" s="228"/>
      <c r="J228" s="225"/>
      <c r="K228" s="225"/>
      <c r="L228" s="229"/>
      <c r="M228" s="230"/>
      <c r="N228" s="231"/>
      <c r="O228" s="231"/>
      <c r="P228" s="231"/>
      <c r="Q228" s="231"/>
      <c r="R228" s="231"/>
      <c r="S228" s="231"/>
      <c r="T228" s="23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3" t="s">
        <v>123</v>
      </c>
      <c r="AU228" s="233" t="s">
        <v>83</v>
      </c>
      <c r="AV228" s="13" t="s">
        <v>83</v>
      </c>
      <c r="AW228" s="13" t="s">
        <v>37</v>
      </c>
      <c r="AX228" s="13" t="s">
        <v>76</v>
      </c>
      <c r="AY228" s="233" t="s">
        <v>116</v>
      </c>
    </row>
    <row r="229" s="12" customFormat="1">
      <c r="A229" s="12"/>
      <c r="B229" s="212"/>
      <c r="C229" s="213"/>
      <c r="D229" s="214" t="s">
        <v>123</v>
      </c>
      <c r="E229" s="215" t="s">
        <v>19</v>
      </c>
      <c r="F229" s="216" t="s">
        <v>314</v>
      </c>
      <c r="G229" s="213"/>
      <c r="H229" s="217">
        <v>8</v>
      </c>
      <c r="I229" s="218"/>
      <c r="J229" s="213"/>
      <c r="K229" s="213"/>
      <c r="L229" s="219"/>
      <c r="M229" s="220"/>
      <c r="N229" s="221"/>
      <c r="O229" s="221"/>
      <c r="P229" s="221"/>
      <c r="Q229" s="221"/>
      <c r="R229" s="221"/>
      <c r="S229" s="221"/>
      <c r="T229" s="22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T229" s="223" t="s">
        <v>123</v>
      </c>
      <c r="AU229" s="223" t="s">
        <v>83</v>
      </c>
      <c r="AV229" s="12" t="s">
        <v>85</v>
      </c>
      <c r="AW229" s="12" t="s">
        <v>37</v>
      </c>
      <c r="AX229" s="12" t="s">
        <v>83</v>
      </c>
      <c r="AY229" s="223" t="s">
        <v>116</v>
      </c>
    </row>
    <row r="230" s="2" customFormat="1" ht="16.5" customHeight="1">
      <c r="A230" s="36"/>
      <c r="B230" s="37"/>
      <c r="C230" s="199" t="s">
        <v>315</v>
      </c>
      <c r="D230" s="199" t="s">
        <v>117</v>
      </c>
      <c r="E230" s="200" t="s">
        <v>316</v>
      </c>
      <c r="F230" s="201" t="s">
        <v>317</v>
      </c>
      <c r="G230" s="202" t="s">
        <v>120</v>
      </c>
      <c r="H230" s="203">
        <v>1</v>
      </c>
      <c r="I230" s="204"/>
      <c r="J230" s="205">
        <f>ROUND(I230*H230,2)</f>
        <v>0</v>
      </c>
      <c r="K230" s="201" t="s">
        <v>19</v>
      </c>
      <c r="L230" s="42"/>
      <c r="M230" s="206" t="s">
        <v>19</v>
      </c>
      <c r="N230" s="207" t="s">
        <v>47</v>
      </c>
      <c r="O230" s="82"/>
      <c r="P230" s="208">
        <f>O230*H230</f>
        <v>0</v>
      </c>
      <c r="Q230" s="208">
        <v>0</v>
      </c>
      <c r="R230" s="208">
        <f>Q230*H230</f>
        <v>0</v>
      </c>
      <c r="S230" s="208">
        <v>0</v>
      </c>
      <c r="T230" s="209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10" t="s">
        <v>121</v>
      </c>
      <c r="AT230" s="210" t="s">
        <v>117</v>
      </c>
      <c r="AU230" s="210" t="s">
        <v>83</v>
      </c>
      <c r="AY230" s="15" t="s">
        <v>116</v>
      </c>
      <c r="BE230" s="211">
        <f>IF(N230="základní",J230,0)</f>
        <v>0</v>
      </c>
      <c r="BF230" s="211">
        <f>IF(N230="snížená",J230,0)</f>
        <v>0</v>
      </c>
      <c r="BG230" s="211">
        <f>IF(N230="zákl. přenesená",J230,0)</f>
        <v>0</v>
      </c>
      <c r="BH230" s="211">
        <f>IF(N230="sníž. přenesená",J230,0)</f>
        <v>0</v>
      </c>
      <c r="BI230" s="211">
        <f>IF(N230="nulová",J230,0)</f>
        <v>0</v>
      </c>
      <c r="BJ230" s="15" t="s">
        <v>83</v>
      </c>
      <c r="BK230" s="211">
        <f>ROUND(I230*H230,2)</f>
        <v>0</v>
      </c>
      <c r="BL230" s="15" t="s">
        <v>121</v>
      </c>
      <c r="BM230" s="210" t="s">
        <v>318</v>
      </c>
    </row>
    <row r="231" s="13" customFormat="1">
      <c r="A231" s="13"/>
      <c r="B231" s="224"/>
      <c r="C231" s="225"/>
      <c r="D231" s="214" t="s">
        <v>123</v>
      </c>
      <c r="E231" s="226" t="s">
        <v>19</v>
      </c>
      <c r="F231" s="227" t="s">
        <v>319</v>
      </c>
      <c r="G231" s="225"/>
      <c r="H231" s="226" t="s">
        <v>19</v>
      </c>
      <c r="I231" s="228"/>
      <c r="J231" s="225"/>
      <c r="K231" s="225"/>
      <c r="L231" s="229"/>
      <c r="M231" s="230"/>
      <c r="N231" s="231"/>
      <c r="O231" s="231"/>
      <c r="P231" s="231"/>
      <c r="Q231" s="231"/>
      <c r="R231" s="231"/>
      <c r="S231" s="231"/>
      <c r="T231" s="23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3" t="s">
        <v>123</v>
      </c>
      <c r="AU231" s="233" t="s">
        <v>83</v>
      </c>
      <c r="AV231" s="13" t="s">
        <v>83</v>
      </c>
      <c r="AW231" s="13" t="s">
        <v>37</v>
      </c>
      <c r="AX231" s="13" t="s">
        <v>76</v>
      </c>
      <c r="AY231" s="233" t="s">
        <v>116</v>
      </c>
    </row>
    <row r="232" s="13" customFormat="1">
      <c r="A232" s="13"/>
      <c r="B232" s="224"/>
      <c r="C232" s="225"/>
      <c r="D232" s="214" t="s">
        <v>123</v>
      </c>
      <c r="E232" s="226" t="s">
        <v>19</v>
      </c>
      <c r="F232" s="227" t="s">
        <v>320</v>
      </c>
      <c r="G232" s="225"/>
      <c r="H232" s="226" t="s">
        <v>19</v>
      </c>
      <c r="I232" s="228"/>
      <c r="J232" s="225"/>
      <c r="K232" s="225"/>
      <c r="L232" s="229"/>
      <c r="M232" s="230"/>
      <c r="N232" s="231"/>
      <c r="O232" s="231"/>
      <c r="P232" s="231"/>
      <c r="Q232" s="231"/>
      <c r="R232" s="231"/>
      <c r="S232" s="231"/>
      <c r="T232" s="23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3" t="s">
        <v>123</v>
      </c>
      <c r="AU232" s="233" t="s">
        <v>83</v>
      </c>
      <c r="AV232" s="13" t="s">
        <v>83</v>
      </c>
      <c r="AW232" s="13" t="s">
        <v>37</v>
      </c>
      <c r="AX232" s="13" t="s">
        <v>76</v>
      </c>
      <c r="AY232" s="233" t="s">
        <v>116</v>
      </c>
    </row>
    <row r="233" s="13" customFormat="1">
      <c r="A233" s="13"/>
      <c r="B233" s="224"/>
      <c r="C233" s="225"/>
      <c r="D233" s="214" t="s">
        <v>123</v>
      </c>
      <c r="E233" s="226" t="s">
        <v>19</v>
      </c>
      <c r="F233" s="227" t="s">
        <v>321</v>
      </c>
      <c r="G233" s="225"/>
      <c r="H233" s="226" t="s">
        <v>19</v>
      </c>
      <c r="I233" s="228"/>
      <c r="J233" s="225"/>
      <c r="K233" s="225"/>
      <c r="L233" s="229"/>
      <c r="M233" s="230"/>
      <c r="N233" s="231"/>
      <c r="O233" s="231"/>
      <c r="P233" s="231"/>
      <c r="Q233" s="231"/>
      <c r="R233" s="231"/>
      <c r="S233" s="231"/>
      <c r="T233" s="23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3" t="s">
        <v>123</v>
      </c>
      <c r="AU233" s="233" t="s">
        <v>83</v>
      </c>
      <c r="AV233" s="13" t="s">
        <v>83</v>
      </c>
      <c r="AW233" s="13" t="s">
        <v>37</v>
      </c>
      <c r="AX233" s="13" t="s">
        <v>76</v>
      </c>
      <c r="AY233" s="233" t="s">
        <v>116</v>
      </c>
    </row>
    <row r="234" s="12" customFormat="1">
      <c r="A234" s="12"/>
      <c r="B234" s="212"/>
      <c r="C234" s="213"/>
      <c r="D234" s="214" t="s">
        <v>123</v>
      </c>
      <c r="E234" s="215" t="s">
        <v>19</v>
      </c>
      <c r="F234" s="216" t="s">
        <v>124</v>
      </c>
      <c r="G234" s="213"/>
      <c r="H234" s="217">
        <v>1</v>
      </c>
      <c r="I234" s="218"/>
      <c r="J234" s="213"/>
      <c r="K234" s="213"/>
      <c r="L234" s="219"/>
      <c r="M234" s="220"/>
      <c r="N234" s="221"/>
      <c r="O234" s="221"/>
      <c r="P234" s="221"/>
      <c r="Q234" s="221"/>
      <c r="R234" s="221"/>
      <c r="S234" s="221"/>
      <c r="T234" s="22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T234" s="223" t="s">
        <v>123</v>
      </c>
      <c r="AU234" s="223" t="s">
        <v>83</v>
      </c>
      <c r="AV234" s="12" t="s">
        <v>85</v>
      </c>
      <c r="AW234" s="12" t="s">
        <v>37</v>
      </c>
      <c r="AX234" s="12" t="s">
        <v>83</v>
      </c>
      <c r="AY234" s="223" t="s">
        <v>116</v>
      </c>
    </row>
    <row r="235" s="2" customFormat="1" ht="16.5" customHeight="1">
      <c r="A235" s="36"/>
      <c r="B235" s="37"/>
      <c r="C235" s="199" t="s">
        <v>322</v>
      </c>
      <c r="D235" s="199" t="s">
        <v>117</v>
      </c>
      <c r="E235" s="200" t="s">
        <v>323</v>
      </c>
      <c r="F235" s="201" t="s">
        <v>324</v>
      </c>
      <c r="G235" s="202" t="s">
        <v>120</v>
      </c>
      <c r="H235" s="203">
        <v>1</v>
      </c>
      <c r="I235" s="204"/>
      <c r="J235" s="205">
        <f>ROUND(I235*H235,2)</f>
        <v>0</v>
      </c>
      <c r="K235" s="201" t="s">
        <v>19</v>
      </c>
      <c r="L235" s="42"/>
      <c r="M235" s="206" t="s">
        <v>19</v>
      </c>
      <c r="N235" s="207" t="s">
        <v>47</v>
      </c>
      <c r="O235" s="82"/>
      <c r="P235" s="208">
        <f>O235*H235</f>
        <v>0</v>
      </c>
      <c r="Q235" s="208">
        <v>0</v>
      </c>
      <c r="R235" s="208">
        <f>Q235*H235</f>
        <v>0</v>
      </c>
      <c r="S235" s="208">
        <v>0</v>
      </c>
      <c r="T235" s="209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10" t="s">
        <v>121</v>
      </c>
      <c r="AT235" s="210" t="s">
        <v>117</v>
      </c>
      <c r="AU235" s="210" t="s">
        <v>83</v>
      </c>
      <c r="AY235" s="15" t="s">
        <v>116</v>
      </c>
      <c r="BE235" s="211">
        <f>IF(N235="základní",J235,0)</f>
        <v>0</v>
      </c>
      <c r="BF235" s="211">
        <f>IF(N235="snížená",J235,0)</f>
        <v>0</v>
      </c>
      <c r="BG235" s="211">
        <f>IF(N235="zákl. přenesená",J235,0)</f>
        <v>0</v>
      </c>
      <c r="BH235" s="211">
        <f>IF(N235="sníž. přenesená",J235,0)</f>
        <v>0</v>
      </c>
      <c r="BI235" s="211">
        <f>IF(N235="nulová",J235,0)</f>
        <v>0</v>
      </c>
      <c r="BJ235" s="15" t="s">
        <v>83</v>
      </c>
      <c r="BK235" s="211">
        <f>ROUND(I235*H235,2)</f>
        <v>0</v>
      </c>
      <c r="BL235" s="15" t="s">
        <v>121</v>
      </c>
      <c r="BM235" s="210" t="s">
        <v>325</v>
      </c>
    </row>
    <row r="236" s="13" customFormat="1">
      <c r="A236" s="13"/>
      <c r="B236" s="224"/>
      <c r="C236" s="225"/>
      <c r="D236" s="214" t="s">
        <v>123</v>
      </c>
      <c r="E236" s="226" t="s">
        <v>19</v>
      </c>
      <c r="F236" s="227" t="s">
        <v>326</v>
      </c>
      <c r="G236" s="225"/>
      <c r="H236" s="226" t="s">
        <v>19</v>
      </c>
      <c r="I236" s="228"/>
      <c r="J236" s="225"/>
      <c r="K236" s="225"/>
      <c r="L236" s="229"/>
      <c r="M236" s="230"/>
      <c r="N236" s="231"/>
      <c r="O236" s="231"/>
      <c r="P236" s="231"/>
      <c r="Q236" s="231"/>
      <c r="R236" s="231"/>
      <c r="S236" s="231"/>
      <c r="T236" s="23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3" t="s">
        <v>123</v>
      </c>
      <c r="AU236" s="233" t="s">
        <v>83</v>
      </c>
      <c r="AV236" s="13" t="s">
        <v>83</v>
      </c>
      <c r="AW236" s="13" t="s">
        <v>37</v>
      </c>
      <c r="AX236" s="13" t="s">
        <v>76</v>
      </c>
      <c r="AY236" s="233" t="s">
        <v>116</v>
      </c>
    </row>
    <row r="237" s="13" customFormat="1">
      <c r="A237" s="13"/>
      <c r="B237" s="224"/>
      <c r="C237" s="225"/>
      <c r="D237" s="214" t="s">
        <v>123</v>
      </c>
      <c r="E237" s="226" t="s">
        <v>19</v>
      </c>
      <c r="F237" s="227" t="s">
        <v>327</v>
      </c>
      <c r="G237" s="225"/>
      <c r="H237" s="226" t="s">
        <v>19</v>
      </c>
      <c r="I237" s="228"/>
      <c r="J237" s="225"/>
      <c r="K237" s="225"/>
      <c r="L237" s="229"/>
      <c r="M237" s="230"/>
      <c r="N237" s="231"/>
      <c r="O237" s="231"/>
      <c r="P237" s="231"/>
      <c r="Q237" s="231"/>
      <c r="R237" s="231"/>
      <c r="S237" s="231"/>
      <c r="T237" s="23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3" t="s">
        <v>123</v>
      </c>
      <c r="AU237" s="233" t="s">
        <v>83</v>
      </c>
      <c r="AV237" s="13" t="s">
        <v>83</v>
      </c>
      <c r="AW237" s="13" t="s">
        <v>37</v>
      </c>
      <c r="AX237" s="13" t="s">
        <v>76</v>
      </c>
      <c r="AY237" s="233" t="s">
        <v>116</v>
      </c>
    </row>
    <row r="238" s="12" customFormat="1">
      <c r="A238" s="12"/>
      <c r="B238" s="212"/>
      <c r="C238" s="213"/>
      <c r="D238" s="214" t="s">
        <v>123</v>
      </c>
      <c r="E238" s="215" t="s">
        <v>19</v>
      </c>
      <c r="F238" s="216" t="s">
        <v>124</v>
      </c>
      <c r="G238" s="213"/>
      <c r="H238" s="217">
        <v>1</v>
      </c>
      <c r="I238" s="218"/>
      <c r="J238" s="213"/>
      <c r="K238" s="213"/>
      <c r="L238" s="219"/>
      <c r="M238" s="220"/>
      <c r="N238" s="221"/>
      <c r="O238" s="221"/>
      <c r="P238" s="221"/>
      <c r="Q238" s="221"/>
      <c r="R238" s="221"/>
      <c r="S238" s="221"/>
      <c r="T238" s="22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T238" s="223" t="s">
        <v>123</v>
      </c>
      <c r="AU238" s="223" t="s">
        <v>83</v>
      </c>
      <c r="AV238" s="12" t="s">
        <v>85</v>
      </c>
      <c r="AW238" s="12" t="s">
        <v>37</v>
      </c>
      <c r="AX238" s="12" t="s">
        <v>83</v>
      </c>
      <c r="AY238" s="223" t="s">
        <v>116</v>
      </c>
    </row>
    <row r="239" s="2" customFormat="1" ht="16.5" customHeight="1">
      <c r="A239" s="36"/>
      <c r="B239" s="37"/>
      <c r="C239" s="199" t="s">
        <v>328</v>
      </c>
      <c r="D239" s="199" t="s">
        <v>117</v>
      </c>
      <c r="E239" s="200" t="s">
        <v>329</v>
      </c>
      <c r="F239" s="201" t="s">
        <v>330</v>
      </c>
      <c r="G239" s="202" t="s">
        <v>120</v>
      </c>
      <c r="H239" s="203">
        <v>1</v>
      </c>
      <c r="I239" s="204"/>
      <c r="J239" s="205">
        <f>ROUND(I239*H239,2)</f>
        <v>0</v>
      </c>
      <c r="K239" s="201" t="s">
        <v>19</v>
      </c>
      <c r="L239" s="42"/>
      <c r="M239" s="206" t="s">
        <v>19</v>
      </c>
      <c r="N239" s="207" t="s">
        <v>47</v>
      </c>
      <c r="O239" s="82"/>
      <c r="P239" s="208">
        <f>O239*H239</f>
        <v>0</v>
      </c>
      <c r="Q239" s="208">
        <v>0</v>
      </c>
      <c r="R239" s="208">
        <f>Q239*H239</f>
        <v>0</v>
      </c>
      <c r="S239" s="208">
        <v>0</v>
      </c>
      <c r="T239" s="209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10" t="s">
        <v>121</v>
      </c>
      <c r="AT239" s="210" t="s">
        <v>117</v>
      </c>
      <c r="AU239" s="210" t="s">
        <v>83</v>
      </c>
      <c r="AY239" s="15" t="s">
        <v>116</v>
      </c>
      <c r="BE239" s="211">
        <f>IF(N239="základní",J239,0)</f>
        <v>0</v>
      </c>
      <c r="BF239" s="211">
        <f>IF(N239="snížená",J239,0)</f>
        <v>0</v>
      </c>
      <c r="BG239" s="211">
        <f>IF(N239="zákl. přenesená",J239,0)</f>
        <v>0</v>
      </c>
      <c r="BH239" s="211">
        <f>IF(N239="sníž. přenesená",J239,0)</f>
        <v>0</v>
      </c>
      <c r="BI239" s="211">
        <f>IF(N239="nulová",J239,0)</f>
        <v>0</v>
      </c>
      <c r="BJ239" s="15" t="s">
        <v>83</v>
      </c>
      <c r="BK239" s="211">
        <f>ROUND(I239*H239,2)</f>
        <v>0</v>
      </c>
      <c r="BL239" s="15" t="s">
        <v>121</v>
      </c>
      <c r="BM239" s="210" t="s">
        <v>331</v>
      </c>
    </row>
    <row r="240" s="13" customFormat="1">
      <c r="A240" s="13"/>
      <c r="B240" s="224"/>
      <c r="C240" s="225"/>
      <c r="D240" s="214" t="s">
        <v>123</v>
      </c>
      <c r="E240" s="226" t="s">
        <v>19</v>
      </c>
      <c r="F240" s="227" t="s">
        <v>269</v>
      </c>
      <c r="G240" s="225"/>
      <c r="H240" s="226" t="s">
        <v>19</v>
      </c>
      <c r="I240" s="228"/>
      <c r="J240" s="225"/>
      <c r="K240" s="225"/>
      <c r="L240" s="229"/>
      <c r="M240" s="230"/>
      <c r="N240" s="231"/>
      <c r="O240" s="231"/>
      <c r="P240" s="231"/>
      <c r="Q240" s="231"/>
      <c r="R240" s="231"/>
      <c r="S240" s="231"/>
      <c r="T240" s="23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3" t="s">
        <v>123</v>
      </c>
      <c r="AU240" s="233" t="s">
        <v>83</v>
      </c>
      <c r="AV240" s="13" t="s">
        <v>83</v>
      </c>
      <c r="AW240" s="13" t="s">
        <v>37</v>
      </c>
      <c r="AX240" s="13" t="s">
        <v>76</v>
      </c>
      <c r="AY240" s="233" t="s">
        <v>116</v>
      </c>
    </row>
    <row r="241" s="13" customFormat="1">
      <c r="A241" s="13"/>
      <c r="B241" s="224"/>
      <c r="C241" s="225"/>
      <c r="D241" s="214" t="s">
        <v>123</v>
      </c>
      <c r="E241" s="226" t="s">
        <v>19</v>
      </c>
      <c r="F241" s="227" t="s">
        <v>332</v>
      </c>
      <c r="G241" s="225"/>
      <c r="H241" s="226" t="s">
        <v>19</v>
      </c>
      <c r="I241" s="228"/>
      <c r="J241" s="225"/>
      <c r="K241" s="225"/>
      <c r="L241" s="229"/>
      <c r="M241" s="230"/>
      <c r="N241" s="231"/>
      <c r="O241" s="231"/>
      <c r="P241" s="231"/>
      <c r="Q241" s="231"/>
      <c r="R241" s="231"/>
      <c r="S241" s="231"/>
      <c r="T241" s="23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3" t="s">
        <v>123</v>
      </c>
      <c r="AU241" s="233" t="s">
        <v>83</v>
      </c>
      <c r="AV241" s="13" t="s">
        <v>83</v>
      </c>
      <c r="AW241" s="13" t="s">
        <v>37</v>
      </c>
      <c r="AX241" s="13" t="s">
        <v>76</v>
      </c>
      <c r="AY241" s="233" t="s">
        <v>116</v>
      </c>
    </row>
    <row r="242" s="13" customFormat="1">
      <c r="A242" s="13"/>
      <c r="B242" s="224"/>
      <c r="C242" s="225"/>
      <c r="D242" s="214" t="s">
        <v>123</v>
      </c>
      <c r="E242" s="226" t="s">
        <v>19</v>
      </c>
      <c r="F242" s="227" t="s">
        <v>333</v>
      </c>
      <c r="G242" s="225"/>
      <c r="H242" s="226" t="s">
        <v>19</v>
      </c>
      <c r="I242" s="228"/>
      <c r="J242" s="225"/>
      <c r="K242" s="225"/>
      <c r="L242" s="229"/>
      <c r="M242" s="230"/>
      <c r="N242" s="231"/>
      <c r="O242" s="231"/>
      <c r="P242" s="231"/>
      <c r="Q242" s="231"/>
      <c r="R242" s="231"/>
      <c r="S242" s="231"/>
      <c r="T242" s="23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3" t="s">
        <v>123</v>
      </c>
      <c r="AU242" s="233" t="s">
        <v>83</v>
      </c>
      <c r="AV242" s="13" t="s">
        <v>83</v>
      </c>
      <c r="AW242" s="13" t="s">
        <v>37</v>
      </c>
      <c r="AX242" s="13" t="s">
        <v>76</v>
      </c>
      <c r="AY242" s="233" t="s">
        <v>116</v>
      </c>
    </row>
    <row r="243" s="13" customFormat="1">
      <c r="A243" s="13"/>
      <c r="B243" s="224"/>
      <c r="C243" s="225"/>
      <c r="D243" s="214" t="s">
        <v>123</v>
      </c>
      <c r="E243" s="226" t="s">
        <v>19</v>
      </c>
      <c r="F243" s="227" t="s">
        <v>272</v>
      </c>
      <c r="G243" s="225"/>
      <c r="H243" s="226" t="s">
        <v>19</v>
      </c>
      <c r="I243" s="228"/>
      <c r="J243" s="225"/>
      <c r="K243" s="225"/>
      <c r="L243" s="229"/>
      <c r="M243" s="230"/>
      <c r="N243" s="231"/>
      <c r="O243" s="231"/>
      <c r="P243" s="231"/>
      <c r="Q243" s="231"/>
      <c r="R243" s="231"/>
      <c r="S243" s="231"/>
      <c r="T243" s="23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3" t="s">
        <v>123</v>
      </c>
      <c r="AU243" s="233" t="s">
        <v>83</v>
      </c>
      <c r="AV243" s="13" t="s">
        <v>83</v>
      </c>
      <c r="AW243" s="13" t="s">
        <v>37</v>
      </c>
      <c r="AX243" s="13" t="s">
        <v>76</v>
      </c>
      <c r="AY243" s="233" t="s">
        <v>116</v>
      </c>
    </row>
    <row r="244" s="13" customFormat="1">
      <c r="A244" s="13"/>
      <c r="B244" s="224"/>
      <c r="C244" s="225"/>
      <c r="D244" s="214" t="s">
        <v>123</v>
      </c>
      <c r="E244" s="226" t="s">
        <v>19</v>
      </c>
      <c r="F244" s="227" t="s">
        <v>273</v>
      </c>
      <c r="G244" s="225"/>
      <c r="H244" s="226" t="s">
        <v>19</v>
      </c>
      <c r="I244" s="228"/>
      <c r="J244" s="225"/>
      <c r="K244" s="225"/>
      <c r="L244" s="229"/>
      <c r="M244" s="230"/>
      <c r="N244" s="231"/>
      <c r="O244" s="231"/>
      <c r="P244" s="231"/>
      <c r="Q244" s="231"/>
      <c r="R244" s="231"/>
      <c r="S244" s="231"/>
      <c r="T244" s="23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3" t="s">
        <v>123</v>
      </c>
      <c r="AU244" s="233" t="s">
        <v>83</v>
      </c>
      <c r="AV244" s="13" t="s">
        <v>83</v>
      </c>
      <c r="AW244" s="13" t="s">
        <v>37</v>
      </c>
      <c r="AX244" s="13" t="s">
        <v>76</v>
      </c>
      <c r="AY244" s="233" t="s">
        <v>116</v>
      </c>
    </row>
    <row r="245" s="13" customFormat="1">
      <c r="A245" s="13"/>
      <c r="B245" s="224"/>
      <c r="C245" s="225"/>
      <c r="D245" s="214" t="s">
        <v>123</v>
      </c>
      <c r="E245" s="226" t="s">
        <v>19</v>
      </c>
      <c r="F245" s="227" t="s">
        <v>258</v>
      </c>
      <c r="G245" s="225"/>
      <c r="H245" s="226" t="s">
        <v>19</v>
      </c>
      <c r="I245" s="228"/>
      <c r="J245" s="225"/>
      <c r="K245" s="225"/>
      <c r="L245" s="229"/>
      <c r="M245" s="230"/>
      <c r="N245" s="231"/>
      <c r="O245" s="231"/>
      <c r="P245" s="231"/>
      <c r="Q245" s="231"/>
      <c r="R245" s="231"/>
      <c r="S245" s="231"/>
      <c r="T245" s="23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3" t="s">
        <v>123</v>
      </c>
      <c r="AU245" s="233" t="s">
        <v>83</v>
      </c>
      <c r="AV245" s="13" t="s">
        <v>83</v>
      </c>
      <c r="AW245" s="13" t="s">
        <v>37</v>
      </c>
      <c r="AX245" s="13" t="s">
        <v>76</v>
      </c>
      <c r="AY245" s="233" t="s">
        <v>116</v>
      </c>
    </row>
    <row r="246" s="13" customFormat="1">
      <c r="A246" s="13"/>
      <c r="B246" s="224"/>
      <c r="C246" s="225"/>
      <c r="D246" s="214" t="s">
        <v>123</v>
      </c>
      <c r="E246" s="226" t="s">
        <v>19</v>
      </c>
      <c r="F246" s="227" t="s">
        <v>334</v>
      </c>
      <c r="G246" s="225"/>
      <c r="H246" s="226" t="s">
        <v>19</v>
      </c>
      <c r="I246" s="228"/>
      <c r="J246" s="225"/>
      <c r="K246" s="225"/>
      <c r="L246" s="229"/>
      <c r="M246" s="230"/>
      <c r="N246" s="231"/>
      <c r="O246" s="231"/>
      <c r="P246" s="231"/>
      <c r="Q246" s="231"/>
      <c r="R246" s="231"/>
      <c r="S246" s="231"/>
      <c r="T246" s="23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3" t="s">
        <v>123</v>
      </c>
      <c r="AU246" s="233" t="s">
        <v>83</v>
      </c>
      <c r="AV246" s="13" t="s">
        <v>83</v>
      </c>
      <c r="AW246" s="13" t="s">
        <v>37</v>
      </c>
      <c r="AX246" s="13" t="s">
        <v>76</v>
      </c>
      <c r="AY246" s="233" t="s">
        <v>116</v>
      </c>
    </row>
    <row r="247" s="13" customFormat="1">
      <c r="A247" s="13"/>
      <c r="B247" s="224"/>
      <c r="C247" s="225"/>
      <c r="D247" s="214" t="s">
        <v>123</v>
      </c>
      <c r="E247" s="226" t="s">
        <v>19</v>
      </c>
      <c r="F247" s="227" t="s">
        <v>335</v>
      </c>
      <c r="G247" s="225"/>
      <c r="H247" s="226" t="s">
        <v>19</v>
      </c>
      <c r="I247" s="228"/>
      <c r="J247" s="225"/>
      <c r="K247" s="225"/>
      <c r="L247" s="229"/>
      <c r="M247" s="230"/>
      <c r="N247" s="231"/>
      <c r="O247" s="231"/>
      <c r="P247" s="231"/>
      <c r="Q247" s="231"/>
      <c r="R247" s="231"/>
      <c r="S247" s="231"/>
      <c r="T247" s="23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3" t="s">
        <v>123</v>
      </c>
      <c r="AU247" s="233" t="s">
        <v>83</v>
      </c>
      <c r="AV247" s="13" t="s">
        <v>83</v>
      </c>
      <c r="AW247" s="13" t="s">
        <v>37</v>
      </c>
      <c r="AX247" s="13" t="s">
        <v>76</v>
      </c>
      <c r="AY247" s="233" t="s">
        <v>116</v>
      </c>
    </row>
    <row r="248" s="12" customFormat="1">
      <c r="A248" s="12"/>
      <c r="B248" s="212"/>
      <c r="C248" s="213"/>
      <c r="D248" s="214" t="s">
        <v>123</v>
      </c>
      <c r="E248" s="215" t="s">
        <v>19</v>
      </c>
      <c r="F248" s="216" t="s">
        <v>124</v>
      </c>
      <c r="G248" s="213"/>
      <c r="H248" s="217">
        <v>1</v>
      </c>
      <c r="I248" s="218"/>
      <c r="J248" s="213"/>
      <c r="K248" s="213"/>
      <c r="L248" s="219"/>
      <c r="M248" s="239"/>
      <c r="N248" s="240"/>
      <c r="O248" s="240"/>
      <c r="P248" s="240"/>
      <c r="Q248" s="240"/>
      <c r="R248" s="240"/>
      <c r="S248" s="240"/>
      <c r="T248" s="241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T248" s="223" t="s">
        <v>123</v>
      </c>
      <c r="AU248" s="223" t="s">
        <v>83</v>
      </c>
      <c r="AV248" s="12" t="s">
        <v>85</v>
      </c>
      <c r="AW248" s="12" t="s">
        <v>37</v>
      </c>
      <c r="AX248" s="12" t="s">
        <v>83</v>
      </c>
      <c r="AY248" s="223" t="s">
        <v>116</v>
      </c>
    </row>
    <row r="249" s="2" customFormat="1" ht="6.96" customHeight="1">
      <c r="A249" s="36"/>
      <c r="B249" s="57"/>
      <c r="C249" s="58"/>
      <c r="D249" s="58"/>
      <c r="E249" s="58"/>
      <c r="F249" s="58"/>
      <c r="G249" s="58"/>
      <c r="H249" s="58"/>
      <c r="I249" s="58"/>
      <c r="J249" s="58"/>
      <c r="K249" s="58"/>
      <c r="L249" s="42"/>
      <c r="M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</row>
  </sheetData>
  <sheetProtection sheet="1" autoFilter="0" formatColumns="0" formatRows="0" objects="1" scenarios="1" spinCount="100000" saltValue="FTZCGCGBoa+YwLHdYFtbd0VZDrz7l5t2DFN7WF2HJSGjrEp4t+T89yU4TMF8BX4EIBPg+V2A5m2Ei4dBSTPExw==" hashValue="5h74G5A1dmx5b2nO3RR81H5c12Jh6k3Y23jJCjMTegx8rqD/7yE3jLCGqv11ZD9npk668xRTkn0vA4wlqRlspQ==" algorithmName="SHA-512" password="CC35"/>
  <autoFilter ref="C85:K24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hyperlinks>
    <hyperlink ref="F96" r:id="rId1" display="https://podminky.urs.cz/item/CS_URS_2024_02/012103000"/>
    <hyperlink ref="F99" r:id="rId2" display="https://podminky.urs.cz/item/CS_URS_2024_02/012203000"/>
    <hyperlink ref="F102" r:id="rId3" display="https://podminky.urs.cz/item/CS_URS_2024_02/012303000"/>
    <hyperlink ref="F108" r:id="rId4" display="https://podminky.urs.cz/item/CS_URS_2024_02/013244000"/>
    <hyperlink ref="F111" r:id="rId5" display="https://podminky.urs.cz/item/CS_URS_2024_02/013254000"/>
    <hyperlink ref="F143" r:id="rId6" display="https://podminky.urs.cz/item/CS_URS_2024_02/035103001"/>
    <hyperlink ref="F148" r:id="rId7" display="https://podminky.urs.cz/item/CS_URS_2024_02/035103005"/>
    <hyperlink ref="F157" r:id="rId8" display="https://podminky.urs.cz/item/CS_URS_2024_02/091504000"/>
    <hyperlink ref="F168" r:id="rId9" display="https://podminky.urs.cz/item/CS_URS_2024_02/030001000"/>
    <hyperlink ref="F184" r:id="rId10" display="https://podminky.urs.cz/item/CS_URS_2024_02/034503000"/>
    <hyperlink ref="F217" r:id="rId11" display="https://podminky.urs.cz/item/CS_URS_2024_02/0721030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2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Hana Kadlecová</dc:creator>
  <cp:lastModifiedBy>Hana Kadlecová</cp:lastModifiedBy>
  <dcterms:created xsi:type="dcterms:W3CDTF">2025-01-06T12:10:25Z</dcterms:created>
  <dcterms:modified xsi:type="dcterms:W3CDTF">2025-01-06T12:10:26Z</dcterms:modified>
</cp:coreProperties>
</file>