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5\Areal_AH_Sklad_05_Nova_podlaha\2_ZD\"/>
    </mc:Choice>
  </mc:AlternateContent>
  <bookViews>
    <workbookView xWindow="0" yWindow="0" windowWidth="28800" windowHeight="12450" firstSheet="1" activeTab="1"/>
  </bookViews>
  <sheets>
    <sheet name="Rekapitulace stavby" sheetId="1" state="veryHidden" r:id="rId1"/>
    <sheet name="2 - Vrata do skladu 05" sheetId="2" r:id="rId2"/>
  </sheets>
  <definedNames>
    <definedName name="_xlnm._FilterDatabase" localSheetId="1" hidden="1">'2 - Vrata do skladu 05'!$C$116:$K$130</definedName>
    <definedName name="_xlnm.Print_Titles" localSheetId="1">'2 - Vrata do skladu 05'!$116:$116</definedName>
    <definedName name="_xlnm.Print_Titles" localSheetId="0">'Rekapitulace stavby'!$92:$92</definedName>
    <definedName name="_xlnm.Print_Area" localSheetId="1">'2 - Vrata do skladu 05'!$C$4:$J$76,'2 - Vrata do skladu 05'!$C$82:$J$100,'2 - Vrata do skladu 05'!$C$106:$J$130</definedName>
    <definedName name="_xlnm.Print_Area" localSheetId="0">'Rekapitulace stavby'!$D$4:$AO$76,'Rekapitulace stavby'!$C$82:$AQ$96</definedName>
  </definedNames>
  <calcPr calcId="162913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P125" i="2" s="1"/>
  <c r="P124" i="2" s="1"/>
  <c r="BI123" i="2"/>
  <c r="BH123" i="2"/>
  <c r="BG123" i="2"/>
  <c r="BF123" i="2"/>
  <c r="T123" i="2"/>
  <c r="T122" i="2" s="1"/>
  <c r="R123" i="2"/>
  <c r="R122" i="2" s="1"/>
  <c r="R118" i="2" s="1"/>
  <c r="P123" i="2"/>
  <c r="P122" i="2"/>
  <c r="BI120" i="2"/>
  <c r="BH120" i="2"/>
  <c r="F34" i="2" s="1"/>
  <c r="BG120" i="2"/>
  <c r="BF120" i="2"/>
  <c r="T120" i="2"/>
  <c r="T119" i="2" s="1"/>
  <c r="T118" i="2" s="1"/>
  <c r="R120" i="2"/>
  <c r="R119" i="2"/>
  <c r="P120" i="2"/>
  <c r="P119" i="2" s="1"/>
  <c r="P118" i="2" s="1"/>
  <c r="P117" i="2" s="1"/>
  <c r="AU95" i="1" s="1"/>
  <c r="AU94" i="1" s="1"/>
  <c r="F111" i="2"/>
  <c r="E109" i="2"/>
  <c r="F87" i="2"/>
  <c r="E85" i="2"/>
  <c r="J22" i="2"/>
  <c r="E22" i="2"/>
  <c r="J114" i="2" s="1"/>
  <c r="J21" i="2"/>
  <c r="J19" i="2"/>
  <c r="E19" i="2"/>
  <c r="J89" i="2"/>
  <c r="J18" i="2"/>
  <c r="J16" i="2"/>
  <c r="E16" i="2"/>
  <c r="F114" i="2" s="1"/>
  <c r="J15" i="2"/>
  <c r="J13" i="2"/>
  <c r="E13" i="2"/>
  <c r="F113" i="2" s="1"/>
  <c r="J12" i="2"/>
  <c r="J10" i="2"/>
  <c r="J111" i="2"/>
  <c r="L90" i="1"/>
  <c r="AM90" i="1"/>
  <c r="AM89" i="1"/>
  <c r="L89" i="1"/>
  <c r="AM87" i="1"/>
  <c r="L87" i="1"/>
  <c r="L85" i="1"/>
  <c r="L84" i="1"/>
  <c r="J126" i="2"/>
  <c r="J130" i="2"/>
  <c r="BK127" i="2"/>
  <c r="J120" i="2"/>
  <c r="BK126" i="2"/>
  <c r="BK120" i="2"/>
  <c r="AS94" i="1"/>
  <c r="BK130" i="2"/>
  <c r="J128" i="2"/>
  <c r="J127" i="2"/>
  <c r="BK123" i="2"/>
  <c r="BK128" i="2"/>
  <c r="J123" i="2"/>
  <c r="BK125" i="2" l="1"/>
  <c r="BK124" i="2" s="1"/>
  <c r="J124" i="2" s="1"/>
  <c r="J98" i="2" s="1"/>
  <c r="R125" i="2"/>
  <c r="R124" i="2"/>
  <c r="R117" i="2"/>
  <c r="T125" i="2"/>
  <c r="T124" i="2" s="1"/>
  <c r="T117" i="2" s="1"/>
  <c r="BK119" i="2"/>
  <c r="J119" i="2" s="1"/>
  <c r="J96" i="2" s="1"/>
  <c r="BK122" i="2"/>
  <c r="J122" i="2"/>
  <c r="J97" i="2" s="1"/>
  <c r="J87" i="2"/>
  <c r="F90" i="2"/>
  <c r="J113" i="2"/>
  <c r="BE120" i="2"/>
  <c r="BE123" i="2"/>
  <c r="BE126" i="2"/>
  <c r="BE127" i="2"/>
  <c r="BE130" i="2"/>
  <c r="F89" i="2"/>
  <c r="J90" i="2"/>
  <c r="BE128" i="2"/>
  <c r="BC95" i="1"/>
  <c r="F32" i="2"/>
  <c r="BA95" i="1"/>
  <c r="BA94" i="1"/>
  <c r="AW94" i="1" s="1"/>
  <c r="AK30" i="1" s="1"/>
  <c r="F35" i="2"/>
  <c r="BD95" i="1"/>
  <c r="BD94" i="1" s="1"/>
  <c r="W33" i="1" s="1"/>
  <c r="J32" i="2"/>
  <c r="AW95" i="1"/>
  <c r="F33" i="2"/>
  <c r="BB95" i="1" s="1"/>
  <c r="BB94" i="1" s="1"/>
  <c r="AX94" i="1" s="1"/>
  <c r="BC94" i="1"/>
  <c r="W32" i="1"/>
  <c r="J125" i="2" l="1"/>
  <c r="J99" i="2"/>
  <c r="BK118" i="2"/>
  <c r="J118" i="2"/>
  <c r="J95" i="2"/>
  <c r="W30" i="1"/>
  <c r="AY94" i="1"/>
  <c r="J31" i="2"/>
  <c r="AV95" i="1" s="1"/>
  <c r="AT95" i="1" s="1"/>
  <c r="W31" i="1"/>
  <c r="F31" i="2"/>
  <c r="AZ95" i="1" s="1"/>
  <c r="AZ94" i="1" s="1"/>
  <c r="W29" i="1" s="1"/>
  <c r="BK117" i="2" l="1"/>
  <c r="J117" i="2"/>
  <c r="J94" i="2"/>
  <c r="AV94" i="1"/>
  <c r="AK29" i="1" s="1"/>
  <c r="J28" i="2" l="1"/>
  <c r="AG95" i="1"/>
  <c r="AG94" i="1"/>
  <c r="AK26" i="1" s="1"/>
  <c r="AT94" i="1"/>
  <c r="AN94" i="1"/>
  <c r="J37" i="2" l="1"/>
  <c r="AN95" i="1"/>
  <c r="AK35" i="1"/>
</calcChain>
</file>

<file path=xl/sharedStrings.xml><?xml version="1.0" encoding="utf-8"?>
<sst xmlns="http://schemas.openxmlformats.org/spreadsheetml/2006/main" count="375" uniqueCount="147">
  <si>
    <t>Export Komplet</t>
  </si>
  <si>
    <t/>
  </si>
  <si>
    <t>2.0</t>
  </si>
  <si>
    <t>ZAMOK</t>
  </si>
  <si>
    <t>False</t>
  </si>
  <si>
    <t>{db0a0849-cb7d-47bb-b465-84424f18c940}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</si>
  <si>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</si>
  <si>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</si>
  <si>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</si>
  <si>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</si>
  <si>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</si>
  <si>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</si>
  <si>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</si>
  <si>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</si>
  <si>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</si>
  <si>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</si>
  <si>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</si>
  <si>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Vrata do skladu 05</t>
  </si>
  <si>
    <t>KSO:</t>
  </si>
  <si>
    <t>CC-CZ:</t>
  </si>
  <si>
    <t>Místo:</t>
  </si>
  <si>
    <t xml:space="preserve"> </t>
  </si>
  <si>
    <t>Datum:</t>
  </si>
  <si>
    <t>23. 10. 2024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</si>
  <si>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</si>
  <si>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</si>
  <si>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</si>
  <si>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</si>
  <si>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</si>
  <si>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</si>
  <si>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</si>
  <si>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</si>
  <si>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</si>
  <si>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</si>
  <si>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</si>
  <si>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</si>
  <si>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</si>
  <si>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</si>
  <si>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</si>
  <si>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</si>
  <si>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</si>
  <si>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</si>
  <si>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</si>
  <si>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</si>
  <si>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</si>
  <si>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</si>
  <si>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</si>
  <si>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</si>
  <si>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</si>
  <si>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</si>
  <si>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</si>
  <si>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</si>
  <si>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</si>
  <si>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</si>
  <si>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</si>
  <si>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</si>
  <si>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</si>
  <si>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</si>
  <si>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</si>
  <si>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</si>
  <si>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</si>
  <si>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</si>
  <si>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</si>
  <si>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</si>
  <si>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</si>
  <si>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</si>
  <si>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</si>
  <si>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</si>
  <si>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</si>
  <si>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</si>
  <si>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</si>
  <si>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</si>
  <si>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</si>
  <si>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</si>
  <si>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</si>
  <si>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</si>
  <si>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</si>
  <si>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</si>
  <si>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</si>
  <si>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</si>
  <si>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</si>
  <si>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</si>
  <si>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</si>
  <si>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</si>
  <si>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</si>
  <si>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</si>
  <si>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</si>
  <si>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</si>
  <si>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998 - Přesun hmot</t>
  </si>
  <si>
    <t>PSV - Práce a dodávky PSV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</si>
  <si>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</si>
  <si>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</si>
  <si>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</si>
  <si>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</si>
  <si>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</si>
  <si>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</si>
  <si>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</si>
  <si>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</si>
  <si>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</si>
  <si>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</si>
  <si>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</si>
  <si>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</si>
  <si>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</si>
  <si>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</si>
  <si>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</si>
  <si>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</si>
  <si>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</si>
  <si>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</si>
  <si>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</si>
  <si>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</si>
  <si>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631311136</t>
  </si>
  <si>
    <t>Mazanina tl přes 120 do 240 mm z betonu prostého bez zvýšených nároků na prostředí tř. C 25/30</t>
  </si>
  <si>
    <t>m3</t>
  </si>
  <si>
    <t>4</t>
  </si>
  <si>
    <t>886417102</t>
  </si>
  <si>
    <t>VV</t>
  </si>
  <si>
    <t>2,3*0,3 " mazanina pro případné vyrovnání prahu vrat"</t>
  </si>
  <si>
    <t>998</t>
  </si>
  <si>
    <t>Přesun hmot</t>
  </si>
  <si>
    <t>998011001</t>
  </si>
  <si>
    <t>Přesun hmot pro budovy zděné v do 6 m</t>
  </si>
  <si>
    <t>t</t>
  </si>
  <si>
    <t>-354366018</t>
  </si>
  <si>
    <t>PSV</t>
  </si>
  <si>
    <t>Práce a dodávky PSV</t>
  </si>
  <si>
    <t>767</t>
  </si>
  <si>
    <t>Konstrukce zámečnické</t>
  </si>
  <si>
    <t>3</t>
  </si>
  <si>
    <t>767.....</t>
  </si>
  <si>
    <t>Montáž vrat garážových otvíravých do ocelové konstrukce pl do 6 m2</t>
  </si>
  <si>
    <t>kpl</t>
  </si>
  <si>
    <t>16</t>
  </si>
  <si>
    <t>-1688355601</t>
  </si>
  <si>
    <t>M</t>
  </si>
  <si>
    <t>7676......</t>
  </si>
  <si>
    <t>Vrata dvoukřídlé ocelové 2300x2850, jedno vrat.křídlo osazeno dveřmi 800x1970 (prosklení v horní části cca 600x400),zateplení vrat a dveří kamennou vlnou s hliníkovou fólií, tl.zateplení 50mm, osazeno kováním vrat i dvěří, doplnění výztuhy prahu</t>
  </si>
  <si>
    <t>32</t>
  </si>
  <si>
    <t>506370530</t>
  </si>
  <si>
    <t>5</t>
  </si>
  <si>
    <t>767691832</t>
  </si>
  <si>
    <t>Vyvěšení nebo zavěšení kovových křídel vrat do 4 m2</t>
  </si>
  <si>
    <t>kus</t>
  </si>
  <si>
    <t>-2039012763</t>
  </si>
  <si>
    <t>"Vyvěšení kovových křídel vrat , úprava prahu odřezáním" 1</t>
  </si>
  <si>
    <t>998767111</t>
  </si>
  <si>
    <t>Přesun hmot tonážní pro zámečnické konstrukce s omezením mechanizace v objektech v do 6 m</t>
  </si>
  <si>
    <t>-1226953450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</si>
</sst>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6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2" fillId="0" borderId="22" xfId="0" applyFont="1" applyBorder="1" applyAlignment="1" applyProtection="1">
      <alignment horizontal="center" vertical="center"/>
    </xf>
    <xf numFmtId="49" fontId="32" fillId="0" borderId="22" xfId="0" applyNumberFormat="1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167" fontId="32" fillId="0" borderId="22" xfId="0" applyNumberFormat="1" applyFont="1" applyBorder="1" applyAlignment="1" applyProtection="1">
      <alignment vertical="center"/>
    </xf>
    <xf numFmtId="4" fontId="32" fillId="2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</xf>
    <xf numFmtId="0" fontId="33" fillId="0" borderId="22" xfId="0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s="1" customFormat="1" ht="36.950000000000003" customHeight="1"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S2" s="15" t="s">
        <v>6</v>
      </c>
      <c r="BT2" s="15" t="s">
        <v>7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s="1" customFormat="1" ht="24.95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pans="1:74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25" t="s">
        <v>14</v>
      </c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P5" s="20"/>
      <c r="AQ5" s="20"/>
      <c r="AR5" s="18"/>
      <c r="BE5" s="222" t="s">
        <v>15</v>
      </c>
      <c r="BS5" s="15" t="s">
        <v>6</v>
      </c>
    </row>
    <row r="6" spans="1:74" s="1" customFormat="1" ht="36.950000000000003" customHeight="1">
      <c r="B6" s="19"/>
      <c r="C6" s="20"/>
      <c r="D6" s="26" t="s">
        <v>16</v>
      </c>
      <c r="E6" s="20"/>
      <c r="F6" s="20"/>
      <c r="G6" s="20"/>
      <c r="H6" s="20"/>
      <c r="I6" s="20"/>
      <c r="J6" s="20"/>
      <c r="K6" s="227" t="s">
        <v>17</v>
      </c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226"/>
      <c r="AL6" s="226"/>
      <c r="AM6" s="226"/>
      <c r="AN6" s="226"/>
      <c r="AO6" s="226"/>
      <c r="AP6" s="20"/>
      <c r="AQ6" s="20"/>
      <c r="AR6" s="18"/>
      <c r="BE6" s="223"/>
      <c r="BS6" s="15" t="s">
        <v>6</v>
      </c>
    </row>
    <row r="7" spans="1:74" s="1" customFormat="1" ht="12" customHeight="1">
      <c r="B7" s="19"/>
      <c r="C7" s="20"/>
      <c r="D7" s="27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7" t="s">
        <v>19</v>
      </c>
      <c r="AL7" s="20"/>
      <c r="AM7" s="20"/>
      <c r="AN7" s="25" t="s">
        <v>1</v>
      </c>
      <c r="AO7" s="20"/>
      <c r="AP7" s="20"/>
      <c r="AQ7" s="20"/>
      <c r="AR7" s="18"/>
      <c r="BE7" s="223"/>
      <c r="BS7" s="15" t="s">
        <v>6</v>
      </c>
    </row>
    <row r="8" spans="1:74" s="1" customFormat="1" ht="12" customHeight="1">
      <c r="B8" s="19"/>
      <c r="C8" s="20"/>
      <c r="D8" s="27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7" t="s">
        <v>22</v>
      </c>
      <c r="AL8" s="20"/>
      <c r="AM8" s="20"/>
      <c r="AN8" s="28" t="s">
        <v>23</v>
      </c>
      <c r="AO8" s="20"/>
      <c r="AP8" s="20"/>
      <c r="AQ8" s="20"/>
      <c r="AR8" s="18"/>
      <c r="BE8" s="223"/>
      <c r="BS8" s="15" t="s">
        <v>6</v>
      </c>
    </row>
    <row r="9" spans="1:74" s="1" customFormat="1" ht="14.45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23"/>
      <c r="BS9" s="15" t="s">
        <v>6</v>
      </c>
    </row>
    <row r="10" spans="1:74" s="1" customFormat="1" ht="12" customHeight="1">
      <c r="B10" s="19"/>
      <c r="C10" s="20"/>
      <c r="D10" s="27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7" t="s">
        <v>25</v>
      </c>
      <c r="AL10" s="20"/>
      <c r="AM10" s="20"/>
      <c r="AN10" s="25" t="s">
        <v>1</v>
      </c>
      <c r="AO10" s="20"/>
      <c r="AP10" s="20"/>
      <c r="AQ10" s="20"/>
      <c r="AR10" s="18"/>
      <c r="BE10" s="223"/>
      <c r="BS10" s="15" t="s">
        <v>6</v>
      </c>
    </row>
    <row r="11" spans="1:74" s="1" customFormat="1" ht="18.399999999999999" customHeight="1">
      <c r="B11" s="19"/>
      <c r="C11" s="20"/>
      <c r="D11" s="20"/>
      <c r="E11" s="25" t="s">
        <v>21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7" t="s">
        <v>26</v>
      </c>
      <c r="AL11" s="20"/>
      <c r="AM11" s="20"/>
      <c r="AN11" s="25" t="s">
        <v>1</v>
      </c>
      <c r="AO11" s="20"/>
      <c r="AP11" s="20"/>
      <c r="AQ11" s="20"/>
      <c r="AR11" s="18"/>
      <c r="BE11" s="223"/>
      <c r="BS11" s="15" t="s">
        <v>6</v>
      </c>
    </row>
    <row r="12" spans="1:74" s="1" customFormat="1" ht="6.95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23"/>
      <c r="BS12" s="15" t="s">
        <v>6</v>
      </c>
    </row>
    <row r="13" spans="1:74" s="1" customFormat="1" ht="12" customHeight="1">
      <c r="B13" s="19"/>
      <c r="C13" s="20"/>
      <c r="D13" s="27" t="s">
        <v>27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7" t="s">
        <v>25</v>
      </c>
      <c r="AL13" s="20"/>
      <c r="AM13" s="20"/>
      <c r="AN13" s="29" t="s">
        <v>28</v>
      </c>
      <c r="AO13" s="20"/>
      <c r="AP13" s="20"/>
      <c r="AQ13" s="20"/>
      <c r="AR13" s="18"/>
      <c r="BE13" s="223"/>
      <c r="BS13" s="15" t="s">
        <v>6</v>
      </c>
    </row>
    <row r="14" spans="1:74" ht="12.75">
      <c r="B14" s="19"/>
      <c r="C14" s="20"/>
      <c r="D14" s="20"/>
      <c r="E14" s="228" t="s">
        <v>28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7" t="s">
        <v>26</v>
      </c>
      <c r="AL14" s="20"/>
      <c r="AM14" s="20"/>
      <c r="AN14" s="29" t="s">
        <v>28</v>
      </c>
      <c r="AO14" s="20"/>
      <c r="AP14" s="20"/>
      <c r="AQ14" s="20"/>
      <c r="AR14" s="18"/>
      <c r="BE14" s="223"/>
      <c r="BS14" s="15" t="s">
        <v>6</v>
      </c>
    </row>
    <row r="15" spans="1:74" s="1" customFormat="1" ht="6.95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23"/>
      <c r="BS15" s="15" t="s">
        <v>4</v>
      </c>
    </row>
    <row r="16" spans="1:74" s="1" customFormat="1" ht="12" customHeight="1">
      <c r="B16" s="19"/>
      <c r="C16" s="20"/>
      <c r="D16" s="27" t="s">
        <v>29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7" t="s">
        <v>25</v>
      </c>
      <c r="AL16" s="20"/>
      <c r="AM16" s="20"/>
      <c r="AN16" s="25" t="s">
        <v>1</v>
      </c>
      <c r="AO16" s="20"/>
      <c r="AP16" s="20"/>
      <c r="AQ16" s="20"/>
      <c r="AR16" s="18"/>
      <c r="BE16" s="223"/>
      <c r="BS16" s="15" t="s">
        <v>4</v>
      </c>
    </row>
    <row r="17" spans="1:71" s="1" customFormat="1" ht="18.399999999999999" customHeight="1">
      <c r="B17" s="19"/>
      <c r="C17" s="20"/>
      <c r="D17" s="20"/>
      <c r="E17" s="25" t="s">
        <v>21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7" t="s">
        <v>26</v>
      </c>
      <c r="AL17" s="20"/>
      <c r="AM17" s="20"/>
      <c r="AN17" s="25" t="s">
        <v>1</v>
      </c>
      <c r="AO17" s="20"/>
      <c r="AP17" s="20"/>
      <c r="AQ17" s="20"/>
      <c r="AR17" s="18"/>
      <c r="BE17" s="223"/>
      <c r="BS17" s="15" t="s">
        <v>30</v>
      </c>
    </row>
    <row r="18" spans="1:71" s="1" customFormat="1" ht="6.95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23"/>
      <c r="BS18" s="15" t="s">
        <v>6</v>
      </c>
    </row>
    <row r="19" spans="1:71" s="1" customFormat="1" ht="12" customHeight="1">
      <c r="B19" s="19"/>
      <c r="C19" s="20"/>
      <c r="D19" s="27" t="s">
        <v>31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7" t="s">
        <v>25</v>
      </c>
      <c r="AL19" s="20"/>
      <c r="AM19" s="20"/>
      <c r="AN19" s="25" t="s">
        <v>1</v>
      </c>
      <c r="AO19" s="20"/>
      <c r="AP19" s="20"/>
      <c r="AQ19" s="20"/>
      <c r="AR19" s="18"/>
      <c r="BE19" s="223"/>
      <c r="BS19" s="15" t="s">
        <v>6</v>
      </c>
    </row>
    <row r="20" spans="1:71" s="1" customFormat="1" ht="18.399999999999999" customHeight="1">
      <c r="B20" s="19"/>
      <c r="C20" s="20"/>
      <c r="D20" s="20"/>
      <c r="E20" s="25" t="s">
        <v>21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7" t="s">
        <v>26</v>
      </c>
      <c r="AL20" s="20"/>
      <c r="AM20" s="20"/>
      <c r="AN20" s="25" t="s">
        <v>1</v>
      </c>
      <c r="AO20" s="20"/>
      <c r="AP20" s="20"/>
      <c r="AQ20" s="20"/>
      <c r="AR20" s="18"/>
      <c r="BE20" s="223"/>
      <c r="BS20" s="15" t="s">
        <v>30</v>
      </c>
    </row>
    <row r="21" spans="1:71" s="1" customFormat="1" ht="6.95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23"/>
    </row>
    <row r="22" spans="1:71" s="1" customFormat="1" ht="12" customHeight="1">
      <c r="B22" s="19"/>
      <c r="C22" s="20"/>
      <c r="D22" s="27" t="s">
        <v>32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23"/>
    </row>
    <row r="23" spans="1:71" s="1" customFormat="1" ht="16.5" customHeight="1">
      <c r="B23" s="19"/>
      <c r="C23" s="20"/>
      <c r="D23" s="20"/>
      <c r="E23" s="230" t="s">
        <v>1</v>
      </c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O23" s="20"/>
      <c r="AP23" s="20"/>
      <c r="AQ23" s="20"/>
      <c r="AR23" s="18"/>
      <c r="BE23" s="223"/>
    </row>
    <row r="24" spans="1:71" s="1" customFormat="1" ht="6.95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23"/>
    </row>
    <row r="25" spans="1:71" s="1" customFormat="1" ht="6.95" customHeight="1">
      <c r="B25" s="19"/>
      <c r="C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20"/>
      <c r="AQ25" s="20"/>
      <c r="AR25" s="18"/>
      <c r="BE25" s="223"/>
    </row>
    <row r="26" spans="1:71" s="2" customFormat="1" ht="25.9" customHeight="1">
      <c r="A26" s="32"/>
      <c r="B26" s="33"/>
      <c r="C26" s="34"/>
      <c r="D26" s="35" t="s">
        <v>33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31">
        <f>ROUND(AG94,2)</f>
        <v>0</v>
      </c>
      <c r="AL26" s="232"/>
      <c r="AM26" s="232"/>
      <c r="AN26" s="232"/>
      <c r="AO26" s="232"/>
      <c r="AP26" s="34"/>
      <c r="AQ26" s="34"/>
      <c r="AR26" s="37"/>
      <c r="BE26" s="223"/>
    </row>
    <row r="27" spans="1:71" s="2" customFormat="1" ht="6.95" customHeight="1">
      <c r="A27" s="32"/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7"/>
      <c r="BE27" s="223"/>
    </row>
    <row r="28" spans="1:71" s="2" customFormat="1" ht="12.75">
      <c r="A28" s="32"/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233" t="s">
        <v>34</v>
      </c>
      <c r="M28" s="233"/>
      <c r="N28" s="233"/>
      <c r="O28" s="233"/>
      <c r="P28" s="233"/>
      <c r="Q28" s="34"/>
      <c r="R28" s="34"/>
      <c r="S28" s="34"/>
      <c r="T28" s="34"/>
      <c r="U28" s="34"/>
      <c r="V28" s="34"/>
      <c r="W28" s="233" t="s">
        <v>35</v>
      </c>
      <c r="X28" s="233"/>
      <c r="Y28" s="233"/>
      <c r="Z28" s="233"/>
      <c r="AA28" s="233"/>
      <c r="AB28" s="233"/>
      <c r="AC28" s="233"/>
      <c r="AD28" s="233"/>
      <c r="AE28" s="233"/>
      <c r="AF28" s="34"/>
      <c r="AG28" s="34"/>
      <c r="AH28" s="34"/>
      <c r="AI28" s="34"/>
      <c r="AJ28" s="34"/>
      <c r="AK28" s="233" t="s">
        <v>36</v>
      </c>
      <c r="AL28" s="233"/>
      <c r="AM28" s="233"/>
      <c r="AN28" s="233"/>
      <c r="AO28" s="233"/>
      <c r="AP28" s="34"/>
      <c r="AQ28" s="34"/>
      <c r="AR28" s="37"/>
      <c r="BE28" s="223"/>
    </row>
    <row r="29" spans="1:71" s="3" customFormat="1" ht="14.45" customHeight="1">
      <c r="B29" s="38"/>
      <c r="C29" s="39"/>
      <c r="D29" s="27" t="s">
        <v>37</v>
      </c>
      <c r="E29" s="39"/>
      <c r="F29" s="27" t="s">
        <v>38</v>
      </c>
      <c r="G29" s="39"/>
      <c r="H29" s="39"/>
      <c r="I29" s="39"/>
      <c r="J29" s="39"/>
      <c r="K29" s="39"/>
      <c r="L29" s="236">
        <v>0.21</v>
      </c>
      <c r="M29" s="235"/>
      <c r="N29" s="235"/>
      <c r="O29" s="235"/>
      <c r="P29" s="235"/>
      <c r="Q29" s="39"/>
      <c r="R29" s="39"/>
      <c r="S29" s="39"/>
      <c r="T29" s="39"/>
      <c r="U29" s="39"/>
      <c r="V29" s="39"/>
      <c r="W29" s="234">
        <f>ROUND(AZ94, 2)</f>
        <v>0</v>
      </c>
      <c r="X29" s="235"/>
      <c r="Y29" s="235"/>
      <c r="Z29" s="235"/>
      <c r="AA29" s="235"/>
      <c r="AB29" s="235"/>
      <c r="AC29" s="235"/>
      <c r="AD29" s="235"/>
      <c r="AE29" s="235"/>
      <c r="AF29" s="39"/>
      <c r="AG29" s="39"/>
      <c r="AH29" s="39"/>
      <c r="AI29" s="39"/>
      <c r="AJ29" s="39"/>
      <c r="AK29" s="234">
        <f>ROUND(AV94, 2)</f>
        <v>0</v>
      </c>
      <c r="AL29" s="235"/>
      <c r="AM29" s="235"/>
      <c r="AN29" s="235"/>
      <c r="AO29" s="235"/>
      <c r="AP29" s="39"/>
      <c r="AQ29" s="39"/>
      <c r="AR29" s="40"/>
      <c r="BE29" s="224"/>
    </row>
    <row r="30" spans="1:71" s="3" customFormat="1" ht="14.45" customHeight="1">
      <c r="B30" s="38"/>
      <c r="C30" s="39"/>
      <c r="D30" s="39"/>
      <c r="E30" s="39"/>
      <c r="F30" s="27" t="s">
        <v>39</v>
      </c>
      <c r="G30" s="39"/>
      <c r="H30" s="39"/>
      <c r="I30" s="39"/>
      <c r="J30" s="39"/>
      <c r="K30" s="39"/>
      <c r="L30" s="236">
        <v>0.12</v>
      </c>
      <c r="M30" s="235"/>
      <c r="N30" s="235"/>
      <c r="O30" s="235"/>
      <c r="P30" s="235"/>
      <c r="Q30" s="39"/>
      <c r="R30" s="39"/>
      <c r="S30" s="39"/>
      <c r="T30" s="39"/>
      <c r="U30" s="39"/>
      <c r="V30" s="39"/>
      <c r="W30" s="234">
        <f>ROUND(BA94, 2)</f>
        <v>0</v>
      </c>
      <c r="X30" s="235"/>
      <c r="Y30" s="235"/>
      <c r="Z30" s="235"/>
      <c r="AA30" s="235"/>
      <c r="AB30" s="235"/>
      <c r="AC30" s="235"/>
      <c r="AD30" s="235"/>
      <c r="AE30" s="235"/>
      <c r="AF30" s="39"/>
      <c r="AG30" s="39"/>
      <c r="AH30" s="39"/>
      <c r="AI30" s="39"/>
      <c r="AJ30" s="39"/>
      <c r="AK30" s="234">
        <f>ROUND(AW94, 2)</f>
        <v>0</v>
      </c>
      <c r="AL30" s="235"/>
      <c r="AM30" s="235"/>
      <c r="AN30" s="235"/>
      <c r="AO30" s="235"/>
      <c r="AP30" s="39"/>
      <c r="AQ30" s="39"/>
      <c r="AR30" s="40"/>
      <c r="BE30" s="224"/>
    </row>
    <row r="31" spans="1:71" s="3" customFormat="1" ht="14.45" hidden="1" customHeight="1">
      <c r="B31" s="38"/>
      <c r="C31" s="39"/>
      <c r="D31" s="39"/>
      <c r="E31" s="39"/>
      <c r="F31" s="27" t="s">
        <v>40</v>
      </c>
      <c r="G31" s="39"/>
      <c r="H31" s="39"/>
      <c r="I31" s="39"/>
      <c r="J31" s="39"/>
      <c r="K31" s="39"/>
      <c r="L31" s="236">
        <v>0.21</v>
      </c>
      <c r="M31" s="235"/>
      <c r="N31" s="235"/>
      <c r="O31" s="235"/>
      <c r="P31" s="235"/>
      <c r="Q31" s="39"/>
      <c r="R31" s="39"/>
      <c r="S31" s="39"/>
      <c r="T31" s="39"/>
      <c r="U31" s="39"/>
      <c r="V31" s="39"/>
      <c r="W31" s="234">
        <f>ROUND(BB94, 2)</f>
        <v>0</v>
      </c>
      <c r="X31" s="235"/>
      <c r="Y31" s="235"/>
      <c r="Z31" s="235"/>
      <c r="AA31" s="235"/>
      <c r="AB31" s="235"/>
      <c r="AC31" s="235"/>
      <c r="AD31" s="235"/>
      <c r="AE31" s="235"/>
      <c r="AF31" s="39"/>
      <c r="AG31" s="39"/>
      <c r="AH31" s="39"/>
      <c r="AI31" s="39"/>
      <c r="AJ31" s="39"/>
      <c r="AK31" s="234">
        <v>0</v>
      </c>
      <c r="AL31" s="235"/>
      <c r="AM31" s="235"/>
      <c r="AN31" s="235"/>
      <c r="AO31" s="235"/>
      <c r="AP31" s="39"/>
      <c r="AQ31" s="39"/>
      <c r="AR31" s="40"/>
      <c r="BE31" s="224"/>
    </row>
    <row r="32" spans="1:71" s="3" customFormat="1" ht="14.45" hidden="1" customHeight="1">
      <c r="B32" s="38"/>
      <c r="C32" s="39"/>
      <c r="D32" s="39"/>
      <c r="E32" s="39"/>
      <c r="F32" s="27" t="s">
        <v>41</v>
      </c>
      <c r="G32" s="39"/>
      <c r="H32" s="39"/>
      <c r="I32" s="39"/>
      <c r="J32" s="39"/>
      <c r="K32" s="39"/>
      <c r="L32" s="236">
        <v>0.12</v>
      </c>
      <c r="M32" s="235"/>
      <c r="N32" s="235"/>
      <c r="O32" s="235"/>
      <c r="P32" s="235"/>
      <c r="Q32" s="39"/>
      <c r="R32" s="39"/>
      <c r="S32" s="39"/>
      <c r="T32" s="39"/>
      <c r="U32" s="39"/>
      <c r="V32" s="39"/>
      <c r="W32" s="234">
        <f>ROUND(BC94, 2)</f>
        <v>0</v>
      </c>
      <c r="X32" s="235"/>
      <c r="Y32" s="235"/>
      <c r="Z32" s="235"/>
      <c r="AA32" s="235"/>
      <c r="AB32" s="235"/>
      <c r="AC32" s="235"/>
      <c r="AD32" s="235"/>
      <c r="AE32" s="235"/>
      <c r="AF32" s="39"/>
      <c r="AG32" s="39"/>
      <c r="AH32" s="39"/>
      <c r="AI32" s="39"/>
      <c r="AJ32" s="39"/>
      <c r="AK32" s="234">
        <v>0</v>
      </c>
      <c r="AL32" s="235"/>
      <c r="AM32" s="235"/>
      <c r="AN32" s="235"/>
      <c r="AO32" s="235"/>
      <c r="AP32" s="39"/>
      <c r="AQ32" s="39"/>
      <c r="AR32" s="40"/>
      <c r="BE32" s="224"/>
    </row>
    <row r="33" spans="1:57" s="3" customFormat="1" ht="14.45" hidden="1" customHeight="1">
      <c r="B33" s="38"/>
      <c r="C33" s="39"/>
      <c r="D33" s="39"/>
      <c r="E33" s="39"/>
      <c r="F33" s="27" t="s">
        <v>42</v>
      </c>
      <c r="G33" s="39"/>
      <c r="H33" s="39"/>
      <c r="I33" s="39"/>
      <c r="J33" s="39"/>
      <c r="K33" s="39"/>
      <c r="L33" s="236">
        <v>0</v>
      </c>
      <c r="M33" s="235"/>
      <c r="N33" s="235"/>
      <c r="O33" s="235"/>
      <c r="P33" s="235"/>
      <c r="Q33" s="39"/>
      <c r="R33" s="39"/>
      <c r="S33" s="39"/>
      <c r="T33" s="39"/>
      <c r="U33" s="39"/>
      <c r="V33" s="39"/>
      <c r="W33" s="234">
        <f>ROUND(BD94, 2)</f>
        <v>0</v>
      </c>
      <c r="X33" s="235"/>
      <c r="Y33" s="235"/>
      <c r="Z33" s="235"/>
      <c r="AA33" s="235"/>
      <c r="AB33" s="235"/>
      <c r="AC33" s="235"/>
      <c r="AD33" s="235"/>
      <c r="AE33" s="235"/>
      <c r="AF33" s="39"/>
      <c r="AG33" s="39"/>
      <c r="AH33" s="39"/>
      <c r="AI33" s="39"/>
      <c r="AJ33" s="39"/>
      <c r="AK33" s="234">
        <v>0</v>
      </c>
      <c r="AL33" s="235"/>
      <c r="AM33" s="235"/>
      <c r="AN33" s="235"/>
      <c r="AO33" s="235"/>
      <c r="AP33" s="39"/>
      <c r="AQ33" s="39"/>
      <c r="AR33" s="40"/>
      <c r="BE33" s="224"/>
    </row>
    <row r="34" spans="1:57" s="2" customFormat="1" ht="6.95" customHeight="1">
      <c r="A34" s="32"/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7"/>
      <c r="BE34" s="223"/>
    </row>
    <row r="35" spans="1:57" s="2" customFormat="1" ht="25.9" customHeight="1">
      <c r="A35" s="32"/>
      <c r="B35" s="33"/>
      <c r="C35" s="41"/>
      <c r="D35" s="42" t="s">
        <v>43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44</v>
      </c>
      <c r="U35" s="43"/>
      <c r="V35" s="43"/>
      <c r="W35" s="43"/>
      <c r="X35" s="237" t="s">
        <v>45</v>
      </c>
      <c r="Y35" s="238"/>
      <c r="Z35" s="238"/>
      <c r="AA35" s="238"/>
      <c r="AB35" s="238"/>
      <c r="AC35" s="43"/>
      <c r="AD35" s="43"/>
      <c r="AE35" s="43"/>
      <c r="AF35" s="43"/>
      <c r="AG35" s="43"/>
      <c r="AH35" s="43"/>
      <c r="AI35" s="43"/>
      <c r="AJ35" s="43"/>
      <c r="AK35" s="239">
        <f>SUM(AK26:AK33)</f>
        <v>0</v>
      </c>
      <c r="AL35" s="238"/>
      <c r="AM35" s="238"/>
      <c r="AN35" s="238"/>
      <c r="AO35" s="240"/>
      <c r="AP35" s="41"/>
      <c r="AQ35" s="41"/>
      <c r="AR35" s="37"/>
      <c r="BE35" s="32"/>
    </row>
    <row r="36" spans="1:57" s="2" customFormat="1" ht="6.95" customHeight="1">
      <c r="A36" s="32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7"/>
      <c r="BE36" s="32"/>
    </row>
    <row r="37" spans="1:57" s="2" customFormat="1" ht="14.45" customHeight="1">
      <c r="A37" s="32"/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7"/>
      <c r="BE37" s="32"/>
    </row>
    <row r="38" spans="1:57" s="1" customFormat="1" ht="14.45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pans="1:57" s="1" customFormat="1" ht="14.45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pans="1:57" s="1" customFormat="1" ht="14.45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pans="1:57" s="1" customFormat="1" ht="14.45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pans="1:57" s="1" customFormat="1" ht="14.45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pans="1:57" s="1" customFormat="1" ht="14.45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pans="1:57" s="1" customFormat="1" ht="14.45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pans="1:57" s="1" customFormat="1" ht="14.45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pans="1:57" s="1" customFormat="1" ht="14.45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pans="1:57" s="1" customFormat="1" ht="14.45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pans="1:57" s="1" customFormat="1" ht="14.45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pans="1:57" s="2" customFormat="1" ht="14.45" customHeight="1">
      <c r="B49" s="45"/>
      <c r="C49" s="46"/>
      <c r="D49" s="47" t="s">
        <v>46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47</v>
      </c>
      <c r="AI49" s="48"/>
      <c r="AJ49" s="48"/>
      <c r="AK49" s="48"/>
      <c r="AL49" s="48"/>
      <c r="AM49" s="48"/>
      <c r="AN49" s="48"/>
      <c r="AO49" s="48"/>
      <c r="AP49" s="46"/>
      <c r="AQ49" s="46"/>
      <c r="AR49" s="49"/>
    </row>
    <row r="50" spans="1:57" ht="11.25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 spans="1:57" ht="11.25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 spans="1:57" ht="11.25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 spans="1:57" ht="11.25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 spans="1:57" ht="11.25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 spans="1:57" ht="11.2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 spans="1:57" ht="11.25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 spans="1:57" ht="11.25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 spans="1:57" ht="11.25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 spans="1:57" ht="11.25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pans="1:57" s="2" customFormat="1" ht="12.75">
      <c r="A60" s="32"/>
      <c r="B60" s="33"/>
      <c r="C60" s="34"/>
      <c r="D60" s="50" t="s">
        <v>48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50" t="s">
        <v>49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50" t="s">
        <v>48</v>
      </c>
      <c r="AI60" s="36"/>
      <c r="AJ60" s="36"/>
      <c r="AK60" s="36"/>
      <c r="AL60" s="36"/>
      <c r="AM60" s="50" t="s">
        <v>49</v>
      </c>
      <c r="AN60" s="36"/>
      <c r="AO60" s="36"/>
      <c r="AP60" s="34"/>
      <c r="AQ60" s="34"/>
      <c r="AR60" s="37"/>
      <c r="BE60" s="32"/>
    </row>
    <row r="61" spans="1:57" ht="11.25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 spans="1:57" ht="11.25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 spans="1:57" ht="11.25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pans="1:57" s="2" customFormat="1" ht="12.75">
      <c r="A64" s="32"/>
      <c r="B64" s="33"/>
      <c r="C64" s="34"/>
      <c r="D64" s="47" t="s">
        <v>50</v>
      </c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47" t="s">
        <v>51</v>
      </c>
      <c r="AI64" s="51"/>
      <c r="AJ64" s="51"/>
      <c r="AK64" s="51"/>
      <c r="AL64" s="51"/>
      <c r="AM64" s="51"/>
      <c r="AN64" s="51"/>
      <c r="AO64" s="51"/>
      <c r="AP64" s="34"/>
      <c r="AQ64" s="34"/>
      <c r="AR64" s="37"/>
      <c r="BE64" s="32"/>
    </row>
    <row r="65" spans="1:57" ht="11.2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 spans="1:57" ht="11.25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 spans="1:57" ht="11.25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 spans="1:57" ht="11.25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 spans="1:57" ht="11.25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 spans="1:57" ht="11.25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 spans="1:57" ht="11.25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 spans="1:57" ht="11.25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 spans="1:57" ht="11.25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 spans="1:57" ht="11.25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pans="1:57" s="2" customFormat="1" ht="12.75">
      <c r="A75" s="32"/>
      <c r="B75" s="33"/>
      <c r="C75" s="34"/>
      <c r="D75" s="50" t="s">
        <v>48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50" t="s">
        <v>49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50" t="s">
        <v>48</v>
      </c>
      <c r="AI75" s="36"/>
      <c r="AJ75" s="36"/>
      <c r="AK75" s="36"/>
      <c r="AL75" s="36"/>
      <c r="AM75" s="50" t="s">
        <v>49</v>
      </c>
      <c r="AN75" s="36"/>
      <c r="AO75" s="36"/>
      <c r="AP75" s="34"/>
      <c r="AQ75" s="34"/>
      <c r="AR75" s="37"/>
      <c r="BE75" s="32"/>
    </row>
    <row r="76" spans="1:57" s="2" customFormat="1" ht="11.25">
      <c r="A76" s="32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7"/>
      <c r="BE76" s="32"/>
    </row>
    <row r="77" spans="1:57" s="2" customFormat="1" ht="6.95" customHeight="1">
      <c r="A77" s="32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37"/>
      <c r="BE77" s="32"/>
    </row>
    <row r="81" spans="1:90" s="2" customFormat="1" ht="6.95" customHeight="1">
      <c r="A81" s="32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37"/>
      <c r="BE81" s="32"/>
    </row>
    <row r="82" spans="1:90" s="2" customFormat="1" ht="24.95" customHeight="1">
      <c r="A82" s="32"/>
      <c r="B82" s="33"/>
      <c r="C82" s="21" t="s">
        <v>52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7"/>
      <c r="BE82" s="32"/>
    </row>
    <row r="83" spans="1:90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7"/>
      <c r="BE83" s="32"/>
    </row>
    <row r="84" spans="1:90" s="4" customFormat="1" ht="12" customHeight="1">
      <c r="B84" s="56"/>
      <c r="C84" s="27" t="s">
        <v>13</v>
      </c>
      <c r="D84" s="57"/>
      <c r="E84" s="57"/>
      <c r="F84" s="57"/>
      <c r="G84" s="57"/>
      <c r="H84" s="57"/>
      <c r="I84" s="57"/>
      <c r="J84" s="57"/>
      <c r="K84" s="57"/>
      <c r="L84" s="57" t="str">
        <f>K5</f>
        <v>2</v>
      </c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8"/>
    </row>
    <row r="85" spans="1:90" s="5" customFormat="1" ht="36.950000000000003" customHeight="1">
      <c r="B85" s="59"/>
      <c r="C85" s="60" t="s">
        <v>16</v>
      </c>
      <c r="D85" s="61"/>
      <c r="E85" s="61"/>
      <c r="F85" s="61"/>
      <c r="G85" s="61"/>
      <c r="H85" s="61"/>
      <c r="I85" s="61"/>
      <c r="J85" s="61"/>
      <c r="K85" s="61"/>
      <c r="L85" s="241" t="str">
        <f>K6</f>
        <v>Vrata do skladu 05</v>
      </c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  <c r="AJ85" s="242"/>
      <c r="AK85" s="242"/>
      <c r="AL85" s="242"/>
      <c r="AM85" s="242"/>
      <c r="AN85" s="242"/>
      <c r="AO85" s="242"/>
      <c r="AP85" s="61"/>
      <c r="AQ85" s="61"/>
      <c r="AR85" s="62"/>
    </row>
    <row r="86" spans="1:90" s="2" customFormat="1" ht="6.95" customHeight="1">
      <c r="A86" s="32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7"/>
      <c r="BE86" s="32"/>
    </row>
    <row r="87" spans="1:90" s="2" customFormat="1" ht="12" customHeight="1">
      <c r="A87" s="32"/>
      <c r="B87" s="33"/>
      <c r="C87" s="27" t="s">
        <v>20</v>
      </c>
      <c r="D87" s="34"/>
      <c r="E87" s="34"/>
      <c r="F87" s="34"/>
      <c r="G87" s="34"/>
      <c r="H87" s="34"/>
      <c r="I87" s="34"/>
      <c r="J87" s="34"/>
      <c r="K87" s="34"/>
      <c r="L87" s="63" t="str">
        <f>IF(K8="","",K8)</f>
        <v xml:space="preserve"> 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7" t="s">
        <v>22</v>
      </c>
      <c r="AJ87" s="34"/>
      <c r="AK87" s="34"/>
      <c r="AL87" s="34"/>
      <c r="AM87" s="243" t="str">
        <f>IF(AN8= "","",AN8)</f>
        <v>23. 10. 2024</v>
      </c>
      <c r="AN87" s="243"/>
      <c r="AO87" s="34"/>
      <c r="AP87" s="34"/>
      <c r="AQ87" s="34"/>
      <c r="AR87" s="37"/>
      <c r="BE87" s="32"/>
    </row>
    <row r="88" spans="1:90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7"/>
      <c r="BE88" s="32"/>
    </row>
    <row r="89" spans="1:90" s="2" customFormat="1" ht="15.2" customHeight="1">
      <c r="A89" s="32"/>
      <c r="B89" s="33"/>
      <c r="C89" s="27" t="s">
        <v>24</v>
      </c>
      <c r="D89" s="34"/>
      <c r="E89" s="34"/>
      <c r="F89" s="34"/>
      <c r="G89" s="34"/>
      <c r="H89" s="34"/>
      <c r="I89" s="34"/>
      <c r="J89" s="34"/>
      <c r="K89" s="34"/>
      <c r="L89" s="57" t="str">
        <f>IF(E11= "","",E11)</f>
        <v xml:space="preserve">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7" t="s">
        <v>29</v>
      </c>
      <c r="AJ89" s="34"/>
      <c r="AK89" s="34"/>
      <c r="AL89" s="34"/>
      <c r="AM89" s="244" t="str">
        <f>IF(E17="","",E17)</f>
        <v xml:space="preserve"> </v>
      </c>
      <c r="AN89" s="245"/>
      <c r="AO89" s="245"/>
      <c r="AP89" s="245"/>
      <c r="AQ89" s="34"/>
      <c r="AR89" s="37"/>
      <c r="AS89" s="246" t="s">
        <v>53</v>
      </c>
      <c r="AT89" s="247"/>
      <c r="AU89" s="65"/>
      <c r="AV89" s="65"/>
      <c r="AW89" s="65"/>
      <c r="AX89" s="65"/>
      <c r="AY89" s="65"/>
      <c r="AZ89" s="65"/>
      <c r="BA89" s="65"/>
      <c r="BB89" s="65"/>
      <c r="BC89" s="65"/>
      <c r="BD89" s="66"/>
      <c r="BE89" s="32"/>
    </row>
    <row r="90" spans="1:90" s="2" customFormat="1" ht="15.2" customHeight="1">
      <c r="A90" s="32"/>
      <c r="B90" s="33"/>
      <c r="C90" s="27" t="s">
        <v>27</v>
      </c>
      <c r="D90" s="34"/>
      <c r="E90" s="34"/>
      <c r="F90" s="34"/>
      <c r="G90" s="34"/>
      <c r="H90" s="34"/>
      <c r="I90" s="34"/>
      <c r="J90" s="34"/>
      <c r="K90" s="34"/>
      <c r="L90" s="57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7" t="s">
        <v>31</v>
      </c>
      <c r="AJ90" s="34"/>
      <c r="AK90" s="34"/>
      <c r="AL90" s="34"/>
      <c r="AM90" s="244" t="str">
        <f>IF(E20="","",E20)</f>
        <v xml:space="preserve"> </v>
      </c>
      <c r="AN90" s="245"/>
      <c r="AO90" s="245"/>
      <c r="AP90" s="245"/>
      <c r="AQ90" s="34"/>
      <c r="AR90" s="37"/>
      <c r="AS90" s="248"/>
      <c r="AT90" s="249"/>
      <c r="AU90" s="67"/>
      <c r="AV90" s="67"/>
      <c r="AW90" s="67"/>
      <c r="AX90" s="67"/>
      <c r="AY90" s="67"/>
      <c r="AZ90" s="67"/>
      <c r="BA90" s="67"/>
      <c r="BB90" s="67"/>
      <c r="BC90" s="67"/>
      <c r="BD90" s="68"/>
      <c r="BE90" s="32"/>
    </row>
    <row r="91" spans="1:90" s="2" customFormat="1" ht="10.9" customHeight="1">
      <c r="A91" s="32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7"/>
      <c r="AS91" s="250"/>
      <c r="AT91" s="251"/>
      <c r="AU91" s="69"/>
      <c r="AV91" s="69"/>
      <c r="AW91" s="69"/>
      <c r="AX91" s="69"/>
      <c r="AY91" s="69"/>
      <c r="AZ91" s="69"/>
      <c r="BA91" s="69"/>
      <c r="BB91" s="69"/>
      <c r="BC91" s="69"/>
      <c r="BD91" s="70"/>
      <c r="BE91" s="32"/>
    </row>
    <row r="92" spans="1:90" s="2" customFormat="1" ht="29.25" customHeight="1">
      <c r="A92" s="32"/>
      <c r="B92" s="33"/>
      <c r="C92" s="252" t="s">
        <v>54</v>
      </c>
      <c r="D92" s="253"/>
      <c r="E92" s="253"/>
      <c r="F92" s="253"/>
      <c r="G92" s="253"/>
      <c r="H92" s="71"/>
      <c r="I92" s="254" t="s">
        <v>55</v>
      </c>
      <c r="J92" s="253"/>
      <c r="K92" s="253"/>
      <c r="L92" s="253"/>
      <c r="M92" s="253"/>
      <c r="N92" s="253"/>
      <c r="O92" s="253"/>
      <c r="P92" s="253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5" t="s">
        <v>56</v>
      </c>
      <c r="AH92" s="253"/>
      <c r="AI92" s="253"/>
      <c r="AJ92" s="253"/>
      <c r="AK92" s="253"/>
      <c r="AL92" s="253"/>
      <c r="AM92" s="253"/>
      <c r="AN92" s="254" t="s">
        <v>57</v>
      </c>
      <c r="AO92" s="253"/>
      <c r="AP92" s="256"/>
      <c r="AQ92" s="72" t="s">
        <v>58</v>
      </c>
      <c r="AR92" s="37"/>
      <c r="AS92" s="73" t="s">
        <v>59</v>
      </c>
      <c r="AT92" s="74" t="s">
        <v>60</v>
      </c>
      <c r="AU92" s="74" t="s">
        <v>61</v>
      </c>
      <c r="AV92" s="74" t="s">
        <v>62</v>
      </c>
      <c r="AW92" s="74" t="s">
        <v>63</v>
      </c>
      <c r="AX92" s="74" t="s">
        <v>64</v>
      </c>
      <c r="AY92" s="74" t="s">
        <v>65</v>
      </c>
      <c r="AZ92" s="74" t="s">
        <v>66</v>
      </c>
      <c r="BA92" s="74" t="s">
        <v>67</v>
      </c>
      <c r="BB92" s="74" t="s">
        <v>68</v>
      </c>
      <c r="BC92" s="74" t="s">
        <v>69</v>
      </c>
      <c r="BD92" s="75" t="s">
        <v>70</v>
      </c>
      <c r="BE92" s="32"/>
    </row>
    <row r="93" spans="1:90" s="2" customFormat="1" ht="10.9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7"/>
      <c r="AS93" s="76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8"/>
      <c r="BE93" s="32"/>
    </row>
    <row r="94" spans="1:90" s="6" customFormat="1" ht="32.450000000000003" customHeight="1">
      <c r="B94" s="79"/>
      <c r="C94" s="80" t="s">
        <v>71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260">
        <f>ROUND(AG95,2)</f>
        <v>0</v>
      </c>
      <c r="AH94" s="260"/>
      <c r="AI94" s="260"/>
      <c r="AJ94" s="260"/>
      <c r="AK94" s="260"/>
      <c r="AL94" s="260"/>
      <c r="AM94" s="260"/>
      <c r="AN94" s="261">
        <f>SUM(AG94,AT94)</f>
        <v>0</v>
      </c>
      <c r="AO94" s="261"/>
      <c r="AP94" s="261"/>
      <c r="AQ94" s="83" t="s">
        <v>1</v>
      </c>
      <c r="AR94" s="84"/>
      <c r="AS94" s="85">
        <f>ROUND(AS95,2)</f>
        <v>0</v>
      </c>
      <c r="AT94" s="86">
        <f>ROUND(SUM(AV94:AW94),2)</f>
        <v>0</v>
      </c>
      <c r="AU94" s="87">
        <f>ROUND(AU95,5)</f>
        <v>0</v>
      </c>
      <c r="AV94" s="86">
        <f>ROUND(AZ94*L29,2)</f>
        <v>0</v>
      </c>
      <c r="AW94" s="86">
        <f>ROUND(BA94*L30,2)</f>
        <v>0</v>
      </c>
      <c r="AX94" s="86">
        <f>ROUND(BB94*L29,2)</f>
        <v>0</v>
      </c>
      <c r="AY94" s="86">
        <f>ROUND(BC94*L30,2)</f>
        <v>0</v>
      </c>
      <c r="AZ94" s="86">
        <f>ROUND(AZ95,2)</f>
        <v>0</v>
      </c>
      <c r="BA94" s="86">
        <f>ROUND(BA95,2)</f>
        <v>0</v>
      </c>
      <c r="BB94" s="86">
        <f>ROUND(BB95,2)</f>
        <v>0</v>
      </c>
      <c r="BC94" s="86">
        <f>ROUND(BC95,2)</f>
        <v>0</v>
      </c>
      <c r="BD94" s="88">
        <f>ROUND(BD95,2)</f>
        <v>0</v>
      </c>
      <c r="BS94" s="89" t="s">
        <v>72</v>
      </c>
      <c r="BT94" s="89" t="s">
        <v>73</v>
      </c>
      <c r="BV94" s="89" t="s">
        <v>74</v>
      </c>
      <c r="BW94" s="89" t="s">
        <v>5</v>
      </c>
      <c r="BX94" s="89" t="s">
        <v>75</v>
      </c>
      <c r="CL94" s="89" t="s">
        <v>1</v>
      </c>
    </row>
    <row r="95" spans="1:90" s="7" customFormat="1" ht="16.5" customHeight="1">
      <c r="A95" s="90" t="s">
        <v>76</v>
      </c>
      <c r="B95" s="91"/>
      <c r="C95" s="92"/>
      <c r="D95" s="259" t="s">
        <v>14</v>
      </c>
      <c r="E95" s="259"/>
      <c r="F95" s="259"/>
      <c r="G95" s="259"/>
      <c r="H95" s="259"/>
      <c r="I95" s="93"/>
      <c r="J95" s="259" t="s">
        <v>17</v>
      </c>
      <c r="K95" s="259"/>
      <c r="L95" s="259"/>
      <c r="M95" s="259"/>
      <c r="N95" s="259"/>
      <c r="O95" s="259"/>
      <c r="P95" s="259"/>
      <c r="Q95" s="259"/>
      <c r="R95" s="259"/>
      <c r="S95" s="259"/>
      <c r="T95" s="259"/>
      <c r="U95" s="259"/>
      <c r="V95" s="259"/>
      <c r="W95" s="259"/>
      <c r="X95" s="259"/>
      <c r="Y95" s="259"/>
      <c r="Z95" s="259"/>
      <c r="AA95" s="259"/>
      <c r="AB95" s="259"/>
      <c r="AC95" s="259"/>
      <c r="AD95" s="259"/>
      <c r="AE95" s="259"/>
      <c r="AF95" s="259"/>
      <c r="AG95" s="257">
        <f>'2 - Vrata do skladu 05'!J28</f>
        <v>0</v>
      </c>
      <c r="AH95" s="258"/>
      <c r="AI95" s="258"/>
      <c r="AJ95" s="258"/>
      <c r="AK95" s="258"/>
      <c r="AL95" s="258"/>
      <c r="AM95" s="258"/>
      <c r="AN95" s="257">
        <f>SUM(AG95,AT95)</f>
        <v>0</v>
      </c>
      <c r="AO95" s="258"/>
      <c r="AP95" s="258"/>
      <c r="AQ95" s="94" t="s">
        <v>77</v>
      </c>
      <c r="AR95" s="95"/>
      <c r="AS95" s="96">
        <v>0</v>
      </c>
      <c r="AT95" s="97">
        <f>ROUND(SUM(AV95:AW95),2)</f>
        <v>0</v>
      </c>
      <c r="AU95" s="98">
        <f>'2 - Vrata do skladu 05'!P117</f>
        <v>0</v>
      </c>
      <c r="AV95" s="97">
        <f>'2 - Vrata do skladu 05'!J31</f>
        <v>0</v>
      </c>
      <c r="AW95" s="97">
        <f>'2 - Vrata do skladu 05'!J32</f>
        <v>0</v>
      </c>
      <c r="AX95" s="97">
        <f>'2 - Vrata do skladu 05'!J33</f>
        <v>0</v>
      </c>
      <c r="AY95" s="97">
        <f>'2 - Vrata do skladu 05'!J34</f>
        <v>0</v>
      </c>
      <c r="AZ95" s="97">
        <f>'2 - Vrata do skladu 05'!F31</f>
        <v>0</v>
      </c>
      <c r="BA95" s="97">
        <f>'2 - Vrata do skladu 05'!F32</f>
        <v>0</v>
      </c>
      <c r="BB95" s="97">
        <f>'2 - Vrata do skladu 05'!F33</f>
        <v>0</v>
      </c>
      <c r="BC95" s="97">
        <f>'2 - Vrata do skladu 05'!F34</f>
        <v>0</v>
      </c>
      <c r="BD95" s="99">
        <f>'2 - Vrata do skladu 05'!F35</f>
        <v>0</v>
      </c>
      <c r="BT95" s="100" t="s">
        <v>78</v>
      </c>
      <c r="BU95" s="100" t="s">
        <v>79</v>
      </c>
      <c r="BV95" s="100" t="s">
        <v>74</v>
      </c>
      <c r="BW95" s="100" t="s">
        <v>5</v>
      </c>
      <c r="BX95" s="100" t="s">
        <v>75</v>
      </c>
      <c r="CL95" s="100" t="s">
        <v>1</v>
      </c>
    </row>
    <row r="96" spans="1:90" s="2" customFormat="1" ht="30" customHeight="1">
      <c r="A96" s="32"/>
      <c r="B96" s="33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7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s="2" customFormat="1" ht="6.95" customHeight="1">
      <c r="A97" s="32"/>
      <c r="B97" s="52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37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</sheetData>
  <sheetProtection algorithmName="SHA-512" hashValue="AeSIT9+wpL/1Iwc26MoW8e4wT9tXcnUyRwNvPeh2d3r7x0712VjPY3kEdMF3RUpopYHaDYou4zW3mPvVN9n8hQ==" saltValue="b3pysLIvSo465e3ghZiZi+2FHF/xdFYUg6NsqAsxeXKs3eCxuXGLc/QG1Ff/z4nPkXRAj5SfKbzjJoCFQd9DkQ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 - Vrata do skladu 05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1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15" t="s">
        <v>5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18"/>
      <c r="AT3" s="15" t="s">
        <v>14</v>
      </c>
    </row>
    <row r="4" spans="1:46" s="1" customFormat="1" ht="24.95" customHeight="1">
      <c r="B4" s="18"/>
      <c r="D4" s="103" t="s">
        <v>80</v>
      </c>
      <c r="L4" s="18"/>
      <c r="M4" s="104" t="s">
        <v>10</v>
      </c>
      <c r="AT4" s="15" t="s">
        <v>4</v>
      </c>
    </row>
    <row r="5" spans="1:46" s="1" customFormat="1" ht="6.95" customHeight="1">
      <c r="B5" s="18"/>
      <c r="L5" s="18"/>
    </row>
    <row r="6" spans="1:46" s="2" customFormat="1" ht="12" customHeight="1">
      <c r="A6" s="32"/>
      <c r="B6" s="37"/>
      <c r="C6" s="32"/>
      <c r="D6" s="105" t="s">
        <v>16</v>
      </c>
      <c r="E6" s="32"/>
      <c r="F6" s="32"/>
      <c r="G6" s="32"/>
      <c r="H6" s="32"/>
      <c r="I6" s="32"/>
      <c r="J6" s="32"/>
      <c r="K6" s="32"/>
      <c r="L6" s="49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</row>
    <row r="7" spans="1:46" s="2" customFormat="1" ht="16.5" customHeight="1">
      <c r="A7" s="32"/>
      <c r="B7" s="37"/>
      <c r="C7" s="32"/>
      <c r="D7" s="32"/>
      <c r="E7" s="263" t="s">
        <v>17</v>
      </c>
      <c r="F7" s="264"/>
      <c r="G7" s="264"/>
      <c r="H7" s="264"/>
      <c r="I7" s="32"/>
      <c r="J7" s="32"/>
      <c r="K7" s="32"/>
      <c r="L7" s="49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</row>
    <row r="8" spans="1:46" s="2" customFormat="1" ht="11.25">
      <c r="A8" s="32"/>
      <c r="B8" s="37"/>
      <c r="C8" s="32"/>
      <c r="D8" s="32"/>
      <c r="E8" s="32"/>
      <c r="F8" s="32"/>
      <c r="G8" s="32"/>
      <c r="H8" s="32"/>
      <c r="I8" s="32"/>
      <c r="J8" s="32"/>
      <c r="K8" s="32"/>
      <c r="L8" s="49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2" customHeight="1">
      <c r="A9" s="32"/>
      <c r="B9" s="37"/>
      <c r="C9" s="32"/>
      <c r="D9" s="105" t="s">
        <v>18</v>
      </c>
      <c r="E9" s="32"/>
      <c r="F9" s="106" t="s">
        <v>1</v>
      </c>
      <c r="G9" s="32"/>
      <c r="H9" s="32"/>
      <c r="I9" s="105" t="s">
        <v>19</v>
      </c>
      <c r="J9" s="106" t="s">
        <v>1</v>
      </c>
      <c r="K9" s="32"/>
      <c r="L9" s="49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7"/>
      <c r="C10" s="32"/>
      <c r="D10" s="105" t="s">
        <v>20</v>
      </c>
      <c r="E10" s="32"/>
      <c r="F10" s="106" t="s">
        <v>21</v>
      </c>
      <c r="G10" s="32"/>
      <c r="H10" s="32"/>
      <c r="I10" s="105" t="s">
        <v>22</v>
      </c>
      <c r="J10" s="107" t="str">
        <f>'Rekapitulace stavby'!AN8</f>
        <v>23. 10. 2024</v>
      </c>
      <c r="K10" s="32"/>
      <c r="L10" s="49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0.9" customHeight="1">
      <c r="A11" s="32"/>
      <c r="B11" s="37"/>
      <c r="C11" s="32"/>
      <c r="D11" s="32"/>
      <c r="E11" s="32"/>
      <c r="F11" s="32"/>
      <c r="G11" s="32"/>
      <c r="H11" s="32"/>
      <c r="I11" s="32"/>
      <c r="J11" s="32"/>
      <c r="K11" s="32"/>
      <c r="L11" s="49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05" t="s">
        <v>24</v>
      </c>
      <c r="E12" s="32"/>
      <c r="F12" s="32"/>
      <c r="G12" s="32"/>
      <c r="H12" s="32"/>
      <c r="I12" s="105" t="s">
        <v>25</v>
      </c>
      <c r="J12" s="106" t="str">
        <f>IF('Rekapitulace stavby'!AN10="","",'Rekapitulace stavby'!AN10)</f>
        <v/>
      </c>
      <c r="K12" s="32"/>
      <c r="L12" s="49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8" customHeight="1">
      <c r="A13" s="32"/>
      <c r="B13" s="37"/>
      <c r="C13" s="32"/>
      <c r="D13" s="32"/>
      <c r="E13" s="106" t="str">
        <f>IF('Rekapitulace stavby'!E11="","",'Rekapitulace stavby'!E11)</f>
        <v xml:space="preserve"> </v>
      </c>
      <c r="F13" s="32"/>
      <c r="G13" s="32"/>
      <c r="H13" s="32"/>
      <c r="I13" s="105" t="s">
        <v>26</v>
      </c>
      <c r="J13" s="106" t="str">
        <f>IF('Rekapitulace stavby'!AN11="","",'Rekapitulace stavby'!AN11)</f>
        <v/>
      </c>
      <c r="K13" s="32"/>
      <c r="L13" s="49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6.95" customHeight="1">
      <c r="A14" s="32"/>
      <c r="B14" s="37"/>
      <c r="C14" s="32"/>
      <c r="D14" s="32"/>
      <c r="E14" s="32"/>
      <c r="F14" s="32"/>
      <c r="G14" s="32"/>
      <c r="H14" s="32"/>
      <c r="I14" s="32"/>
      <c r="J14" s="32"/>
      <c r="K14" s="32"/>
      <c r="L14" s="49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2" customHeight="1">
      <c r="A15" s="32"/>
      <c r="B15" s="37"/>
      <c r="C15" s="32"/>
      <c r="D15" s="105" t="s">
        <v>27</v>
      </c>
      <c r="E15" s="32"/>
      <c r="F15" s="32"/>
      <c r="G15" s="32"/>
      <c r="H15" s="32"/>
      <c r="I15" s="105" t="s">
        <v>25</v>
      </c>
      <c r="J15" s="28" t="str">
        <f>'Rekapitulace stavby'!AN13</f>
        <v>Vyplň údaj</v>
      </c>
      <c r="K15" s="32"/>
      <c r="L15" s="49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8" customHeight="1">
      <c r="A16" s="32"/>
      <c r="B16" s="37"/>
      <c r="C16" s="32"/>
      <c r="D16" s="32"/>
      <c r="E16" s="265" t="str">
        <f>'Rekapitulace stavby'!E14</f>
        <v>Vyplň údaj</v>
      </c>
      <c r="F16" s="266"/>
      <c r="G16" s="266"/>
      <c r="H16" s="266"/>
      <c r="I16" s="105" t="s">
        <v>26</v>
      </c>
      <c r="J16" s="28" t="str">
        <f>'Rekapitulace stavby'!AN14</f>
        <v>Vyplň údaj</v>
      </c>
      <c r="K16" s="32"/>
      <c r="L16" s="49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6.95" customHeight="1">
      <c r="A17" s="32"/>
      <c r="B17" s="37"/>
      <c r="C17" s="32"/>
      <c r="D17" s="32"/>
      <c r="E17" s="32"/>
      <c r="F17" s="32"/>
      <c r="G17" s="32"/>
      <c r="H17" s="32"/>
      <c r="I17" s="32"/>
      <c r="J17" s="32"/>
      <c r="K17" s="32"/>
      <c r="L17" s="49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customHeight="1">
      <c r="A18" s="32"/>
      <c r="B18" s="37"/>
      <c r="C18" s="32"/>
      <c r="D18" s="105" t="s">
        <v>29</v>
      </c>
      <c r="E18" s="32"/>
      <c r="F18" s="32"/>
      <c r="G18" s="32"/>
      <c r="H18" s="32"/>
      <c r="I18" s="105" t="s">
        <v>25</v>
      </c>
      <c r="J18" s="106" t="str">
        <f>IF('Rekapitulace stavby'!AN16="","",'Rekapitulace stavby'!AN16)</f>
        <v/>
      </c>
      <c r="K18" s="32"/>
      <c r="L18" s="49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customHeight="1">
      <c r="A19" s="32"/>
      <c r="B19" s="37"/>
      <c r="C19" s="32"/>
      <c r="D19" s="32"/>
      <c r="E19" s="106" t="str">
        <f>IF('Rekapitulace stavby'!E17="","",'Rekapitulace stavby'!E17)</f>
        <v xml:space="preserve"> </v>
      </c>
      <c r="F19" s="32"/>
      <c r="G19" s="32"/>
      <c r="H19" s="32"/>
      <c r="I19" s="105" t="s">
        <v>26</v>
      </c>
      <c r="J19" s="106" t="str">
        <f>IF('Rekapitulace stavby'!AN17="","",'Rekapitulace stavby'!AN17)</f>
        <v/>
      </c>
      <c r="K19" s="32"/>
      <c r="L19" s="49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customHeight="1">
      <c r="A20" s="32"/>
      <c r="B20" s="37"/>
      <c r="C20" s="32"/>
      <c r="D20" s="32"/>
      <c r="E20" s="32"/>
      <c r="F20" s="32"/>
      <c r="G20" s="32"/>
      <c r="H20" s="32"/>
      <c r="I20" s="32"/>
      <c r="J20" s="32"/>
      <c r="K20" s="32"/>
      <c r="L20" s="4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customHeight="1">
      <c r="A21" s="32"/>
      <c r="B21" s="37"/>
      <c r="C21" s="32"/>
      <c r="D21" s="105" t="s">
        <v>31</v>
      </c>
      <c r="E21" s="32"/>
      <c r="F21" s="32"/>
      <c r="G21" s="32"/>
      <c r="H21" s="32"/>
      <c r="I21" s="105" t="s">
        <v>25</v>
      </c>
      <c r="J21" s="106" t="str">
        <f>IF('Rekapitulace stavby'!AN19="","",'Rekapitulace stavby'!AN19)</f>
        <v/>
      </c>
      <c r="K21" s="32"/>
      <c r="L21" s="49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customHeight="1">
      <c r="A22" s="32"/>
      <c r="B22" s="37"/>
      <c r="C22" s="32"/>
      <c r="D22" s="32"/>
      <c r="E22" s="106" t="str">
        <f>IF('Rekapitulace stavby'!E20="","",'Rekapitulace stavby'!E20)</f>
        <v xml:space="preserve"> </v>
      </c>
      <c r="F22" s="32"/>
      <c r="G22" s="32"/>
      <c r="H22" s="32"/>
      <c r="I22" s="105" t="s">
        <v>26</v>
      </c>
      <c r="J22" s="106" t="str">
        <f>IF('Rekapitulace stavby'!AN20="","",'Rekapitulace stavby'!AN20)</f>
        <v/>
      </c>
      <c r="K22" s="32"/>
      <c r="L22" s="49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customHeight="1">
      <c r="A23" s="32"/>
      <c r="B23" s="37"/>
      <c r="C23" s="32"/>
      <c r="D23" s="32"/>
      <c r="E23" s="32"/>
      <c r="F23" s="32"/>
      <c r="G23" s="32"/>
      <c r="H23" s="32"/>
      <c r="I23" s="32"/>
      <c r="J23" s="32"/>
      <c r="K23" s="32"/>
      <c r="L23" s="49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customHeight="1">
      <c r="A24" s="32"/>
      <c r="B24" s="37"/>
      <c r="C24" s="32"/>
      <c r="D24" s="105" t="s">
        <v>32</v>
      </c>
      <c r="E24" s="32"/>
      <c r="F24" s="32"/>
      <c r="G24" s="32"/>
      <c r="H24" s="32"/>
      <c r="I24" s="32"/>
      <c r="J24" s="32"/>
      <c r="K24" s="32"/>
      <c r="L24" s="49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8" customFormat="1" ht="16.5" customHeight="1">
      <c r="A25" s="108"/>
      <c r="B25" s="109"/>
      <c r="C25" s="108"/>
      <c r="D25" s="108"/>
      <c r="E25" s="267" t="s">
        <v>1</v>
      </c>
      <c r="F25" s="267"/>
      <c r="G25" s="267"/>
      <c r="H25" s="267"/>
      <c r="I25" s="108"/>
      <c r="J25" s="108"/>
      <c r="K25" s="108"/>
      <c r="L25" s="110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</row>
    <row r="26" spans="1:31" s="2" customFormat="1" ht="6.95" customHeight="1">
      <c r="A26" s="32"/>
      <c r="B26" s="37"/>
      <c r="C26" s="32"/>
      <c r="D26" s="32"/>
      <c r="E26" s="32"/>
      <c r="F26" s="32"/>
      <c r="G26" s="32"/>
      <c r="H26" s="32"/>
      <c r="I26" s="32"/>
      <c r="J26" s="32"/>
      <c r="K26" s="32"/>
      <c r="L26" s="49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7"/>
      <c r="C27" s="32"/>
      <c r="D27" s="111"/>
      <c r="E27" s="111"/>
      <c r="F27" s="111"/>
      <c r="G27" s="111"/>
      <c r="H27" s="111"/>
      <c r="I27" s="111"/>
      <c r="J27" s="111"/>
      <c r="K27" s="111"/>
      <c r="L27" s="49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25.35" customHeight="1">
      <c r="A28" s="32"/>
      <c r="B28" s="37"/>
      <c r="C28" s="32"/>
      <c r="D28" s="112" t="s">
        <v>33</v>
      </c>
      <c r="E28" s="32"/>
      <c r="F28" s="32"/>
      <c r="G28" s="32"/>
      <c r="H28" s="32"/>
      <c r="I28" s="32"/>
      <c r="J28" s="113">
        <f>ROUND(J117, 2)</f>
        <v>0</v>
      </c>
      <c r="K28" s="32"/>
      <c r="L28" s="49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11"/>
      <c r="E29" s="111"/>
      <c r="F29" s="111"/>
      <c r="G29" s="111"/>
      <c r="H29" s="111"/>
      <c r="I29" s="111"/>
      <c r="J29" s="111"/>
      <c r="K29" s="111"/>
      <c r="L29" s="49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4.45" customHeight="1">
      <c r="A30" s="32"/>
      <c r="B30" s="37"/>
      <c r="C30" s="32"/>
      <c r="D30" s="32"/>
      <c r="E30" s="32"/>
      <c r="F30" s="114" t="s">
        <v>35</v>
      </c>
      <c r="G30" s="32"/>
      <c r="H30" s="32"/>
      <c r="I30" s="114" t="s">
        <v>34</v>
      </c>
      <c r="J30" s="114" t="s">
        <v>36</v>
      </c>
      <c r="K30" s="32"/>
      <c r="L30" s="49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14.45" customHeight="1">
      <c r="A31" s="32"/>
      <c r="B31" s="37"/>
      <c r="C31" s="32"/>
      <c r="D31" s="115" t="s">
        <v>37</v>
      </c>
      <c r="E31" s="105" t="s">
        <v>38</v>
      </c>
      <c r="F31" s="116">
        <f>ROUND((SUM(BE117:BE130)),  2)</f>
        <v>0</v>
      </c>
      <c r="G31" s="32"/>
      <c r="H31" s="32"/>
      <c r="I31" s="117">
        <v>0.21</v>
      </c>
      <c r="J31" s="116">
        <f>ROUND(((SUM(BE117:BE130))*I31),  2)</f>
        <v>0</v>
      </c>
      <c r="K31" s="32"/>
      <c r="L31" s="49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7"/>
      <c r="C32" s="32"/>
      <c r="D32" s="32"/>
      <c r="E32" s="105" t="s">
        <v>39</v>
      </c>
      <c r="F32" s="116">
        <f>ROUND((SUM(BF117:BF130)),  2)</f>
        <v>0</v>
      </c>
      <c r="G32" s="32"/>
      <c r="H32" s="32"/>
      <c r="I32" s="117">
        <v>0.12</v>
      </c>
      <c r="J32" s="116">
        <f>ROUND(((SUM(BF117:BF130))*I32),  2)</f>
        <v>0</v>
      </c>
      <c r="K32" s="32"/>
      <c r="L32" s="49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hidden="1" customHeight="1">
      <c r="A33" s="32"/>
      <c r="B33" s="37"/>
      <c r="C33" s="32"/>
      <c r="D33" s="32"/>
      <c r="E33" s="105" t="s">
        <v>40</v>
      </c>
      <c r="F33" s="116">
        <f>ROUND((SUM(BG117:BG130)),  2)</f>
        <v>0</v>
      </c>
      <c r="G33" s="32"/>
      <c r="H33" s="32"/>
      <c r="I33" s="117">
        <v>0.21</v>
      </c>
      <c r="J33" s="116">
        <f>0</f>
        <v>0</v>
      </c>
      <c r="K33" s="32"/>
      <c r="L33" s="49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hidden="1" customHeight="1">
      <c r="A34" s="32"/>
      <c r="B34" s="37"/>
      <c r="C34" s="32"/>
      <c r="D34" s="32"/>
      <c r="E34" s="105" t="s">
        <v>41</v>
      </c>
      <c r="F34" s="116">
        <f>ROUND((SUM(BH117:BH130)),  2)</f>
        <v>0</v>
      </c>
      <c r="G34" s="32"/>
      <c r="H34" s="32"/>
      <c r="I34" s="117">
        <v>0.12</v>
      </c>
      <c r="J34" s="116">
        <f>0</f>
        <v>0</v>
      </c>
      <c r="K34" s="32"/>
      <c r="L34" s="49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7"/>
      <c r="C35" s="32"/>
      <c r="D35" s="32"/>
      <c r="E35" s="105" t="s">
        <v>42</v>
      </c>
      <c r="F35" s="116">
        <f>ROUND((SUM(BI117:BI130)),  2)</f>
        <v>0</v>
      </c>
      <c r="G35" s="32"/>
      <c r="H35" s="32"/>
      <c r="I35" s="117">
        <v>0</v>
      </c>
      <c r="J35" s="116">
        <f>0</f>
        <v>0</v>
      </c>
      <c r="K35" s="32"/>
      <c r="L35" s="49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6.95" customHeight="1">
      <c r="A36" s="32"/>
      <c r="B36" s="37"/>
      <c r="C36" s="32"/>
      <c r="D36" s="32"/>
      <c r="E36" s="32"/>
      <c r="F36" s="32"/>
      <c r="G36" s="32"/>
      <c r="H36" s="32"/>
      <c r="I36" s="32"/>
      <c r="J36" s="32"/>
      <c r="K36" s="32"/>
      <c r="L36" s="49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25.35" customHeight="1">
      <c r="A37" s="32"/>
      <c r="B37" s="37"/>
      <c r="C37" s="118"/>
      <c r="D37" s="119" t="s">
        <v>43</v>
      </c>
      <c r="E37" s="120"/>
      <c r="F37" s="120"/>
      <c r="G37" s="121" t="s">
        <v>44</v>
      </c>
      <c r="H37" s="122" t="s">
        <v>45</v>
      </c>
      <c r="I37" s="120"/>
      <c r="J37" s="123">
        <f>SUM(J28:J35)</f>
        <v>0</v>
      </c>
      <c r="K37" s="124"/>
      <c r="L37" s="49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49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1" customFormat="1" ht="14.45" customHeight="1">
      <c r="B39" s="18"/>
      <c r="L39" s="18"/>
    </row>
    <row r="40" spans="1:31" s="1" customFormat="1" ht="14.45" customHeight="1">
      <c r="B40" s="18"/>
      <c r="L40" s="18"/>
    </row>
    <row r="41" spans="1:31" s="1" customFormat="1" ht="14.45" customHeight="1">
      <c r="B41" s="18"/>
      <c r="L41" s="18"/>
    </row>
    <row r="42" spans="1:31" s="1" customFormat="1" ht="14.45" customHeight="1">
      <c r="B42" s="18"/>
      <c r="L42" s="18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49"/>
      <c r="D50" s="125" t="s">
        <v>46</v>
      </c>
      <c r="E50" s="126"/>
      <c r="F50" s="126"/>
      <c r="G50" s="125" t="s">
        <v>47</v>
      </c>
      <c r="H50" s="126"/>
      <c r="I50" s="126"/>
      <c r="J50" s="126"/>
      <c r="K50" s="126"/>
      <c r="L50" s="49"/>
    </row>
    <row r="51" spans="1:31" ht="11.25">
      <c r="B51" s="18"/>
      <c r="L51" s="18"/>
    </row>
    <row r="52" spans="1:31" ht="11.25">
      <c r="B52" s="18"/>
      <c r="L52" s="18"/>
    </row>
    <row r="53" spans="1:31" ht="11.25">
      <c r="B53" s="18"/>
      <c r="L53" s="18"/>
    </row>
    <row r="54" spans="1:31" ht="11.25">
      <c r="B54" s="18"/>
      <c r="L54" s="18"/>
    </row>
    <row r="55" spans="1:31" ht="11.25">
      <c r="B55" s="18"/>
      <c r="L55" s="18"/>
    </row>
    <row r="56" spans="1:31" ht="11.25">
      <c r="B56" s="18"/>
      <c r="L56" s="18"/>
    </row>
    <row r="57" spans="1:31" ht="11.25">
      <c r="B57" s="18"/>
      <c r="L57" s="18"/>
    </row>
    <row r="58" spans="1:31" ht="11.25">
      <c r="B58" s="18"/>
      <c r="L58" s="18"/>
    </row>
    <row r="59" spans="1:31" ht="11.25">
      <c r="B59" s="18"/>
      <c r="L59" s="18"/>
    </row>
    <row r="60" spans="1:31" ht="11.25">
      <c r="B60" s="18"/>
      <c r="L60" s="18"/>
    </row>
    <row r="61" spans="1:31" s="2" customFormat="1" ht="12.75">
      <c r="A61" s="32"/>
      <c r="B61" s="37"/>
      <c r="C61" s="32"/>
      <c r="D61" s="127" t="s">
        <v>48</v>
      </c>
      <c r="E61" s="128"/>
      <c r="F61" s="129" t="s">
        <v>49</v>
      </c>
      <c r="G61" s="127" t="s">
        <v>48</v>
      </c>
      <c r="H61" s="128"/>
      <c r="I61" s="128"/>
      <c r="J61" s="130" t="s">
        <v>49</v>
      </c>
      <c r="K61" s="128"/>
      <c r="L61" s="49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18"/>
      <c r="L62" s="18"/>
    </row>
    <row r="63" spans="1:31" ht="11.25">
      <c r="B63" s="18"/>
      <c r="L63" s="18"/>
    </row>
    <row r="64" spans="1:31" ht="11.25">
      <c r="B64" s="18"/>
      <c r="L64" s="18"/>
    </row>
    <row r="65" spans="1:31" s="2" customFormat="1" ht="12.75">
      <c r="A65" s="32"/>
      <c r="B65" s="37"/>
      <c r="C65" s="32"/>
      <c r="D65" s="125" t="s">
        <v>50</v>
      </c>
      <c r="E65" s="131"/>
      <c r="F65" s="131"/>
      <c r="G65" s="125" t="s">
        <v>51</v>
      </c>
      <c r="H65" s="131"/>
      <c r="I65" s="131"/>
      <c r="J65" s="131"/>
      <c r="K65" s="131"/>
      <c r="L65" s="49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18"/>
      <c r="L66" s="18"/>
    </row>
    <row r="67" spans="1:31" ht="11.25">
      <c r="B67" s="18"/>
      <c r="L67" s="18"/>
    </row>
    <row r="68" spans="1:31" ht="11.25">
      <c r="B68" s="18"/>
      <c r="L68" s="18"/>
    </row>
    <row r="69" spans="1:31" ht="11.25">
      <c r="B69" s="18"/>
      <c r="L69" s="18"/>
    </row>
    <row r="70" spans="1:31" ht="11.25">
      <c r="B70" s="18"/>
      <c r="L70" s="18"/>
    </row>
    <row r="71" spans="1:31" ht="11.25">
      <c r="B71" s="18"/>
      <c r="L71" s="18"/>
    </row>
    <row r="72" spans="1:31" ht="11.25">
      <c r="B72" s="18"/>
      <c r="L72" s="18"/>
    </row>
    <row r="73" spans="1:31" ht="11.25">
      <c r="B73" s="18"/>
      <c r="L73" s="18"/>
    </row>
    <row r="74" spans="1:31" ht="11.25">
      <c r="B74" s="18"/>
      <c r="L74" s="18"/>
    </row>
    <row r="75" spans="1:31" ht="11.25">
      <c r="B75" s="18"/>
      <c r="L75" s="18"/>
    </row>
    <row r="76" spans="1:31" s="2" customFormat="1" ht="12.75">
      <c r="A76" s="32"/>
      <c r="B76" s="37"/>
      <c r="C76" s="32"/>
      <c r="D76" s="127" t="s">
        <v>48</v>
      </c>
      <c r="E76" s="128"/>
      <c r="F76" s="129" t="s">
        <v>49</v>
      </c>
      <c r="G76" s="127" t="s">
        <v>48</v>
      </c>
      <c r="H76" s="128"/>
      <c r="I76" s="128"/>
      <c r="J76" s="130" t="s">
        <v>49</v>
      </c>
      <c r="K76" s="128"/>
      <c r="L76" s="49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132"/>
      <c r="C77" s="133"/>
      <c r="D77" s="133"/>
      <c r="E77" s="133"/>
      <c r="F77" s="133"/>
      <c r="G77" s="133"/>
      <c r="H77" s="133"/>
      <c r="I77" s="133"/>
      <c r="J77" s="133"/>
      <c r="K77" s="133"/>
      <c r="L77" s="49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134"/>
      <c r="C81" s="135"/>
      <c r="D81" s="135"/>
      <c r="E81" s="135"/>
      <c r="F81" s="135"/>
      <c r="G81" s="135"/>
      <c r="H81" s="135"/>
      <c r="I81" s="135"/>
      <c r="J81" s="135"/>
      <c r="K81" s="135"/>
      <c r="L81" s="49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81</v>
      </c>
      <c r="D82" s="34"/>
      <c r="E82" s="34"/>
      <c r="F82" s="34"/>
      <c r="G82" s="34"/>
      <c r="H82" s="34"/>
      <c r="I82" s="34"/>
      <c r="J82" s="34"/>
      <c r="K82" s="34"/>
      <c r="L82" s="49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49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4"/>
      <c r="E84" s="34"/>
      <c r="F84" s="34"/>
      <c r="G84" s="34"/>
      <c r="H84" s="34"/>
      <c r="I84" s="34"/>
      <c r="J84" s="34"/>
      <c r="K84" s="34"/>
      <c r="L84" s="49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4"/>
      <c r="D85" s="34"/>
      <c r="E85" s="241" t="str">
        <f>E7</f>
        <v>Vrata do skladu 05</v>
      </c>
      <c r="F85" s="268"/>
      <c r="G85" s="268"/>
      <c r="H85" s="268"/>
      <c r="I85" s="34"/>
      <c r="J85" s="34"/>
      <c r="K85" s="34"/>
      <c r="L85" s="49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6.95" customHeight="1">
      <c r="A86" s="32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49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2" customHeight="1">
      <c r="A87" s="32"/>
      <c r="B87" s="33"/>
      <c r="C87" s="27" t="s">
        <v>20</v>
      </c>
      <c r="D87" s="34"/>
      <c r="E87" s="34"/>
      <c r="F87" s="25" t="str">
        <f>F10</f>
        <v xml:space="preserve"> </v>
      </c>
      <c r="G87" s="34"/>
      <c r="H87" s="34"/>
      <c r="I87" s="27" t="s">
        <v>22</v>
      </c>
      <c r="J87" s="64" t="str">
        <f>IF(J10="","",J10)</f>
        <v>23. 10. 2024</v>
      </c>
      <c r="K87" s="34"/>
      <c r="L87" s="49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49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5.2" customHeight="1">
      <c r="A89" s="32"/>
      <c r="B89" s="33"/>
      <c r="C89" s="27" t="s">
        <v>24</v>
      </c>
      <c r="D89" s="34"/>
      <c r="E89" s="34"/>
      <c r="F89" s="25" t="str">
        <f>E13</f>
        <v xml:space="preserve"> </v>
      </c>
      <c r="G89" s="34"/>
      <c r="H89" s="34"/>
      <c r="I89" s="27" t="s">
        <v>29</v>
      </c>
      <c r="J89" s="30" t="str">
        <f>E19</f>
        <v xml:space="preserve"> </v>
      </c>
      <c r="K89" s="34"/>
      <c r="L89" s="49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15.2" customHeight="1">
      <c r="A90" s="32"/>
      <c r="B90" s="33"/>
      <c r="C90" s="27" t="s">
        <v>27</v>
      </c>
      <c r="D90" s="34"/>
      <c r="E90" s="34"/>
      <c r="F90" s="25" t="str">
        <f>IF(E16="","",E16)</f>
        <v>Vyplň údaj</v>
      </c>
      <c r="G90" s="34"/>
      <c r="H90" s="34"/>
      <c r="I90" s="27" t="s">
        <v>31</v>
      </c>
      <c r="J90" s="30" t="str">
        <f>E22</f>
        <v xml:space="preserve"> </v>
      </c>
      <c r="K90" s="34"/>
      <c r="L90" s="49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0.35" customHeight="1">
      <c r="A91" s="32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49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9.25" customHeight="1">
      <c r="A92" s="32"/>
      <c r="B92" s="33"/>
      <c r="C92" s="136" t="s">
        <v>82</v>
      </c>
      <c r="D92" s="137"/>
      <c r="E92" s="137"/>
      <c r="F92" s="137"/>
      <c r="G92" s="137"/>
      <c r="H92" s="137"/>
      <c r="I92" s="137"/>
      <c r="J92" s="138" t="s">
        <v>83</v>
      </c>
      <c r="K92" s="137"/>
      <c r="L92" s="49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49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2.9" customHeight="1">
      <c r="A94" s="32"/>
      <c r="B94" s="33"/>
      <c r="C94" s="139" t="s">
        <v>84</v>
      </c>
      <c r="D94" s="34"/>
      <c r="E94" s="34"/>
      <c r="F94" s="34"/>
      <c r="G94" s="34"/>
      <c r="H94" s="34"/>
      <c r="I94" s="34"/>
      <c r="J94" s="82">
        <f>J117</f>
        <v>0</v>
      </c>
      <c r="K94" s="34"/>
      <c r="L94" s="49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U94" s="15" t="s">
        <v>85</v>
      </c>
    </row>
    <row r="95" spans="1:47" s="9" customFormat="1" ht="24.95" customHeight="1">
      <c r="B95" s="140"/>
      <c r="C95" s="141"/>
      <c r="D95" s="142" t="s">
        <v>86</v>
      </c>
      <c r="E95" s="143"/>
      <c r="F95" s="143"/>
      <c r="G95" s="143"/>
      <c r="H95" s="143"/>
      <c r="I95" s="143"/>
      <c r="J95" s="144">
        <f>J118</f>
        <v>0</v>
      </c>
      <c r="K95" s="141"/>
      <c r="L95" s="145"/>
    </row>
    <row r="96" spans="1:47" s="10" customFormat="1" ht="19.899999999999999" customHeight="1">
      <c r="B96" s="146"/>
      <c r="C96" s="147"/>
      <c r="D96" s="148" t="s">
        <v>87</v>
      </c>
      <c r="E96" s="149"/>
      <c r="F96" s="149"/>
      <c r="G96" s="149"/>
      <c r="H96" s="149"/>
      <c r="I96" s="149"/>
      <c r="J96" s="150">
        <f>J119</f>
        <v>0</v>
      </c>
      <c r="K96" s="147"/>
      <c r="L96" s="151"/>
    </row>
    <row r="97" spans="1:31" s="10" customFormat="1" ht="19.899999999999999" customHeight="1">
      <c r="B97" s="146"/>
      <c r="C97" s="147"/>
      <c r="D97" s="148" t="s">
        <v>88</v>
      </c>
      <c r="E97" s="149"/>
      <c r="F97" s="149"/>
      <c r="G97" s="149"/>
      <c r="H97" s="149"/>
      <c r="I97" s="149"/>
      <c r="J97" s="150">
        <f>J122</f>
        <v>0</v>
      </c>
      <c r="K97" s="147"/>
      <c r="L97" s="151"/>
    </row>
    <row r="98" spans="1:31" s="9" customFormat="1" ht="24.95" customHeight="1">
      <c r="B98" s="140"/>
      <c r="C98" s="141"/>
      <c r="D98" s="142" t="s">
        <v>89</v>
      </c>
      <c r="E98" s="143"/>
      <c r="F98" s="143"/>
      <c r="G98" s="143"/>
      <c r="H98" s="143"/>
      <c r="I98" s="143"/>
      <c r="J98" s="144">
        <f>J124</f>
        <v>0</v>
      </c>
      <c r="K98" s="141"/>
      <c r="L98" s="145"/>
    </row>
    <row r="99" spans="1:31" s="10" customFormat="1" ht="19.899999999999999" customHeight="1">
      <c r="B99" s="146"/>
      <c r="C99" s="147"/>
      <c r="D99" s="148" t="s">
        <v>90</v>
      </c>
      <c r="E99" s="149"/>
      <c r="F99" s="149"/>
      <c r="G99" s="149"/>
      <c r="H99" s="149"/>
      <c r="I99" s="149"/>
      <c r="J99" s="150">
        <f>J125</f>
        <v>0</v>
      </c>
      <c r="K99" s="147"/>
      <c r="L99" s="151"/>
    </row>
    <row r="100" spans="1:31" s="2" customFormat="1" ht="21.75" customHeight="1">
      <c r="A100" s="32"/>
      <c r="B100" s="33"/>
      <c r="C100" s="34"/>
      <c r="D100" s="34"/>
      <c r="E100" s="34"/>
      <c r="F100" s="34"/>
      <c r="G100" s="34"/>
      <c r="H100" s="34"/>
      <c r="I100" s="34"/>
      <c r="J100" s="34"/>
      <c r="K100" s="34"/>
      <c r="L100" s="49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</row>
    <row r="101" spans="1:31" s="2" customFormat="1" ht="6.95" customHeight="1">
      <c r="A101" s="32"/>
      <c r="B101" s="52"/>
      <c r="C101" s="53"/>
      <c r="D101" s="53"/>
      <c r="E101" s="53"/>
      <c r="F101" s="53"/>
      <c r="G101" s="53"/>
      <c r="H101" s="53"/>
      <c r="I101" s="53"/>
      <c r="J101" s="53"/>
      <c r="K101" s="53"/>
      <c r="L101" s="49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5" spans="1:31" s="2" customFormat="1" ht="6.95" customHeight="1">
      <c r="A105" s="32"/>
      <c r="B105" s="54"/>
      <c r="C105" s="55"/>
      <c r="D105" s="55"/>
      <c r="E105" s="55"/>
      <c r="F105" s="55"/>
      <c r="G105" s="55"/>
      <c r="H105" s="55"/>
      <c r="I105" s="55"/>
      <c r="J105" s="55"/>
      <c r="K105" s="55"/>
      <c r="L105" s="49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24.95" customHeight="1">
      <c r="A106" s="32"/>
      <c r="B106" s="33"/>
      <c r="C106" s="21" t="s">
        <v>91</v>
      </c>
      <c r="D106" s="34"/>
      <c r="E106" s="34"/>
      <c r="F106" s="34"/>
      <c r="G106" s="34"/>
      <c r="H106" s="34"/>
      <c r="I106" s="34"/>
      <c r="J106" s="34"/>
      <c r="K106" s="34"/>
      <c r="L106" s="49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6.95" customHeight="1">
      <c r="A107" s="32"/>
      <c r="B107" s="33"/>
      <c r="C107" s="34"/>
      <c r="D107" s="34"/>
      <c r="E107" s="34"/>
      <c r="F107" s="34"/>
      <c r="G107" s="34"/>
      <c r="H107" s="34"/>
      <c r="I107" s="34"/>
      <c r="J107" s="34"/>
      <c r="K107" s="34"/>
      <c r="L107" s="49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12" customHeight="1">
      <c r="A108" s="32"/>
      <c r="B108" s="33"/>
      <c r="C108" s="27" t="s">
        <v>16</v>
      </c>
      <c r="D108" s="34"/>
      <c r="E108" s="34"/>
      <c r="F108" s="34"/>
      <c r="G108" s="34"/>
      <c r="H108" s="34"/>
      <c r="I108" s="34"/>
      <c r="J108" s="34"/>
      <c r="K108" s="34"/>
      <c r="L108" s="49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6.5" customHeight="1">
      <c r="A109" s="32"/>
      <c r="B109" s="33"/>
      <c r="C109" s="34"/>
      <c r="D109" s="34"/>
      <c r="E109" s="241" t="str">
        <f>E7</f>
        <v>Vrata do skladu 05</v>
      </c>
      <c r="F109" s="268"/>
      <c r="G109" s="268"/>
      <c r="H109" s="268"/>
      <c r="I109" s="34"/>
      <c r="J109" s="34"/>
      <c r="K109" s="34"/>
      <c r="L109" s="49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6.95" customHeight="1">
      <c r="A110" s="32"/>
      <c r="B110" s="33"/>
      <c r="C110" s="34"/>
      <c r="D110" s="34"/>
      <c r="E110" s="34"/>
      <c r="F110" s="34"/>
      <c r="G110" s="34"/>
      <c r="H110" s="34"/>
      <c r="I110" s="34"/>
      <c r="J110" s="34"/>
      <c r="K110" s="34"/>
      <c r="L110" s="49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>
      <c r="A111" s="32"/>
      <c r="B111" s="33"/>
      <c r="C111" s="27" t="s">
        <v>20</v>
      </c>
      <c r="D111" s="34"/>
      <c r="E111" s="34"/>
      <c r="F111" s="25" t="str">
        <f>F10</f>
        <v xml:space="preserve"> </v>
      </c>
      <c r="G111" s="34"/>
      <c r="H111" s="34"/>
      <c r="I111" s="27" t="s">
        <v>22</v>
      </c>
      <c r="J111" s="64" t="str">
        <f>IF(J10="","",J10)</f>
        <v>23. 10. 2024</v>
      </c>
      <c r="K111" s="34"/>
      <c r="L111" s="49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6.95" customHeight="1">
      <c r="A112" s="32"/>
      <c r="B112" s="33"/>
      <c r="C112" s="34"/>
      <c r="D112" s="34"/>
      <c r="E112" s="34"/>
      <c r="F112" s="34"/>
      <c r="G112" s="34"/>
      <c r="H112" s="34"/>
      <c r="I112" s="34"/>
      <c r="J112" s="34"/>
      <c r="K112" s="34"/>
      <c r="L112" s="49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5.2" customHeight="1">
      <c r="A113" s="32"/>
      <c r="B113" s="33"/>
      <c r="C113" s="27" t="s">
        <v>24</v>
      </c>
      <c r="D113" s="34"/>
      <c r="E113" s="34"/>
      <c r="F113" s="25" t="str">
        <f>E13</f>
        <v xml:space="preserve"> </v>
      </c>
      <c r="G113" s="34"/>
      <c r="H113" s="34"/>
      <c r="I113" s="27" t="s">
        <v>29</v>
      </c>
      <c r="J113" s="30" t="str">
        <f>E19</f>
        <v xml:space="preserve"> </v>
      </c>
      <c r="K113" s="34"/>
      <c r="L113" s="49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5.2" customHeight="1">
      <c r="A114" s="32"/>
      <c r="B114" s="33"/>
      <c r="C114" s="27" t="s">
        <v>27</v>
      </c>
      <c r="D114" s="34"/>
      <c r="E114" s="34"/>
      <c r="F114" s="25" t="str">
        <f>IF(E16="","",E16)</f>
        <v>Vyplň údaj</v>
      </c>
      <c r="G114" s="34"/>
      <c r="H114" s="34"/>
      <c r="I114" s="27" t="s">
        <v>31</v>
      </c>
      <c r="J114" s="30" t="str">
        <f>E22</f>
        <v xml:space="preserve"> </v>
      </c>
      <c r="K114" s="34"/>
      <c r="L114" s="49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0.35" customHeight="1">
      <c r="A115" s="32"/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49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11" customFormat="1" ht="29.25" customHeight="1">
      <c r="A116" s="152"/>
      <c r="B116" s="153"/>
      <c r="C116" s="154" t="s">
        <v>92</v>
      </c>
      <c r="D116" s="155" t="s">
        <v>58</v>
      </c>
      <c r="E116" s="155" t="s">
        <v>54</v>
      </c>
      <c r="F116" s="155" t="s">
        <v>55</v>
      </c>
      <c r="G116" s="155" t="s">
        <v>93</v>
      </c>
      <c r="H116" s="155" t="s">
        <v>94</v>
      </c>
      <c r="I116" s="155" t="s">
        <v>95</v>
      </c>
      <c r="J116" s="156" t="s">
        <v>83</v>
      </c>
      <c r="K116" s="157" t="s">
        <v>96</v>
      </c>
      <c r="L116" s="158"/>
      <c r="M116" s="73" t="s">
        <v>1</v>
      </c>
      <c r="N116" s="74" t="s">
        <v>37</v>
      </c>
      <c r="O116" s="74" t="s">
        <v>97</v>
      </c>
      <c r="P116" s="74" t="s">
        <v>98</v>
      </c>
      <c r="Q116" s="74" t="s">
        <v>99</v>
      </c>
      <c r="R116" s="74" t="s">
        <v>100</v>
      </c>
      <c r="S116" s="74" t="s">
        <v>101</v>
      </c>
      <c r="T116" s="75" t="s">
        <v>102</v>
      </c>
      <c r="U116" s="152"/>
      <c r="V116" s="152"/>
      <c r="W116" s="152"/>
      <c r="X116" s="152"/>
      <c r="Y116" s="152"/>
      <c r="Z116" s="152"/>
      <c r="AA116" s="152"/>
      <c r="AB116" s="152"/>
      <c r="AC116" s="152"/>
      <c r="AD116" s="152"/>
      <c r="AE116" s="152"/>
    </row>
    <row r="117" spans="1:65" s="2" customFormat="1" ht="22.9" customHeight="1">
      <c r="A117" s="32"/>
      <c r="B117" s="33"/>
      <c r="C117" s="80" t="s">
        <v>103</v>
      </c>
      <c r="D117" s="34"/>
      <c r="E117" s="34"/>
      <c r="F117" s="34"/>
      <c r="G117" s="34"/>
      <c r="H117" s="34"/>
      <c r="I117" s="34"/>
      <c r="J117" s="159">
        <f>BK117</f>
        <v>0</v>
      </c>
      <c r="K117" s="34"/>
      <c r="L117" s="37"/>
      <c r="M117" s="76"/>
      <c r="N117" s="160"/>
      <c r="O117" s="77"/>
      <c r="P117" s="161">
        <f>P118+P124</f>
        <v>0</v>
      </c>
      <c r="Q117" s="77"/>
      <c r="R117" s="161">
        <f>R118+R124</f>
        <v>1.8651402999999998</v>
      </c>
      <c r="S117" s="77"/>
      <c r="T117" s="162">
        <f>T118+T124</f>
        <v>0</v>
      </c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T117" s="15" t="s">
        <v>72</v>
      </c>
      <c r="AU117" s="15" t="s">
        <v>85</v>
      </c>
      <c r="BK117" s="163">
        <f>BK118+BK124</f>
        <v>0</v>
      </c>
    </row>
    <row r="118" spans="1:65" s="12" customFormat="1" ht="25.9" customHeight="1">
      <c r="B118" s="164"/>
      <c r="C118" s="165"/>
      <c r="D118" s="166" t="s">
        <v>72</v>
      </c>
      <c r="E118" s="167" t="s">
        <v>104</v>
      </c>
      <c r="F118" s="167" t="s">
        <v>105</v>
      </c>
      <c r="G118" s="165"/>
      <c r="H118" s="165"/>
      <c r="I118" s="168"/>
      <c r="J118" s="169">
        <f>BK118</f>
        <v>0</v>
      </c>
      <c r="K118" s="165"/>
      <c r="L118" s="170"/>
      <c r="M118" s="171"/>
      <c r="N118" s="172"/>
      <c r="O118" s="172"/>
      <c r="P118" s="173">
        <f>P119+P122</f>
        <v>0</v>
      </c>
      <c r="Q118" s="172"/>
      <c r="R118" s="173">
        <f>R119+R122</f>
        <v>1.7262902999999998</v>
      </c>
      <c r="S118" s="172"/>
      <c r="T118" s="174">
        <f>T119+T122</f>
        <v>0</v>
      </c>
      <c r="AR118" s="175" t="s">
        <v>78</v>
      </c>
      <c r="AT118" s="176" t="s">
        <v>72</v>
      </c>
      <c r="AU118" s="176" t="s">
        <v>73</v>
      </c>
      <c r="AY118" s="175" t="s">
        <v>106</v>
      </c>
      <c r="BK118" s="177">
        <f>BK119+BK122</f>
        <v>0</v>
      </c>
    </row>
    <row r="119" spans="1:65" s="12" customFormat="1" ht="22.9" customHeight="1">
      <c r="B119" s="164"/>
      <c r="C119" s="165"/>
      <c r="D119" s="166" t="s">
        <v>72</v>
      </c>
      <c r="E119" s="178" t="s">
        <v>107</v>
      </c>
      <c r="F119" s="178" t="s">
        <v>108</v>
      </c>
      <c r="G119" s="165"/>
      <c r="H119" s="165"/>
      <c r="I119" s="168"/>
      <c r="J119" s="179">
        <f>BK119</f>
        <v>0</v>
      </c>
      <c r="K119" s="165"/>
      <c r="L119" s="170"/>
      <c r="M119" s="171"/>
      <c r="N119" s="172"/>
      <c r="O119" s="172"/>
      <c r="P119" s="173">
        <f>SUM(P120:P121)</f>
        <v>0</v>
      </c>
      <c r="Q119" s="172"/>
      <c r="R119" s="173">
        <f>SUM(R120:R121)</f>
        <v>1.7262902999999998</v>
      </c>
      <c r="S119" s="172"/>
      <c r="T119" s="174">
        <f>SUM(T120:T121)</f>
        <v>0</v>
      </c>
      <c r="AR119" s="175" t="s">
        <v>78</v>
      </c>
      <c r="AT119" s="176" t="s">
        <v>72</v>
      </c>
      <c r="AU119" s="176" t="s">
        <v>78</v>
      </c>
      <c r="AY119" s="175" t="s">
        <v>106</v>
      </c>
      <c r="BK119" s="177">
        <f>SUM(BK120:BK121)</f>
        <v>0</v>
      </c>
    </row>
    <row r="120" spans="1:65" s="2" customFormat="1" ht="33" customHeight="1">
      <c r="A120" s="32"/>
      <c r="B120" s="33"/>
      <c r="C120" s="180" t="s">
        <v>78</v>
      </c>
      <c r="D120" s="180" t="s">
        <v>109</v>
      </c>
      <c r="E120" s="181" t="s">
        <v>110</v>
      </c>
      <c r="F120" s="182" t="s">
        <v>111</v>
      </c>
      <c r="G120" s="183" t="s">
        <v>112</v>
      </c>
      <c r="H120" s="184">
        <v>0.69</v>
      </c>
      <c r="I120" s="185"/>
      <c r="J120" s="186">
        <f>ROUND(I120*H120,2)</f>
        <v>0</v>
      </c>
      <c r="K120" s="187"/>
      <c r="L120" s="37"/>
      <c r="M120" s="188" t="s">
        <v>1</v>
      </c>
      <c r="N120" s="189" t="s">
        <v>38</v>
      </c>
      <c r="O120" s="69"/>
      <c r="P120" s="190">
        <f>O120*H120</f>
        <v>0</v>
      </c>
      <c r="Q120" s="190">
        <v>2.5018699999999998</v>
      </c>
      <c r="R120" s="190">
        <f>Q120*H120</f>
        <v>1.7262902999999998</v>
      </c>
      <c r="S120" s="190">
        <v>0</v>
      </c>
      <c r="T120" s="191">
        <f>S120*H120</f>
        <v>0</v>
      </c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R120" s="192" t="s">
        <v>113</v>
      </c>
      <c r="AT120" s="192" t="s">
        <v>109</v>
      </c>
      <c r="AU120" s="192" t="s">
        <v>14</v>
      </c>
      <c r="AY120" s="15" t="s">
        <v>106</v>
      </c>
      <c r="BE120" s="193">
        <f>IF(N120="základní",J120,0)</f>
        <v>0</v>
      </c>
      <c r="BF120" s="193">
        <f>IF(N120="snížená",J120,0)</f>
        <v>0</v>
      </c>
      <c r="BG120" s="193">
        <f>IF(N120="zákl. přenesená",J120,0)</f>
        <v>0</v>
      </c>
      <c r="BH120" s="193">
        <f>IF(N120="sníž. přenesená",J120,0)</f>
        <v>0</v>
      </c>
      <c r="BI120" s="193">
        <f>IF(N120="nulová",J120,0)</f>
        <v>0</v>
      </c>
      <c r="BJ120" s="15" t="s">
        <v>78</v>
      </c>
      <c r="BK120" s="193">
        <f>ROUND(I120*H120,2)</f>
        <v>0</v>
      </c>
      <c r="BL120" s="15" t="s">
        <v>113</v>
      </c>
      <c r="BM120" s="192" t="s">
        <v>114</v>
      </c>
    </row>
    <row r="121" spans="1:65" s="13" customFormat="1" ht="11.25">
      <c r="B121" s="194"/>
      <c r="C121" s="195"/>
      <c r="D121" s="196" t="s">
        <v>115</v>
      </c>
      <c r="E121" s="197" t="s">
        <v>1</v>
      </c>
      <c r="F121" s="198" t="s">
        <v>116</v>
      </c>
      <c r="G121" s="195"/>
      <c r="H121" s="199">
        <v>0.69</v>
      </c>
      <c r="I121" s="200"/>
      <c r="J121" s="195"/>
      <c r="K121" s="195"/>
      <c r="L121" s="201"/>
      <c r="M121" s="202"/>
      <c r="N121" s="203"/>
      <c r="O121" s="203"/>
      <c r="P121" s="203"/>
      <c r="Q121" s="203"/>
      <c r="R121" s="203"/>
      <c r="S121" s="203"/>
      <c r="T121" s="204"/>
      <c r="AT121" s="205" t="s">
        <v>115</v>
      </c>
      <c r="AU121" s="205" t="s">
        <v>14</v>
      </c>
      <c r="AV121" s="13" t="s">
        <v>14</v>
      </c>
      <c r="AW121" s="13" t="s">
        <v>30</v>
      </c>
      <c r="AX121" s="13" t="s">
        <v>78</v>
      </c>
      <c r="AY121" s="205" t="s">
        <v>106</v>
      </c>
    </row>
    <row r="122" spans="1:65" s="12" customFormat="1" ht="22.9" customHeight="1">
      <c r="B122" s="164"/>
      <c r="C122" s="165"/>
      <c r="D122" s="166" t="s">
        <v>72</v>
      </c>
      <c r="E122" s="178" t="s">
        <v>117</v>
      </c>
      <c r="F122" s="178" t="s">
        <v>118</v>
      </c>
      <c r="G122" s="165"/>
      <c r="H122" s="165"/>
      <c r="I122" s="168"/>
      <c r="J122" s="179">
        <f>BK122</f>
        <v>0</v>
      </c>
      <c r="K122" s="165"/>
      <c r="L122" s="170"/>
      <c r="M122" s="171"/>
      <c r="N122" s="172"/>
      <c r="O122" s="172"/>
      <c r="P122" s="173">
        <f>P123</f>
        <v>0</v>
      </c>
      <c r="Q122" s="172"/>
      <c r="R122" s="173">
        <f>R123</f>
        <v>0</v>
      </c>
      <c r="S122" s="172"/>
      <c r="T122" s="174">
        <f>T123</f>
        <v>0</v>
      </c>
      <c r="AR122" s="175" t="s">
        <v>78</v>
      </c>
      <c r="AT122" s="176" t="s">
        <v>72</v>
      </c>
      <c r="AU122" s="176" t="s">
        <v>78</v>
      </c>
      <c r="AY122" s="175" t="s">
        <v>106</v>
      </c>
      <c r="BK122" s="177">
        <f>BK123</f>
        <v>0</v>
      </c>
    </row>
    <row r="123" spans="1:65" s="2" customFormat="1" ht="16.5" customHeight="1">
      <c r="A123" s="32"/>
      <c r="B123" s="33"/>
      <c r="C123" s="180" t="s">
        <v>14</v>
      </c>
      <c r="D123" s="180" t="s">
        <v>109</v>
      </c>
      <c r="E123" s="181" t="s">
        <v>119</v>
      </c>
      <c r="F123" s="182" t="s">
        <v>120</v>
      </c>
      <c r="G123" s="183" t="s">
        <v>121</v>
      </c>
      <c r="H123" s="184">
        <v>1.726</v>
      </c>
      <c r="I123" s="185"/>
      <c r="J123" s="186">
        <f>ROUND(I123*H123,2)</f>
        <v>0</v>
      </c>
      <c r="K123" s="187"/>
      <c r="L123" s="37"/>
      <c r="M123" s="188" t="s">
        <v>1</v>
      </c>
      <c r="N123" s="189" t="s">
        <v>38</v>
      </c>
      <c r="O123" s="69"/>
      <c r="P123" s="190">
        <f>O123*H123</f>
        <v>0</v>
      </c>
      <c r="Q123" s="190">
        <v>0</v>
      </c>
      <c r="R123" s="190">
        <f>Q123*H123</f>
        <v>0</v>
      </c>
      <c r="S123" s="190">
        <v>0</v>
      </c>
      <c r="T123" s="191">
        <f>S123*H123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192" t="s">
        <v>113</v>
      </c>
      <c r="AT123" s="192" t="s">
        <v>109</v>
      </c>
      <c r="AU123" s="192" t="s">
        <v>14</v>
      </c>
      <c r="AY123" s="15" t="s">
        <v>106</v>
      </c>
      <c r="BE123" s="193">
        <f>IF(N123="základní",J123,0)</f>
        <v>0</v>
      </c>
      <c r="BF123" s="193">
        <f>IF(N123="snížená",J123,0)</f>
        <v>0</v>
      </c>
      <c r="BG123" s="193">
        <f>IF(N123="zákl. přenesená",J123,0)</f>
        <v>0</v>
      </c>
      <c r="BH123" s="193">
        <f>IF(N123="sníž. přenesená",J123,0)</f>
        <v>0</v>
      </c>
      <c r="BI123" s="193">
        <f>IF(N123="nulová",J123,0)</f>
        <v>0</v>
      </c>
      <c r="BJ123" s="15" t="s">
        <v>78</v>
      </c>
      <c r="BK123" s="193">
        <f>ROUND(I123*H123,2)</f>
        <v>0</v>
      </c>
      <c r="BL123" s="15" t="s">
        <v>113</v>
      </c>
      <c r="BM123" s="192" t="s">
        <v>122</v>
      </c>
    </row>
    <row r="124" spans="1:65" s="12" customFormat="1" ht="25.9" customHeight="1">
      <c r="B124" s="164"/>
      <c r="C124" s="165"/>
      <c r="D124" s="166" t="s">
        <v>72</v>
      </c>
      <c r="E124" s="167" t="s">
        <v>123</v>
      </c>
      <c r="F124" s="167" t="s">
        <v>124</v>
      </c>
      <c r="G124" s="165"/>
      <c r="H124" s="165"/>
      <c r="I124" s="168"/>
      <c r="J124" s="169">
        <f>BK124</f>
        <v>0</v>
      </c>
      <c r="K124" s="165"/>
      <c r="L124" s="170"/>
      <c r="M124" s="171"/>
      <c r="N124" s="172"/>
      <c r="O124" s="172"/>
      <c r="P124" s="173">
        <f>P125</f>
        <v>0</v>
      </c>
      <c r="Q124" s="172"/>
      <c r="R124" s="173">
        <f>R125</f>
        <v>0.13885</v>
      </c>
      <c r="S124" s="172"/>
      <c r="T124" s="174">
        <f>T125</f>
        <v>0</v>
      </c>
      <c r="AR124" s="175" t="s">
        <v>14</v>
      </c>
      <c r="AT124" s="176" t="s">
        <v>72</v>
      </c>
      <c r="AU124" s="176" t="s">
        <v>73</v>
      </c>
      <c r="AY124" s="175" t="s">
        <v>106</v>
      </c>
      <c r="BK124" s="177">
        <f>BK125</f>
        <v>0</v>
      </c>
    </row>
    <row r="125" spans="1:65" s="12" customFormat="1" ht="22.9" customHeight="1">
      <c r="B125" s="164"/>
      <c r="C125" s="165"/>
      <c r="D125" s="166" t="s">
        <v>72</v>
      </c>
      <c r="E125" s="178" t="s">
        <v>125</v>
      </c>
      <c r="F125" s="178" t="s">
        <v>126</v>
      </c>
      <c r="G125" s="165"/>
      <c r="H125" s="165"/>
      <c r="I125" s="168"/>
      <c r="J125" s="179">
        <f>BK125</f>
        <v>0</v>
      </c>
      <c r="K125" s="165"/>
      <c r="L125" s="170"/>
      <c r="M125" s="171"/>
      <c r="N125" s="172"/>
      <c r="O125" s="172"/>
      <c r="P125" s="173">
        <f>SUM(P126:P130)</f>
        <v>0</v>
      </c>
      <c r="Q125" s="172"/>
      <c r="R125" s="173">
        <f>SUM(R126:R130)</f>
        <v>0.13885</v>
      </c>
      <c r="S125" s="172"/>
      <c r="T125" s="174">
        <f>SUM(T126:T130)</f>
        <v>0</v>
      </c>
      <c r="AR125" s="175" t="s">
        <v>14</v>
      </c>
      <c r="AT125" s="176" t="s">
        <v>72</v>
      </c>
      <c r="AU125" s="176" t="s">
        <v>78</v>
      </c>
      <c r="AY125" s="175" t="s">
        <v>106</v>
      </c>
      <c r="BK125" s="177">
        <f>SUM(BK126:BK130)</f>
        <v>0</v>
      </c>
    </row>
    <row r="126" spans="1:65" s="2" customFormat="1" ht="24.2" customHeight="1">
      <c r="A126" s="32"/>
      <c r="B126" s="33"/>
      <c r="C126" s="180" t="s">
        <v>127</v>
      </c>
      <c r="D126" s="180" t="s">
        <v>109</v>
      </c>
      <c r="E126" s="181" t="s">
        <v>128</v>
      </c>
      <c r="F126" s="182" t="s">
        <v>129</v>
      </c>
      <c r="G126" s="183" t="s">
        <v>130</v>
      </c>
      <c r="H126" s="184">
        <v>1</v>
      </c>
      <c r="I126" s="185"/>
      <c r="J126" s="186">
        <f>ROUND(I126*H126,2)</f>
        <v>0</v>
      </c>
      <c r="K126" s="187"/>
      <c r="L126" s="37"/>
      <c r="M126" s="188" t="s">
        <v>1</v>
      </c>
      <c r="N126" s="189" t="s">
        <v>38</v>
      </c>
      <c r="O126" s="69"/>
      <c r="P126" s="190">
        <f>O126*H126</f>
        <v>0</v>
      </c>
      <c r="Q126" s="190">
        <v>8.4999999999999995E-4</v>
      </c>
      <c r="R126" s="190">
        <f>Q126*H126</f>
        <v>8.4999999999999995E-4</v>
      </c>
      <c r="S126" s="190">
        <v>0</v>
      </c>
      <c r="T126" s="191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92" t="s">
        <v>131</v>
      </c>
      <c r="AT126" s="192" t="s">
        <v>109</v>
      </c>
      <c r="AU126" s="192" t="s">
        <v>14</v>
      </c>
      <c r="AY126" s="15" t="s">
        <v>106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15" t="s">
        <v>78</v>
      </c>
      <c r="BK126" s="193">
        <f>ROUND(I126*H126,2)</f>
        <v>0</v>
      </c>
      <c r="BL126" s="15" t="s">
        <v>131</v>
      </c>
      <c r="BM126" s="192" t="s">
        <v>132</v>
      </c>
    </row>
    <row r="127" spans="1:65" s="2" customFormat="1" ht="66.75" customHeight="1">
      <c r="A127" s="32"/>
      <c r="B127" s="33"/>
      <c r="C127" s="206" t="s">
        <v>113</v>
      </c>
      <c r="D127" s="206" t="s">
        <v>133</v>
      </c>
      <c r="E127" s="207" t="s">
        <v>134</v>
      </c>
      <c r="F127" s="208" t="s">
        <v>135</v>
      </c>
      <c r="G127" s="209" t="s">
        <v>130</v>
      </c>
      <c r="H127" s="210">
        <v>1</v>
      </c>
      <c r="I127" s="211"/>
      <c r="J127" s="212">
        <f>ROUND(I127*H127,2)</f>
        <v>0</v>
      </c>
      <c r="K127" s="213"/>
      <c r="L127" s="214"/>
      <c r="M127" s="215" t="s">
        <v>1</v>
      </c>
      <c r="N127" s="216" t="s">
        <v>38</v>
      </c>
      <c r="O127" s="69"/>
      <c r="P127" s="190">
        <f>O127*H127</f>
        <v>0</v>
      </c>
      <c r="Q127" s="190">
        <v>0.13600000000000001</v>
      </c>
      <c r="R127" s="190">
        <f>Q127*H127</f>
        <v>0.13600000000000001</v>
      </c>
      <c r="S127" s="190">
        <v>0</v>
      </c>
      <c r="T127" s="191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92" t="s">
        <v>136</v>
      </c>
      <c r="AT127" s="192" t="s">
        <v>133</v>
      </c>
      <c r="AU127" s="192" t="s">
        <v>14</v>
      </c>
      <c r="AY127" s="15" t="s">
        <v>106</v>
      </c>
      <c r="BE127" s="193">
        <f>IF(N127="základní",J127,0)</f>
        <v>0</v>
      </c>
      <c r="BF127" s="193">
        <f>IF(N127="snížená",J127,0)</f>
        <v>0</v>
      </c>
      <c r="BG127" s="193">
        <f>IF(N127="zákl. přenesená",J127,0)</f>
        <v>0</v>
      </c>
      <c r="BH127" s="193">
        <f>IF(N127="sníž. přenesená",J127,0)</f>
        <v>0</v>
      </c>
      <c r="BI127" s="193">
        <f>IF(N127="nulová",J127,0)</f>
        <v>0</v>
      </c>
      <c r="BJ127" s="15" t="s">
        <v>78</v>
      </c>
      <c r="BK127" s="193">
        <f>ROUND(I127*H127,2)</f>
        <v>0</v>
      </c>
      <c r="BL127" s="15" t="s">
        <v>131</v>
      </c>
      <c r="BM127" s="192" t="s">
        <v>137</v>
      </c>
    </row>
    <row r="128" spans="1:65" s="2" customFormat="1" ht="21.75" customHeight="1">
      <c r="A128" s="32"/>
      <c r="B128" s="33"/>
      <c r="C128" s="180" t="s">
        <v>138</v>
      </c>
      <c r="D128" s="180" t="s">
        <v>109</v>
      </c>
      <c r="E128" s="181" t="s">
        <v>139</v>
      </c>
      <c r="F128" s="182" t="s">
        <v>140</v>
      </c>
      <c r="G128" s="183" t="s">
        <v>141</v>
      </c>
      <c r="H128" s="184">
        <v>1</v>
      </c>
      <c r="I128" s="185"/>
      <c r="J128" s="186">
        <f>ROUND(I128*H128,2)</f>
        <v>0</v>
      </c>
      <c r="K128" s="187"/>
      <c r="L128" s="37"/>
      <c r="M128" s="188" t="s">
        <v>1</v>
      </c>
      <c r="N128" s="189" t="s">
        <v>38</v>
      </c>
      <c r="O128" s="69"/>
      <c r="P128" s="190">
        <f>O128*H128</f>
        <v>0</v>
      </c>
      <c r="Q128" s="190">
        <v>2E-3</v>
      </c>
      <c r="R128" s="190">
        <f>Q128*H128</f>
        <v>2E-3</v>
      </c>
      <c r="S128" s="190">
        <v>0</v>
      </c>
      <c r="T128" s="191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92" t="s">
        <v>131</v>
      </c>
      <c r="AT128" s="192" t="s">
        <v>109</v>
      </c>
      <c r="AU128" s="192" t="s">
        <v>14</v>
      </c>
      <c r="AY128" s="15" t="s">
        <v>106</v>
      </c>
      <c r="BE128" s="193">
        <f>IF(N128="základní",J128,0)</f>
        <v>0</v>
      </c>
      <c r="BF128" s="193">
        <f>IF(N128="snížená",J128,0)</f>
        <v>0</v>
      </c>
      <c r="BG128" s="193">
        <f>IF(N128="zákl. přenesená",J128,0)</f>
        <v>0</v>
      </c>
      <c r="BH128" s="193">
        <f>IF(N128="sníž. přenesená",J128,0)</f>
        <v>0</v>
      </c>
      <c r="BI128" s="193">
        <f>IF(N128="nulová",J128,0)</f>
        <v>0</v>
      </c>
      <c r="BJ128" s="15" t="s">
        <v>78</v>
      </c>
      <c r="BK128" s="193">
        <f>ROUND(I128*H128,2)</f>
        <v>0</v>
      </c>
      <c r="BL128" s="15" t="s">
        <v>131</v>
      </c>
      <c r="BM128" s="192" t="s">
        <v>142</v>
      </c>
    </row>
    <row r="129" spans="1:65" s="13" customFormat="1" ht="22.5">
      <c r="B129" s="194"/>
      <c r="C129" s="195"/>
      <c r="D129" s="196" t="s">
        <v>115</v>
      </c>
      <c r="E129" s="197" t="s">
        <v>1</v>
      </c>
      <c r="F129" s="198" t="s">
        <v>143</v>
      </c>
      <c r="G129" s="195"/>
      <c r="H129" s="199">
        <v>1</v>
      </c>
      <c r="I129" s="200"/>
      <c r="J129" s="195"/>
      <c r="K129" s="195"/>
      <c r="L129" s="201"/>
      <c r="M129" s="202"/>
      <c r="N129" s="203"/>
      <c r="O129" s="203"/>
      <c r="P129" s="203"/>
      <c r="Q129" s="203"/>
      <c r="R129" s="203"/>
      <c r="S129" s="203"/>
      <c r="T129" s="204"/>
      <c r="AT129" s="205" t="s">
        <v>115</v>
      </c>
      <c r="AU129" s="205" t="s">
        <v>14</v>
      </c>
      <c r="AV129" s="13" t="s">
        <v>14</v>
      </c>
      <c r="AW129" s="13" t="s">
        <v>30</v>
      </c>
      <c r="AX129" s="13" t="s">
        <v>73</v>
      </c>
      <c r="AY129" s="205" t="s">
        <v>106</v>
      </c>
    </row>
    <row r="130" spans="1:65" s="2" customFormat="1" ht="33" customHeight="1">
      <c r="A130" s="32"/>
      <c r="B130" s="33"/>
      <c r="C130" s="180" t="s">
        <v>107</v>
      </c>
      <c r="D130" s="180" t="s">
        <v>109</v>
      </c>
      <c r="E130" s="181" t="s">
        <v>144</v>
      </c>
      <c r="F130" s="182" t="s">
        <v>145</v>
      </c>
      <c r="G130" s="183" t="s">
        <v>121</v>
      </c>
      <c r="H130" s="184">
        <v>0.13900000000000001</v>
      </c>
      <c r="I130" s="185"/>
      <c r="J130" s="186">
        <f>ROUND(I130*H130,2)</f>
        <v>0</v>
      </c>
      <c r="K130" s="187"/>
      <c r="L130" s="37"/>
      <c r="M130" s="217" t="s">
        <v>1</v>
      </c>
      <c r="N130" s="218" t="s">
        <v>38</v>
      </c>
      <c r="O130" s="219"/>
      <c r="P130" s="220">
        <f>O130*H130</f>
        <v>0</v>
      </c>
      <c r="Q130" s="220">
        <v>0</v>
      </c>
      <c r="R130" s="220">
        <f>Q130*H130</f>
        <v>0</v>
      </c>
      <c r="S130" s="220">
        <v>0</v>
      </c>
      <c r="T130" s="221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92" t="s">
        <v>131</v>
      </c>
      <c r="AT130" s="192" t="s">
        <v>109</v>
      </c>
      <c r="AU130" s="192" t="s">
        <v>14</v>
      </c>
      <c r="AY130" s="15" t="s">
        <v>106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15" t="s">
        <v>78</v>
      </c>
      <c r="BK130" s="193">
        <f>ROUND(I130*H130,2)</f>
        <v>0</v>
      </c>
      <c r="BL130" s="15" t="s">
        <v>131</v>
      </c>
      <c r="BM130" s="192" t="s">
        <v>146</v>
      </c>
    </row>
    <row r="131" spans="1:65" s="2" customFormat="1" ht="6.95" customHeight="1">
      <c r="A131" s="32"/>
      <c r="B131" s="52"/>
      <c r="C131" s="53"/>
      <c r="D131" s="53"/>
      <c r="E131" s="53"/>
      <c r="F131" s="53"/>
      <c r="G131" s="53"/>
      <c r="H131" s="53"/>
      <c r="I131" s="53"/>
      <c r="J131" s="53"/>
      <c r="K131" s="53"/>
      <c r="L131" s="37"/>
      <c r="M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</sheetData>
  <sheetProtection algorithmName="SHA-512" hashValue="2sukfy/5EjT6j/oNKS8Yj+IGRJuUWkriPlUMYwg3LocnKBxIrPYq7J3WwJGlVFmu6bdflefMWnOyFoaScd00OA==" saltValue="9yCKtJxgWCZcbtvppEZzO/OtpZtWe10fl7n6K4FnHg8FjXAnoLaKiChPnudgjrEIQPyfy6vq6y8yBGJ3HkAVpQ==" spinCount="100000" sheet="1" objects="1" scenarios="1" formatColumns="0" formatRows="0" autoFilter="0"/>
  <autoFilter ref="C116:K130"/>
  <mergeCells count="6">
    <mergeCell ref="L2:V2"/>
    <mergeCell ref="E7:H7"/>
    <mergeCell ref="E16:H16"/>
    <mergeCell ref="E25:H25"/>
    <mergeCell ref="E85:H85"/>
    <mergeCell ref="E109:H109"/>
  </mergeCells>
  <pageMargins left="0.39374999999999999" right="0.39374999999999999" top="0.39374999999999999" bottom="0.39374999999999999" header="0" footer="0"/>
  <pageSetup paperSize="9" scale="87" fitToHeight="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2 - Vrata do skladu 05</vt:lpstr>
      <vt:lpstr>'2 - Vrata do skladu 05'!Názvy_tisku</vt:lpstr>
      <vt:lpstr>'Rekapitulace stavby'!Názvy_tisku</vt:lpstr>
      <vt:lpstr>'2 - Vrata do skladu 05'!Oblast_tisku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Vyroubalová Naděžda, Ing.</dc:creator>
  <cp:lastModifiedBy>Červenková Jana</cp:lastModifiedBy>
  <cp:lastPrinted>2024-12-19T06:20:28Z</cp:lastPrinted>
  <dcterms:created xsi:type="dcterms:W3CDTF">2024-11-04T12:31:08Z</dcterms:created>
  <dcterms:modified xsi:type="dcterms:W3CDTF">2024-12-19T06:20:36Z</dcterms:modified>
</cp:coreProperties>
</file>