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Všeobecné položky" sheetId="2" r:id="rId2"/>
    <sheet name="001 - Bourání skladu nebe..." sheetId="3" r:id="rId3"/>
    <sheet name="002 - Bourání přístřešku ..." sheetId="4" r:id="rId4"/>
    <sheet name="003 - Bourání betonových ..." sheetId="5" r:id="rId5"/>
    <sheet name="006 - Bourání kontejnerů ..." sheetId="6" r:id="rId6"/>
    <sheet name="008 - Bourání oplocení" sheetId="7" r:id="rId7"/>
    <sheet name="010 - Příprava území" sheetId="8" r:id="rId8"/>
    <sheet name="SO 111 - Zpevněné plochy" sheetId="9" r:id="rId9"/>
    <sheet name="SO 701 - Sklad nebezpečné..." sheetId="10" r:id="rId10"/>
    <sheet name="SO 702 - Přístřešek pro kóje" sheetId="11" r:id="rId11"/>
    <sheet name="SO 801 - Vegetační úpravy" sheetId="12" r:id="rId12"/>
    <sheet name="Pokyny pro vyplnění" sheetId="13" r:id="rId13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000 - Všeobecné položky'!$C$85:$K$130</definedName>
    <definedName name="_xlnm.Print_Area" localSheetId="1">'SO 000 - Všeobecné položky'!$C$4:$J$39,'SO 000 - Všeobecné položky'!$C$45:$J$67,'SO 000 - Všeobecné položky'!$C$73:$K$130</definedName>
    <definedName name="_xlnm.Print_Titles" localSheetId="1">'SO 000 - Všeobecné položky'!$85:$85</definedName>
    <definedName name="_xlnm._FilterDatabase" localSheetId="2" hidden="1">'001 - Bourání skladu nebe...'!$C$87:$K$117</definedName>
    <definedName name="_xlnm.Print_Area" localSheetId="2">'001 - Bourání skladu nebe...'!$C$4:$J$41,'001 - Bourání skladu nebe...'!$C$47:$J$67,'001 - Bourání skladu nebe...'!$C$73:$K$117</definedName>
    <definedName name="_xlnm.Print_Titles" localSheetId="2">'001 - Bourání skladu nebe...'!$87:$87</definedName>
    <definedName name="_xlnm._FilterDatabase" localSheetId="3" hidden="1">'002 - Bourání přístřešku ...'!$C$87:$K$117</definedName>
    <definedName name="_xlnm.Print_Area" localSheetId="3">'002 - Bourání přístřešku ...'!$C$4:$J$41,'002 - Bourání přístřešku ...'!$C$47:$J$67,'002 - Bourání přístřešku ...'!$C$73:$K$117</definedName>
    <definedName name="_xlnm.Print_Titles" localSheetId="3">'002 - Bourání přístřešku ...'!$87:$87</definedName>
    <definedName name="_xlnm._FilterDatabase" localSheetId="4" hidden="1">'003 - Bourání betonových ...'!$C$87:$K$105</definedName>
    <definedName name="_xlnm.Print_Area" localSheetId="4">'003 - Bourání betonových ...'!$C$4:$J$41,'003 - Bourání betonových ...'!$C$47:$J$67,'003 - Bourání betonových ...'!$C$73:$K$105</definedName>
    <definedName name="_xlnm.Print_Titles" localSheetId="4">'003 - Bourání betonových ...'!$87:$87</definedName>
    <definedName name="_xlnm._FilterDatabase" localSheetId="5" hidden="1">'006 - Bourání kontejnerů ...'!$C$86:$K$91</definedName>
    <definedName name="_xlnm.Print_Area" localSheetId="5">'006 - Bourání kontejnerů ...'!$C$4:$J$41,'006 - Bourání kontejnerů ...'!$C$47:$J$66,'006 - Bourání kontejnerů ...'!$C$72:$K$91</definedName>
    <definedName name="_xlnm.Print_Titles" localSheetId="5">'006 - Bourání kontejnerů ...'!$86:$86</definedName>
    <definedName name="_xlnm._FilterDatabase" localSheetId="6" hidden="1">'008 - Bourání oplocení'!$C$87:$K$109</definedName>
    <definedName name="_xlnm.Print_Area" localSheetId="6">'008 - Bourání oplocení'!$C$4:$J$41,'008 - Bourání oplocení'!$C$47:$J$67,'008 - Bourání oplocení'!$C$73:$K$109</definedName>
    <definedName name="_xlnm.Print_Titles" localSheetId="6">'008 - Bourání oplocení'!$87:$87</definedName>
    <definedName name="_xlnm._FilterDatabase" localSheetId="7" hidden="1">'010 - Příprava území'!$C$86:$K$109</definedName>
    <definedName name="_xlnm.Print_Area" localSheetId="7">'010 - Příprava území'!$C$4:$J$41,'010 - Příprava území'!$C$47:$J$66,'010 - Příprava území'!$C$72:$K$109</definedName>
    <definedName name="_xlnm.Print_Titles" localSheetId="7">'010 - Příprava území'!$86:$86</definedName>
    <definedName name="_xlnm._FilterDatabase" localSheetId="8" hidden="1">'SO 111 - Zpevněné plochy'!$C$80:$K$84</definedName>
    <definedName name="_xlnm.Print_Area" localSheetId="8">'SO 111 - Zpevněné plochy'!$C$4:$J$39,'SO 111 - Zpevněné plochy'!$C$45:$J$62,'SO 111 - Zpevněné plochy'!$C$68:$K$84</definedName>
    <definedName name="_xlnm.Print_Titles" localSheetId="8">'SO 111 - Zpevněné plochy'!$80:$80</definedName>
    <definedName name="_xlnm._FilterDatabase" localSheetId="9" hidden="1">'SO 701 - Sklad nebezpečné...'!$C$95:$K$547</definedName>
    <definedName name="_xlnm.Print_Area" localSheetId="9">'SO 701 - Sklad nebezpečné...'!$C$4:$J$39,'SO 701 - Sklad nebezpečné...'!$C$45:$J$77,'SO 701 - Sklad nebezpečné...'!$C$83:$K$547</definedName>
    <definedName name="_xlnm.Print_Titles" localSheetId="9">'SO 701 - Sklad nebezpečné...'!$95:$95</definedName>
    <definedName name="_xlnm._FilterDatabase" localSheetId="10" hidden="1">'SO 702 - Přístřešek pro kóje'!$C$94:$K$641</definedName>
    <definedName name="_xlnm.Print_Area" localSheetId="10">'SO 702 - Přístřešek pro kóje'!$C$4:$J$39,'SO 702 - Přístřešek pro kóje'!$C$45:$J$76,'SO 702 - Přístřešek pro kóje'!$C$82:$K$641</definedName>
    <definedName name="_xlnm.Print_Titles" localSheetId="10">'SO 702 - Přístřešek pro kóje'!$94:$94</definedName>
    <definedName name="_xlnm._FilterDatabase" localSheetId="11" hidden="1">'SO 801 - Vegetační úpravy'!$C$80:$K$110</definedName>
    <definedName name="_xlnm.Print_Area" localSheetId="11">'SO 801 - Vegetační úpravy'!$C$4:$J$39,'SO 801 - Vegetační úpravy'!$C$45:$J$62,'SO 801 - Vegetační úpravy'!$C$68:$K$110</definedName>
    <definedName name="_xlnm.Print_Titles" localSheetId="11">'SO 801 - Vegetační úpravy'!$80:$80</definedName>
    <definedName name="_xlnm.Print_Area" localSheetId="1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2" l="1" r="J37"/>
  <c r="J36"/>
  <c i="1" r="AY66"/>
  <c i="12" r="J35"/>
  <c i="1" r="AX66"/>
  <c i="12"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R89"/>
  <c r="P89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48"/>
  <c i="11" r="J37"/>
  <c r="J36"/>
  <c i="1" r="AY65"/>
  <c i="11" r="J35"/>
  <c i="1" r="AX65"/>
  <c i="11" r="BI634"/>
  <c r="BH634"/>
  <c r="BG634"/>
  <c r="BF634"/>
  <c r="T634"/>
  <c r="R634"/>
  <c r="P634"/>
  <c r="BI627"/>
  <c r="BH627"/>
  <c r="BG627"/>
  <c r="BF627"/>
  <c r="T627"/>
  <c r="R627"/>
  <c r="P627"/>
  <c r="BI623"/>
  <c r="BH623"/>
  <c r="BG623"/>
  <c r="BF623"/>
  <c r="T623"/>
  <c r="R623"/>
  <c r="P623"/>
  <c r="BI616"/>
  <c r="BH616"/>
  <c r="BG616"/>
  <c r="BF616"/>
  <c r="T616"/>
  <c r="R616"/>
  <c r="P616"/>
  <c r="BI608"/>
  <c r="BH608"/>
  <c r="BG608"/>
  <c r="BF608"/>
  <c r="T608"/>
  <c r="R608"/>
  <c r="P608"/>
  <c r="BI605"/>
  <c r="BH605"/>
  <c r="BG605"/>
  <c r="BF605"/>
  <c r="T605"/>
  <c r="R605"/>
  <c r="P605"/>
  <c r="BI601"/>
  <c r="BH601"/>
  <c r="BG601"/>
  <c r="BF601"/>
  <c r="T601"/>
  <c r="R601"/>
  <c r="P601"/>
  <c r="BI597"/>
  <c r="BH597"/>
  <c r="BG597"/>
  <c r="BF597"/>
  <c r="T597"/>
  <c r="R597"/>
  <c r="P597"/>
  <c r="BI593"/>
  <c r="BH593"/>
  <c r="BG593"/>
  <c r="BF593"/>
  <c r="T593"/>
  <c r="R593"/>
  <c r="P593"/>
  <c r="BI592"/>
  <c r="BH592"/>
  <c r="BG592"/>
  <c r="BF592"/>
  <c r="T592"/>
  <c r="R592"/>
  <c r="P592"/>
  <c r="BI588"/>
  <c r="BH588"/>
  <c r="BG588"/>
  <c r="BF588"/>
  <c r="T588"/>
  <c r="R588"/>
  <c r="P588"/>
  <c r="BI586"/>
  <c r="BH586"/>
  <c r="BG586"/>
  <c r="BF586"/>
  <c r="T586"/>
  <c r="R586"/>
  <c r="P586"/>
  <c r="BI582"/>
  <c r="BH582"/>
  <c r="BG582"/>
  <c r="BF582"/>
  <c r="T582"/>
  <c r="R582"/>
  <c r="P582"/>
  <c r="BI580"/>
  <c r="BH580"/>
  <c r="BG580"/>
  <c r="BF580"/>
  <c r="T580"/>
  <c r="R580"/>
  <c r="P580"/>
  <c r="BI575"/>
  <c r="BH575"/>
  <c r="BG575"/>
  <c r="BF575"/>
  <c r="T575"/>
  <c r="R575"/>
  <c r="P575"/>
  <c r="BI572"/>
  <c r="BH572"/>
  <c r="BG572"/>
  <c r="BF572"/>
  <c r="T572"/>
  <c r="R572"/>
  <c r="P572"/>
  <c r="BI567"/>
  <c r="BH567"/>
  <c r="BG567"/>
  <c r="BF567"/>
  <c r="T567"/>
  <c r="R567"/>
  <c r="P567"/>
  <c r="BI562"/>
  <c r="BH562"/>
  <c r="BG562"/>
  <c r="BF562"/>
  <c r="T562"/>
  <c r="R562"/>
  <c r="P562"/>
  <c r="BI557"/>
  <c r="BH557"/>
  <c r="BG557"/>
  <c r="BF557"/>
  <c r="T557"/>
  <c r="R557"/>
  <c r="P557"/>
  <c r="BI552"/>
  <c r="BH552"/>
  <c r="BG552"/>
  <c r="BF552"/>
  <c r="T552"/>
  <c r="R552"/>
  <c r="P552"/>
  <c r="BI547"/>
  <c r="BH547"/>
  <c r="BG547"/>
  <c r="BF547"/>
  <c r="T547"/>
  <c r="R547"/>
  <c r="P547"/>
  <c r="BI542"/>
  <c r="BH542"/>
  <c r="BG542"/>
  <c r="BF542"/>
  <c r="T542"/>
  <c r="R542"/>
  <c r="P542"/>
  <c r="BI539"/>
  <c r="BH539"/>
  <c r="BG539"/>
  <c r="BF539"/>
  <c r="T539"/>
  <c r="R539"/>
  <c r="P539"/>
  <c r="BI537"/>
  <c r="BH537"/>
  <c r="BG537"/>
  <c r="BF537"/>
  <c r="T537"/>
  <c r="R537"/>
  <c r="P537"/>
  <c r="BI532"/>
  <c r="BH532"/>
  <c r="BG532"/>
  <c r="BF532"/>
  <c r="T532"/>
  <c r="R532"/>
  <c r="P532"/>
  <c r="BI529"/>
  <c r="BH529"/>
  <c r="BG529"/>
  <c r="BF529"/>
  <c r="T529"/>
  <c r="R529"/>
  <c r="P529"/>
  <c r="BI524"/>
  <c r="BH524"/>
  <c r="BG524"/>
  <c r="BF524"/>
  <c r="T524"/>
  <c r="R524"/>
  <c r="P524"/>
  <c r="BI519"/>
  <c r="BH519"/>
  <c r="BG519"/>
  <c r="BF519"/>
  <c r="T519"/>
  <c r="R519"/>
  <c r="P519"/>
  <c r="BI517"/>
  <c r="BH517"/>
  <c r="BG517"/>
  <c r="BF517"/>
  <c r="T517"/>
  <c r="T516"/>
  <c r="R517"/>
  <c r="R516"/>
  <c r="P517"/>
  <c r="P516"/>
  <c r="BI514"/>
  <c r="BH514"/>
  <c r="BG514"/>
  <c r="BF514"/>
  <c r="T514"/>
  <c r="R514"/>
  <c r="P514"/>
  <c r="BI512"/>
  <c r="BH512"/>
  <c r="BG512"/>
  <c r="BF512"/>
  <c r="T512"/>
  <c r="R512"/>
  <c r="P512"/>
  <c r="BI507"/>
  <c r="BH507"/>
  <c r="BG507"/>
  <c r="BF507"/>
  <c r="T507"/>
  <c r="R507"/>
  <c r="P507"/>
  <c r="BI505"/>
  <c r="BH505"/>
  <c r="BG505"/>
  <c r="BF505"/>
  <c r="T505"/>
  <c r="R505"/>
  <c r="P505"/>
  <c r="BI500"/>
  <c r="BH500"/>
  <c r="BG500"/>
  <c r="BF500"/>
  <c r="T500"/>
  <c r="R500"/>
  <c r="P500"/>
  <c r="BI498"/>
  <c r="BH498"/>
  <c r="BG498"/>
  <c r="BF498"/>
  <c r="T498"/>
  <c r="R498"/>
  <c r="P498"/>
  <c r="BI493"/>
  <c r="BH493"/>
  <c r="BG493"/>
  <c r="BF493"/>
  <c r="T493"/>
  <c r="R493"/>
  <c r="P493"/>
  <c r="BI491"/>
  <c r="BH491"/>
  <c r="BG491"/>
  <c r="BF491"/>
  <c r="T491"/>
  <c r="R491"/>
  <c r="P491"/>
  <c r="BI486"/>
  <c r="BH486"/>
  <c r="BG486"/>
  <c r="BF486"/>
  <c r="T486"/>
  <c r="R486"/>
  <c r="P486"/>
  <c r="BI485"/>
  <c r="BH485"/>
  <c r="BG485"/>
  <c r="BF485"/>
  <c r="T485"/>
  <c r="R485"/>
  <c r="P485"/>
  <c r="BI480"/>
  <c r="BH480"/>
  <c r="BG480"/>
  <c r="BF480"/>
  <c r="T480"/>
  <c r="R480"/>
  <c r="P480"/>
  <c r="BI478"/>
  <c r="BH478"/>
  <c r="BG478"/>
  <c r="BF478"/>
  <c r="T478"/>
  <c r="R478"/>
  <c r="P478"/>
  <c r="BI473"/>
  <c r="BH473"/>
  <c r="BG473"/>
  <c r="BF473"/>
  <c r="T473"/>
  <c r="R473"/>
  <c r="P473"/>
  <c r="BI472"/>
  <c r="BH472"/>
  <c r="BG472"/>
  <c r="BF472"/>
  <c r="T472"/>
  <c r="R472"/>
  <c r="P472"/>
  <c r="BI465"/>
  <c r="BH465"/>
  <c r="BG465"/>
  <c r="BF465"/>
  <c r="T465"/>
  <c r="R465"/>
  <c r="P465"/>
  <c r="BI464"/>
  <c r="BH464"/>
  <c r="BG464"/>
  <c r="BF464"/>
  <c r="T464"/>
  <c r="R464"/>
  <c r="P464"/>
  <c r="BI457"/>
  <c r="BH457"/>
  <c r="BG457"/>
  <c r="BF457"/>
  <c r="T457"/>
  <c r="R457"/>
  <c r="P457"/>
  <c r="BI453"/>
  <c r="BH453"/>
  <c r="BG453"/>
  <c r="BF453"/>
  <c r="T453"/>
  <c r="T452"/>
  <c r="R453"/>
  <c r="R452"/>
  <c r="P453"/>
  <c r="P452"/>
  <c r="BI451"/>
  <c r="BH451"/>
  <c r="BG451"/>
  <c r="BF451"/>
  <c r="T451"/>
  <c r="R451"/>
  <c r="P451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19"/>
  <c r="BH419"/>
  <c r="BG419"/>
  <c r="BF419"/>
  <c r="T419"/>
  <c r="R419"/>
  <c r="P419"/>
  <c r="BI415"/>
  <c r="BH415"/>
  <c r="BG415"/>
  <c r="BF415"/>
  <c r="T415"/>
  <c r="R415"/>
  <c r="P415"/>
  <c r="BI410"/>
  <c r="BH410"/>
  <c r="BG410"/>
  <c r="BF410"/>
  <c r="T410"/>
  <c r="R410"/>
  <c r="P410"/>
  <c r="BI405"/>
  <c r="BH405"/>
  <c r="BG405"/>
  <c r="BF405"/>
  <c r="T405"/>
  <c r="R405"/>
  <c r="P405"/>
  <c r="BI400"/>
  <c r="BH400"/>
  <c r="BG400"/>
  <c r="BF400"/>
  <c r="T400"/>
  <c r="R400"/>
  <c r="P400"/>
  <c r="BI395"/>
  <c r="BH395"/>
  <c r="BG395"/>
  <c r="BF395"/>
  <c r="T395"/>
  <c r="R395"/>
  <c r="P395"/>
  <c r="BI391"/>
  <c r="BH391"/>
  <c r="BG391"/>
  <c r="BF391"/>
  <c r="T391"/>
  <c r="R391"/>
  <c r="P391"/>
  <c r="BI383"/>
  <c r="BH383"/>
  <c r="BG383"/>
  <c r="BF383"/>
  <c r="T383"/>
  <c r="R383"/>
  <c r="P383"/>
  <c r="BI375"/>
  <c r="BH375"/>
  <c r="BG375"/>
  <c r="BF375"/>
  <c r="T375"/>
  <c r="R375"/>
  <c r="P375"/>
  <c r="BI370"/>
  <c r="BH370"/>
  <c r="BG370"/>
  <c r="BF370"/>
  <c r="T370"/>
  <c r="R370"/>
  <c r="P370"/>
  <c r="BI365"/>
  <c r="BH365"/>
  <c r="BG365"/>
  <c r="BF365"/>
  <c r="T365"/>
  <c r="R365"/>
  <c r="P365"/>
  <c r="BI359"/>
  <c r="BH359"/>
  <c r="BG359"/>
  <c r="BF359"/>
  <c r="T359"/>
  <c r="T358"/>
  <c r="R359"/>
  <c r="R358"/>
  <c r="P359"/>
  <c r="P358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0"/>
  <c r="BH310"/>
  <c r="BG310"/>
  <c r="BF310"/>
  <c r="T310"/>
  <c r="R310"/>
  <c r="P310"/>
  <c r="BI301"/>
  <c r="BH301"/>
  <c r="BG301"/>
  <c r="BF301"/>
  <c r="T301"/>
  <c r="R301"/>
  <c r="P301"/>
  <c r="BI292"/>
  <c r="BH292"/>
  <c r="BG292"/>
  <c r="BF292"/>
  <c r="T292"/>
  <c r="R292"/>
  <c r="P292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6"/>
  <c r="BH266"/>
  <c r="BG266"/>
  <c r="BF266"/>
  <c r="T266"/>
  <c r="R266"/>
  <c r="P266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5"/>
  <c r="BH235"/>
  <c r="BG235"/>
  <c r="BF235"/>
  <c r="T235"/>
  <c r="R235"/>
  <c r="P235"/>
  <c r="BI226"/>
  <c r="BH226"/>
  <c r="BG226"/>
  <c r="BF226"/>
  <c r="T226"/>
  <c r="R226"/>
  <c r="P226"/>
  <c r="BI217"/>
  <c r="BH217"/>
  <c r="BG217"/>
  <c r="BF217"/>
  <c r="T217"/>
  <c r="R217"/>
  <c r="P217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1"/>
  <c r="BH191"/>
  <c r="BG191"/>
  <c r="BF191"/>
  <c r="T191"/>
  <c r="R191"/>
  <c r="P191"/>
  <c r="BI185"/>
  <c r="BH185"/>
  <c r="BG185"/>
  <c r="BF185"/>
  <c r="T185"/>
  <c r="R185"/>
  <c r="P185"/>
  <c r="BI176"/>
  <c r="BH176"/>
  <c r="BG176"/>
  <c r="BF176"/>
  <c r="T176"/>
  <c r="R176"/>
  <c r="P176"/>
  <c r="BI167"/>
  <c r="BH167"/>
  <c r="BG167"/>
  <c r="BF167"/>
  <c r="T167"/>
  <c r="R167"/>
  <c r="P167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52"/>
  <c r="E7"/>
  <c r="E85"/>
  <c i="10" r="J37"/>
  <c r="J36"/>
  <c i="1" r="AY64"/>
  <c i="10" r="J35"/>
  <c i="1" r="AX64"/>
  <c i="10" r="BI546"/>
  <c r="BH546"/>
  <c r="BG546"/>
  <c r="BF546"/>
  <c r="T546"/>
  <c r="R546"/>
  <c r="P546"/>
  <c r="BI542"/>
  <c r="BH542"/>
  <c r="BG542"/>
  <c r="BF542"/>
  <c r="T542"/>
  <c r="R542"/>
  <c r="P542"/>
  <c r="BI538"/>
  <c r="BH538"/>
  <c r="BG538"/>
  <c r="BF538"/>
  <c r="T538"/>
  <c r="R538"/>
  <c r="P538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8"/>
  <c r="BH528"/>
  <c r="BG528"/>
  <c r="BF528"/>
  <c r="T528"/>
  <c r="R528"/>
  <c r="P528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2"/>
  <c r="BH512"/>
  <c r="BG512"/>
  <c r="BF512"/>
  <c r="T512"/>
  <c r="R512"/>
  <c r="P512"/>
  <c r="BI510"/>
  <c r="BH510"/>
  <c r="BG510"/>
  <c r="BF510"/>
  <c r="T510"/>
  <c r="R510"/>
  <c r="P510"/>
  <c r="BI505"/>
  <c r="BH505"/>
  <c r="BG505"/>
  <c r="BF505"/>
  <c r="T505"/>
  <c r="R505"/>
  <c r="P505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89"/>
  <c r="BH489"/>
  <c r="BG489"/>
  <c r="BF489"/>
  <c r="T489"/>
  <c r="R489"/>
  <c r="P489"/>
  <c r="BI484"/>
  <c r="BH484"/>
  <c r="BG484"/>
  <c r="BF484"/>
  <c r="T484"/>
  <c r="R484"/>
  <c r="P484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6"/>
  <c r="BH466"/>
  <c r="BG466"/>
  <c r="BF466"/>
  <c r="T466"/>
  <c r="R466"/>
  <c r="P466"/>
  <c r="BI464"/>
  <c r="BH464"/>
  <c r="BG464"/>
  <c r="BF464"/>
  <c r="T464"/>
  <c r="R464"/>
  <c r="P464"/>
  <c r="BI459"/>
  <c r="BH459"/>
  <c r="BG459"/>
  <c r="BF459"/>
  <c r="T459"/>
  <c r="R459"/>
  <c r="P459"/>
  <c r="BI457"/>
  <c r="BH457"/>
  <c r="BG457"/>
  <c r="BF457"/>
  <c r="T457"/>
  <c r="T456"/>
  <c r="R457"/>
  <c r="R456"/>
  <c r="P457"/>
  <c r="P456"/>
  <c r="BI454"/>
  <c r="BH454"/>
  <c r="BG454"/>
  <c r="BF454"/>
  <c r="T454"/>
  <c r="R454"/>
  <c r="P454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38"/>
  <c r="BH438"/>
  <c r="BG438"/>
  <c r="BF438"/>
  <c r="T438"/>
  <c r="R438"/>
  <c r="P438"/>
  <c r="BI435"/>
  <c r="BH435"/>
  <c r="BG435"/>
  <c r="BF435"/>
  <c r="T435"/>
  <c r="R435"/>
  <c r="P435"/>
  <c r="BI430"/>
  <c r="BH430"/>
  <c r="BG430"/>
  <c r="BF430"/>
  <c r="T430"/>
  <c r="R430"/>
  <c r="P430"/>
  <c r="BI428"/>
  <c r="BH428"/>
  <c r="BG428"/>
  <c r="BF428"/>
  <c r="T428"/>
  <c r="R428"/>
  <c r="P428"/>
  <c r="BI423"/>
  <c r="BH423"/>
  <c r="BG423"/>
  <c r="BF423"/>
  <c r="T423"/>
  <c r="R423"/>
  <c r="P423"/>
  <c r="BI420"/>
  <c r="BH420"/>
  <c r="BG420"/>
  <c r="BF420"/>
  <c r="T420"/>
  <c r="R420"/>
  <c r="P420"/>
  <c r="BI415"/>
  <c r="BH415"/>
  <c r="BG415"/>
  <c r="BF415"/>
  <c r="T415"/>
  <c r="R415"/>
  <c r="P415"/>
  <c r="BI410"/>
  <c r="BH410"/>
  <c r="BG410"/>
  <c r="BF410"/>
  <c r="T410"/>
  <c r="R410"/>
  <c r="P410"/>
  <c r="BI405"/>
  <c r="BH405"/>
  <c r="BG405"/>
  <c r="BF405"/>
  <c r="T405"/>
  <c r="R405"/>
  <c r="P405"/>
  <c r="BI403"/>
  <c r="BH403"/>
  <c r="BG403"/>
  <c r="BF403"/>
  <c r="T403"/>
  <c r="R403"/>
  <c r="P403"/>
  <c r="BI398"/>
  <c r="BH398"/>
  <c r="BG398"/>
  <c r="BF398"/>
  <c r="T398"/>
  <c r="R398"/>
  <c r="P398"/>
  <c r="BI393"/>
  <c r="BH393"/>
  <c r="BG393"/>
  <c r="BF393"/>
  <c r="T393"/>
  <c r="R393"/>
  <c r="P393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76"/>
  <c r="BH376"/>
  <c r="BG376"/>
  <c r="BF376"/>
  <c r="T376"/>
  <c r="R376"/>
  <c r="P376"/>
  <c r="BI374"/>
  <c r="BH374"/>
  <c r="BG374"/>
  <c r="BF374"/>
  <c r="T374"/>
  <c r="R374"/>
  <c r="P374"/>
  <c r="BI367"/>
  <c r="BH367"/>
  <c r="BG367"/>
  <c r="BF367"/>
  <c r="T367"/>
  <c r="R367"/>
  <c r="P367"/>
  <c r="BI365"/>
  <c r="BH365"/>
  <c r="BG365"/>
  <c r="BF365"/>
  <c r="T365"/>
  <c r="R365"/>
  <c r="P365"/>
  <c r="BI360"/>
  <c r="BH360"/>
  <c r="BG360"/>
  <c r="BF360"/>
  <c r="T360"/>
  <c r="R360"/>
  <c r="P360"/>
  <c r="BI358"/>
  <c r="BH358"/>
  <c r="BG358"/>
  <c r="BF358"/>
  <c r="T358"/>
  <c r="R358"/>
  <c r="P358"/>
  <c r="BI353"/>
  <c r="BH353"/>
  <c r="BG353"/>
  <c r="BF353"/>
  <c r="T353"/>
  <c r="R353"/>
  <c r="P353"/>
  <c r="BI351"/>
  <c r="BH351"/>
  <c r="BG351"/>
  <c r="BF351"/>
  <c r="T351"/>
  <c r="R351"/>
  <c r="P351"/>
  <c r="BI344"/>
  <c r="BH344"/>
  <c r="BG344"/>
  <c r="BF344"/>
  <c r="T344"/>
  <c r="R344"/>
  <c r="P344"/>
  <c r="BI342"/>
  <c r="BH342"/>
  <c r="BG342"/>
  <c r="BF342"/>
  <c r="T342"/>
  <c r="R342"/>
  <c r="P342"/>
  <c r="BI337"/>
  <c r="BH337"/>
  <c r="BG337"/>
  <c r="BF337"/>
  <c r="T337"/>
  <c r="R337"/>
  <c r="P337"/>
  <c r="BI336"/>
  <c r="BH336"/>
  <c r="BG336"/>
  <c r="BF336"/>
  <c r="T336"/>
  <c r="R336"/>
  <c r="P336"/>
  <c r="BI331"/>
  <c r="BH331"/>
  <c r="BG331"/>
  <c r="BF331"/>
  <c r="T331"/>
  <c r="R331"/>
  <c r="P331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T320"/>
  <c r="R321"/>
  <c r="R320"/>
  <c r="P321"/>
  <c r="P320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T257"/>
  <c r="R258"/>
  <c r="R257"/>
  <c r="P258"/>
  <c r="P257"/>
  <c r="BI252"/>
  <c r="BH252"/>
  <c r="BG252"/>
  <c r="BF252"/>
  <c r="T252"/>
  <c r="T251"/>
  <c r="R252"/>
  <c r="R251"/>
  <c r="P252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199"/>
  <c r="BH199"/>
  <c r="BG199"/>
  <c r="BF199"/>
  <c r="T199"/>
  <c r="R199"/>
  <c r="P199"/>
  <c r="BI190"/>
  <c r="BH190"/>
  <c r="BG190"/>
  <c r="BF190"/>
  <c r="T190"/>
  <c r="R190"/>
  <c r="P190"/>
  <c r="BI181"/>
  <c r="BH181"/>
  <c r="BG181"/>
  <c r="BF181"/>
  <c r="T181"/>
  <c r="R181"/>
  <c r="P181"/>
  <c r="BI172"/>
  <c r="BH172"/>
  <c r="BG172"/>
  <c r="BF172"/>
  <c r="T172"/>
  <c r="R172"/>
  <c r="P172"/>
  <c r="BI163"/>
  <c r="BH163"/>
  <c r="BG163"/>
  <c r="BF163"/>
  <c r="T163"/>
  <c r="R163"/>
  <c r="P163"/>
  <c r="BI154"/>
  <c r="BH154"/>
  <c r="BG154"/>
  <c r="BF154"/>
  <c r="T154"/>
  <c r="R154"/>
  <c r="P154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55"/>
  <c r="J17"/>
  <c r="J12"/>
  <c r="J90"/>
  <c r="E7"/>
  <c r="E86"/>
  <c i="9" r="J37"/>
  <c r="J36"/>
  <c i="1" r="AY63"/>
  <c i="9" r="J35"/>
  <c i="1" r="AX63"/>
  <c i="9" r="BI84"/>
  <c r="BH84"/>
  <c r="BG84"/>
  <c r="BF84"/>
  <c r="T84"/>
  <c r="T83"/>
  <c r="T82"/>
  <c r="T81"/>
  <c r="R84"/>
  <c r="R83"/>
  <c r="R82"/>
  <c r="R81"/>
  <c r="P84"/>
  <c r="P83"/>
  <c r="P82"/>
  <c r="P81"/>
  <c i="1" r="AU63"/>
  <c i="9" r="J78"/>
  <c r="J77"/>
  <c r="F77"/>
  <c r="F75"/>
  <c r="E73"/>
  <c r="J55"/>
  <c r="J54"/>
  <c r="F54"/>
  <c r="F52"/>
  <c r="E50"/>
  <c r="J18"/>
  <c r="E18"/>
  <c r="F78"/>
  <c r="J17"/>
  <c r="J12"/>
  <c r="J75"/>
  <c r="E7"/>
  <c r="E48"/>
  <c i="8" r="J39"/>
  <c r="J38"/>
  <c i="1" r="AY62"/>
  <c i="8" r="J37"/>
  <c i="1" r="AX62"/>
  <c i="8"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7" r="J39"/>
  <c r="J38"/>
  <c i="1" r="AY61"/>
  <c i="7" r="J37"/>
  <c i="1" r="AX61"/>
  <c i="7"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6" r="J39"/>
  <c r="J38"/>
  <c i="1" r="AY60"/>
  <c i="6" r="J37"/>
  <c i="1" r="AX60"/>
  <c i="6"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56"/>
  <c r="E7"/>
  <c r="E75"/>
  <c i="5" r="J39"/>
  <c r="J38"/>
  <c i="1" r="AY59"/>
  <c i="5" r="J37"/>
  <c i="1" r="AX59"/>
  <c i="5"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4" r="J39"/>
  <c r="J38"/>
  <c i="1" r="AY58"/>
  <c i="4" r="J37"/>
  <c i="1" r="AX58"/>
  <c i="4"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50"/>
  <c i="3" r="J39"/>
  <c r="J38"/>
  <c i="1" r="AY57"/>
  <c i="3" r="J37"/>
  <c i="1" r="AX57"/>
  <c i="3"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2" r="J37"/>
  <c r="J36"/>
  <c i="1" r="AY55"/>
  <c i="2" r="J35"/>
  <c i="1" r="AX55"/>
  <c i="2"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R98"/>
  <c r="R97"/>
  <c r="P98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1" r="L50"/>
  <c r="AM50"/>
  <c r="AM49"/>
  <c r="L49"/>
  <c r="AM47"/>
  <c r="L47"/>
  <c r="L45"/>
  <c r="L44"/>
  <c i="4" r="BK99"/>
  <c i="7" r="BK104"/>
  <c i="8" r="BK95"/>
  <c i="10" r="BK469"/>
  <c r="BK325"/>
  <c r="BK215"/>
  <c r="J524"/>
  <c r="J273"/>
  <c r="BK99"/>
  <c r="J446"/>
  <c r="BK330"/>
  <c r="J376"/>
  <c r="J215"/>
  <c i="11" r="BK529"/>
  <c r="BK330"/>
  <c r="BK608"/>
  <c r="J453"/>
  <c r="BK343"/>
  <c r="BK110"/>
  <c r="BK453"/>
  <c r="J324"/>
  <c r="BK176"/>
  <c r="J582"/>
  <c r="BK335"/>
  <c r="BK98"/>
  <c i="12" r="J100"/>
  <c i="2" r="J125"/>
  <c r="J107"/>
  <c r="BK105"/>
  <c i="3" r="BK96"/>
  <c r="J101"/>
  <c i="4" r="BK96"/>
  <c i="5" r="J104"/>
  <c i="7" r="J104"/>
  <c r="F37"/>
  <c i="10" r="J278"/>
  <c r="J143"/>
  <c r="J484"/>
  <c r="BK367"/>
  <c r="J293"/>
  <c r="J190"/>
  <c r="J510"/>
  <c r="J430"/>
  <c r="J367"/>
  <c r="J199"/>
  <c r="BK494"/>
  <c r="J309"/>
  <c r="J245"/>
  <c i="11" r="J575"/>
  <c r="J465"/>
  <c r="J292"/>
  <c r="BK119"/>
  <c r="BK601"/>
  <c r="BK547"/>
  <c r="J457"/>
  <c r="J335"/>
  <c r="J605"/>
  <c r="BK507"/>
  <c r="J450"/>
  <c r="J365"/>
  <c r="J235"/>
  <c r="J144"/>
  <c r="BK575"/>
  <c r="BK493"/>
  <c r="J353"/>
  <c r="BK217"/>
  <c i="12" r="BK104"/>
  <c r="BK96"/>
  <c i="2" r="BK122"/>
  <c r="J94"/>
  <c i="3" r="BK99"/>
  <c i="4" r="J91"/>
  <c i="5" r="J100"/>
  <c i="8" r="J98"/>
  <c i="9" r="F37"/>
  <c i="1" r="BD63"/>
  <c i="10" r="J283"/>
  <c r="BK199"/>
  <c r="J405"/>
  <c r="BK258"/>
  <c r="J534"/>
  <c r="J415"/>
  <c r="J234"/>
  <c r="J388"/>
  <c r="J181"/>
  <c i="11" r="J425"/>
  <c r="J627"/>
  <c r="BK485"/>
  <c r="BK359"/>
  <c r="J134"/>
  <c r="J451"/>
  <c r="J259"/>
  <c r="J110"/>
  <c r="BK517"/>
  <c r="BK348"/>
  <c r="BK130"/>
  <c i="12" r="BK95"/>
  <c i="2" r="J122"/>
  <c r="J89"/>
  <c r="J102"/>
  <c i="3" r="BK91"/>
  <c r="J108"/>
  <c i="4" r="BK109"/>
  <c i="5" r="BK102"/>
  <c i="6" r="J90"/>
  <c i="7" r="BK98"/>
  <c i="8" r="J106"/>
  <c i="9" r="F35"/>
  <c i="1" r="BB63"/>
  <c i="10" r="BK415"/>
  <c r="J330"/>
  <c r="J139"/>
  <c r="J479"/>
  <c r="BK336"/>
  <c r="BK131"/>
  <c r="BK502"/>
  <c r="J423"/>
  <c r="BK318"/>
  <c r="J230"/>
  <c r="BK524"/>
  <c r="J360"/>
  <c r="BK190"/>
  <c i="11" r="J567"/>
  <c r="J437"/>
  <c r="BK204"/>
  <c r="BK623"/>
  <c r="J557"/>
  <c r="J472"/>
  <c r="J301"/>
  <c r="BK597"/>
  <c r="J480"/>
  <c r="BK428"/>
  <c r="BK338"/>
  <c r="BK151"/>
  <c r="J106"/>
  <c r="BK519"/>
  <c r="BK292"/>
  <c r="J119"/>
  <c i="12" r="J87"/>
  <c i="5" r="BK100"/>
  <c i="8" r="J93"/>
  <c i="10" r="J505"/>
  <c r="BK344"/>
  <c r="BK288"/>
  <c r="J113"/>
  <c r="BK428"/>
  <c r="BK247"/>
  <c r="BK520"/>
  <c r="BK410"/>
  <c r="BK181"/>
  <c r="J435"/>
  <c r="BK293"/>
  <c r="BK109"/>
  <c i="11" r="BK391"/>
  <c r="BK158"/>
  <c r="J593"/>
  <c r="BK480"/>
  <c r="BK226"/>
  <c r="J493"/>
  <c r="J391"/>
  <c r="J217"/>
  <c r="J122"/>
  <c r="BK505"/>
  <c r="J278"/>
  <c i="12" r="J96"/>
  <c i="2" r="J91"/>
  <c r="BK91"/>
  <c r="BK89"/>
  <c i="3" r="BK108"/>
  <c i="4" r="J99"/>
  <c r="J108"/>
  <c i="5" r="J102"/>
  <c i="7" r="BK91"/>
  <c i="8" r="BK101"/>
  <c i="10" r="BK546"/>
  <c r="BK528"/>
  <c r="BK484"/>
  <c r="J403"/>
  <c r="BK337"/>
  <c r="BK273"/>
  <c r="BK220"/>
  <c r="BK529"/>
  <c r="BK457"/>
  <c r="BK312"/>
  <c r="J225"/>
  <c r="J118"/>
  <c r="J459"/>
  <c r="J398"/>
  <c r="BK315"/>
  <c r="J136"/>
  <c r="J443"/>
  <c r="BK353"/>
  <c r="BK128"/>
  <c i="11" r="BK500"/>
  <c r="J359"/>
  <c r="J634"/>
  <c r="BK588"/>
  <c r="J491"/>
  <c r="BK437"/>
  <c r="J310"/>
  <c r="J547"/>
  <c r="BK464"/>
  <c r="BK383"/>
  <c r="BK254"/>
  <c r="BK115"/>
  <c r="BK542"/>
  <c r="BK434"/>
  <c r="J254"/>
  <c r="BK106"/>
  <c i="12" r="J93"/>
  <c i="2" r="J111"/>
  <c r="BK94"/>
  <c i="3" r="J113"/>
  <c i="4" r="BK113"/>
  <c i="5" r="J95"/>
  <c i="7" r="J101"/>
  <c i="8" r="BK98"/>
  <c i="10" r="BK464"/>
  <c r="J336"/>
  <c r="J520"/>
  <c r="J325"/>
  <c r="J163"/>
  <c r="BK505"/>
  <c r="BK376"/>
  <c r="J529"/>
  <c r="J365"/>
  <c r="J252"/>
  <c i="11" r="BK537"/>
  <c r="BK324"/>
  <c r="J532"/>
  <c r="J419"/>
  <c r="BK562"/>
  <c r="BK419"/>
  <c r="J328"/>
  <c r="J151"/>
  <c r="J444"/>
  <c r="BK200"/>
  <c i="12" r="BK89"/>
  <c i="2" r="J128"/>
  <c r="BK107"/>
  <c i="3" r="BK101"/>
  <c r="BK116"/>
  <c i="4" r="J116"/>
  <c r="BK91"/>
  <c i="7" r="J98"/>
  <c i="8" r="J95"/>
  <c i="9" r="J84"/>
  <c i="10" r="J502"/>
  <c r="J474"/>
  <c r="BK393"/>
  <c r="BK252"/>
  <c r="J99"/>
  <c r="BK459"/>
  <c r="J385"/>
  <c r="BK302"/>
  <c r="J205"/>
  <c r="J469"/>
  <c r="J393"/>
  <c r="J312"/>
  <c r="BK532"/>
  <c r="BK423"/>
  <c r="BK305"/>
  <c r="BK136"/>
  <c i="11" r="J512"/>
  <c r="J283"/>
  <c r="BK616"/>
  <c r="J597"/>
  <c r="J505"/>
  <c r="BK447"/>
  <c r="BK375"/>
  <c r="BK244"/>
  <c r="J552"/>
  <c r="BK457"/>
  <c r="J395"/>
  <c r="BK301"/>
  <c r="J167"/>
  <c r="J588"/>
  <c r="J500"/>
  <c r="J410"/>
  <c r="BK273"/>
  <c i="12" r="BK100"/>
  <c i="7" r="BK95"/>
  <c i="8" r="J90"/>
  <c i="10" r="BK446"/>
  <c r="BK268"/>
  <c r="BK474"/>
  <c r="J315"/>
  <c r="J154"/>
  <c r="J428"/>
  <c r="BK278"/>
  <c r="BK512"/>
  <c r="J318"/>
  <c r="J146"/>
  <c i="11" r="J478"/>
  <c r="BK627"/>
  <c r="J517"/>
  <c r="J405"/>
  <c r="BK524"/>
  <c r="J343"/>
  <c r="BK593"/>
  <c r="BK472"/>
  <c r="J208"/>
  <c i="12" r="BK99"/>
  <c i="2" r="BK125"/>
  <c r="BK102"/>
  <c r="BK118"/>
  <c i="3" r="BK109"/>
  <c r="J109"/>
  <c i="4" r="J113"/>
  <c i="5" r="BK104"/>
  <c i="6" r="J91"/>
  <c i="9" r="BK84"/>
  <c i="10" r="J542"/>
  <c r="J512"/>
  <c r="J466"/>
  <c r="J420"/>
  <c r="BK309"/>
  <c r="BK249"/>
  <c r="J210"/>
  <c r="J494"/>
  <c r="BK398"/>
  <c r="BK234"/>
  <c r="BK146"/>
  <c r="J498"/>
  <c r="BK420"/>
  <c r="J351"/>
  <c r="J249"/>
  <c r="J528"/>
  <c r="J410"/>
  <c r="J288"/>
  <c i="11" r="J562"/>
  <c r="BK415"/>
  <c r="BK208"/>
  <c r="J616"/>
  <c r="J524"/>
  <c r="BK444"/>
  <c r="J370"/>
  <c r="J200"/>
  <c r="J537"/>
  <c r="BK405"/>
  <c r="BK310"/>
  <c r="J158"/>
  <c r="J98"/>
  <c r="J529"/>
  <c r="J486"/>
  <c r="J319"/>
  <c r="J127"/>
  <c i="12" r="J99"/>
  <c r="J109"/>
  <c i="2" r="J114"/>
  <c r="J118"/>
  <c i="3" r="BK113"/>
  <c i="4" r="J111"/>
  <c i="6" r="BK90"/>
  <c i="8" r="BK93"/>
  <c i="10" r="J538"/>
  <c r="J383"/>
  <c r="J237"/>
  <c r="BK466"/>
  <c r="BK283"/>
  <c r="J128"/>
  <c r="BK435"/>
  <c r="J305"/>
  <c r="BK143"/>
  <c r="J302"/>
  <c i="11" r="J592"/>
  <c r="BK365"/>
  <c r="J137"/>
  <c r="BK586"/>
  <c r="BK451"/>
  <c r="BK319"/>
  <c r="J473"/>
  <c r="BK370"/>
  <c r="BK185"/>
  <c r="BK567"/>
  <c r="J431"/>
  <c i="12" r="J95"/>
  <c i="2" r="BK111"/>
  <c i="1" r="AS56"/>
  <c i="3" r="J96"/>
  <c i="4" r="J101"/>
  <c i="5" r="BK95"/>
  <c i="7" r="J107"/>
  <c i="8" r="J101"/>
  <c r="BK90"/>
  <c i="10" r="BK522"/>
  <c r="J457"/>
  <c r="J358"/>
  <c r="BK225"/>
  <c r="J522"/>
  <c r="BK430"/>
  <c r="J321"/>
  <c r="BK230"/>
  <c r="BK542"/>
  <c r="BK449"/>
  <c r="BK403"/>
  <c r="J344"/>
  <c r="BK163"/>
  <c r="BK454"/>
  <c r="J342"/>
  <c i="11" r="J601"/>
  <c r="BK473"/>
  <c r="BK400"/>
  <c r="BK634"/>
  <c r="J608"/>
  <c r="J542"/>
  <c r="J434"/>
  <c r="BK328"/>
  <c r="J176"/>
  <c r="J498"/>
  <c r="J375"/>
  <c r="J249"/>
  <c r="J130"/>
  <c r="BK532"/>
  <c r="J441"/>
  <c r="J185"/>
  <c i="12" r="J84"/>
  <c i="6" r="BK91"/>
  <c i="8" r="J103"/>
  <c i="10" r="BK534"/>
  <c r="BK385"/>
  <c r="J247"/>
  <c r="J489"/>
  <c r="J353"/>
  <c r="BK210"/>
  <c r="BK479"/>
  <c r="J374"/>
  <c r="J131"/>
  <c r="BK358"/>
  <c i="11" r="BK580"/>
  <c r="J428"/>
  <c r="J273"/>
  <c r="BK552"/>
  <c r="BK441"/>
  <c r="BK266"/>
  <c r="J572"/>
  <c r="J415"/>
  <c r="BK278"/>
  <c r="BK144"/>
  <c r="BK539"/>
  <c r="BK425"/>
  <c r="BK134"/>
  <c i="12" r="BK93"/>
  <c i="2" r="BK114"/>
  <c r="J98"/>
  <c r="BK98"/>
  <c i="3" r="J116"/>
  <c r="J91"/>
  <c i="4" r="BK108"/>
  <c r="J96"/>
  <c i="5" r="J91"/>
  <c i="7" r="J95"/>
  <c i="9" r="J34"/>
  <c i="1" r="AW63"/>
  <c i="10" r="J449"/>
  <c r="BK351"/>
  <c r="J298"/>
  <c r="BK245"/>
  <c r="J109"/>
  <c r="J464"/>
  <c r="J331"/>
  <c r="BK263"/>
  <c r="BK538"/>
  <c r="BK443"/>
  <c r="BK321"/>
  <c r="BK154"/>
  <c r="BK374"/>
  <c r="BK298"/>
  <c r="J172"/>
  <c i="11" r="BK514"/>
  <c r="J383"/>
  <c r="BK167"/>
  <c r="J623"/>
  <c r="BK572"/>
  <c r="BK478"/>
  <c r="BK395"/>
  <c r="BK249"/>
  <c r="BK582"/>
  <c r="BK486"/>
  <c r="BK431"/>
  <c r="J330"/>
  <c r="J204"/>
  <c r="J586"/>
  <c r="J507"/>
  <c r="BK450"/>
  <c r="BK283"/>
  <c r="J191"/>
  <c i="12" r="BK109"/>
  <c r="BK87"/>
  <c i="2" r="BK128"/>
  <c i="3" r="J99"/>
  <c i="4" r="BK116"/>
  <c r="BK101"/>
  <c i="7" r="BK101"/>
  <c i="8" r="BK103"/>
  <c i="10" r="BK510"/>
  <c r="BK405"/>
  <c r="J258"/>
  <c r="J546"/>
  <c r="BK360"/>
  <c r="J220"/>
  <c r="J454"/>
  <c r="BK331"/>
  <c r="BK489"/>
  <c r="J337"/>
  <c r="BK118"/>
  <c i="11" r="BK498"/>
  <c r="J266"/>
  <c r="BK605"/>
  <c r="BK465"/>
  <c r="BK235"/>
  <c r="BK512"/>
  <c r="J400"/>
  <c r="J226"/>
  <c r="BK592"/>
  <c r="BK491"/>
  <c r="BK259"/>
  <c r="J115"/>
  <c i="12" r="BK84"/>
  <c i="2" r="J105"/>
  <c i="3" r="BK111"/>
  <c r="J111"/>
  <c i="4" r="BK111"/>
  <c r="J109"/>
  <c i="5" r="BK91"/>
  <c i="7" r="BK107"/>
  <c r="J91"/>
  <c i="8" r="BK106"/>
  <c i="9" r="F36"/>
  <c i="1" r="BC63"/>
  <c i="10" r="J438"/>
  <c r="BK342"/>
  <c r="BK205"/>
  <c r="BK498"/>
  <c r="BK388"/>
  <c r="J268"/>
  <c r="BK172"/>
  <c r="J532"/>
  <c r="BK438"/>
  <c r="BK365"/>
  <c r="BK237"/>
  <c r="BK139"/>
  <c r="BK383"/>
  <c r="J263"/>
  <c r="BK113"/>
  <c i="11" r="J539"/>
  <c r="BK353"/>
  <c r="BK127"/>
  <c r="J580"/>
  <c r="J519"/>
  <c r="J464"/>
  <c r="BK410"/>
  <c r="BK122"/>
  <c r="J514"/>
  <c r="J447"/>
  <c r="J348"/>
  <c r="BK191"/>
  <c r="BK137"/>
  <c r="BK557"/>
  <c r="J485"/>
  <c r="J338"/>
  <c r="J244"/>
  <c i="12" r="J104"/>
  <c r="J89"/>
  <c i="2" l="1" r="R88"/>
  <c r="BK101"/>
  <c r="J101"/>
  <c r="J63"/>
  <c r="BK110"/>
  <c r="J110"/>
  <c r="J64"/>
  <c r="T110"/>
  <c r="R121"/>
  <c i="3" r="T90"/>
  <c r="P107"/>
  <c i="4" r="T90"/>
  <c r="P107"/>
  <c i="5" r="P90"/>
  <c r="T90"/>
  <c r="R99"/>
  <c i="6" r="BK89"/>
  <c r="J89"/>
  <c r="J65"/>
  <c r="R89"/>
  <c r="R88"/>
  <c r="R87"/>
  <c r="T89"/>
  <c r="T88"/>
  <c r="T87"/>
  <c i="7" r="T90"/>
  <c r="T100"/>
  <c i="8" r="BK89"/>
  <c r="J89"/>
  <c r="J65"/>
  <c i="10" r="R98"/>
  <c r="T145"/>
  <c r="T204"/>
  <c r="P262"/>
  <c r="T301"/>
  <c r="BK324"/>
  <c r="J324"/>
  <c r="J70"/>
  <c r="R387"/>
  <c r="P437"/>
  <c r="BK458"/>
  <c r="J458"/>
  <c r="J74"/>
  <c r="T468"/>
  <c r="T504"/>
  <c i="11" r="BK97"/>
  <c r="J97"/>
  <c r="J61"/>
  <c r="BK136"/>
  <c r="J136"/>
  <c r="J62"/>
  <c r="T190"/>
  <c r="T337"/>
  <c r="P364"/>
  <c r="R424"/>
  <c r="T456"/>
  <c r="BK518"/>
  <c r="J518"/>
  <c r="J72"/>
  <c r="BK541"/>
  <c r="J541"/>
  <c r="J73"/>
  <c r="BK574"/>
  <c r="J574"/>
  <c r="J74"/>
  <c r="T607"/>
  <c i="2" r="BK88"/>
  <c r="J88"/>
  <c r="J61"/>
  <c r="R101"/>
  <c r="BK121"/>
  <c r="J121"/>
  <c r="J66"/>
  <c i="3" r="BK90"/>
  <c r="J90"/>
  <c r="J65"/>
  <c r="BK107"/>
  <c r="J107"/>
  <c r="J66"/>
  <c i="4" r="BK90"/>
  <c r="J90"/>
  <c r="J65"/>
  <c r="BK107"/>
  <c r="J107"/>
  <c r="J66"/>
  <c i="5" r="BK90"/>
  <c r="J90"/>
  <c r="J65"/>
  <c r="BK99"/>
  <c r="J99"/>
  <c r="J66"/>
  <c i="6" r="P89"/>
  <c r="P88"/>
  <c r="P87"/>
  <c i="1" r="AU60"/>
  <c i="7" r="R90"/>
  <c r="R100"/>
  <c i="8" r="R89"/>
  <c r="R88"/>
  <c r="R87"/>
  <c i="10" r="BK98"/>
  <c r="J98"/>
  <c r="J61"/>
  <c r="BK145"/>
  <c r="J145"/>
  <c r="J62"/>
  <c r="BK204"/>
  <c r="J204"/>
  <c r="J63"/>
  <c r="BK262"/>
  <c r="J262"/>
  <c r="J66"/>
  <c r="BK301"/>
  <c r="J301"/>
  <c r="J67"/>
  <c r="R324"/>
  <c r="P387"/>
  <c r="R437"/>
  <c r="T458"/>
  <c r="P468"/>
  <c r="BK504"/>
  <c r="J504"/>
  <c r="J76"/>
  <c i="11" r="T97"/>
  <c r="T136"/>
  <c r="P190"/>
  <c r="P337"/>
  <c r="BK364"/>
  <c r="J364"/>
  <c r="J66"/>
  <c r="P424"/>
  <c r="R456"/>
  <c r="T518"/>
  <c r="T541"/>
  <c r="T574"/>
  <c r="R607"/>
  <c i="12" r="P83"/>
  <c r="P82"/>
  <c r="P81"/>
  <c i="1" r="AU66"/>
  <c i="2" r="T88"/>
  <c r="T101"/>
  <c r="P110"/>
  <c r="T121"/>
  <c i="3" r="R90"/>
  <c r="R89"/>
  <c r="R88"/>
  <c r="R107"/>
  <c i="4" r="R90"/>
  <c r="T107"/>
  <c i="5" r="P99"/>
  <c i="7" r="P90"/>
  <c r="P89"/>
  <c r="P88"/>
  <c i="1" r="AU61"/>
  <c i="7" r="P100"/>
  <c i="8" r="P89"/>
  <c r="P88"/>
  <c r="P87"/>
  <c i="1" r="AU62"/>
  <c i="10" r="T98"/>
  <c r="R145"/>
  <c r="P204"/>
  <c r="T262"/>
  <c r="P301"/>
  <c r="P324"/>
  <c r="T387"/>
  <c r="T437"/>
  <c r="P458"/>
  <c r="BK468"/>
  <c r="J468"/>
  <c r="J75"/>
  <c r="P504"/>
  <c i="11" r="R97"/>
  <c r="P136"/>
  <c r="BK190"/>
  <c r="J190"/>
  <c r="J63"/>
  <c r="BK337"/>
  <c r="J337"/>
  <c r="J64"/>
  <c r="T364"/>
  <c r="BK424"/>
  <c r="J424"/>
  <c r="J67"/>
  <c r="P456"/>
  <c r="R518"/>
  <c r="R541"/>
  <c r="R574"/>
  <c r="P607"/>
  <c i="12" r="BK83"/>
  <c r="BK82"/>
  <c r="BK81"/>
  <c r="J81"/>
  <c r="J59"/>
  <c r="R83"/>
  <c r="R82"/>
  <c r="R81"/>
  <c i="2" r="P88"/>
  <c r="P101"/>
  <c r="R110"/>
  <c r="P121"/>
  <c i="3" r="P90"/>
  <c r="P89"/>
  <c r="P88"/>
  <c i="1" r="AU57"/>
  <c i="3" r="T107"/>
  <c i="4" r="P90"/>
  <c r="P89"/>
  <c r="P88"/>
  <c i="1" r="AU58"/>
  <c i="4" r="R107"/>
  <c i="5" r="R90"/>
  <c r="R89"/>
  <c r="R88"/>
  <c r="T99"/>
  <c i="7" r="BK90"/>
  <c r="J90"/>
  <c r="J65"/>
  <c r="BK100"/>
  <c r="J100"/>
  <c r="J66"/>
  <c i="8" r="T89"/>
  <c r="T88"/>
  <c r="T87"/>
  <c i="10" r="P98"/>
  <c r="P145"/>
  <c r="R204"/>
  <c r="R262"/>
  <c r="R301"/>
  <c r="T324"/>
  <c r="T323"/>
  <c r="BK387"/>
  <c r="J387"/>
  <c r="J71"/>
  <c r="BK437"/>
  <c r="J437"/>
  <c r="J72"/>
  <c r="R458"/>
  <c r="R468"/>
  <c r="R504"/>
  <c i="11" r="P97"/>
  <c r="P96"/>
  <c r="R136"/>
  <c r="R190"/>
  <c r="R337"/>
  <c r="R364"/>
  <c r="T424"/>
  <c r="BK456"/>
  <c r="J456"/>
  <c r="J70"/>
  <c r="P518"/>
  <c r="P541"/>
  <c r="P574"/>
  <c r="BK607"/>
  <c r="J607"/>
  <c r="J75"/>
  <c i="12" r="T83"/>
  <c r="T82"/>
  <c r="T81"/>
  <c i="2" r="BK97"/>
  <c r="J97"/>
  <c r="J62"/>
  <c i="10" r="BK456"/>
  <c r="J456"/>
  <c r="J73"/>
  <c i="2" r="BK117"/>
  <c r="J117"/>
  <c r="J65"/>
  <c i="9" r="BK83"/>
  <c r="J83"/>
  <c r="J61"/>
  <c i="10" r="BK251"/>
  <c r="J251"/>
  <c r="J64"/>
  <c r="BK257"/>
  <c r="J257"/>
  <c r="J65"/>
  <c r="BK320"/>
  <c r="J320"/>
  <c r="J68"/>
  <c i="11" r="BK452"/>
  <c r="J452"/>
  <c r="J68"/>
  <c r="BK358"/>
  <c r="J358"/>
  <c r="J65"/>
  <c r="BK516"/>
  <c r="J516"/>
  <c r="J71"/>
  <c i="12" r="E71"/>
  <c r="BE89"/>
  <c r="BE93"/>
  <c r="BE95"/>
  <c r="BE109"/>
  <c r="J75"/>
  <c r="BE84"/>
  <c r="BE87"/>
  <c r="BE100"/>
  <c r="BE104"/>
  <c r="F78"/>
  <c r="BE99"/>
  <c r="BE96"/>
  <c i="10" r="BK97"/>
  <c r="J97"/>
  <c r="J60"/>
  <c i="11" r="F55"/>
  <c r="J89"/>
  <c r="BE106"/>
  <c r="BE110"/>
  <c r="BE122"/>
  <c r="BE137"/>
  <c r="BE167"/>
  <c r="BE200"/>
  <c r="BE226"/>
  <c r="BE235"/>
  <c r="BE254"/>
  <c r="BE292"/>
  <c r="BE328"/>
  <c r="BE359"/>
  <c r="BE365"/>
  <c r="BE370"/>
  <c r="BE375"/>
  <c r="BE383"/>
  <c r="BE400"/>
  <c r="BE410"/>
  <c r="BE415"/>
  <c r="BE437"/>
  <c r="BE444"/>
  <c r="BE457"/>
  <c r="BE486"/>
  <c r="BE514"/>
  <c r="BE572"/>
  <c r="BE597"/>
  <c r="BE601"/>
  <c r="BE119"/>
  <c r="BE144"/>
  <c r="BE191"/>
  <c r="BE259"/>
  <c r="BE283"/>
  <c r="BE319"/>
  <c r="BE330"/>
  <c r="BE353"/>
  <c r="BE391"/>
  <c r="BE434"/>
  <c r="BE465"/>
  <c r="BE473"/>
  <c r="BE500"/>
  <c r="BE517"/>
  <c r="BE529"/>
  <c r="BE552"/>
  <c r="BE575"/>
  <c r="BE588"/>
  <c r="BE593"/>
  <c r="BE127"/>
  <c r="BE151"/>
  <c r="BE158"/>
  <c r="BE185"/>
  <c r="BE204"/>
  <c r="BE208"/>
  <c r="BE217"/>
  <c r="BE249"/>
  <c r="BE273"/>
  <c r="BE278"/>
  <c r="BE348"/>
  <c r="BE395"/>
  <c r="BE428"/>
  <c r="BE447"/>
  <c r="BE464"/>
  <c r="BE472"/>
  <c r="BE485"/>
  <c r="BE491"/>
  <c r="BE493"/>
  <c r="BE498"/>
  <c r="BE507"/>
  <c r="BE512"/>
  <c r="BE519"/>
  <c r="BE524"/>
  <c r="BE532"/>
  <c r="BE537"/>
  <c r="BE539"/>
  <c r="BE557"/>
  <c r="BE562"/>
  <c r="BE580"/>
  <c r="BE592"/>
  <c r="BE605"/>
  <c r="BE608"/>
  <c r="BE616"/>
  <c r="BE623"/>
  <c r="BE627"/>
  <c r="BE634"/>
  <c r="E48"/>
  <c r="BE98"/>
  <c r="BE115"/>
  <c r="BE130"/>
  <c r="BE134"/>
  <c r="BE176"/>
  <c r="BE244"/>
  <c r="BE266"/>
  <c r="BE301"/>
  <c r="BE310"/>
  <c r="BE324"/>
  <c r="BE335"/>
  <c r="BE338"/>
  <c r="BE343"/>
  <c r="BE405"/>
  <c r="BE419"/>
  <c r="BE425"/>
  <c r="BE431"/>
  <c r="BE441"/>
  <c r="BE450"/>
  <c r="BE451"/>
  <c r="BE453"/>
  <c r="BE478"/>
  <c r="BE480"/>
  <c r="BE505"/>
  <c r="BE542"/>
  <c r="BE547"/>
  <c r="BE567"/>
  <c r="BE582"/>
  <c r="BE586"/>
  <c i="10" r="J52"/>
  <c r="BE99"/>
  <c r="BE146"/>
  <c r="BE154"/>
  <c r="BE199"/>
  <c r="BE205"/>
  <c r="BE215"/>
  <c r="BE220"/>
  <c r="BE230"/>
  <c r="BE234"/>
  <c r="BE237"/>
  <c r="BE268"/>
  <c r="BE273"/>
  <c r="BE293"/>
  <c r="BE309"/>
  <c r="BE330"/>
  <c r="BE331"/>
  <c r="BE342"/>
  <c r="BE383"/>
  <c r="BE385"/>
  <c r="BE388"/>
  <c r="BE393"/>
  <c r="BE398"/>
  <c r="BE415"/>
  <c r="BE428"/>
  <c r="BE446"/>
  <c r="BE457"/>
  <c r="BE466"/>
  <c r="BE474"/>
  <c r="BE479"/>
  <c r="BE520"/>
  <c r="BE534"/>
  <c r="BE542"/>
  <c r="BE546"/>
  <c r="E48"/>
  <c r="F93"/>
  <c r="BE109"/>
  <c r="BE113"/>
  <c r="BE163"/>
  <c r="BE210"/>
  <c r="BE245"/>
  <c r="BE247"/>
  <c r="BE302"/>
  <c r="BE336"/>
  <c r="BE337"/>
  <c r="BE358"/>
  <c r="BE435"/>
  <c r="BE454"/>
  <c r="BE459"/>
  <c r="BE464"/>
  <c r="BE469"/>
  <c r="BE489"/>
  <c r="BE510"/>
  <c r="BE522"/>
  <c r="BE528"/>
  <c r="BE131"/>
  <c r="BE136"/>
  <c r="BE139"/>
  <c r="BE143"/>
  <c r="BE190"/>
  <c r="BE225"/>
  <c r="BE249"/>
  <c r="BE252"/>
  <c r="BE288"/>
  <c r="BE305"/>
  <c r="BE315"/>
  <c r="BE325"/>
  <c r="BE344"/>
  <c r="BE351"/>
  <c r="BE353"/>
  <c r="BE376"/>
  <c r="BE405"/>
  <c r="BE410"/>
  <c r="BE420"/>
  <c r="BE430"/>
  <c r="BE438"/>
  <c r="BE443"/>
  <c r="BE502"/>
  <c r="BE524"/>
  <c r="BE532"/>
  <c r="BE118"/>
  <c r="BE128"/>
  <c r="BE172"/>
  <c r="BE181"/>
  <c r="BE258"/>
  <c r="BE263"/>
  <c r="BE278"/>
  <c r="BE283"/>
  <c r="BE298"/>
  <c r="BE312"/>
  <c r="BE318"/>
  <c r="BE321"/>
  <c r="BE360"/>
  <c r="BE365"/>
  <c r="BE367"/>
  <c r="BE374"/>
  <c r="BE403"/>
  <c r="BE423"/>
  <c r="BE449"/>
  <c r="BE484"/>
  <c r="BE494"/>
  <c r="BE498"/>
  <c r="BE505"/>
  <c r="BE512"/>
  <c r="BE529"/>
  <c r="BE538"/>
  <c i="9" r="E71"/>
  <c r="J52"/>
  <c r="F55"/>
  <c r="BE84"/>
  <c i="8" r="J56"/>
  <c r="BE90"/>
  <c r="BE93"/>
  <c r="BE106"/>
  <c r="F59"/>
  <c r="BE98"/>
  <c i="7" r="BK89"/>
  <c r="BK88"/>
  <c r="J88"/>
  <c i="8" r="E50"/>
  <c r="BE101"/>
  <c r="BE103"/>
  <c r="BE95"/>
  <c i="7" r="J82"/>
  <c r="BE91"/>
  <c r="BE98"/>
  <c i="1" r="BB61"/>
  <c i="7" r="E50"/>
  <c r="BE104"/>
  <c r="F59"/>
  <c r="BE95"/>
  <c r="BE101"/>
  <c r="BE107"/>
  <c i="6" r="E50"/>
  <c r="J81"/>
  <c r="F84"/>
  <c r="BE90"/>
  <c r="BE91"/>
  <c i="4" r="BK89"/>
  <c r="J89"/>
  <c r="J64"/>
  <c i="5" r="E50"/>
  <c r="F59"/>
  <c r="J82"/>
  <c r="BE102"/>
  <c r="BE95"/>
  <c r="BE104"/>
  <c r="BE91"/>
  <c r="BE100"/>
  <c i="4" r="E76"/>
  <c r="J56"/>
  <c r="F59"/>
  <c r="BE96"/>
  <c r="BE101"/>
  <c r="BE111"/>
  <c r="BE108"/>
  <c r="BE113"/>
  <c r="BE116"/>
  <c r="BE91"/>
  <c r="BE99"/>
  <c r="BE109"/>
  <c i="3" r="E50"/>
  <c r="F59"/>
  <c r="BE96"/>
  <c r="BE109"/>
  <c r="BE113"/>
  <c r="J82"/>
  <c r="BE91"/>
  <c r="BE99"/>
  <c r="BE101"/>
  <c r="BE108"/>
  <c r="BE111"/>
  <c r="BE116"/>
  <c i="2" r="F55"/>
  <c r="J80"/>
  <c r="BE89"/>
  <c r="BE91"/>
  <c r="BE98"/>
  <c r="BE105"/>
  <c r="BE107"/>
  <c r="BE114"/>
  <c r="BE122"/>
  <c r="E48"/>
  <c r="BE102"/>
  <c r="BE94"/>
  <c r="BE118"/>
  <c r="BE125"/>
  <c r="BE111"/>
  <c r="BE128"/>
  <c i="4" r="F38"/>
  <c i="1" r="BC58"/>
  <c i="8" r="J36"/>
  <c i="1" r="AW62"/>
  <c i="2" r="F35"/>
  <c i="1" r="BB55"/>
  <c i="3" r="F38"/>
  <c i="1" r="BC57"/>
  <c i="4" r="F36"/>
  <c i="1" r="BA58"/>
  <c i="6" r="F36"/>
  <c i="1" r="BA60"/>
  <c i="7" r="F38"/>
  <c i="1" r="BC61"/>
  <c i="10" r="J34"/>
  <c i="1" r="AW64"/>
  <c i="11" r="F37"/>
  <c i="1" r="BD65"/>
  <c r="AS54"/>
  <c i="2" r="F37"/>
  <c i="1" r="BD55"/>
  <c i="3" r="F36"/>
  <c i="1" r="BA57"/>
  <c i="4" r="J36"/>
  <c i="1" r="AW58"/>
  <c i="4" r="F39"/>
  <c i="1" r="BD58"/>
  <c i="5" r="F37"/>
  <c i="1" r="BB59"/>
  <c i="6" r="J36"/>
  <c i="1" r="AW60"/>
  <c i="7" r="F39"/>
  <c i="1" r="BD61"/>
  <c i="8" r="F38"/>
  <c i="1" r="BC62"/>
  <c i="12" r="J34"/>
  <c i="1" r="AW66"/>
  <c i="12" r="F36"/>
  <c i="1" r="BC66"/>
  <c i="12" r="F37"/>
  <c i="1" r="BD66"/>
  <c i="5" r="F38"/>
  <c i="1" r="BC59"/>
  <c i="6" r="F37"/>
  <c i="1" r="BB60"/>
  <c i="9" r="F33"/>
  <c i="1" r="AZ63"/>
  <c i="12" r="F34"/>
  <c i="1" r="BA66"/>
  <c i="2" r="J34"/>
  <c i="1" r="AW55"/>
  <c i="3" r="F39"/>
  <c i="1" r="BD57"/>
  <c i="5" r="J36"/>
  <c i="1" r="AW59"/>
  <c i="5" r="F39"/>
  <c i="1" r="BD59"/>
  <c i="8" r="F36"/>
  <c i="1" r="BA62"/>
  <c i="9" r="F34"/>
  <c i="1" r="BA63"/>
  <c i="11" r="F35"/>
  <c i="1" r="BB65"/>
  <c i="10" r="F35"/>
  <c i="1" r="BB64"/>
  <c i="10" r="F36"/>
  <c i="1" r="BC64"/>
  <c i="2" r="F34"/>
  <c i="1" r="BA55"/>
  <c i="10" r="F34"/>
  <c i="1" r="BA64"/>
  <c i="2" r="F36"/>
  <c i="1" r="BC55"/>
  <c i="3" r="F37"/>
  <c i="1" r="BB57"/>
  <c i="4" r="F37"/>
  <c i="1" r="BB58"/>
  <c i="5" r="F36"/>
  <c i="1" r="BA59"/>
  <c i="6" r="F39"/>
  <c i="1" r="BD60"/>
  <c i="6" r="F38"/>
  <c i="1" r="BC60"/>
  <c i="7" r="J32"/>
  <c i="8" r="F39"/>
  <c i="1" r="BD62"/>
  <c i="11" r="F36"/>
  <c i="1" r="BC65"/>
  <c i="3" r="J36"/>
  <c i="1" r="AW57"/>
  <c i="7" r="F36"/>
  <c i="1" r="BA61"/>
  <c i="11" r="J34"/>
  <c i="1" r="AW65"/>
  <c i="7" r="J36"/>
  <c i="1" r="AW61"/>
  <c i="10" r="F37"/>
  <c i="1" r="BD64"/>
  <c i="8" r="F37"/>
  <c i="1" r="BB62"/>
  <c i="11" r="F34"/>
  <c i="1" r="BA65"/>
  <c i="12" r="F35"/>
  <c i="1" r="BB66"/>
  <c i="2" l="1" r="P87"/>
  <c r="P86"/>
  <c i="1" r="AU55"/>
  <c i="10" r="P323"/>
  <c i="7" r="T89"/>
  <c r="T88"/>
  <c i="11" r="P455"/>
  <c r="P95"/>
  <c i="1" r="AU65"/>
  <c i="10" r="R323"/>
  <c i="11" r="T455"/>
  <c i="5" r="P89"/>
  <c r="P88"/>
  <c i="1" r="AU59"/>
  <c i="10" r="P97"/>
  <c r="P96"/>
  <c i="1" r="AU64"/>
  <c i="10" r="T97"/>
  <c r="T96"/>
  <c i="2" r="T87"/>
  <c r="T86"/>
  <c i="7" r="R89"/>
  <c r="R88"/>
  <c i="5" r="T89"/>
  <c r="T88"/>
  <c i="3" r="T89"/>
  <c r="T88"/>
  <c i="11" r="R96"/>
  <c r="R95"/>
  <c i="4" r="R89"/>
  <c r="R88"/>
  <c i="11" r="R455"/>
  <c r="T96"/>
  <c r="T95"/>
  <c i="10" r="R97"/>
  <c r="R96"/>
  <c i="4" r="T89"/>
  <c r="T88"/>
  <c i="2" r="R87"/>
  <c r="R86"/>
  <c r="BK87"/>
  <c r="J87"/>
  <c r="J60"/>
  <c i="6" r="BK88"/>
  <c r="J88"/>
  <c r="J64"/>
  <c i="10" r="BK323"/>
  <c r="J323"/>
  <c r="J69"/>
  <c i="9" r="BK82"/>
  <c r="J82"/>
  <c r="J60"/>
  <c i="11" r="BK455"/>
  <c r="J455"/>
  <c r="J69"/>
  <c i="12" r="J82"/>
  <c r="J60"/>
  <c r="J83"/>
  <c r="J61"/>
  <c i="3" r="BK89"/>
  <c r="J89"/>
  <c r="J64"/>
  <c i="5" r="BK89"/>
  <c r="J89"/>
  <c r="J64"/>
  <c i="8" r="BK88"/>
  <c r="J88"/>
  <c r="J64"/>
  <c i="11" r="BK96"/>
  <c r="J96"/>
  <c r="J60"/>
  <c i="10" r="BK96"/>
  <c r="J96"/>
  <c i="1" r="AG61"/>
  <c i="7" r="J89"/>
  <c r="J64"/>
  <c r="J63"/>
  <c i="4" r="BK88"/>
  <c r="J88"/>
  <c i="3" r="F35"/>
  <c i="1" r="AZ57"/>
  <c r="AU56"/>
  <c i="8" r="J35"/>
  <c i="1" r="AV62"/>
  <c r="AT62"/>
  <c i="12" r="J30"/>
  <c i="1" r="AG66"/>
  <c i="4" r="F35"/>
  <c i="1" r="AZ58"/>
  <c r="BA56"/>
  <c r="AW56"/>
  <c i="10" r="F33"/>
  <c i="1" r="AZ64"/>
  <c r="BC56"/>
  <c r="AY56"/>
  <c i="5" r="J35"/>
  <c i="1" r="AV59"/>
  <c r="AT59"/>
  <c i="2" r="F33"/>
  <c i="1" r="AZ55"/>
  <c i="3" r="J35"/>
  <c i="1" r="AV57"/>
  <c r="AT57"/>
  <c i="6" r="F35"/>
  <c i="1" r="AZ60"/>
  <c i="7" r="J35"/>
  <c i="1" r="AV61"/>
  <c r="AT61"/>
  <c r="AN61"/>
  <c i="9" r="J33"/>
  <c i="1" r="AV63"/>
  <c r="AT63"/>
  <c i="12" r="J33"/>
  <c i="1" r="AV66"/>
  <c r="AT66"/>
  <c r="AN66"/>
  <c i="12" r="F33"/>
  <c i="1" r="AZ66"/>
  <c i="2" r="J33"/>
  <c i="1" r="AV55"/>
  <c r="AT55"/>
  <c i="4" r="J35"/>
  <c i="1" r="AV58"/>
  <c r="AT58"/>
  <c i="8" r="F35"/>
  <c i="1" r="AZ62"/>
  <c r="BB56"/>
  <c r="AX56"/>
  <c i="5" r="F35"/>
  <c i="1" r="AZ59"/>
  <c i="7" r="F35"/>
  <c i="1" r="AZ61"/>
  <c i="10" r="J30"/>
  <c i="1" r="AG64"/>
  <c i="11" r="F33"/>
  <c i="1" r="AZ65"/>
  <c r="BD56"/>
  <c i="10" r="J33"/>
  <c i="1" r="AV64"/>
  <c r="AT64"/>
  <c i="6" r="J35"/>
  <c i="1" r="AV60"/>
  <c r="AT60"/>
  <c i="11" r="J33"/>
  <c i="1" r="AV65"/>
  <c r="AT65"/>
  <c i="4" r="J32"/>
  <c i="1" r="AG58"/>
  <c i="6" l="1" r="BK87"/>
  <c r="J87"/>
  <c i="8" r="BK87"/>
  <c r="J87"/>
  <c r="J63"/>
  <c i="2" r="BK86"/>
  <c r="J86"/>
  <c r="J59"/>
  <c i="11" r="BK95"/>
  <c r="J95"/>
  <c r="J59"/>
  <c i="3" r="BK88"/>
  <c r="J88"/>
  <c r="J63"/>
  <c i="5" r="BK88"/>
  <c r="J88"/>
  <c r="J63"/>
  <c i="9" r="BK81"/>
  <c r="J81"/>
  <c i="12" r="J39"/>
  <c i="1" r="AN64"/>
  <c i="10" r="J59"/>
  <c r="J39"/>
  <c i="7" r="J41"/>
  <c i="1" r="AN58"/>
  <c i="4" r="J63"/>
  <c r="J41"/>
  <c i="1" r="AZ56"/>
  <c r="AV56"/>
  <c r="AT56"/>
  <c r="BB54"/>
  <c r="AX54"/>
  <c i="6" r="J32"/>
  <c i="1" r="AG60"/>
  <c r="BA54"/>
  <c r="AW54"/>
  <c r="AK30"/>
  <c r="AU54"/>
  <c i="9" r="J30"/>
  <c i="1" r="AG63"/>
  <c r="BD54"/>
  <c r="W33"/>
  <c r="BC54"/>
  <c r="AY54"/>
  <c i="6" l="1" r="J41"/>
  <c i="9" r="J39"/>
  <c r="J59"/>
  <c i="6" r="J63"/>
  <c i="1" r="AN63"/>
  <c r="AN60"/>
  <c i="5" r="J32"/>
  <c i="1" r="AG59"/>
  <c i="8" r="J32"/>
  <c i="1" r="AG62"/>
  <c r="W31"/>
  <c r="W30"/>
  <c r="W32"/>
  <c i="11" r="J30"/>
  <c i="1" r="AG65"/>
  <c i="3" r="J32"/>
  <c i="1" r="AG57"/>
  <c i="2" r="J30"/>
  <c i="1" r="AG55"/>
  <c r="AZ54"/>
  <c r="W29"/>
  <c i="5" l="1" r="J41"/>
  <c i="2" r="J39"/>
  <c i="11" r="J39"/>
  <c i="8" r="J41"/>
  <c i="3" r="J41"/>
  <c i="1" r="AN59"/>
  <c r="AN62"/>
  <c r="AN57"/>
  <c r="AN55"/>
  <c r="AN65"/>
  <c r="AG56"/>
  <c r="AV54"/>
  <c r="AK29"/>
  <c l="1" r="AN56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<sst xmlns="http://schemas.openxmlformats.org/spreadsheetml/2006/main">
  <si>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</si>
  <si>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</si>
  <si>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</si>
  <si>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</si>
  <si>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</si>
  <si>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{72d76c7d-0546-4fcd-a9a2-aa96dd0a1b7d}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</si>
  <si>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</si>
  <si>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</si>
  <si>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</si>
  <si>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</si>
  <si>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</si>
  <si>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</si>
  <si>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</si>
  <si>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</si>
  <si>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</si>
  <si>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5/21049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</si>
  <si>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</si>
  <si>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</si>
  <si>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Překladiště a sběrný dvůr TS Bruntál - 0. etapa_soutěž</t>
  </si>
  <si>
    <t>KSO:</t>
  </si>
  <si>
    <t>CC-CZ:</t>
  </si>
  <si>
    <t>Místo:</t>
  </si>
  <si>
    <t>Bruntál</t>
  </si>
  <si>
    <t>Datum:</t>
  </si>
  <si>
    <t>31.5.2024</t>
  </si>
  <si>
    <t>Zadavatel:</t>
  </si>
  <si>
    <t>IČ:</t>
  </si>
  <si>
    <t>TS Bruntál s.ro.</t>
  </si>
  <si>
    <t>DIČ:</t>
  </si>
  <si>
    <t>Uchazeč:</t>
  </si>
  <si>
    <t>Vyplň údaj</t>
  </si>
  <si>
    <t>Projektant:</t>
  </si>
  <si>
    <t>SHB a.s.</t>
  </si>
  <si>
    <t>True</t>
  </si>
  <si>
    <t>Zpracovatel:</t>
  </si>
  <si>
    <t>Ing. Michal Pazdziora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</si>
  <si>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</si>
  <si>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</si>
  <si>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</si>
  <si>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</si>
  <si>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</si>
  <si>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</si>
  <si>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</si>
  <si>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</si>
  <si>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</si>
  <si>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</si>
  <si>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</si>
  <si>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</si>
  <si>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</si>
  <si>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</si>
  <si>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</si>
  <si>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</si>
  <si>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</si>
  <si>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</si>
  <si>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</si>
  <si>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</si>
  <si>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</si>
  <si>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</si>
  <si>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</si>
  <si>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</si>
  <si>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</si>
  <si>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</si>
  <si>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</si>
  <si>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</si>
  <si>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</si>
  <si>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</si>
  <si>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</si>
  <si>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</si>
  <si>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</si>
  <si>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</si>
  <si>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</si>
  <si>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</si>
  <si>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</si>
  <si>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</si>
  <si>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</si>
  <si>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</si>
  <si>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</si>
  <si>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</si>
  <si>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</si>
  <si>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</si>
  <si>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</si>
  <si>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{20c83dc5-5eda-4d4c-9e9f-3ff7ccbf29fd}</t>
  </si>
  <si>
    <t>2</t>
  </si>
  <si>
    <t>SO 001</t>
  </si>
  <si>
    <t xml:space="preserve">Demolice stávajících budov, zařízení a příprava území </t>
  </si>
  <si>
    <t>{21ba6212-b36b-424f-a5de-b73a95e73039}</t>
  </si>
  <si>
    <t>001</t>
  </si>
  <si>
    <t>Bourání skladu nebezpečného odpadu</t>
  </si>
  <si>
    <t>Soupis</t>
  </si>
  <si>
    <t>{1c19dd3d-724b-48fd-9d9a-4b9a551ea559}</t>
  </si>
  <si>
    <t>002</t>
  </si>
  <si>
    <t>Bourání přístřešku kójí tříděného odpadu</t>
  </si>
  <si>
    <t>{27158643-1d01-4851-87e4-767741f336c7}</t>
  </si>
  <si>
    <t>003</t>
  </si>
  <si>
    <t>Bourání betonových kójí</t>
  </si>
  <si>
    <t>{6ee2ee82-d931-403b-9592-a2ff439e49b8}</t>
  </si>
  <si>
    <t>006</t>
  </si>
  <si>
    <t>Bourání kontejnerů a UNIMO buňky usazené na zpevněných plochách</t>
  </si>
  <si>
    <t>{d1f22e0b-24f9-4876-9197-121c137260af}</t>
  </si>
  <si>
    <t>008</t>
  </si>
  <si>
    <t>Bourání oplocení</t>
  </si>
  <si>
    <t>{d47cca46-994f-4a77-9e27-168a6548c662}</t>
  </si>
  <si>
    <t>010</t>
  </si>
  <si>
    <t>Příprava území</t>
  </si>
  <si>
    <t>{853562c1-760a-41f4-8c49-7fb4388a3efb}</t>
  </si>
  <si>
    <t>SO 111</t>
  </si>
  <si>
    <t>Zpevněné plochy</t>
  </si>
  <si>
    <t>{0d528505-1ee4-452d-92d5-4832a0a8b4d6}</t>
  </si>
  <si>
    <t>SO 701</t>
  </si>
  <si>
    <t>Sklad nebezpečného odpadu</t>
  </si>
  <si>
    <t>{b3b01d10-ef57-4d50-bf52-8326133999a7}</t>
  </si>
  <si>
    <t>SO 702</t>
  </si>
  <si>
    <t>Přístřešek pro kóje</t>
  </si>
  <si>
    <t>{1278bf45-4273-43b9-bf78-faf45f390d76}</t>
  </si>
  <si>
    <t>SO 801</t>
  </si>
  <si>
    <t>Vegetační úpravy</t>
  </si>
  <si>
    <t>{faac24ee-bac5-4ac1-a2a7-3d3ea5d41f3c}</t>
  </si>
  <si>
    <t>KRYCÍ LIST SOUPISU PRACÍ</t>
  </si>
  <si>
    <t>Objekt:</t>
  </si>
  <si>
    <t>SO 000 - Všeobecné položky</t>
  </si>
  <si>
    <t>Ing. Petr Fraš</t>
  </si>
  <si>
    <t>REKAPITULACE ČLENĚNÍ SOUPISU PRACÍ</t>
  </si>
  <si>
    <t>Kód dílu - Popis</t>
  </si>
  <si>
    <t>Cena celkem [CZK]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</si>
  <si>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</si>
  <si>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</si>
  <si>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</si>
  <si>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</si>
  <si>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</si>
  <si>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</si>
  <si>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</si>
  <si>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</si>
  <si>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</si>
  <si>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</si>
  <si>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</si>
  <si>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</si>
  <si>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</si>
  <si>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</si>
  <si>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</si>
  <si>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</si>
  <si>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</si>
  <si>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</si>
  <si>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</si>
  <si>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</si>
  <si>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</si>
  <si>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</si>
  <si>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</si>
  <si>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</si>
  <si>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</si>
  <si>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</si>
  <si>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</si>
  <si>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013002000</t>
  </si>
  <si>
    <t>Projektové práce</t>
  </si>
  <si>
    <t>kpl</t>
  </si>
  <si>
    <t>vlastni</t>
  </si>
  <si>
    <t>1024</t>
  </si>
  <si>
    <t>1755040545</t>
  </si>
  <si>
    <t>P</t>
  </si>
  <si>
    <t>Poznámka k položce:_x000d_
- vypracování dokumentace přechodného DZ_x000d_
- projednání dopravního opatření na DI Policie ČR, včetně zajištění vydání stanovení, získání rozhodnutí (zvláštní užívání komunikace k prováděným pracím a úhrady vyměřených poplatků) před zahájením prací</t>
  </si>
  <si>
    <t>013244000</t>
  </si>
  <si>
    <t>Dokumentace dílenská</t>
  </si>
  <si>
    <t>kpl.</t>
  </si>
  <si>
    <t>vlastní</t>
  </si>
  <si>
    <t>-955577452</t>
  </si>
  <si>
    <t>Poznámka k položce:_x000d_
V jednotkové ceně zahrnuty náklady na vypracování :_x000d_
Prováděcí / dílenské dokumentace pro provedení stavby vč. potřebných detailů_x000d_
Účast geologa na stavbě a vypracování měření modulů přetvárnosti dotčených ploch a případná úprava sanace podle skutečně naměřených hodnot_x000d_
VEŠKERÉ FORMY A PŘEDÁNÍ SE ŘÍDÍ PODMÍNKAMI ZADÁVACÍ DOKUMENTACE STAVBY</t>
  </si>
  <si>
    <t>VV</t>
  </si>
  <si>
    <t>3</t>
  </si>
  <si>
    <t>013254000</t>
  </si>
  <si>
    <t>Dokumentace skutečného provedení stavby</t>
  </si>
  <si>
    <t>-82781906</t>
  </si>
  <si>
    <t>Poznámka k položce:_x000d_
VEŠKERÉ FORMY A PŘEDÁNÍ SE ŘÍDÍ PODMÍNKAMI ZADÁVACÍ DOKUMENTACE STAVBY</t>
  </si>
  <si>
    <t>VRN2</t>
  </si>
  <si>
    <t>Příprava staveniště</t>
  </si>
  <si>
    <t>4</t>
  </si>
  <si>
    <t>020001000</t>
  </si>
  <si>
    <t>172869246</t>
  </si>
  <si>
    <t>Poznámka k položce:_x000d_
-Zřízení trvalé, dočasné 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</t>
  </si>
  <si>
    <t>VRN3</t>
  </si>
  <si>
    <t>Zařízení staveniště</t>
  </si>
  <si>
    <t>030001000</t>
  </si>
  <si>
    <t>-293184004</t>
  </si>
  <si>
    <t>Poznámka k položce:_x000d_
-kancelářské/skladovací/sociální objekty, oplocení stavby, ostraha staveniště, kompletní vnitrostaveništní rozvody všech potřebných energií vč. jejich poplatků, zajištění podružných měření spotřeby</t>
  </si>
  <si>
    <t>6</t>
  </si>
  <si>
    <t>034303000</t>
  </si>
  <si>
    <t>Dopravní značení na staveništi</t>
  </si>
  <si>
    <t>527806823</t>
  </si>
  <si>
    <t>Poznámka k položce:_x000d_
- zajištění přechodného dopravního značení na objízdné trasy_x000d_
- zrušení přechodného dopravního značení</t>
  </si>
  <si>
    <t>7</t>
  </si>
  <si>
    <t>039002000</t>
  </si>
  <si>
    <t>Zrušení zařízení staveniště</t>
  </si>
  <si>
    <t>109837915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</si>
  <si>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</si>
  <si>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</si>
  <si>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</si>
  <si>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8</t>
  </si>
  <si>
    <t>043103000</t>
  </si>
  <si>
    <t>Zkoušky bez rozlišení</t>
  </si>
  <si>
    <t>981678019</t>
  </si>
  <si>
    <t>Poznámka k položce:_x000d_
Provedení všech zkoušek a revizí předepsaných projektovou a zadávací dokumentací, platnými normami, návodů k obsluze - (neuvedených v jednotlivých soupisech prací)</t>
  </si>
  <si>
    <t>9</t>
  </si>
  <si>
    <t>045002000</t>
  </si>
  <si>
    <t>Kompletační a koordinační činnost</t>
  </si>
  <si>
    <t>95948490</t>
  </si>
  <si>
    <t>Poznámka k položce:_x000d_
-příprava předávací dokumentace dle ZD_x000d_
-ostatní kompletační činnost</t>
  </si>
  <si>
    <t>VRN7</t>
  </si>
  <si>
    <t>Provozní vlivy</t>
  </si>
  <si>
    <t>10</t>
  </si>
  <si>
    <t>071103000</t>
  </si>
  <si>
    <t>Provoz investora</t>
  </si>
  <si>
    <t>1085896636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</si>
  <si>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areálu, provizorní bezpečnostní zastřešení vstupu do objektu)_x000d_
(+ případná ochrana a zakrytí určených prvků a konstrukcí - ZABEZPEČENÍ PŘED POŠKOZENÍM STAVEBNÍ ČINNOSTÍ)</t>
  </si>
  <si>
    <t>VRN9</t>
  </si>
  <si>
    <t>Ostatní náklady</t>
  </si>
  <si>
    <t>11</t>
  </si>
  <si>
    <t>090001000</t>
  </si>
  <si>
    <t>-1900314145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</si>
  <si>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</si>
  <si>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>091002000</t>
  </si>
  <si>
    <t>Provizorní sjezd na staveniště</t>
  </si>
  <si>
    <t>m2</t>
  </si>
  <si>
    <t>269429909</t>
  </si>
  <si>
    <t>Poznámka k položce:_x000d_
-kompletní provedení provizorního sjezdu ze silnice Polní na stavenište_x000d_
-tloušťka a skladba konstrukce dle potřeby zhotovitele (štěrkodrť, recyklát, betonové panely apod), rozpočet předpokládá kryt z kameniva 2x 200mm_x000d_
-následné uvedení do původního stavu</t>
  </si>
  <si>
    <t>110</t>
  </si>
  <si>
    <t>13</t>
  </si>
  <si>
    <t>092002000</t>
  </si>
  <si>
    <t>Provizorní přístup k obsluze nových objektů</t>
  </si>
  <si>
    <t>1840457333</t>
  </si>
  <si>
    <t>Poznámka k položce:_x000d_
-kompletní provedení provizorního přístupu k obsluze nových objektů, do doby výstavby 1.a 2.etapy_x000d_
-tloušťka a skladba konstrukce dle potřeby investora (štěrkodrť, recyklát, betonové panely apod), předpokládá kryt z kameniva 2x 200mm_x000d_
-včetně dosvahování na stávající stav</t>
  </si>
  <si>
    <t>485</t>
  </si>
  <si>
    <t xml:space="preserve">SO 001 - Demolice stávajících budov, zařízení a příprava území </t>
  </si>
  <si>
    <t>Soupis:</t>
  </si>
  <si>
    <t>001 - Bourání skladu nebezpečného odpadu</t>
  </si>
  <si>
    <t>HSV - Práce a dodávky HSV</t>
  </si>
  <si>
    <t xml:space="preserve">    9 - Ostatní konstrukce a práce, bourání</t>
  </si>
  <si>
    <t xml:space="preserve">    997 - Přesun sutě</t>
  </si>
  <si>
    <t>HSV</t>
  </si>
  <si>
    <t>Práce a dodávky HSV</t>
  </si>
  <si>
    <t>Ostatní konstrukce a práce, bourání</t>
  </si>
  <si>
    <t>961055111</t>
  </si>
  <si>
    <t>Bourání základů z betonu železového</t>
  </si>
  <si>
    <t>m3</t>
  </si>
  <si>
    <t>CS ÚRS 2024 01</t>
  </si>
  <si>
    <t>-407244563</t>
  </si>
  <si>
    <t>Online PSC</t>
  </si>
  <si>
    <t>https://podminky.urs.cz/item/CS_URS_2024_01/961055111</t>
  </si>
  <si>
    <t>"železobeton"</t>
  </si>
  <si>
    <t>0,6*0,6*0,8*15</t>
  </si>
  <si>
    <t>Součet</t>
  </si>
  <si>
    <t>965043441</t>
  </si>
  <si>
    <t>Bourání mazanin betonových s potěrem nebo teracem tl. do 150 mm, plochy přes 4 m2</t>
  </si>
  <si>
    <t>-356084597</t>
  </si>
  <si>
    <t>https://podminky.urs.cz/item/CS_URS_2024_01/965043441</t>
  </si>
  <si>
    <t>21,29*10,39*0,2</t>
  </si>
  <si>
    <t>965049112</t>
  </si>
  <si>
    <t>Bourání mazanin Příplatek k cenám za bourání mazanin betonových se svařovanou sítí, tl. přes 100 mm</t>
  </si>
  <si>
    <t>-1914853853</t>
  </si>
  <si>
    <t>https://podminky.urs.cz/item/CS_URS_2024_01/965049112</t>
  </si>
  <si>
    <t>981332111</t>
  </si>
  <si>
    <t>Demolice ocelových konstrukcí hal, sil, technologických zařízení apod. jakýmkoliv způsobem</t>
  </si>
  <si>
    <t>t</t>
  </si>
  <si>
    <t>-22382824</t>
  </si>
  <si>
    <t>https://podminky.urs.cz/item/CS_URS_2024_01/981332111</t>
  </si>
  <si>
    <t>"30 kg/m3 OP"</t>
  </si>
  <si>
    <t>21,29*10,39*4,28*30*0,001</t>
  </si>
  <si>
    <t>(0,195+5,0)*21,29*(5,535-4,28)*30*0,001</t>
  </si>
  <si>
    <t>997</t>
  </si>
  <si>
    <t>Přesun sutě</t>
  </si>
  <si>
    <t>979951112R00</t>
  </si>
  <si>
    <t>Výkup kovů - železný šrot tl. nad 4 mm</t>
  </si>
  <si>
    <t>1088983046</t>
  </si>
  <si>
    <t>997006006</t>
  </si>
  <si>
    <t>Úprava stavebního odpadu drcení s dopravou na vzdálenost do 100 m a naložením do drtícího zařízení ze zdiva betonového</t>
  </si>
  <si>
    <t>-363987984</t>
  </si>
  <si>
    <t>https://podminky.urs.cz/item/CS_URS_2024_01/997006006</t>
  </si>
  <si>
    <t>997221551</t>
  </si>
  <si>
    <t>Vodorovná doprava suti bez naložení, ale se složením a s hrubým urovnáním ze sypkých materiálů, na vzdálenost do 1 km</t>
  </si>
  <si>
    <t>-786883409</t>
  </si>
  <si>
    <t>https://podminky.urs.cz/item/CS_URS_2024_01/997221551</t>
  </si>
  <si>
    <t>997221559</t>
  </si>
  <si>
    <t>Vodorovná doprava suti bez naložení, ale se složením a s hrubým urovnáním Příplatek k ceně za každý další započatý 1 km přes 1 km</t>
  </si>
  <si>
    <t>-1460654069</t>
  </si>
  <si>
    <t>https://podminky.urs.cz/item/CS_URS_2024_01/997221559</t>
  </si>
  <si>
    <t>32,566*2</t>
  </si>
  <si>
    <t>997221611</t>
  </si>
  <si>
    <t>Nakládání na dopravní prostředky pro vodorovnou dopravu suti</t>
  </si>
  <si>
    <t>1939534566</t>
  </si>
  <si>
    <t>https://podminky.urs.cz/item/CS_URS_2024_01/997221611</t>
  </si>
  <si>
    <t>002 - Bourání přístřešku kójí tříděného odpadu</t>
  </si>
  <si>
    <t>-1493216766</t>
  </si>
  <si>
    <t>0,6*0,6*0,8*10</t>
  </si>
  <si>
    <t>Bourání mazanin betonových s potěrem nebo teracem tl do 150 mm pl přes 4 m2</t>
  </si>
  <si>
    <t>-202032441</t>
  </si>
  <si>
    <t>20,37*5,55*0,2</t>
  </si>
  <si>
    <t>-1515839256</t>
  </si>
  <si>
    <t>-1608961506</t>
  </si>
  <si>
    <t>"15 kg/m3 OP"</t>
  </si>
  <si>
    <t>20,37*5,55*3,79*15*0,001</t>
  </si>
  <si>
    <t>20,37*5,55*(1,15/2)*15*0,001</t>
  </si>
  <si>
    <t>1410070491</t>
  </si>
  <si>
    <t>1659863431</t>
  </si>
  <si>
    <t>Vodorovná doprava suti bez naložení, ale se složením a s hrubým urovnáním ze sypkých materiálů, na vzdálenost do 1 km</t>
  </si>
  <si>
    <t>-1223448063</t>
  </si>
  <si>
    <t>Vodorovná doprava suti bez naložení, ale se složením a s hrubým urovnáním Příplatek k ceně za každý další i započatý 1 km přes 1 km</t>
  </si>
  <si>
    <t>1150308872</t>
  </si>
  <si>
    <t>7,402*2</t>
  </si>
  <si>
    <t>-2092320084</t>
  </si>
  <si>
    <t>003 - Bourání betonových kójí</t>
  </si>
  <si>
    <t>1825689887</t>
  </si>
  <si>
    <t>"železobeton podzemní část do nezámrzné hloubky"</t>
  </si>
  <si>
    <t>(0,3+5,0+0,3+5,0+0,3+6,2+5,5)*0,3*0,8</t>
  </si>
  <si>
    <t>962052211</t>
  </si>
  <si>
    <t>Bourání zdiva železobetonového nadzákladového, objemu přes 1 m3</t>
  </si>
  <si>
    <t>-1469737828</t>
  </si>
  <si>
    <t>https://podminky.urs.cz/item/CS_URS_2024_01/962052211</t>
  </si>
  <si>
    <t>"nadzemní část"</t>
  </si>
  <si>
    <t>(0,3+5,0+0,3+5,0+0,3+6,2+5,5)*0,3*1,6</t>
  </si>
  <si>
    <t>-682806447</t>
  </si>
  <si>
    <t>-1705110504</t>
  </si>
  <si>
    <t>915671002</t>
  </si>
  <si>
    <t>006 - Bourání kontejnerů a UNIMO buňky usazené na zpevněných plochách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</si>
  <si>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</si>
  <si>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</si>
  <si>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</si>
  <si>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</si>
  <si>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</si>
  <si>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</si>
  <si>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9147201.3</t>
  </si>
  <si>
    <t>Likvidace kontejneru sklad 6,0x3,0*2,8 m - kompletní provedení, odpojení od přípojek</t>
  </si>
  <si>
    <t>soubo</t>
  </si>
  <si>
    <t>512</t>
  </si>
  <si>
    <t>-1248952549</t>
  </si>
  <si>
    <t>921047.1</t>
  </si>
  <si>
    <t>Zaslepení přípojek ke kontejnerům</t>
  </si>
  <si>
    <t>soubor</t>
  </si>
  <si>
    <t>-472921414</t>
  </si>
  <si>
    <t>008 - Bourání oplocení</t>
  </si>
  <si>
    <t>961044111</t>
  </si>
  <si>
    <t>Bourání základů z betonu prostého</t>
  </si>
  <si>
    <t>-277063477</t>
  </si>
  <si>
    <t>https://podminky.urs.cz/item/CS_URS_2024_01/961044111</t>
  </si>
  <si>
    <t>"patky"</t>
  </si>
  <si>
    <t>0,4*0,4*0,9*35</t>
  </si>
  <si>
    <t>966071822</t>
  </si>
  <si>
    <t>Rozebrání oplocení z pletiva drátěného se čtvercovými oky, výšky přes 1,6 do 2,0 m</t>
  </si>
  <si>
    <t>m</t>
  </si>
  <si>
    <t>286656937</t>
  </si>
  <si>
    <t>https://podminky.urs.cz/item/CS_URS_2024_01/966071822</t>
  </si>
  <si>
    <t>"viz TZ" 103</t>
  </si>
  <si>
    <t>966071832</t>
  </si>
  <si>
    <t>Rozebrání oplocení z pletiva ostnatého drátu, výšky přes 2,0 m</t>
  </si>
  <si>
    <t>1838577688</t>
  </si>
  <si>
    <t>https://podminky.urs.cz/item/CS_URS_2024_01/966071832</t>
  </si>
  <si>
    <t>-1312250002</t>
  </si>
  <si>
    <t>10,831</t>
  </si>
  <si>
    <t>1596791660</t>
  </si>
  <si>
    <t>816838264</t>
  </si>
  <si>
    <t>010 - Příprava území</t>
  </si>
  <si>
    <t xml:space="preserve">    1 - Zemní práce</t>
  </si>
  <si>
    <t>Zemní práce</t>
  </si>
  <si>
    <t>111251101</t>
  </si>
  <si>
    <t>Odstranění křovin a stromů s odstraněním kořenů strojně průměru kmene do 100 mm v rovině nebo ve svahu sklonu terénu do 1:5, při celkové ploše do 100 m2</t>
  </si>
  <si>
    <t>2098232134</t>
  </si>
  <si>
    <t>https://podminky.urs.cz/item/CS_URS_2024_01/111251101</t>
  </si>
  <si>
    <t>Poznámka k položce:_x000d_
štěpkovaná dřevní hmota nebo kulatina bude využita na stavbě nebo ponehána investorovi</t>
  </si>
  <si>
    <t>1121552R</t>
  </si>
  <si>
    <t>Štěpkování pařezů s naložením na dopravní prostředek a odvozem do 20 km</t>
  </si>
  <si>
    <t>kus</t>
  </si>
  <si>
    <t>vlastní.</t>
  </si>
  <si>
    <t>1383389116</t>
  </si>
  <si>
    <t>Poznámka k položce:_x000d_
štěpkovaná dřevní hmota bude využita na stavbě nebo ponehána investorovi</t>
  </si>
  <si>
    <t>112251102</t>
  </si>
  <si>
    <t>Odstranění pařezů strojně s jejich vykopáním nebo vytrháním průměru přes 300 do 500 mm</t>
  </si>
  <si>
    <t>236868623</t>
  </si>
  <si>
    <t>https://podminky.urs.cz/item/CS_URS_2024_01/112251102</t>
  </si>
  <si>
    <t>112251103</t>
  </si>
  <si>
    <t>Odstranění pařezů strojně s jejich vykopáním nebo vytrháním průměru přes 500 do 700 mm</t>
  </si>
  <si>
    <t>187848071</t>
  </si>
  <si>
    <t>https://podminky.urs.cz/item/CS_URS_2024_01/112251103</t>
  </si>
  <si>
    <t>121151115</t>
  </si>
  <si>
    <t>Sejmutí ornice strojně při souvislé ploše přes 100 do 500 m2, tl. vrstvy přes 250 do 300 mm</t>
  </si>
  <si>
    <t>1179859073</t>
  </si>
  <si>
    <t>https://podminky.urs.cz/item/CS_URS_2024_01/121151115</t>
  </si>
  <si>
    <t>121151125</t>
  </si>
  <si>
    <t>Sejmutí ornice strojně při souvislé ploše přes 500 m2, tl. vrstvy přes 250 do 300 mm</t>
  </si>
  <si>
    <t>1317046006</t>
  </si>
  <si>
    <t>https://podminky.urs.cz/item/CS_URS_2024_01/121151125</t>
  </si>
  <si>
    <t>"sejmutí humózní vrstvy" 902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</si>
  <si>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</si>
  <si>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</si>
  <si>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1197307503</t>
  </si>
  <si>
    <t>https://podminky.urs.cz/item/CS_URS_2024_01/162351103</t>
  </si>
  <si>
    <t>"přemístění sejmuté ornice na mezideponi v rámci staveniště"</t>
  </si>
  <si>
    <t>(902+378,4)*0,3</t>
  </si>
  <si>
    <t>SO 111 - Zpevněné plochy</t>
  </si>
  <si>
    <t>1R</t>
  </si>
  <si>
    <t>-808084985</t>
  </si>
  <si>
    <t>SO 701 - Sklad nebezpečného odpadu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</si>
  <si>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</si>
  <si>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</si>
  <si>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</si>
  <si>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</si>
  <si>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</si>
  <si>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</si>
  <si>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</si>
  <si>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</si>
  <si>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</si>
  <si>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</si>
  <si>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</si>
  <si>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</si>
  <si>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</si>
  <si>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767 - Konstrukce zámečnické</t>
  </si>
  <si>
    <t>131251104</t>
  </si>
  <si>
    <t>Hloubení nezapažených jam a zářezů strojně s urovnáním dna do předepsaného profilu a spádu v hornině třídy těžitelnosti I skupiny 3 přes 100 do 500 m3</t>
  </si>
  <si>
    <t>-315455269</t>
  </si>
  <si>
    <t>https://podminky.urs.cz/item/CS_URS_2024_01/131251104</t>
  </si>
  <si>
    <t>TZ, Základy</t>
  </si>
  <si>
    <t>0,65*135,6</t>
  </si>
  <si>
    <t>0,5*70,1</t>
  </si>
  <si>
    <t>0,3*22,8</t>
  </si>
  <si>
    <t>0,55*2,4*2,4*4+0,4*1,8*1,8*4</t>
  </si>
  <si>
    <t>0,55*2,4*2,6*6+0,4*1,8*2*6</t>
  </si>
  <si>
    <t>0,55*2,6*3*4+0,4*2*2,4*4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</si>
  <si>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</si>
  <si>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</si>
  <si>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-1003167442</t>
  </si>
  <si>
    <t>https://podminky.urs.cz/item/CS_URS_2024_01/162751117</t>
  </si>
  <si>
    <t>201,958-31,668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</si>
  <si>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</si>
  <si>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</si>
  <si>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60046529</t>
  </si>
  <si>
    <t>https://podminky.urs.cz/item/CS_URS_2024_01/162751119</t>
  </si>
  <si>
    <t>170,29*5 "Přepočtené koeficientem množství</t>
  </si>
  <si>
    <t>167151111</t>
  </si>
  <si>
    <t>Nakládání, skládání a překládání neulehlého výkopku nebo sypaniny strojně nakládání, množství přes 100 m3, z hornin třídy těžitelnosti I, skupiny 1 až 3</t>
  </si>
  <si>
    <t>1703097836</t>
  </si>
  <si>
    <t>https://podminky.urs.cz/item/CS_URS_2024_01/167151111</t>
  </si>
  <si>
    <t>171201231</t>
  </si>
  <si>
    <t>Poplatek za uložení stavebního odpadu na recyklační skládce (skládkovné) zeminy a kamení zatříděného do Katalogu odpadů pod kódem 17 05 04</t>
  </si>
  <si>
    <t>1018791288</t>
  </si>
  <si>
    <t>"1,7 t/m3"</t>
  </si>
  <si>
    <t>170,29*1,7</t>
  </si>
  <si>
    <t>174151101</t>
  </si>
  <si>
    <t>Zásyp sypaninou z jakékoliv horniny strojně s uložením výkopku ve vrstvách se zhutněním jam, šachet, rýh nebo kolem objektů v těchto vykopávkách</t>
  </si>
  <si>
    <t>538499699</t>
  </si>
  <si>
    <t>https://podminky.urs.cz/item/CS_URS_2024_01/174151101</t>
  </si>
  <si>
    <t>zásyp po obvodu budovy</t>
  </si>
  <si>
    <t>75,4*0,6*0,7</t>
  </si>
  <si>
    <t>181951112</t>
  </si>
  <si>
    <t>Úprava pláně vyrovnáním výškových rozdílů strojně v hornině třídy těžitelnosti I, skupiny 1 až 3 se zhutněním</t>
  </si>
  <si>
    <t>-1254111055</t>
  </si>
  <si>
    <t>https://podminky.urs.cz/item/CS_URS_2024_01/181951112</t>
  </si>
  <si>
    <t>135,6+70,1</t>
  </si>
  <si>
    <t>561041111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</si>
  <si>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</si>
  <si>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-1521516137</t>
  </si>
  <si>
    <t>https://podminky.urs.cz/item/CS_URS_2024_01/561041111</t>
  </si>
  <si>
    <t>93,8+61,4</t>
  </si>
  <si>
    <t>M</t>
  </si>
  <si>
    <t>58530170</t>
  </si>
  <si>
    <t>vápno nehašené CL 90-Q pro úpravu zemin standardní</t>
  </si>
  <si>
    <t>-2046236424</t>
  </si>
  <si>
    <t>0,3*155,2*50*0,001</t>
  </si>
  <si>
    <t>Zakládání</t>
  </si>
  <si>
    <t>271532212</t>
  </si>
  <si>
    <t>Podsyp pod základové konstrukce se zhutněním a urovnáním povrchu z kameniva hrubého, frakce 16 - 32 mm</t>
  </si>
  <si>
    <t>332825519</t>
  </si>
  <si>
    <t>https://podminky.urs.cz/item/CS_URS_2024_01/271532212</t>
  </si>
  <si>
    <t>Polštáře pod patky</t>
  </si>
  <si>
    <t>0,3*1,8*1,8*4</t>
  </si>
  <si>
    <t>0,3*1,8*2*6</t>
  </si>
  <si>
    <t>0,3*2*2,4*4</t>
  </si>
  <si>
    <t>273321311</t>
  </si>
  <si>
    <t>Základy z betonu železového (bez výztuže) desky z betonu bez zvláštních nároků na prostředí tř. C 16/20</t>
  </si>
  <si>
    <t>-917697547</t>
  </si>
  <si>
    <t>https://podminky.urs.cz/item/CS_URS_2024_01/273321311</t>
  </si>
  <si>
    <t>Podkladní beton</t>
  </si>
  <si>
    <t>0,1*1,8*1,8*4</t>
  </si>
  <si>
    <t>0,1*1,8*2*6</t>
  </si>
  <si>
    <t>0,1*2*2,4*4</t>
  </si>
  <si>
    <t>0,1*0,5*(19,91*2+5,1*2)</t>
  </si>
  <si>
    <t>273362021</t>
  </si>
  <si>
    <t>Výztuž základů desek ze svařovaných sítí z drátů typu KARI</t>
  </si>
  <si>
    <t>1462116919</t>
  </si>
  <si>
    <t>https://podminky.urs.cz/item/CS_URS_2024_01/273362021</t>
  </si>
  <si>
    <t>1,8*1,8*4*5,5*1,2*0,001</t>
  </si>
  <si>
    <t>1,8*2*6*5,5*1,2*0,001</t>
  </si>
  <si>
    <t>2*2,4*4*5,5*1,2*0,001</t>
  </si>
  <si>
    <t>0,5*(19,91*2+5,1*2)*5,5*1,2*0,001</t>
  </si>
  <si>
    <t>275322511</t>
  </si>
  <si>
    <t>Základy z betonu železového (bez výztuže) patky z betonu se zvýšenými nároky na prostředí tř. C 25/30</t>
  </si>
  <si>
    <t>-1265515452</t>
  </si>
  <si>
    <t>https://podminky.urs.cz/item/CS_URS_2024_01/275322511</t>
  </si>
  <si>
    <t>Základové patky</t>
  </si>
  <si>
    <t>1,2*1,2*0,45*4</t>
  </si>
  <si>
    <t>1,2*1,4*0,45*6</t>
  </si>
  <si>
    <t>1,4*1,8*0,45*4</t>
  </si>
  <si>
    <t>0,6*0,6*0,45*14</t>
  </si>
  <si>
    <t>14</t>
  </si>
  <si>
    <t>275351121</t>
  </si>
  <si>
    <t>Bednění základů patek zřízení</t>
  </si>
  <si>
    <t>-647259603</t>
  </si>
  <si>
    <t>https://podminky.urs.cz/item/CS_URS_2024_01/275351121</t>
  </si>
  <si>
    <t>1,2*0,45*4*4</t>
  </si>
  <si>
    <t>1,2*0,45*2*6+1,4*0,45*2*6</t>
  </si>
  <si>
    <t>1,4*0,45*2*4+1,8*0,45*2*4</t>
  </si>
  <si>
    <t>0,6*0,45*4*14</t>
  </si>
  <si>
    <t>15</t>
  </si>
  <si>
    <t>275351122</t>
  </si>
  <si>
    <t>Bednění základů patek odstranění</t>
  </si>
  <si>
    <t>1788880344</t>
  </si>
  <si>
    <t>https://podminky.urs.cz/item/CS_URS_2024_01/275351122</t>
  </si>
  <si>
    <t>16</t>
  </si>
  <si>
    <t>275361821</t>
  </si>
  <si>
    <t>Výztuž základů patek z betonářské oceli 10 505 (R)</t>
  </si>
  <si>
    <t>1653429632</t>
  </si>
  <si>
    <t>https://podminky.urs.cz/item/CS_URS_2024_01/275361821</t>
  </si>
  <si>
    <t>13,932*70*0,001</t>
  </si>
  <si>
    <t>Svislé a kompletní konstrukce</t>
  </si>
  <si>
    <t>17</t>
  </si>
  <si>
    <t>311322511</t>
  </si>
  <si>
    <t>Nadzákladové zdi z betonu železového (bez výztuže) nosné odolného proti agresivnímu prostředí tř. C 25/30</t>
  </si>
  <si>
    <t>-884264907</t>
  </si>
  <si>
    <t>https://podminky.urs.cz/item/CS_URS_2024_01/311322511</t>
  </si>
  <si>
    <t>Základový práh</t>
  </si>
  <si>
    <t>0,3*1,05*(19,91*2+5,1*2)-3,6*0,3*0,5*2</t>
  </si>
  <si>
    <t>18</t>
  </si>
  <si>
    <t>311351121</t>
  </si>
  <si>
    <t>Bednění nadzákladových zdí nosných rovné oboustranné za každou stranu zřízení</t>
  </si>
  <si>
    <t>-2089606652</t>
  </si>
  <si>
    <t>https://podminky.urs.cz/item/CS_URS_2024_01/311351121</t>
  </si>
  <si>
    <t>2*1,05*(19,91*2+5,1*2)-3,6*2*0,5*2</t>
  </si>
  <si>
    <t>19</t>
  </si>
  <si>
    <t>311351122</t>
  </si>
  <si>
    <t>Bednění nadzákladových zdí nosných rovné oboustranné za každou stranu odstranění</t>
  </si>
  <si>
    <t>1316660790</t>
  </si>
  <si>
    <t>https://podminky.urs.cz/item/CS_URS_2024_01/311351122</t>
  </si>
  <si>
    <t>20</t>
  </si>
  <si>
    <t>311351911</t>
  </si>
  <si>
    <t>Bednění nadzákladových zdí nosných Příplatek k cenám bednění za pohledový beton</t>
  </si>
  <si>
    <t>1846884780</t>
  </si>
  <si>
    <t>https://podminky.urs.cz/item/CS_URS_2024_01/311351911</t>
  </si>
  <si>
    <t>311361821</t>
  </si>
  <si>
    <t>Výztuž nadzákladových zdí nosných svislých nebo odkloněných od svislice, rovných nebo oblých z betonářské oceli 10 505 (R) nebo BSt 500</t>
  </si>
  <si>
    <t>-2119666555</t>
  </si>
  <si>
    <t>https://podminky.urs.cz/item/CS_URS_2024_01/311361821</t>
  </si>
  <si>
    <t>14,676*90*0,001</t>
  </si>
  <si>
    <t>22</t>
  </si>
  <si>
    <t>337171111</t>
  </si>
  <si>
    <t>Montáž nosné ocelové konstrukce haly průmyslové bez jeřábové dráhy výšky do 6 m, rozpětí vazníků do 12 m</t>
  </si>
  <si>
    <t>1314094034</t>
  </si>
  <si>
    <t>https://podminky.urs.cz/item/CS_URS_2024_01/337171111</t>
  </si>
  <si>
    <t>Ocelová konstrukce haly</t>
  </si>
  <si>
    <t>7,63</t>
  </si>
  <si>
    <t>23</t>
  </si>
  <si>
    <t>RMAT0007</t>
  </si>
  <si>
    <t>ocelová konstrukce průmyslové haly_x000d_
včetně povrchové úpravy dle specifikace ocelových konstrukcí</t>
  </si>
  <si>
    <t>Vlastní</t>
  </si>
  <si>
    <t>-1561830923</t>
  </si>
  <si>
    <t>24</t>
  </si>
  <si>
    <t>342151111</t>
  </si>
  <si>
    <t>Montáž opláštění stěn ocelové konstrukce ze sendvičových panelů šroubovaných, výšky budovy do 6 m_x000d_
Včetně klempířských konstrukcí opláštění a dílenské dokumentace</t>
  </si>
  <si>
    <t>1834845073</t>
  </si>
  <si>
    <t>https://podminky.urs.cz/item/CS_URS_2024_01/342151111</t>
  </si>
  <si>
    <t>TZ, výkresová dokumentace</t>
  </si>
  <si>
    <t>31,89*4,44</t>
  </si>
  <si>
    <t>31,89*4</t>
  </si>
  <si>
    <t>5,1*4,2*3</t>
  </si>
  <si>
    <t>-3,6*3,6*2</t>
  </si>
  <si>
    <t>25</t>
  </si>
  <si>
    <t>55324760</t>
  </si>
  <si>
    <t>panel sendvičový stěnový vnější, izolace minerální vlna, skryté kotvení, U 0,43W/m2K, modulová/celková š 1000/1054mm tl 100mm_x000d_
Včetně klempířských konstrukcí opláštění a dílenské dokumentace</t>
  </si>
  <si>
    <t>453709630</t>
  </si>
  <si>
    <t>307,492*1,1 "Přepočtené koeficientem množství</t>
  </si>
  <si>
    <t>26</t>
  </si>
  <si>
    <t>3R01</t>
  </si>
  <si>
    <t>Pořární napojení - detail stěna x střecha</t>
  </si>
  <si>
    <t>-927238197</t>
  </si>
  <si>
    <t>19,91*2+5,1*2</t>
  </si>
  <si>
    <t>27</t>
  </si>
  <si>
    <t>3R02</t>
  </si>
  <si>
    <t>Prvky do bednění, těsnění pracovních spár atd._x000d_
Kompletní dodávka a montáž dle výpisu výkresu tvaru SKR_x000d_
Dodávka a montáž</t>
  </si>
  <si>
    <t>soub</t>
  </si>
  <si>
    <t>2105740031</t>
  </si>
  <si>
    <t>Vodorovné konstrukce</t>
  </si>
  <si>
    <t>28</t>
  </si>
  <si>
    <t>411354259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</si>
  <si>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160 mm, tl. plechu 1,00 mm</t>
  </si>
  <si>
    <t>-142248254</t>
  </si>
  <si>
    <t>https://podminky.urs.cz/item/CS_URS_2024_01/411354259</t>
  </si>
  <si>
    <t>TZ, Půdorys, Řez</t>
  </si>
  <si>
    <t>Dle skladby S1</t>
  </si>
  <si>
    <t>31,89*5,3</t>
  </si>
  <si>
    <t>Komunikace pozemní</t>
  </si>
  <si>
    <t>29</t>
  </si>
  <si>
    <t>564671111</t>
  </si>
  <si>
    <t>Podklad z kameniva hrubého drceného vel. 63-125 mm, s rozprostřením a zhutněním plochy přes 100 m2, po zhutnění tl. 250 mm</t>
  </si>
  <si>
    <t>-1174779202</t>
  </si>
  <si>
    <t>https://podminky.urs.cz/item/CS_URS_2024_01/564671111</t>
  </si>
  <si>
    <t>"sanační vrstva z kameniva tl. 0,5 m"</t>
  </si>
  <si>
    <t>(61,4+93,2)*2</t>
  </si>
  <si>
    <t>Úpravy povrchů, podlahy a osazování výplní</t>
  </si>
  <si>
    <t>30</t>
  </si>
  <si>
    <t>631311136</t>
  </si>
  <si>
    <t>Mazanina z betonu prostého bez zvýšených nároků na prostředí tl. přes 120 do 240 mm tř. C 25/30_x000d_
DB deska je vykázána vč. kari sítí, dilatačních profilů, ocelových profilů a pásovin po obvodu desky a v místě vrat, kotvících trnů, smykových trnů, příp. dovyztužení kolem sloupů, u vrat, apod</t>
  </si>
  <si>
    <t>-91958275</t>
  </si>
  <si>
    <t>https://podminky.urs.cz/item/CS_URS_2024_01/631311136</t>
  </si>
  <si>
    <t>Dle skladby S2</t>
  </si>
  <si>
    <t>93,8*0,2</t>
  </si>
  <si>
    <t>31</t>
  </si>
  <si>
    <t>631319013</t>
  </si>
  <si>
    <t>Příplatek k cenám mazanin za úpravu povrchu mazaniny přehlazením, mazanina tl. přes 120 do 240 mm</t>
  </si>
  <si>
    <t>1047643627</t>
  </si>
  <si>
    <t>https://podminky.urs.cz/item/CS_URS_2024_01/631319013</t>
  </si>
  <si>
    <t>32</t>
  </si>
  <si>
    <t>631319202</t>
  </si>
  <si>
    <t>Příplatek k cenám betonových mazanin za vyztužení ocelovými vlákny (drátkobeton) objemové vyztužení 20 kg/m3</t>
  </si>
  <si>
    <t>1729309075</t>
  </si>
  <si>
    <t>https://podminky.urs.cz/item/CS_URS_2024_01/631319202</t>
  </si>
  <si>
    <t>33</t>
  </si>
  <si>
    <t>633121112</t>
  </si>
  <si>
    <t>Povrchová úprava vsypovou směsí průmyslových betonových podlah středně těžký provoz s přísadou korundu, tl. 3 mm</t>
  </si>
  <si>
    <t>-482153146</t>
  </si>
  <si>
    <t>https://podminky.urs.cz/item/CS_URS_2024_01/633121112</t>
  </si>
  <si>
    <t>93,8</t>
  </si>
  <si>
    <t>34</t>
  </si>
  <si>
    <t>564211011</t>
  </si>
  <si>
    <t>Podklad nebo podsyp ze štěrkopísku ŠP s rozprostřením, vlhčením a zhutněním plochy jednotlivě do 100 m2, po zhutnění tl. 50 mm</t>
  </si>
  <si>
    <t>271817847</t>
  </si>
  <si>
    <t>https://podminky.urs.cz/item/CS_URS_2024_01/564211011</t>
  </si>
  <si>
    <t>35</t>
  </si>
  <si>
    <t>564861011</t>
  </si>
  <si>
    <t>Podklad ze štěrkodrti ŠD s rozprostřením a zhutněním plochy jednotlivě do 100 m2, po zhutnění tl. 200 mm</t>
  </si>
  <si>
    <t>1249502633</t>
  </si>
  <si>
    <t>https://podminky.urs.cz/item/CS_URS_2024_01/564861011</t>
  </si>
  <si>
    <t>93,8*2</t>
  </si>
  <si>
    <t>36</t>
  </si>
  <si>
    <t>919726122</t>
  </si>
  <si>
    <t>Geotextilie netkaná pro ochranu, separaci nebo filtraci měrná hmotnost přes 200 do 300 g/m2</t>
  </si>
  <si>
    <t>271094610</t>
  </si>
  <si>
    <t>https://podminky.urs.cz/item/CS_URS_2024_01/919726122</t>
  </si>
  <si>
    <t>37</t>
  </si>
  <si>
    <t>637211134</t>
  </si>
  <si>
    <t>Okapový chodník z dlaždic betonových do kameniva s vyplněním spár drobným kamenivem, tl. dlaždic 50 mm</t>
  </si>
  <si>
    <t>1128756802</t>
  </si>
  <si>
    <t>https://podminky.urs.cz/item/CS_URS_2024_01/637211134</t>
  </si>
  <si>
    <t>11,5*0,5</t>
  </si>
  <si>
    <t>38</t>
  </si>
  <si>
    <t>941321111</t>
  </si>
  <si>
    <t>Lešení řadové modulové těžké pracovní s podlahami s provozním zatížením tř. 4 do 300 kg/m2 šířky tř. SW09 od 0,9 do 1,2 m výšky do 10 m montáž</t>
  </si>
  <si>
    <t>-1224125856</t>
  </si>
  <si>
    <t>https://podminky.urs.cz/item/CS_URS_2024_01/941321111</t>
  </si>
  <si>
    <t>5*(5,3+5,3+31,9+31,9)</t>
  </si>
  <si>
    <t>39</t>
  </si>
  <si>
    <t>941321211</t>
  </si>
  <si>
    <t>Lešení řadové modulové těžké pracovní s podlahami s provozním zatížením tř. 4 do 300 kg/m2 šířky tř. SW09 od 0,9 do 1,2 m výšky do 10 m příplatek k ceně za každý den použití</t>
  </si>
  <si>
    <t>61429553</t>
  </si>
  <si>
    <t>https://podminky.urs.cz/item/CS_URS_2024_01/941321211</t>
  </si>
  <si>
    <t>372*40 "Přepočtené koeficientem množství</t>
  </si>
  <si>
    <t>40</t>
  </si>
  <si>
    <t>941321811</t>
  </si>
  <si>
    <t>Lešení řadové modulové těžké pracovní s podlahami s provozním zatížením tř. 4 do 300 kg/m2 šířky tř. SW09 od 0,9 do 1,2 m výšky do 10 m demontáž</t>
  </si>
  <si>
    <t>1375473425</t>
  </si>
  <si>
    <t>https://podminky.urs.cz/item/CS_URS_2024_01/941321811</t>
  </si>
  <si>
    <t>41</t>
  </si>
  <si>
    <t>949101112</t>
  </si>
  <si>
    <t>Lešení pomocné pracovní pro objekty pozemních staveb pro zatížení do 150 kg/m2, o výšce lešeňové podlahy přes 1,9 do 3,5 m</t>
  </si>
  <si>
    <t>836127264</t>
  </si>
  <si>
    <t>https://podminky.urs.cz/item/CS_URS_2024_01/949101112</t>
  </si>
  <si>
    <t>96,2+61,4</t>
  </si>
  <si>
    <t>42</t>
  </si>
  <si>
    <t>952901111</t>
  </si>
  <si>
    <t>Vyčištění budov nebo objektů před předáním do užívání budov bytové nebo občanské výstavby, světlé výšky podlaží do 4 m</t>
  </si>
  <si>
    <t>-486985296</t>
  </si>
  <si>
    <t>https://podminky.urs.cz/item/CS_URS_2024_01/952901111</t>
  </si>
  <si>
    <t>43</t>
  </si>
  <si>
    <t>44932114</t>
  </si>
  <si>
    <t>přístroj hasicí ruční práškový 21A (183B)</t>
  </si>
  <si>
    <t>529231635</t>
  </si>
  <si>
    <t>998</t>
  </si>
  <si>
    <t>Přesun hmot</t>
  </si>
  <si>
    <t>44</t>
  </si>
  <si>
    <t>998014211</t>
  </si>
  <si>
    <t>Přesun hmot pro budovy a haly občanské výstavby, bydlení, výrobu a služby s nosnou svislou konstrukcí montovanou z dílců kovových vodorovná dopravní vzdálenost do 100 m, pro budovy a haly jednopodlažní</t>
  </si>
  <si>
    <t>-153087239</t>
  </si>
  <si>
    <t>https://podminky.urs.cz/item/CS_URS_2024_01/998014211</t>
  </si>
  <si>
    <t>PSV</t>
  </si>
  <si>
    <t>Práce a dodávky PSV</t>
  </si>
  <si>
    <t>711</t>
  </si>
  <si>
    <t>Izolace proti vodě, vlhkosti a plynům</t>
  </si>
  <si>
    <t>45</t>
  </si>
  <si>
    <t>711191101</t>
  </si>
  <si>
    <t>Provedení izolace proti zemní vlhkosti hydroizolační stěrkou na ploše vodorovné V jednovrstvá na betonu</t>
  </si>
  <si>
    <t>-1303916966</t>
  </si>
  <si>
    <t>https://podminky.urs.cz/item/CS_URS_2024_01/711191101</t>
  </si>
  <si>
    <t>základové prahy</t>
  </si>
  <si>
    <t>0,5*(19,91*2+5,1*2)</t>
  </si>
  <si>
    <t>46</t>
  </si>
  <si>
    <t>24551050</t>
  </si>
  <si>
    <t>stěrka hydroizolační cementová kapilárně aktivní s dodatečnou krystalizací do spodní stavby</t>
  </si>
  <si>
    <t>kg</t>
  </si>
  <si>
    <t>990809875</t>
  </si>
  <si>
    <t>47</t>
  </si>
  <si>
    <t>711192101</t>
  </si>
  <si>
    <t>Provedení izolace proti zemní vlhkosti hydroizolační stěrkou na ploše svislé S jednovrstvá na betonu</t>
  </si>
  <si>
    <t>167265778</t>
  </si>
  <si>
    <t>https://podminky.urs.cz/item/CS_URS_2024_01/711192101</t>
  </si>
  <si>
    <t>Základové prahy</t>
  </si>
  <si>
    <t>(0,47+0,75)*(19,91*2+5,1*2)</t>
  </si>
  <si>
    <t>48</t>
  </si>
  <si>
    <t>-784331637</t>
  </si>
  <si>
    <t>49</t>
  </si>
  <si>
    <t>711471051</t>
  </si>
  <si>
    <t>Provedení izolace proti povrchové a podpovrchové tlakové vodě termoplasty na ploše vodorovné V folií PVC lepenou</t>
  </si>
  <si>
    <t>1740141511</t>
  </si>
  <si>
    <t>https://podminky.urs.cz/item/CS_URS_2024_01/711471051</t>
  </si>
  <si>
    <t>50</t>
  </si>
  <si>
    <t>28322004</t>
  </si>
  <si>
    <t>fólie hydroizolační pro spodní stavbu mPVC tl 1,5mm</t>
  </si>
  <si>
    <t>1446212304</t>
  </si>
  <si>
    <t>93,8*1,1655 "Přepočtené koeficientem množství</t>
  </si>
  <si>
    <t>51</t>
  </si>
  <si>
    <t>711472051</t>
  </si>
  <si>
    <t>Provedení izolace proti povrchové a podpovrchové tlakové vodě termoplasty na ploše svislé S folií PVC lepenou</t>
  </si>
  <si>
    <t>-62811563</t>
  </si>
  <si>
    <t>https://podminky.urs.cz/item/CS_URS_2024_01/711472051</t>
  </si>
  <si>
    <t>0,2*49,2</t>
  </si>
  <si>
    <t>0,3*16</t>
  </si>
  <si>
    <t>52</t>
  </si>
  <si>
    <t>-1944364050</t>
  </si>
  <si>
    <t>14,64*1,221 "Přepočtené koeficientem množství</t>
  </si>
  <si>
    <t>53</t>
  </si>
  <si>
    <t>711491171</t>
  </si>
  <si>
    <t>Provedení doplňků izolace proti vodě textilií na ploše vodorovné V vrstva podkladní</t>
  </si>
  <si>
    <t>1002561049</t>
  </si>
  <si>
    <t>https://podminky.urs.cz/item/CS_URS_2024_01/711491171</t>
  </si>
  <si>
    <t>54</t>
  </si>
  <si>
    <t>69311184</t>
  </si>
  <si>
    <t>geotextilie PP s ÚV stabilizací 1000g/m2</t>
  </si>
  <si>
    <t>-1651079845</t>
  </si>
  <si>
    <t>93,8*1,05 "Přepočtené koeficientem množství</t>
  </si>
  <si>
    <t>55</t>
  </si>
  <si>
    <t>711491172</t>
  </si>
  <si>
    <t>Provedení doplňků izolace proti vodě textilií na ploše vodorovné V vrstva ochranná</t>
  </si>
  <si>
    <t>-1554481628</t>
  </si>
  <si>
    <t>https://podminky.urs.cz/item/CS_URS_2024_01/711491172</t>
  </si>
  <si>
    <t>56</t>
  </si>
  <si>
    <t>69311175</t>
  </si>
  <si>
    <t>geotextilie PP s ÚV stabilizací 500g/m2</t>
  </si>
  <si>
    <t>511173087</t>
  </si>
  <si>
    <t>57</t>
  </si>
  <si>
    <t>711491271</t>
  </si>
  <si>
    <t>Provedení doplňků izolace proti vodě textilií na ploše svislé S vrstva podkladní</t>
  </si>
  <si>
    <t>-1184547384</t>
  </si>
  <si>
    <t>https://podminky.urs.cz/item/CS_URS_2024_01/711491271</t>
  </si>
  <si>
    <t>58</t>
  </si>
  <si>
    <t>-292912822</t>
  </si>
  <si>
    <t>14,64*1,05 "Přepočtené koeficientem množství</t>
  </si>
  <si>
    <t>59</t>
  </si>
  <si>
    <t>711491272</t>
  </si>
  <si>
    <t>Provedení doplňků izolace proti vodě textilií na ploše svislé S vrstva ochranná</t>
  </si>
  <si>
    <t>-775214276</t>
  </si>
  <si>
    <t>https://podminky.urs.cz/item/CS_URS_2024_01/711491272</t>
  </si>
  <si>
    <t>60</t>
  </si>
  <si>
    <t>853307775</t>
  </si>
  <si>
    <t>61</t>
  </si>
  <si>
    <t>998711101</t>
  </si>
  <si>
    <t>Přesun hmot pro izolace proti vodě, vlhkosti a plynům stanovený z hmotnosti přesunovaného materiálu vodorovná dopravní vzdálenost do 50 m základní v objektech výšky do 6 m</t>
  </si>
  <si>
    <t>-1632586474</t>
  </si>
  <si>
    <t>https://podminky.urs.cz/item/CS_URS_2024_01/998711101</t>
  </si>
  <si>
    <t>712</t>
  </si>
  <si>
    <t>Povlakové krytiny</t>
  </si>
  <si>
    <t>62</t>
  </si>
  <si>
    <t>712363357</t>
  </si>
  <si>
    <t>Povlakové krytiny střech plochých do 10° z tvarovaných poplastovaných lišt pro mPVC okapnice rš 250 mm</t>
  </si>
  <si>
    <t>1241130230</t>
  </si>
  <si>
    <t>https://podminky.urs.cz/item/CS_URS_2024_01/712363357</t>
  </si>
  <si>
    <t>TZ, Výpis výrobků</t>
  </si>
  <si>
    <t>Specifikace K4</t>
  </si>
  <si>
    <t>31,9</t>
  </si>
  <si>
    <t>63</t>
  </si>
  <si>
    <t>712363359</t>
  </si>
  <si>
    <t>Povlakové krytiny střech plochých do 10° z tvarovaných poplastovaných lišt pro mPVC závětrná lišta rš 300 mm</t>
  </si>
  <si>
    <t>1131097314</t>
  </si>
  <si>
    <t>https://podminky.urs.cz/item/CS_URS_2024_01/712363359</t>
  </si>
  <si>
    <t>Specifikace K5</t>
  </si>
  <si>
    <t>43,9</t>
  </si>
  <si>
    <t>64</t>
  </si>
  <si>
    <t>712361701</t>
  </si>
  <si>
    <t>Provedení povlakové krytiny střech plochých do 10° fólií položenou volně s přilepením spojů</t>
  </si>
  <si>
    <t>1398018444</t>
  </si>
  <si>
    <t>https://podminky.urs.cz/item/CS_URS_2024_01/712361701</t>
  </si>
  <si>
    <t>65</t>
  </si>
  <si>
    <t>28323063</t>
  </si>
  <si>
    <t>fólie LDPE (650 kg/m3) proti zemní vlhkosti nad úrovní terénu tl 0,6mm</t>
  </si>
  <si>
    <t>1979445104</t>
  </si>
  <si>
    <t>169,017*1,1655 "Přepočtené koeficientem množství</t>
  </si>
  <si>
    <t>66</t>
  </si>
  <si>
    <t>712363451</t>
  </si>
  <si>
    <t>Provedení povlakové krytiny střech plochých do 10° z mechanicky kotvených hydroizolačních fólií včetně položení fólie a horkovzdušného svaření tl. tepelné izolace přes 100 do 140 mm budovy výšky do 18 m, kotvené do trapézového plechu nebo do dřeva vnitřní pole</t>
  </si>
  <si>
    <t>-1621597242</t>
  </si>
  <si>
    <t>https://podminky.urs.cz/item/CS_URS_2024_01/712363451</t>
  </si>
  <si>
    <t>31,89*5,3-70-4</t>
  </si>
  <si>
    <t>67</t>
  </si>
  <si>
    <t>712363452</t>
  </si>
  <si>
    <t>Provedení povlakové krytiny střech plochých do 10° z mechanicky kotvených hydroizolačních fólií včetně položení fólie a horkovzdušného svaření tl. tepelné izolace přes 100 do 140 mm budovy výšky do 18 m, kotvené do trapézového plechu nebo do dřeva krajní pole</t>
  </si>
  <si>
    <t>1583282718</t>
  </si>
  <si>
    <t>https://podminky.urs.cz/item/CS_URS_2024_01/712363452</t>
  </si>
  <si>
    <t>32+32+3+3</t>
  </si>
  <si>
    <t>68</t>
  </si>
  <si>
    <t>712363453</t>
  </si>
  <si>
    <t>Provedení povlakové krytiny střech plochých do 10° z mechanicky kotvených hydroizolačních fólií včetně položení fólie a horkovzdušného svaření tl. tepelné izolace přes 100 do 140 mm budovy výšky do 18 m, kotvené do trapézového plechu nebo do dřeva rohové pole</t>
  </si>
  <si>
    <t>1479019063</t>
  </si>
  <si>
    <t>https://podminky.urs.cz/item/CS_URS_2024_01/712363453</t>
  </si>
  <si>
    <t>1*1*4</t>
  </si>
  <si>
    <t>69</t>
  </si>
  <si>
    <t>28322013</t>
  </si>
  <si>
    <t>fólie hydroizolační střešní mPVC mechanicky kotvená barevná tl 1,5mm</t>
  </si>
  <si>
    <t>185765080</t>
  </si>
  <si>
    <t>70</t>
  </si>
  <si>
    <t>712391171</t>
  </si>
  <si>
    <t>Provedení povlakové krytiny střech plochých do 10° -ostatní práce provedení vrstvy textilní podkladní</t>
  </si>
  <si>
    <t>5006077</t>
  </si>
  <si>
    <t>https://podminky.urs.cz/item/CS_URS_2024_01/712391171</t>
  </si>
  <si>
    <t>71</t>
  </si>
  <si>
    <t>69311168</t>
  </si>
  <si>
    <t>geotextilie PP s ÚV stabilizací 150g/m2</t>
  </si>
  <si>
    <t>-1565574844</t>
  </si>
  <si>
    <t>169,017*1,155 "Přepočtené koeficientem množství</t>
  </si>
  <si>
    <t>72</t>
  </si>
  <si>
    <t>762361322</t>
  </si>
  <si>
    <t>Konstrukční vrstva pod klempířské prvky pro oplechování horních ploch zdí a nadezdívek (atik) z desek šroubovaných do podkladu, tloušťky desky 21 mm</t>
  </si>
  <si>
    <t>-1610878344</t>
  </si>
  <si>
    <t>https://podminky.urs.cz/item/CS_URS_2024_01/762361322</t>
  </si>
  <si>
    <t>73</t>
  </si>
  <si>
    <t>998712101</t>
  </si>
  <si>
    <t>Přesun hmot pro povlakové krytiny stanovený z hmotnosti přesunovaného materiálu vodorovná dopravní vzdálenost do 50 m základní v objektech výšky do 6 m</t>
  </si>
  <si>
    <t>-334960626</t>
  </si>
  <si>
    <t>https://podminky.urs.cz/item/CS_URS_2024_01/998712101</t>
  </si>
  <si>
    <t>713</t>
  </si>
  <si>
    <t>Izolace tepelné</t>
  </si>
  <si>
    <t>74</t>
  </si>
  <si>
    <t>713141153</t>
  </si>
  <si>
    <t>Montáž tepelné izolace střech plochých rohožemi, pásy, deskami, dílci, bloky (izolační materiál ve specifikaci) kladenými volně třívrstvá</t>
  </si>
  <si>
    <t>1125102224</t>
  </si>
  <si>
    <t>https://podminky.urs.cz/item/CS_URS_2024_01/713141153</t>
  </si>
  <si>
    <t>75</t>
  </si>
  <si>
    <t>28375910</t>
  </si>
  <si>
    <t>deska EPS 150 pro konstrukce s vysokým zatížením λ=0,035 tl 60mm</t>
  </si>
  <si>
    <t>1647180890</t>
  </si>
  <si>
    <t>169,017</t>
  </si>
  <si>
    <t>169,017*1,15 "Přepočtené koeficientem množství</t>
  </si>
  <si>
    <t>76</t>
  </si>
  <si>
    <t>63151495</t>
  </si>
  <si>
    <t>deska tepelně izolační minerální plochých střech vrchní vrstva 70kPa λ=0,038-0,039 tl 30mm</t>
  </si>
  <si>
    <t>-1882592356</t>
  </si>
  <si>
    <t>169,017*2</t>
  </si>
  <si>
    <t>338,034*1,15 "Přepočtené koeficientem množství</t>
  </si>
  <si>
    <t>77</t>
  </si>
  <si>
    <t>713141232</t>
  </si>
  <si>
    <t>Montáž tepelné izolace střech plochých mechanické přikotvení šrouby včetně dodávky šroubů, bez položení tepelné izolace tl. izolace přes 100 do 140 mm trapézového plechu nebo do dřeva</t>
  </si>
  <si>
    <t>50445654</t>
  </si>
  <si>
    <t>https://podminky.urs.cz/item/CS_URS_2024_01/713141232</t>
  </si>
  <si>
    <t>78</t>
  </si>
  <si>
    <t>998713101</t>
  </si>
  <si>
    <t>Přesun hmot pro izolace tepelné stanovený z hmotnosti přesunovaného materiálu vodorovná dopravní vzdálenost do 50 m s užitím mechanizace v objektech výšky do 6 m</t>
  </si>
  <si>
    <t>-2139435297</t>
  </si>
  <si>
    <t>https://podminky.urs.cz/item/CS_URS_2024_01/998713101</t>
  </si>
  <si>
    <t>741</t>
  </si>
  <si>
    <t>Elektroinstalace - silnoproud</t>
  </si>
  <si>
    <t>79</t>
  </si>
  <si>
    <t>741R01</t>
  </si>
  <si>
    <t>Elektroinstalace viz samostatný soupis prací</t>
  </si>
  <si>
    <t>1184046324</t>
  </si>
  <si>
    <t>751</t>
  </si>
  <si>
    <t>Vzduchotechnika</t>
  </si>
  <si>
    <t>80</t>
  </si>
  <si>
    <t>751122654</t>
  </si>
  <si>
    <t>Montáž ventilátoru radiálního středotlakého potrubního se spirální skříní průmyslového pohon na přímo do kruhového potrubí, průměru přes 300 do 400 mm</t>
  </si>
  <si>
    <t>-719147152</t>
  </si>
  <si>
    <t>https://podminky.urs.cz/item/CS_URS_2024_01/751122654</t>
  </si>
  <si>
    <t>Specifikace K3</t>
  </si>
  <si>
    <t>81</t>
  </si>
  <si>
    <t>RMAT0004</t>
  </si>
  <si>
    <t>ventilátorna stěnu, průměr 300 mm, min. 2400 m3/hod, nevýbušné provedení_x000d_
dle secifikace Z3 včetně pomocných kotevních profilů do fasády</t>
  </si>
  <si>
    <t>883256798</t>
  </si>
  <si>
    <t>82</t>
  </si>
  <si>
    <t>998751101</t>
  </si>
  <si>
    <t>Přesun hmot pro vzduchotechniku stanovený z hmotnosti přesunovaného materiálu vodorovná dopravní vzdálenost do 100 m základní v objektech výšky do 12 m</t>
  </si>
  <si>
    <t>-479225709</t>
  </si>
  <si>
    <t>https://podminky.urs.cz/item/CS_URS_2024_01/998751101</t>
  </si>
  <si>
    <t>764</t>
  </si>
  <si>
    <t>Konstrukce klempířské</t>
  </si>
  <si>
    <t>83</t>
  </si>
  <si>
    <t>764212637</t>
  </si>
  <si>
    <t>Oplechování střešních prvků z pozinkovaného plechu s povrchovou úpravou štítu závětrnou lištou rš 670 mm - oplechování přesahu střechy - díl 1</t>
  </si>
  <si>
    <t>-1491159991</t>
  </si>
  <si>
    <t>https://podminky.urs.cz/item/CS_URS_2024_01/764212637</t>
  </si>
  <si>
    <t>Specifikace K6</t>
  </si>
  <si>
    <t>84</t>
  </si>
  <si>
    <t>764212648</t>
  </si>
  <si>
    <t>Oplechování střešních prvků z pozinkovaného plechu s povrchovou úpravou štítu závětrnou lištou rš 750 mm - oplechování přesahu střechy - díl 2</t>
  </si>
  <si>
    <t>-488557885</t>
  </si>
  <si>
    <t>https://podminky.urs.cz/item/CS_URS_2024_01/764212648</t>
  </si>
  <si>
    <t>85</t>
  </si>
  <si>
    <t>764511602</t>
  </si>
  <si>
    <t>Žlab podokapní z pozinkovaného plechu s povrchovou úpravou včetně háků a čel půlkruhový rš 330 mm</t>
  </si>
  <si>
    <t>-864398404</t>
  </si>
  <si>
    <t>https://podminky.urs.cz/item/CS_URS_2024_01/764511602</t>
  </si>
  <si>
    <t>86</t>
  </si>
  <si>
    <t>764511643</t>
  </si>
  <si>
    <t>Žlab podokapní z pozinkovaného plechu s povrchovou úpravou včetně háků a čel kotlík oválný (trychtýřový), rš žlabu/průměr svodu 330/120 mm</t>
  </si>
  <si>
    <t>1146711708</t>
  </si>
  <si>
    <t>https://podminky.urs.cz/item/CS_URS_2024_01/764511643</t>
  </si>
  <si>
    <t>87</t>
  </si>
  <si>
    <t>764518623</t>
  </si>
  <si>
    <t>Svod z pozinkovaného plechu s upraveným povrchem včetně objímek, kolen a odskoků kruhový, průměru 120 mm</t>
  </si>
  <si>
    <t>-1923617464</t>
  </si>
  <si>
    <t>https://podminky.urs.cz/item/CS_URS_2024_01/764518623</t>
  </si>
  <si>
    <t>Specifikace K1</t>
  </si>
  <si>
    <t>13,2</t>
  </si>
  <si>
    <t>88</t>
  </si>
  <si>
    <t>764R01</t>
  </si>
  <si>
    <t>Sněhový zachytávač bodový - dodávka a montáž</t>
  </si>
  <si>
    <t>-837571534</t>
  </si>
  <si>
    <t>Specifikace K7</t>
  </si>
  <si>
    <t>89</t>
  </si>
  <si>
    <t>764R02</t>
  </si>
  <si>
    <t>Opracování detailu napojení střešního světlíku na střešní krytinu</t>
  </si>
  <si>
    <t>688984534</t>
  </si>
  <si>
    <t>Specifikace K8</t>
  </si>
  <si>
    <t>90</t>
  </si>
  <si>
    <t>998764101</t>
  </si>
  <si>
    <t>Přesun hmot pro konstrukce klempířské stanovený z hmotnosti přesunovaného materiálu vodorovná dopravní vzdálenost do 50 m základní v objektech výšky do 6 m</t>
  </si>
  <si>
    <t>1296238855</t>
  </si>
  <si>
    <t>https://podminky.urs.cz/item/CS_URS_2024_01/998764101</t>
  </si>
  <si>
    <t>767</t>
  </si>
  <si>
    <t>Konstrukce zámečnické</t>
  </si>
  <si>
    <t>91</t>
  </si>
  <si>
    <t>767316312</t>
  </si>
  <si>
    <t>Montáž světlíků bodových přes 1,5 do 2 m2</t>
  </si>
  <si>
    <t>1051652201</t>
  </si>
  <si>
    <t>https://podminky.urs.cz/item/CS_URS_2024_01/767316312</t>
  </si>
  <si>
    <t>Specifikace Z1</t>
  </si>
  <si>
    <t>92</t>
  </si>
  <si>
    <t>RMAT0001</t>
  </si>
  <si>
    <t>světlík hliníkový dle podrobné specifikace Z01</t>
  </si>
  <si>
    <t>-555721300</t>
  </si>
  <si>
    <t>93</t>
  </si>
  <si>
    <t>767651113</t>
  </si>
  <si>
    <t>Montáž vrat garážových nebo průmyslových sekčních zajížděcích pod strop, plochy přes 9 do 13 m2</t>
  </si>
  <si>
    <t>-1905754261</t>
  </si>
  <si>
    <t>https://podminky.urs.cz/item/CS_URS_2024_01/767651113</t>
  </si>
  <si>
    <t>Specifikace Z2A</t>
  </si>
  <si>
    <t>Specifikave Z2</t>
  </si>
  <si>
    <t>94</t>
  </si>
  <si>
    <t>RMAT0002</t>
  </si>
  <si>
    <t>Vrata sekční průmyslová dle specifikace Z2A - v nevýbušném provedení</t>
  </si>
  <si>
    <t>1653417172</t>
  </si>
  <si>
    <t>95</t>
  </si>
  <si>
    <t>RMAT0003</t>
  </si>
  <si>
    <t>Vrata sekční průmyslová dle specifikace Z2</t>
  </si>
  <si>
    <t>-516016473</t>
  </si>
  <si>
    <t>96</t>
  </si>
  <si>
    <t>767881118</t>
  </si>
  <si>
    <t>Montáž záchytného systému proti pádu bodů samostatných nebo v systému s poddajným kotvícím vedením do trapézového plechu samořeznými vruty, motýlkovými a provlékacími příchytkami_x000d_
Včetně dodávky lana a revize - dle výpisu</t>
  </si>
  <si>
    <t>1318768274</t>
  </si>
  <si>
    <t>https://podminky.urs.cz/item/CS_URS_2024_01/767881118</t>
  </si>
  <si>
    <t>TZ, Výkres střechy</t>
  </si>
  <si>
    <t>97</t>
  </si>
  <si>
    <t>70921303</t>
  </si>
  <si>
    <t>kotvicí bod pro trapézové a sendvičových konstrukce dl 500mm</t>
  </si>
  <si>
    <t>1497136119</t>
  </si>
  <si>
    <t>98</t>
  </si>
  <si>
    <t>767995116</t>
  </si>
  <si>
    <t>Montáž ostatních atypických zámečnických konstrukcí hmotnosti přes 100 do 250 kg</t>
  </si>
  <si>
    <t>-1558224501</t>
  </si>
  <si>
    <t>https://podminky.urs.cz/item/CS_URS_2024_01/767995116</t>
  </si>
  <si>
    <t>565</t>
  </si>
  <si>
    <t>99</t>
  </si>
  <si>
    <t>RMAT0005</t>
  </si>
  <si>
    <t>rošt pro havarijní jímku dle specifikace Z4</t>
  </si>
  <si>
    <t>9233252</t>
  </si>
  <si>
    <t>100</t>
  </si>
  <si>
    <t>767R01</t>
  </si>
  <si>
    <t>Protidešťová větrací žaluzie_x000d_
Dodávka a montáž dle specifikace Z5_x000d_
Včetně kotevního a montážního materiálu_x000d_
Včetně dodávky a montáže pomocné OK pro montáž do fasády</t>
  </si>
  <si>
    <t>615386156</t>
  </si>
  <si>
    <t>Specifikace Z5</t>
  </si>
  <si>
    <t>101</t>
  </si>
  <si>
    <t>767R02</t>
  </si>
  <si>
    <t xml:space="preserve">Protidešťová větrací žaluzie_x000d_
Dodávka a montáž dle specifikace Z6_x000d_
Včetně kotevního a montážního materiálu_x000d_
</t>
  </si>
  <si>
    <t>-171617339</t>
  </si>
  <si>
    <t>Specifikace Z6</t>
  </si>
  <si>
    <t>102</t>
  </si>
  <si>
    <t>767R03</t>
  </si>
  <si>
    <t xml:space="preserve">Výstupní žebřík na střecju_x000d_
Dodávka a montáž dle specifikace Z7_x000d_
Včetně kotevního a montážního materiálu_x000d_
</t>
  </si>
  <si>
    <t>209751688</t>
  </si>
  <si>
    <t>Specifikace Z7</t>
  </si>
  <si>
    <t>103</t>
  </si>
  <si>
    <t>998767101</t>
  </si>
  <si>
    <t>Přesun hmot pro zámečnické konstrukce stanovený z hmotnosti přesunovaného materiálu vodorovná dopravní vzdálenost do 50 m základní v objektech výšky do 6 m</t>
  </si>
  <si>
    <t>-1014707085</t>
  </si>
  <si>
    <t>https://podminky.urs.cz/item/CS_URS_2024_01/998767101</t>
  </si>
  <si>
    <t>SO 702 - Přístřešek pro kóje</t>
  </si>
  <si>
    <t xml:space="preserve">    763 - Konstrukce suché výstavby</t>
  </si>
  <si>
    <t xml:space="preserve">    784 - Dokončovací práce - malby a tapety</t>
  </si>
  <si>
    <t>131251105</t>
  </si>
  <si>
    <t>Hloubení nezapažených jam a zářezů strojně s urovnáním dna do předepsaného profilu a spádu v hornině třídy těžitelnosti I skupiny 3 přes 500 do 1 000 m3</t>
  </si>
  <si>
    <t>601426589</t>
  </si>
  <si>
    <t>https://podminky.urs.cz/item/CS_URS_2024_01/131251105</t>
  </si>
  <si>
    <t>Změřeno autocad</t>
  </si>
  <si>
    <t>1,3*511,1</t>
  </si>
  <si>
    <t>0,3*1,2*(55,7+11,6+12,7+9,3+5,3*10)</t>
  </si>
  <si>
    <t>0,3*0,8*49,9</t>
  </si>
  <si>
    <t>-1652216878</t>
  </si>
  <si>
    <t>727,634-126,672</t>
  </si>
  <si>
    <t>613831992</t>
  </si>
  <si>
    <t>600,972</t>
  </si>
  <si>
    <t>600,972*5 "Přepočtené koeficientem množství</t>
  </si>
  <si>
    <t>1433817072</t>
  </si>
  <si>
    <t>727,634</t>
  </si>
  <si>
    <t>1868697130</t>
  </si>
  <si>
    <t>600,962*1,7</t>
  </si>
  <si>
    <t>895161409</t>
  </si>
  <si>
    <t>139,2*1,3*0,7</t>
  </si>
  <si>
    <t>1800447880</t>
  </si>
  <si>
    <t>511,1</t>
  </si>
  <si>
    <t>-544132622</t>
  </si>
  <si>
    <t>-1194071646</t>
  </si>
  <si>
    <t>0,3*511,1*50*0,001</t>
  </si>
  <si>
    <t>1670284823</t>
  </si>
  <si>
    <t>Polštáře pod pásy</t>
  </si>
  <si>
    <t>1600672359</t>
  </si>
  <si>
    <t>0,1*1,2*(55,7+11,6+12,7+9,3+5,3*10)</t>
  </si>
  <si>
    <t>0,1*0,8*49,9</t>
  </si>
  <si>
    <t>468289227</t>
  </si>
  <si>
    <t>1,2*(55,7+11,6+12,7+9,3+5,3*10)*5,5*1,2*0,001</t>
  </si>
  <si>
    <t>0,8*49,9*5,5*1,2*0,001</t>
  </si>
  <si>
    <t>274322511</t>
  </si>
  <si>
    <t>Základy z betonu železového (bez výztuže) pasy z betonu se zvýšenými nároky na prostředí tř. C 25/30</t>
  </si>
  <si>
    <t>1129926389</t>
  </si>
  <si>
    <t>https://podminky.urs.cz/item/CS_URS_2024_01/274322511</t>
  </si>
  <si>
    <t>Základové pásy</t>
  </si>
  <si>
    <t>0,4*0,4*49,13</t>
  </si>
  <si>
    <t>0,8*0,4*5,73</t>
  </si>
  <si>
    <t>0,6*0,4*5,73*10</t>
  </si>
  <si>
    <t>0,8*0,4*(55,7+11,6+12,7+8,5)</t>
  </si>
  <si>
    <t>274351121</t>
  </si>
  <si>
    <t>Bednění základů pasů rovné zřízení</t>
  </si>
  <si>
    <t>-363114272</t>
  </si>
  <si>
    <t>https://podminky.urs.cz/item/CS_URS_2024_01/274351121</t>
  </si>
  <si>
    <t>2*0,4*49,13</t>
  </si>
  <si>
    <t>2*0,4*5,73</t>
  </si>
  <si>
    <t>2*0,4*5,73*10</t>
  </si>
  <si>
    <t>2*0,4*(55,7+11,6+12,7+8,5)</t>
  </si>
  <si>
    <t>274351122</t>
  </si>
  <si>
    <t>Bednění základů pasů rovné odstranění</t>
  </si>
  <si>
    <t>1566710015</t>
  </si>
  <si>
    <t>https://podminky.urs.cz/item/CS_URS_2024_01/274351122</t>
  </si>
  <si>
    <t>-1392692676</t>
  </si>
  <si>
    <t>51,767*70*0,001</t>
  </si>
  <si>
    <t>311270741</t>
  </si>
  <si>
    <t>Zdivo z přesných vápenopískových tvárnic na tenkovrstvou maltu, tloušťka zdiva 300 mm, formát a rozměr cihel 10DF 248x300x248 mm plných, pevnosti přes P15 do P25</t>
  </si>
  <si>
    <t>269386684</t>
  </si>
  <si>
    <t>https://podminky.urs.cz/item/CS_URS_2024_01/311270741</t>
  </si>
  <si>
    <t>TZ, Půdorys, Řezy</t>
  </si>
  <si>
    <t>Stěny garáže</t>
  </si>
  <si>
    <t>1,75*4,5</t>
  </si>
  <si>
    <t>4*5,5</t>
  </si>
  <si>
    <t>2,75*4,5</t>
  </si>
  <si>
    <t>3,4*(10,3+8,25)</t>
  </si>
  <si>
    <t>Dělící stěna z betonových rozebíratelných bloků tl. 400 mm_x000d_
Dodávka a montáž</t>
  </si>
  <si>
    <t>-799316892</t>
  </si>
  <si>
    <t>Stěny kójí</t>
  </si>
  <si>
    <t>6,05*2,6*4</t>
  </si>
  <si>
    <t>-2038015082</t>
  </si>
  <si>
    <t>ŽB konstrukce</t>
  </si>
  <si>
    <t>311322611</t>
  </si>
  <si>
    <t>Nadzákladové zdi z betonu železového (bez výztuže) nosné odolného proti agresivnímu prostředí tř. C 30/37</t>
  </si>
  <si>
    <t>1933805017</t>
  </si>
  <si>
    <t>https://podminky.urs.cz/item/CS_URS_2024_01/311322611</t>
  </si>
  <si>
    <t>0,25*3,5*(6,3+49,7+6,05*6)</t>
  </si>
  <si>
    <t>0,3*3,5*(8,25+11,9+11+5,4)</t>
  </si>
  <si>
    <t>-4,5*5*0,3</t>
  </si>
  <si>
    <t>-0,3*1,6*0,4</t>
  </si>
  <si>
    <t>-781803542</t>
  </si>
  <si>
    <t>Stěny kóje a garáž</t>
  </si>
  <si>
    <t>2*3,5*(6,3+49,7+6,05*6)</t>
  </si>
  <si>
    <t>2*3,5*(8,25+11,9+11+5,4)</t>
  </si>
  <si>
    <t>-4,5*5*2</t>
  </si>
  <si>
    <t>-2*1,6*0,4</t>
  </si>
  <si>
    <t>697711033</t>
  </si>
  <si>
    <t>1718334716</t>
  </si>
  <si>
    <t>-1980156411</t>
  </si>
  <si>
    <t>Stěny kójí a garáže</t>
  </si>
  <si>
    <t>112,19*220*0,001</t>
  </si>
  <si>
    <t>317151132</t>
  </si>
  <si>
    <t>Překlady ploché vápenopískové výšky překladu 123 mm, osazené do tenkého maltového lože, šířky 150 mm, délky 2250 mm</t>
  </si>
  <si>
    <t>81609471</t>
  </si>
  <si>
    <t>https://podminky.urs.cz/item/CS_URS_2024_01/317151132</t>
  </si>
  <si>
    <t>Okno garáže</t>
  </si>
  <si>
    <t>317321411</t>
  </si>
  <si>
    <t>Překlady z betonu železového (bez výztuže) tř. C 25/30</t>
  </si>
  <si>
    <t>1791688898</t>
  </si>
  <si>
    <t>https://podminky.urs.cz/item/CS_URS_2024_01/317321411</t>
  </si>
  <si>
    <t>0,3*0,35*5,55</t>
  </si>
  <si>
    <t>317351101</t>
  </si>
  <si>
    <t>Bednění klenbových pásů, říms nebo překladů klenbových pásů válcových včetně podpěrné konstrukce do výše 4 m zřízení</t>
  </si>
  <si>
    <t>-1346472790</t>
  </si>
  <si>
    <t>https://podminky.urs.cz/item/CS_URS_2024_01/317351101</t>
  </si>
  <si>
    <t>2*0,35*5,55</t>
  </si>
  <si>
    <t>1*0,3*5,55</t>
  </si>
  <si>
    <t>317351102</t>
  </si>
  <si>
    <t>Bednění klenbových pásů, říms nebo překladů klenbových pásů válcových včetně podpěrné konstrukce do výše 4 m odstranění</t>
  </si>
  <si>
    <t>1368279014</t>
  </si>
  <si>
    <t>https://podminky.urs.cz/item/CS_URS_2024_01/317351102</t>
  </si>
  <si>
    <t>317351103</t>
  </si>
  <si>
    <t>Bednění klenbových pásů, říms nebo překladů klenbových pásů válcových Příplatek k ceně za podpěrnou konstrukci (zřízení i odstranění), o výšce přes 4 do 6 m</t>
  </si>
  <si>
    <t>606896017</t>
  </si>
  <si>
    <t>https://podminky.urs.cz/item/CS_URS_2024_01/317351103</t>
  </si>
  <si>
    <t>317361821</t>
  </si>
  <si>
    <t>Výztuž překladů, říms, žlabů, žlabových říms, klenbových pásů z betonářské oceli 10 505 (R) nebo BSt 500</t>
  </si>
  <si>
    <t>-1348395461</t>
  </si>
  <si>
    <t>https://podminky.urs.cz/item/CS_URS_2024_01/317361821</t>
  </si>
  <si>
    <t>0,583*200*0,001</t>
  </si>
  <si>
    <t>330321410</t>
  </si>
  <si>
    <t>Sloupy, pilíře, táhla, rámové stojky, vzpěry z betonu železového (bez výztuže) bez zvláštních nároků na vliv prostředí tř. C 25/30</t>
  </si>
  <si>
    <t>263905266</t>
  </si>
  <si>
    <t>https://podminky.urs.cz/item/CS_URS_2024_01/330321410</t>
  </si>
  <si>
    <t>4*0,75*0,3</t>
  </si>
  <si>
    <t>4*0,3*0,3*2</t>
  </si>
  <si>
    <t>4*0,86*0,3</t>
  </si>
  <si>
    <t>4*0,7*0,3</t>
  </si>
  <si>
    <t>331351125</t>
  </si>
  <si>
    <t>Bednění hranatých sloupů a pilířů včetně vzepření průřezu pravoúhlého čtyřúhelníka výšky do 4 m, průřezu přes 0,16 m2 zřízení</t>
  </si>
  <si>
    <t>-947487664</t>
  </si>
  <si>
    <t>https://podminky.urs.cz/item/CS_URS_2024_01/331351125</t>
  </si>
  <si>
    <t>4*0,75*2+4*0,3*2</t>
  </si>
  <si>
    <t>4*0,3*4*2</t>
  </si>
  <si>
    <t>4*0,86*2+4*0,3*2</t>
  </si>
  <si>
    <t>4*0,7*2+4*0,3*2</t>
  </si>
  <si>
    <t>331351126</t>
  </si>
  <si>
    <t>Bednění hranatých sloupů a pilířů včetně vzepření průřezu pravoúhlého čtyřúhelníka výšky do 4 m, průřezu přes 0,16 m2 odstranění</t>
  </si>
  <si>
    <t>1902561597</t>
  </si>
  <si>
    <t>https://podminky.urs.cz/item/CS_URS_2024_01/331351126</t>
  </si>
  <si>
    <t>331351911</t>
  </si>
  <si>
    <t>Bednění hranatých sloupů a pilířů včetně vzepření průřezu pravoúhlého čtyřúhelníka Příplatek k cenám za pohledový beton</t>
  </si>
  <si>
    <t>-2111505448</t>
  </si>
  <si>
    <t>https://podminky.urs.cz/item/CS_URS_2024_01/331351911</t>
  </si>
  <si>
    <t>331361821</t>
  </si>
  <si>
    <t>Výztuž sloupů, pilířů, rámových stojek, táhel nebo vzpěr hranatých svislých nebo šikmých (odkloněných) z betonářské oceli 10 505 (R) nebo BSt 500</t>
  </si>
  <si>
    <t>-1823788031</t>
  </si>
  <si>
    <t>https://podminky.urs.cz/item/CS_URS_2024_01/331361821</t>
  </si>
  <si>
    <t>3,492*200*0,001</t>
  </si>
  <si>
    <t>Montáž nosné ocelové konstrukce přístřešku výšky do 6 m, rozpětí vazníků do 12 m</t>
  </si>
  <si>
    <t>1894063338</t>
  </si>
  <si>
    <t>Ocelová konstrukcepřístřešku</t>
  </si>
  <si>
    <t>ocelová konstrukce přístřešku_x000d_
včetně povrchové úpravy dle specifikace ocelových konstrukcí</t>
  </si>
  <si>
    <t>808877287</t>
  </si>
  <si>
    <t>342171112</t>
  </si>
  <si>
    <t>Montáž opláštění stěn ocelové konstrukce z tvarovaných ocelových plechů šroubovaných, výšky budovy přes 6 do 12 m</t>
  </si>
  <si>
    <t>-683304482</t>
  </si>
  <si>
    <t>https://podminky.urs.cz/item/CS_URS_2024_01/342171112</t>
  </si>
  <si>
    <t>3,6*3,76+50*3,5</t>
  </si>
  <si>
    <t>15484131</t>
  </si>
  <si>
    <t>plech trapézový 55/250 AlZn tl 1 mm_x000d_
Lakovaný - barva světle šedá</t>
  </si>
  <si>
    <t>-420016726</t>
  </si>
  <si>
    <t>188,536*1,05 "Přepočtené koeficientem množství</t>
  </si>
  <si>
    <t>417321515</t>
  </si>
  <si>
    <t>Ztužující pásy a věnce z betonu železového (bez výztuže) tř. C 25/30</t>
  </si>
  <si>
    <t>-1422271784</t>
  </si>
  <si>
    <t>https://podminky.urs.cz/item/CS_URS_2024_01/417321515</t>
  </si>
  <si>
    <t>0,3*0,38*(11,9+11+5,36+8,85)</t>
  </si>
  <si>
    <t>417351115</t>
  </si>
  <si>
    <t>Bednění bočnic ztužujících pásů a věnců včetně vzpěr zřízení</t>
  </si>
  <si>
    <t>-2012723179</t>
  </si>
  <si>
    <t>https://podminky.urs.cz/item/CS_URS_2024_01/417351115</t>
  </si>
  <si>
    <t>2*0,38*(11,9+11+5,36+8,85)</t>
  </si>
  <si>
    <t>417351116</t>
  </si>
  <si>
    <t>Bednění bočnic ztužujících pásů a věnců včetně vzpěr odstranění</t>
  </si>
  <si>
    <t>1244772274</t>
  </si>
  <si>
    <t>https://podminky.urs.cz/item/CS_URS_2024_01/417351116</t>
  </si>
  <si>
    <t>417361821</t>
  </si>
  <si>
    <t>Výztuž ztužujících pásů a věnců z betonářské oceli 10 505 (R) nebo BSt 500</t>
  </si>
  <si>
    <t>-381261327</t>
  </si>
  <si>
    <t>https://podminky.urs.cz/item/CS_URS_2024_01/417361821</t>
  </si>
  <si>
    <t>4,231*180*0,001</t>
  </si>
  <si>
    <t>261660325</t>
  </si>
  <si>
    <t>Změřeno acad</t>
  </si>
  <si>
    <t>511,1*2</t>
  </si>
  <si>
    <t>-1516363402</t>
  </si>
  <si>
    <t>65,45</t>
  </si>
  <si>
    <t>-129784229</t>
  </si>
  <si>
    <t>65,45*2</t>
  </si>
  <si>
    <t>612131101</t>
  </si>
  <si>
    <t>Podkladní a spojovací vrstva vnitřních omítaných ploch cementový postřik nanášený ručně celoplošně stěn</t>
  </si>
  <si>
    <t>1470819838</t>
  </si>
  <si>
    <t>https://podminky.urs.cz/item/CS_URS_2024_01/612131101</t>
  </si>
  <si>
    <t>VP zdivo interiér pod omítku</t>
  </si>
  <si>
    <t>7,1*11-4,5*5-1,6*1</t>
  </si>
  <si>
    <t>6,55*(8,25+10,3)</t>
  </si>
  <si>
    <t>6*4,88</t>
  </si>
  <si>
    <t>612321141</t>
  </si>
  <si>
    <t>Omítka vápenocementová vnitřních ploch nanášená ručně dvouvrstvá, tloušťky jádrové omítky do 10 mm a tloušťky štuku do 3 mm štuková svislých konstrukcí stěn</t>
  </si>
  <si>
    <t>-1994602649</t>
  </si>
  <si>
    <t>https://podminky.urs.cz/item/CS_URS_2024_01/612321141</t>
  </si>
  <si>
    <t>622142001</t>
  </si>
  <si>
    <t>Pletivo vnějších ploch v ploše nebo pruzích, na plném podkladu sklovláknité vtlačené do tmelu stěn</t>
  </si>
  <si>
    <t>1811929821</t>
  </si>
  <si>
    <t>https://podminky.urs.cz/item/CS_URS_2024_01/622142001</t>
  </si>
  <si>
    <t>VP zdivo exteriér pod stěrku</t>
  </si>
  <si>
    <t>105,32</t>
  </si>
  <si>
    <t>-1827293885</t>
  </si>
  <si>
    <t>65,45*0,2</t>
  </si>
  <si>
    <t>1481571413</t>
  </si>
  <si>
    <t>-797305097</t>
  </si>
  <si>
    <t>1593347044</t>
  </si>
  <si>
    <t>189710479</t>
  </si>
  <si>
    <t>0,5*(55,33+11)</t>
  </si>
  <si>
    <t>-310790710</t>
  </si>
  <si>
    <t>Dle skladby S1, S2</t>
  </si>
  <si>
    <t>367,2</t>
  </si>
  <si>
    <t>919111113</t>
  </si>
  <si>
    <t>Řezání dilatačních spár v čerstvém cementobetonovém krytu příčných nebo podélných, šířky 4 mm, hloubky přes 80 do 90 mm</t>
  </si>
  <si>
    <t>-1379645214</t>
  </si>
  <si>
    <t>https://podminky.urs.cz/item/CS_URS_2024_01/919111113</t>
  </si>
  <si>
    <t>8,8*8</t>
  </si>
  <si>
    <t>919111223</t>
  </si>
  <si>
    <t>Řezání dilatačních spár v čerstvém cementobetonovém krytu vytvoření komůrky pro těsnící zálivku šířky 15 mm, hloubky 30 mm</t>
  </si>
  <si>
    <t>-991922250</t>
  </si>
  <si>
    <t>https://podminky.urs.cz/item/CS_URS_2024_01/919111223</t>
  </si>
  <si>
    <t>919121223</t>
  </si>
  <si>
    <t>Utěsnění dilatačních spár zálivkou za studena v cementobetonovém nebo živičném krytu včetně adhezního nátěru bez těsnicího profilu pod zálivkou, pro komůrky šířky 15 mm, hloubky 30 mm</t>
  </si>
  <si>
    <t>-282072897</t>
  </si>
  <si>
    <t>https://podminky.urs.cz/item/CS_URS_2024_01/919121223</t>
  </si>
  <si>
    <t>-2014352177</t>
  </si>
  <si>
    <t>(9*2+61,9*2)*6,9</t>
  </si>
  <si>
    <t>-977456913</t>
  </si>
  <si>
    <t>978,42*40 "Přepočtené koeficientem množství</t>
  </si>
  <si>
    <t>-103457745</t>
  </si>
  <si>
    <t>-1918813527</t>
  </si>
  <si>
    <t>500</t>
  </si>
  <si>
    <t>159452740</t>
  </si>
  <si>
    <t>44932114-1</t>
  </si>
  <si>
    <t>1700492345</t>
  </si>
  <si>
    <t>44932114-2</t>
  </si>
  <si>
    <t>přístroj hasicí ruční práškový 34A</t>
  </si>
  <si>
    <t>294814978</t>
  </si>
  <si>
    <t>-1964958489</t>
  </si>
  <si>
    <t>-745229550</t>
  </si>
  <si>
    <t>stěny kójí</t>
  </si>
  <si>
    <t>0,45*(6,3+49,7+6,05*6)</t>
  </si>
  <si>
    <t>0,5*(8,25+11,9+11+5,4)</t>
  </si>
  <si>
    <t>1328837372</t>
  </si>
  <si>
    <t>-583104331</t>
  </si>
  <si>
    <t>0,9*2*(6,3+49,7+6,05*6)</t>
  </si>
  <si>
    <t>0,9*2*(8,25+11,9+11+5,4)</t>
  </si>
  <si>
    <t>206122047</t>
  </si>
  <si>
    <t>577236448</t>
  </si>
  <si>
    <t>76,4</t>
  </si>
  <si>
    <t>-1536967976</t>
  </si>
  <si>
    <t>76,4*1,15 "Přepočtené koeficientem množství</t>
  </si>
  <si>
    <t>-696287935</t>
  </si>
  <si>
    <t>0,3*37,1</t>
  </si>
  <si>
    <t>-1413689227</t>
  </si>
  <si>
    <t>863803688</t>
  </si>
  <si>
    <t>-561982953</t>
  </si>
  <si>
    <t>-721145125</t>
  </si>
  <si>
    <t>1506070175</t>
  </si>
  <si>
    <t>1611179380</t>
  </si>
  <si>
    <t>-1363193901</t>
  </si>
  <si>
    <t>11,13*1,15 "Přepočtené koeficientem množství</t>
  </si>
  <si>
    <t>892698037</t>
  </si>
  <si>
    <t>-374521026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</si>
  <si>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</si>
  <si>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</si>
  <si>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-1075727603</t>
  </si>
  <si>
    <t>https://podminky.urs.cz/item/CS_URS_2024_01/998711102</t>
  </si>
  <si>
    <t>-1669930163</t>
  </si>
  <si>
    <t>763</t>
  </si>
  <si>
    <t>Konstrukce suché výstavby</t>
  </si>
  <si>
    <t>763131461</t>
  </si>
  <si>
    <t>Podhled ze sádrokartonových desek dvouvrstvá zavěšená spodní konstrukce z ocelových profilů CD, UD dvojitě opláštěná deskami impregnovanou H2, tl. 2 x 12,5 mm, bez izolace</t>
  </si>
  <si>
    <t>1179533719</t>
  </si>
  <si>
    <t>https://podminky.urs.cz/item/CS_URS_2024_01/763131461</t>
  </si>
  <si>
    <t>Podhled garáž</t>
  </si>
  <si>
    <t>763131714</t>
  </si>
  <si>
    <t>Podhled ze sádrokartonových desek ostatní práce a konstrukce na podhledech ze sádrokartonových desek základní penetrační nátěr</t>
  </si>
  <si>
    <t>-328238402</t>
  </si>
  <si>
    <t>https://podminky.urs.cz/item/CS_URS_2024_01/763131714</t>
  </si>
  <si>
    <t>763131722</t>
  </si>
  <si>
    <t>Podhled ze sádrokartonových desek ostatní práce a konstrukce na podhledech ze sádrokartonových desek skokové změny výšky podhledu přes 0,5 m</t>
  </si>
  <si>
    <t>1641376206</t>
  </si>
  <si>
    <t>https://podminky.urs.cz/item/CS_URS_2024_01/763131722</t>
  </si>
  <si>
    <t>9,8*2</t>
  </si>
  <si>
    <t>763131751</t>
  </si>
  <si>
    <t>Podhled ze sádrokartonových desek ostatní práce a konstrukce na podhledech ze sádrokartonových desek montáž parotěsné zábrany</t>
  </si>
  <si>
    <t>427939490</t>
  </si>
  <si>
    <t>https://podminky.urs.cz/item/CS_URS_2024_01/763131751</t>
  </si>
  <si>
    <t>28329274</t>
  </si>
  <si>
    <t>fólie PE vyztužená pro parotěsnou vrstvu (reakce na oheň - třída E) 110g/m2</t>
  </si>
  <si>
    <t>1792889036</t>
  </si>
  <si>
    <t>65,45*1,1235 "Přepočtené koeficientem množství</t>
  </si>
  <si>
    <t>998763101</t>
  </si>
  <si>
    <t>Přesun hmot pro dřevostavby stanovený z hmotnosti přesunovaného materiálu vodorovná dopravní vzdálenost do 50 m základní v objektech výšky přes 6 do 12 m</t>
  </si>
  <si>
    <t>455298497</t>
  </si>
  <si>
    <t>https://podminky.urs.cz/item/CS_URS_2024_01/998763101</t>
  </si>
  <si>
    <t>764212663</t>
  </si>
  <si>
    <t>Oplechování střešních prvků z pozinkovaného plechu s povrchovou úpravou okapu střechy rovné okapovým plechem rš 250 mm</t>
  </si>
  <si>
    <t>-268931677</t>
  </si>
  <si>
    <t>https://podminky.urs.cz/item/CS_URS_2024_01/764212663</t>
  </si>
  <si>
    <t>6,3+50</t>
  </si>
  <si>
    <t>764213456</t>
  </si>
  <si>
    <t>Oplechování střešních prvků z pozinkovaného plechu sněhový zachytávač průbežný dvoutrubkový</t>
  </si>
  <si>
    <t>1417681215</t>
  </si>
  <si>
    <t>https://podminky.urs.cz/item/CS_URS_2024_01/764213456</t>
  </si>
  <si>
    <t>55,4+9,4</t>
  </si>
  <si>
    <t>764216604</t>
  </si>
  <si>
    <t>Oplechování parapetů z pozinkovaného plechu s povrchovou úpravou rovných mechanicky kotvené, bez rohů rš 330 mm</t>
  </si>
  <si>
    <t>455558016</t>
  </si>
  <si>
    <t>https://podminky.urs.cz/item/CS_URS_2024_01/764216604</t>
  </si>
  <si>
    <t>1,6</t>
  </si>
  <si>
    <t>-1933556252</t>
  </si>
  <si>
    <t>55,33+11</t>
  </si>
  <si>
    <t>1854379363</t>
  </si>
  <si>
    <t>Specifikace K2</t>
  </si>
  <si>
    <t>185289308</t>
  </si>
  <si>
    <t>4*6,3</t>
  </si>
  <si>
    <t>998764102</t>
  </si>
  <si>
    <t>Přesun hmot pro konstrukce klempířské stanovený z hmotnosti přesunovaného materiálu vodorovná dopravní vzdálenost do 50 m základní v objektech výšky přes 6 do 12 m</t>
  </si>
  <si>
    <t>1810123461</t>
  </si>
  <si>
    <t>https://podminky.urs.cz/item/CS_URS_2024_01/998764102</t>
  </si>
  <si>
    <t>767391112</t>
  </si>
  <si>
    <t>Montáž krytiny z tvarovaných plechů trapézových nebo vlnitých, uchycených šroubováním</t>
  </si>
  <si>
    <t>666355173</t>
  </si>
  <si>
    <t>https://podminky.urs.cz/item/CS_URS_2024_01/767391112</t>
  </si>
  <si>
    <t>Změřenoa acad</t>
  </si>
  <si>
    <t>528</t>
  </si>
  <si>
    <t>15484341</t>
  </si>
  <si>
    <t>plech trapézový 60/235 PES 25µm tl 0,88mm_x000d_
lakovaný barva světle šedá</t>
  </si>
  <si>
    <t>-2040134708</t>
  </si>
  <si>
    <t>528*1,133 "Přepočtené koeficientem množství</t>
  </si>
  <si>
    <t>767651114</t>
  </si>
  <si>
    <t>Montáž vrat garážových nebo průmyslových sekčních zajížděcích pod strop, plochy přes 13 m2</t>
  </si>
  <si>
    <t>-70131371</t>
  </si>
  <si>
    <t>https://podminky.urs.cz/item/CS_URS_2024_01/767651114</t>
  </si>
  <si>
    <t>Vrata sekční průmyslová dle specifikace Z1</t>
  </si>
  <si>
    <t>622338801</t>
  </si>
  <si>
    <t>911543967</t>
  </si>
  <si>
    <t>1170403743</t>
  </si>
  <si>
    <t>104</t>
  </si>
  <si>
    <t>Okno z plastových profilů_x000d_
Dodávka a montáž dle specifikace Z2_x000d_
Včetně kotevního a montážního materiálu_x000d_
Včetně dodávky a montáže parotěsníci a paropropustné pásky</t>
  </si>
  <si>
    <t>-87769863</t>
  </si>
  <si>
    <t>Specifikace Z2</t>
  </si>
  <si>
    <t>105</t>
  </si>
  <si>
    <t xml:space="preserve">Protidešťová větrací žaluzie_x000d_
Dodávka a montáž dle specifikace Z3_x000d_
Včetně kotevního a montážního materiálu_x000d_
</t>
  </si>
  <si>
    <t>770254824</t>
  </si>
  <si>
    <t>Specifikace Z3</t>
  </si>
  <si>
    <t>106</t>
  </si>
  <si>
    <t xml:space="preserve">Výstupní žebřík na střecju_x000d_
Dodávka a montáž dle specifikace Z4_x000d_
Včetně kotevního a montážního materiálu_x000d_
</t>
  </si>
  <si>
    <t>-325816600</t>
  </si>
  <si>
    <t>Specifikace Z4</t>
  </si>
  <si>
    <t>107</t>
  </si>
  <si>
    <t>-2055904083</t>
  </si>
  <si>
    <t>784</t>
  </si>
  <si>
    <t>Dokončovací práce - malby a tapety</t>
  </si>
  <si>
    <t>108</t>
  </si>
  <si>
    <t>784111005</t>
  </si>
  <si>
    <t>Oprášení (ometení) podkladu v místnostech výšky přes 5,00 m</t>
  </si>
  <si>
    <t>1665267293</t>
  </si>
  <si>
    <t>https://podminky.urs.cz/item/CS_URS_2024_01/784111005</t>
  </si>
  <si>
    <t>TZ, výkresy nového stavu</t>
  </si>
  <si>
    <t>109</t>
  </si>
  <si>
    <t>784111015</t>
  </si>
  <si>
    <t>Obroušení podkladu omítky v místnostech výšky přes 5,00 m</t>
  </si>
  <si>
    <t>1695949217</t>
  </si>
  <si>
    <t>https://podminky.urs.cz/item/CS_URS_2024_01/784111015</t>
  </si>
  <si>
    <t>784161005</t>
  </si>
  <si>
    <t>Tmelení spar a rohů, šířky do 3 mm akrylátovým tmelem v místnostech výšky přes 5,00 m</t>
  </si>
  <si>
    <t>1984055623</t>
  </si>
  <si>
    <t>https://podminky.urs.cz/item/CS_URS_2024_01/784161005</t>
  </si>
  <si>
    <t>120</t>
  </si>
  <si>
    <t>111</t>
  </si>
  <si>
    <t>784181125</t>
  </si>
  <si>
    <t>Penetrace podkladu jednonásobná hloubková akrylátová bezbarvá v místnostech výšky přes 5,00 m</t>
  </si>
  <si>
    <t>1279314161</t>
  </si>
  <si>
    <t>https://podminky.urs.cz/item/CS_URS_2024_01/784181125</t>
  </si>
  <si>
    <t>112</t>
  </si>
  <si>
    <t>784211005</t>
  </si>
  <si>
    <t>Malby z malířských směsí oděruvzdorných za mokra jednonásobné, bílé za mokra odruvzdorné výborně v místnostech výšky přes 5,00 m</t>
  </si>
  <si>
    <t>-2114893018</t>
  </si>
  <si>
    <t>https://podminky.urs.cz/item/CS_URS_2024_01/784211005</t>
  </si>
  <si>
    <t>SO 801 - Vegetační úpravy</t>
  </si>
  <si>
    <t>181451131</t>
  </si>
  <si>
    <t>Založení trávníku na půdě předem připravené plochy přes 1000 m2 výsevem včetně utažení parkového v rovině nebo na svahu do 1:5</t>
  </si>
  <si>
    <t>1554053665</t>
  </si>
  <si>
    <t>https://podminky.urs.cz/item/CS_URS_2024_01/181451131</t>
  </si>
  <si>
    <t>138,9</t>
  </si>
  <si>
    <t>00572410</t>
  </si>
  <si>
    <t>osivo směs travní parková</t>
  </si>
  <si>
    <t>456092271</t>
  </si>
  <si>
    <t>138,9*0,02 "Přepočtené koeficientem množství</t>
  </si>
  <si>
    <t>182351133</t>
  </si>
  <si>
    <t>Rozprostření a urovnání ornice ve svahu sklonu přes 1:5 strojně při souvislé ploše přes 500 m2, tl. vrstvy do 200 mm</t>
  </si>
  <si>
    <t>-1399333649</t>
  </si>
  <si>
    <t>https://podminky.urs.cz/item/CS_URS_2024_01/182351133</t>
  </si>
  <si>
    <t xml:space="preserve">"bude použitá ornice sejmutá, viz.  SO001 (podobjekt Příprava uzemí 010)"</t>
  </si>
  <si>
    <t>183101321</t>
  </si>
  <si>
    <t>Hloubení jamek pro vysazování rostlin v zemině skupiny 1 až 4 s výměnou půdy z 100% v rovině nebo na svahu do 1:5, objemu přes 0,40 do 1,00 m3</t>
  </si>
  <si>
    <t>1397919448</t>
  </si>
  <si>
    <t>https://podminky.urs.cz/item/CS_URS_2024_01/183101321</t>
  </si>
  <si>
    <t>10321100</t>
  </si>
  <si>
    <t>zahradní substrát pro výsadbu VL</t>
  </si>
  <si>
    <t>1618057721</t>
  </si>
  <si>
    <t>184102_R</t>
  </si>
  <si>
    <t>Výsadba dřeviny s balem do předem vyhloubené jamky se zalitím v rovině nebo na svahu do 1:5, při průměru balu přes 300 do 400 mm</t>
  </si>
  <si>
    <t>-1135562687</t>
  </si>
  <si>
    <t>vysokokmen 18-20cm, hloubení jámy, výsadba, hnojení, zálivka, dodání stromků, 3 kůly ke stromkům, ochranný nátěr, vyrovnávací řez koruny, bez následné</t>
  </si>
  <si>
    <t>02660_R</t>
  </si>
  <si>
    <t xml:space="preserve">lípa srdčitá  100-150cm</t>
  </si>
  <si>
    <t>1127174039</t>
  </si>
  <si>
    <t>184853512</t>
  </si>
  <si>
    <t>Chemické odplevelení půdy před založením kultury, trávníku nebo zpevněných ploch strojně o výměře jednotlivě přes 20 m2 postřikem na široko na svahu přes 1:5 do 1:2</t>
  </si>
  <si>
    <t>-60229311</t>
  </si>
  <si>
    <t>https://podminky.urs.cz/item/CS_URS_2024_01/184853512</t>
  </si>
  <si>
    <t>ve svahu</t>
  </si>
  <si>
    <t>138,9*1,5</t>
  </si>
  <si>
    <t>185100_R</t>
  </si>
  <si>
    <t>Ošetřování trávníku</t>
  </si>
  <si>
    <t>-1984382694</t>
  </si>
  <si>
    <t>V projektu je počítáno s ošetřením trávníku 1x, popřípadě do předání díla.</t>
  </si>
  <si>
    <t xml:space="preserve">První posekání (ošetření) je v ceně zakládání trávníku, tj. trávnik se seká celkem 2x. </t>
  </si>
  <si>
    <t>Položka též zahrnuje i nutné zalévání vodou.</t>
  </si>
  <si>
    <t>185200_R</t>
  </si>
  <si>
    <t>Zalévání</t>
  </si>
  <si>
    <t>-1899245079</t>
  </si>
  <si>
    <t>0,94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</si>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</sst>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39" fillId="3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4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67151111" TargetMode="External" /><Relationship Id="rId5" Type="http://schemas.openxmlformats.org/officeDocument/2006/relationships/hyperlink" Target="https://podminky.urs.cz/item/CS_URS_2024_01/174151101" TargetMode="External" /><Relationship Id="rId6" Type="http://schemas.openxmlformats.org/officeDocument/2006/relationships/hyperlink" Target="https://podminky.urs.cz/item/CS_URS_2024_01/181951112" TargetMode="External" /><Relationship Id="rId7" Type="http://schemas.openxmlformats.org/officeDocument/2006/relationships/hyperlink" Target="https://podminky.urs.cz/item/CS_URS_2024_01/561041111" TargetMode="External" /><Relationship Id="rId8" Type="http://schemas.openxmlformats.org/officeDocument/2006/relationships/hyperlink" Target="https://podminky.urs.cz/item/CS_URS_2024_01/271532212" TargetMode="External" /><Relationship Id="rId9" Type="http://schemas.openxmlformats.org/officeDocument/2006/relationships/hyperlink" Target="https://podminky.urs.cz/item/CS_URS_2024_01/273321311" TargetMode="External" /><Relationship Id="rId10" Type="http://schemas.openxmlformats.org/officeDocument/2006/relationships/hyperlink" Target="https://podminky.urs.cz/item/CS_URS_2024_01/273362021" TargetMode="External" /><Relationship Id="rId11" Type="http://schemas.openxmlformats.org/officeDocument/2006/relationships/hyperlink" Target="https://podminky.urs.cz/item/CS_URS_2024_01/275322511" TargetMode="External" /><Relationship Id="rId12" Type="http://schemas.openxmlformats.org/officeDocument/2006/relationships/hyperlink" Target="https://podminky.urs.cz/item/CS_URS_2024_01/275351121" TargetMode="External" /><Relationship Id="rId13" Type="http://schemas.openxmlformats.org/officeDocument/2006/relationships/hyperlink" Target="https://podminky.urs.cz/item/CS_URS_2024_01/275351122" TargetMode="External" /><Relationship Id="rId14" Type="http://schemas.openxmlformats.org/officeDocument/2006/relationships/hyperlink" Target="https://podminky.urs.cz/item/CS_URS_2024_01/275361821" TargetMode="External" /><Relationship Id="rId15" Type="http://schemas.openxmlformats.org/officeDocument/2006/relationships/hyperlink" Target="https://podminky.urs.cz/item/CS_URS_2024_01/311322511" TargetMode="External" /><Relationship Id="rId16" Type="http://schemas.openxmlformats.org/officeDocument/2006/relationships/hyperlink" Target="https://podminky.urs.cz/item/CS_URS_2024_01/311351121" TargetMode="External" /><Relationship Id="rId17" Type="http://schemas.openxmlformats.org/officeDocument/2006/relationships/hyperlink" Target="https://podminky.urs.cz/item/CS_URS_2024_01/311351122" TargetMode="External" /><Relationship Id="rId18" Type="http://schemas.openxmlformats.org/officeDocument/2006/relationships/hyperlink" Target="https://podminky.urs.cz/item/CS_URS_2024_01/311351911" TargetMode="External" /><Relationship Id="rId19" Type="http://schemas.openxmlformats.org/officeDocument/2006/relationships/hyperlink" Target="https://podminky.urs.cz/item/CS_URS_2024_01/311361821" TargetMode="External" /><Relationship Id="rId20" Type="http://schemas.openxmlformats.org/officeDocument/2006/relationships/hyperlink" Target="https://podminky.urs.cz/item/CS_URS_2024_01/337171111" TargetMode="External" /><Relationship Id="rId21" Type="http://schemas.openxmlformats.org/officeDocument/2006/relationships/hyperlink" Target="https://podminky.urs.cz/item/CS_URS_2024_01/342151111" TargetMode="External" /><Relationship Id="rId22" Type="http://schemas.openxmlformats.org/officeDocument/2006/relationships/hyperlink" Target="https://podminky.urs.cz/item/CS_URS_2024_01/411354259" TargetMode="External" /><Relationship Id="rId23" Type="http://schemas.openxmlformats.org/officeDocument/2006/relationships/hyperlink" Target="https://podminky.urs.cz/item/CS_URS_2024_01/564671111" TargetMode="External" /><Relationship Id="rId24" Type="http://schemas.openxmlformats.org/officeDocument/2006/relationships/hyperlink" Target="https://podminky.urs.cz/item/CS_URS_2024_01/631311136" TargetMode="External" /><Relationship Id="rId25" Type="http://schemas.openxmlformats.org/officeDocument/2006/relationships/hyperlink" Target="https://podminky.urs.cz/item/CS_URS_2024_01/631319013" TargetMode="External" /><Relationship Id="rId26" Type="http://schemas.openxmlformats.org/officeDocument/2006/relationships/hyperlink" Target="https://podminky.urs.cz/item/CS_URS_2024_01/631319202" TargetMode="External" /><Relationship Id="rId27" Type="http://schemas.openxmlformats.org/officeDocument/2006/relationships/hyperlink" Target="https://podminky.urs.cz/item/CS_URS_2024_01/633121112" TargetMode="External" /><Relationship Id="rId28" Type="http://schemas.openxmlformats.org/officeDocument/2006/relationships/hyperlink" Target="https://podminky.urs.cz/item/CS_URS_2024_01/564211011" TargetMode="External" /><Relationship Id="rId29" Type="http://schemas.openxmlformats.org/officeDocument/2006/relationships/hyperlink" Target="https://podminky.urs.cz/item/CS_URS_2024_01/564861011" TargetMode="External" /><Relationship Id="rId30" Type="http://schemas.openxmlformats.org/officeDocument/2006/relationships/hyperlink" Target="https://podminky.urs.cz/item/CS_URS_2024_01/919726122" TargetMode="External" /><Relationship Id="rId31" Type="http://schemas.openxmlformats.org/officeDocument/2006/relationships/hyperlink" Target="https://podminky.urs.cz/item/CS_URS_2024_01/637211134" TargetMode="External" /><Relationship Id="rId32" Type="http://schemas.openxmlformats.org/officeDocument/2006/relationships/hyperlink" Target="https://podminky.urs.cz/item/CS_URS_2024_01/941321111" TargetMode="External" /><Relationship Id="rId33" Type="http://schemas.openxmlformats.org/officeDocument/2006/relationships/hyperlink" Target="https://podminky.urs.cz/item/CS_URS_2024_01/941321211" TargetMode="External" /><Relationship Id="rId34" Type="http://schemas.openxmlformats.org/officeDocument/2006/relationships/hyperlink" Target="https://podminky.urs.cz/item/CS_URS_2024_01/941321811" TargetMode="External" /><Relationship Id="rId35" Type="http://schemas.openxmlformats.org/officeDocument/2006/relationships/hyperlink" Target="https://podminky.urs.cz/item/CS_URS_2024_01/949101112" TargetMode="External" /><Relationship Id="rId36" Type="http://schemas.openxmlformats.org/officeDocument/2006/relationships/hyperlink" Target="https://podminky.urs.cz/item/CS_URS_2024_01/952901111" TargetMode="External" /><Relationship Id="rId37" Type="http://schemas.openxmlformats.org/officeDocument/2006/relationships/hyperlink" Target="https://podminky.urs.cz/item/CS_URS_2024_01/998014211" TargetMode="External" /><Relationship Id="rId38" Type="http://schemas.openxmlformats.org/officeDocument/2006/relationships/hyperlink" Target="https://podminky.urs.cz/item/CS_URS_2024_01/711191101" TargetMode="External" /><Relationship Id="rId39" Type="http://schemas.openxmlformats.org/officeDocument/2006/relationships/hyperlink" Target="https://podminky.urs.cz/item/CS_URS_2024_01/711192101" TargetMode="External" /><Relationship Id="rId40" Type="http://schemas.openxmlformats.org/officeDocument/2006/relationships/hyperlink" Target="https://podminky.urs.cz/item/CS_URS_2024_01/711471051" TargetMode="External" /><Relationship Id="rId41" Type="http://schemas.openxmlformats.org/officeDocument/2006/relationships/hyperlink" Target="https://podminky.urs.cz/item/CS_URS_2024_01/711472051" TargetMode="External" /><Relationship Id="rId42" Type="http://schemas.openxmlformats.org/officeDocument/2006/relationships/hyperlink" Target="https://podminky.urs.cz/item/CS_URS_2024_01/711491171" TargetMode="External" /><Relationship Id="rId43" Type="http://schemas.openxmlformats.org/officeDocument/2006/relationships/hyperlink" Target="https://podminky.urs.cz/item/CS_URS_2024_01/711491172" TargetMode="External" /><Relationship Id="rId44" Type="http://schemas.openxmlformats.org/officeDocument/2006/relationships/hyperlink" Target="https://podminky.urs.cz/item/CS_URS_2024_01/711491271" TargetMode="External" /><Relationship Id="rId45" Type="http://schemas.openxmlformats.org/officeDocument/2006/relationships/hyperlink" Target="https://podminky.urs.cz/item/CS_URS_2024_01/711491272" TargetMode="External" /><Relationship Id="rId46" Type="http://schemas.openxmlformats.org/officeDocument/2006/relationships/hyperlink" Target="https://podminky.urs.cz/item/CS_URS_2024_01/998711101" TargetMode="External" /><Relationship Id="rId47" Type="http://schemas.openxmlformats.org/officeDocument/2006/relationships/hyperlink" Target="https://podminky.urs.cz/item/CS_URS_2024_01/712363357" TargetMode="External" /><Relationship Id="rId48" Type="http://schemas.openxmlformats.org/officeDocument/2006/relationships/hyperlink" Target="https://podminky.urs.cz/item/CS_URS_2024_01/712363359" TargetMode="External" /><Relationship Id="rId49" Type="http://schemas.openxmlformats.org/officeDocument/2006/relationships/hyperlink" Target="https://podminky.urs.cz/item/CS_URS_2024_01/712361701" TargetMode="External" /><Relationship Id="rId50" Type="http://schemas.openxmlformats.org/officeDocument/2006/relationships/hyperlink" Target="https://podminky.urs.cz/item/CS_URS_2024_01/712363451" TargetMode="External" /><Relationship Id="rId51" Type="http://schemas.openxmlformats.org/officeDocument/2006/relationships/hyperlink" Target="https://podminky.urs.cz/item/CS_URS_2024_01/712363452" TargetMode="External" /><Relationship Id="rId52" Type="http://schemas.openxmlformats.org/officeDocument/2006/relationships/hyperlink" Target="https://podminky.urs.cz/item/CS_URS_2024_01/712363453" TargetMode="External" /><Relationship Id="rId53" Type="http://schemas.openxmlformats.org/officeDocument/2006/relationships/hyperlink" Target="https://podminky.urs.cz/item/CS_URS_2024_01/712391171" TargetMode="External" /><Relationship Id="rId54" Type="http://schemas.openxmlformats.org/officeDocument/2006/relationships/hyperlink" Target="https://podminky.urs.cz/item/CS_URS_2024_01/762361322" TargetMode="External" /><Relationship Id="rId55" Type="http://schemas.openxmlformats.org/officeDocument/2006/relationships/hyperlink" Target="https://podminky.urs.cz/item/CS_URS_2024_01/998712101" TargetMode="External" /><Relationship Id="rId56" Type="http://schemas.openxmlformats.org/officeDocument/2006/relationships/hyperlink" Target="https://podminky.urs.cz/item/CS_URS_2024_01/713141153" TargetMode="External" /><Relationship Id="rId57" Type="http://schemas.openxmlformats.org/officeDocument/2006/relationships/hyperlink" Target="https://podminky.urs.cz/item/CS_URS_2024_01/713141232" TargetMode="External" /><Relationship Id="rId58" Type="http://schemas.openxmlformats.org/officeDocument/2006/relationships/hyperlink" Target="https://podminky.urs.cz/item/CS_URS_2024_01/998713101" TargetMode="External" /><Relationship Id="rId59" Type="http://schemas.openxmlformats.org/officeDocument/2006/relationships/hyperlink" Target="https://podminky.urs.cz/item/CS_URS_2024_01/751122654" TargetMode="External" /><Relationship Id="rId60" Type="http://schemas.openxmlformats.org/officeDocument/2006/relationships/hyperlink" Target="https://podminky.urs.cz/item/CS_URS_2024_01/998751101" TargetMode="External" /><Relationship Id="rId61" Type="http://schemas.openxmlformats.org/officeDocument/2006/relationships/hyperlink" Target="https://podminky.urs.cz/item/CS_URS_2024_01/764212637" TargetMode="External" /><Relationship Id="rId62" Type="http://schemas.openxmlformats.org/officeDocument/2006/relationships/hyperlink" Target="https://podminky.urs.cz/item/CS_URS_2024_01/764212648" TargetMode="External" /><Relationship Id="rId63" Type="http://schemas.openxmlformats.org/officeDocument/2006/relationships/hyperlink" Target="https://podminky.urs.cz/item/CS_URS_2024_01/764511602" TargetMode="External" /><Relationship Id="rId64" Type="http://schemas.openxmlformats.org/officeDocument/2006/relationships/hyperlink" Target="https://podminky.urs.cz/item/CS_URS_2024_01/764511643" TargetMode="External" /><Relationship Id="rId65" Type="http://schemas.openxmlformats.org/officeDocument/2006/relationships/hyperlink" Target="https://podminky.urs.cz/item/CS_URS_2024_01/764518623" TargetMode="External" /><Relationship Id="rId66" Type="http://schemas.openxmlformats.org/officeDocument/2006/relationships/hyperlink" Target="https://podminky.urs.cz/item/CS_URS_2024_01/998764101" TargetMode="External" /><Relationship Id="rId67" Type="http://schemas.openxmlformats.org/officeDocument/2006/relationships/hyperlink" Target="https://podminky.urs.cz/item/CS_URS_2024_01/767316312" TargetMode="External" /><Relationship Id="rId68" Type="http://schemas.openxmlformats.org/officeDocument/2006/relationships/hyperlink" Target="https://podminky.urs.cz/item/CS_URS_2024_01/767651113" TargetMode="External" /><Relationship Id="rId69" Type="http://schemas.openxmlformats.org/officeDocument/2006/relationships/hyperlink" Target="https://podminky.urs.cz/item/CS_URS_2024_01/767881118" TargetMode="External" /><Relationship Id="rId70" Type="http://schemas.openxmlformats.org/officeDocument/2006/relationships/hyperlink" Target="https://podminky.urs.cz/item/CS_URS_2024_01/767995116" TargetMode="External" /><Relationship Id="rId71" Type="http://schemas.openxmlformats.org/officeDocument/2006/relationships/hyperlink" Target="https://podminky.urs.cz/item/CS_URS_2024_01/998767101" TargetMode="External" /><Relationship Id="rId72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5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2751119" TargetMode="External" /><Relationship Id="rId4" Type="http://schemas.openxmlformats.org/officeDocument/2006/relationships/hyperlink" Target="https://podminky.urs.cz/item/CS_URS_2024_01/167151111" TargetMode="External" /><Relationship Id="rId5" Type="http://schemas.openxmlformats.org/officeDocument/2006/relationships/hyperlink" Target="https://podminky.urs.cz/item/CS_URS_2024_01/174151101" TargetMode="External" /><Relationship Id="rId6" Type="http://schemas.openxmlformats.org/officeDocument/2006/relationships/hyperlink" Target="https://podminky.urs.cz/item/CS_URS_2024_01/181951112" TargetMode="External" /><Relationship Id="rId7" Type="http://schemas.openxmlformats.org/officeDocument/2006/relationships/hyperlink" Target="https://podminky.urs.cz/item/CS_URS_2024_01/561041111" TargetMode="External" /><Relationship Id="rId8" Type="http://schemas.openxmlformats.org/officeDocument/2006/relationships/hyperlink" Target="https://podminky.urs.cz/item/CS_URS_2024_01/271532212" TargetMode="External" /><Relationship Id="rId9" Type="http://schemas.openxmlformats.org/officeDocument/2006/relationships/hyperlink" Target="https://podminky.urs.cz/item/CS_URS_2024_01/273321311" TargetMode="External" /><Relationship Id="rId10" Type="http://schemas.openxmlformats.org/officeDocument/2006/relationships/hyperlink" Target="https://podminky.urs.cz/item/CS_URS_2024_01/273362021" TargetMode="External" /><Relationship Id="rId11" Type="http://schemas.openxmlformats.org/officeDocument/2006/relationships/hyperlink" Target="https://podminky.urs.cz/item/CS_URS_2024_01/274322511" TargetMode="External" /><Relationship Id="rId12" Type="http://schemas.openxmlformats.org/officeDocument/2006/relationships/hyperlink" Target="https://podminky.urs.cz/item/CS_URS_2024_01/274351121" TargetMode="External" /><Relationship Id="rId13" Type="http://schemas.openxmlformats.org/officeDocument/2006/relationships/hyperlink" Target="https://podminky.urs.cz/item/CS_URS_2024_01/274351122" TargetMode="External" /><Relationship Id="rId14" Type="http://schemas.openxmlformats.org/officeDocument/2006/relationships/hyperlink" Target="https://podminky.urs.cz/item/CS_URS_2024_01/275361821" TargetMode="External" /><Relationship Id="rId15" Type="http://schemas.openxmlformats.org/officeDocument/2006/relationships/hyperlink" Target="https://podminky.urs.cz/item/CS_URS_2024_01/311270741" TargetMode="External" /><Relationship Id="rId16" Type="http://schemas.openxmlformats.org/officeDocument/2006/relationships/hyperlink" Target="https://podminky.urs.cz/item/CS_URS_2024_01/311322611" TargetMode="External" /><Relationship Id="rId17" Type="http://schemas.openxmlformats.org/officeDocument/2006/relationships/hyperlink" Target="https://podminky.urs.cz/item/CS_URS_2024_01/311351121" TargetMode="External" /><Relationship Id="rId18" Type="http://schemas.openxmlformats.org/officeDocument/2006/relationships/hyperlink" Target="https://podminky.urs.cz/item/CS_URS_2024_01/311351122" TargetMode="External" /><Relationship Id="rId19" Type="http://schemas.openxmlformats.org/officeDocument/2006/relationships/hyperlink" Target="https://podminky.urs.cz/item/CS_URS_2024_01/311351911" TargetMode="External" /><Relationship Id="rId20" Type="http://schemas.openxmlformats.org/officeDocument/2006/relationships/hyperlink" Target="https://podminky.urs.cz/item/CS_URS_2024_01/311361821" TargetMode="External" /><Relationship Id="rId21" Type="http://schemas.openxmlformats.org/officeDocument/2006/relationships/hyperlink" Target="https://podminky.urs.cz/item/CS_URS_2024_01/317151132" TargetMode="External" /><Relationship Id="rId22" Type="http://schemas.openxmlformats.org/officeDocument/2006/relationships/hyperlink" Target="https://podminky.urs.cz/item/CS_URS_2024_01/317321411" TargetMode="External" /><Relationship Id="rId23" Type="http://schemas.openxmlformats.org/officeDocument/2006/relationships/hyperlink" Target="https://podminky.urs.cz/item/CS_URS_2024_01/317351101" TargetMode="External" /><Relationship Id="rId24" Type="http://schemas.openxmlformats.org/officeDocument/2006/relationships/hyperlink" Target="https://podminky.urs.cz/item/CS_URS_2024_01/317351102" TargetMode="External" /><Relationship Id="rId25" Type="http://schemas.openxmlformats.org/officeDocument/2006/relationships/hyperlink" Target="https://podminky.urs.cz/item/CS_URS_2024_01/317351103" TargetMode="External" /><Relationship Id="rId26" Type="http://schemas.openxmlformats.org/officeDocument/2006/relationships/hyperlink" Target="https://podminky.urs.cz/item/CS_URS_2024_01/317361821" TargetMode="External" /><Relationship Id="rId27" Type="http://schemas.openxmlformats.org/officeDocument/2006/relationships/hyperlink" Target="https://podminky.urs.cz/item/CS_URS_2024_01/330321410" TargetMode="External" /><Relationship Id="rId28" Type="http://schemas.openxmlformats.org/officeDocument/2006/relationships/hyperlink" Target="https://podminky.urs.cz/item/CS_URS_2024_01/331351125" TargetMode="External" /><Relationship Id="rId29" Type="http://schemas.openxmlformats.org/officeDocument/2006/relationships/hyperlink" Target="https://podminky.urs.cz/item/CS_URS_2024_01/331351126" TargetMode="External" /><Relationship Id="rId30" Type="http://schemas.openxmlformats.org/officeDocument/2006/relationships/hyperlink" Target="https://podminky.urs.cz/item/CS_URS_2024_01/331351911" TargetMode="External" /><Relationship Id="rId31" Type="http://schemas.openxmlformats.org/officeDocument/2006/relationships/hyperlink" Target="https://podminky.urs.cz/item/CS_URS_2024_01/331361821" TargetMode="External" /><Relationship Id="rId32" Type="http://schemas.openxmlformats.org/officeDocument/2006/relationships/hyperlink" Target="https://podminky.urs.cz/item/CS_URS_2024_01/337171111" TargetMode="External" /><Relationship Id="rId33" Type="http://schemas.openxmlformats.org/officeDocument/2006/relationships/hyperlink" Target="https://podminky.urs.cz/item/CS_URS_2024_01/342171112" TargetMode="External" /><Relationship Id="rId34" Type="http://schemas.openxmlformats.org/officeDocument/2006/relationships/hyperlink" Target="https://podminky.urs.cz/item/CS_URS_2024_01/417321515" TargetMode="External" /><Relationship Id="rId35" Type="http://schemas.openxmlformats.org/officeDocument/2006/relationships/hyperlink" Target="https://podminky.urs.cz/item/CS_URS_2024_01/417351115" TargetMode="External" /><Relationship Id="rId36" Type="http://schemas.openxmlformats.org/officeDocument/2006/relationships/hyperlink" Target="https://podminky.urs.cz/item/CS_URS_2024_01/417351116" TargetMode="External" /><Relationship Id="rId37" Type="http://schemas.openxmlformats.org/officeDocument/2006/relationships/hyperlink" Target="https://podminky.urs.cz/item/CS_URS_2024_01/417361821" TargetMode="External" /><Relationship Id="rId38" Type="http://schemas.openxmlformats.org/officeDocument/2006/relationships/hyperlink" Target="https://podminky.urs.cz/item/CS_URS_2024_01/564671111" TargetMode="External" /><Relationship Id="rId39" Type="http://schemas.openxmlformats.org/officeDocument/2006/relationships/hyperlink" Target="https://podminky.urs.cz/item/CS_URS_2024_01/564211011" TargetMode="External" /><Relationship Id="rId40" Type="http://schemas.openxmlformats.org/officeDocument/2006/relationships/hyperlink" Target="https://podminky.urs.cz/item/CS_URS_2024_01/564861011" TargetMode="External" /><Relationship Id="rId41" Type="http://schemas.openxmlformats.org/officeDocument/2006/relationships/hyperlink" Target="https://podminky.urs.cz/item/CS_URS_2024_01/612131101" TargetMode="External" /><Relationship Id="rId42" Type="http://schemas.openxmlformats.org/officeDocument/2006/relationships/hyperlink" Target="https://podminky.urs.cz/item/CS_URS_2024_01/612321141" TargetMode="External" /><Relationship Id="rId43" Type="http://schemas.openxmlformats.org/officeDocument/2006/relationships/hyperlink" Target="https://podminky.urs.cz/item/CS_URS_2024_01/622142001" TargetMode="External" /><Relationship Id="rId44" Type="http://schemas.openxmlformats.org/officeDocument/2006/relationships/hyperlink" Target="https://podminky.urs.cz/item/CS_URS_2024_01/631311136" TargetMode="External" /><Relationship Id="rId45" Type="http://schemas.openxmlformats.org/officeDocument/2006/relationships/hyperlink" Target="https://podminky.urs.cz/item/CS_URS_2024_01/631319013" TargetMode="External" /><Relationship Id="rId46" Type="http://schemas.openxmlformats.org/officeDocument/2006/relationships/hyperlink" Target="https://podminky.urs.cz/item/CS_URS_2024_01/631319202" TargetMode="External" /><Relationship Id="rId47" Type="http://schemas.openxmlformats.org/officeDocument/2006/relationships/hyperlink" Target="https://podminky.urs.cz/item/CS_URS_2024_01/633121112" TargetMode="External" /><Relationship Id="rId48" Type="http://schemas.openxmlformats.org/officeDocument/2006/relationships/hyperlink" Target="https://podminky.urs.cz/item/CS_URS_2024_01/637211134" TargetMode="External" /><Relationship Id="rId49" Type="http://schemas.openxmlformats.org/officeDocument/2006/relationships/hyperlink" Target="https://podminky.urs.cz/item/CS_URS_2024_01/919726122" TargetMode="External" /><Relationship Id="rId50" Type="http://schemas.openxmlformats.org/officeDocument/2006/relationships/hyperlink" Target="https://podminky.urs.cz/item/CS_URS_2024_01/919111113" TargetMode="External" /><Relationship Id="rId51" Type="http://schemas.openxmlformats.org/officeDocument/2006/relationships/hyperlink" Target="https://podminky.urs.cz/item/CS_URS_2024_01/919111223" TargetMode="External" /><Relationship Id="rId52" Type="http://schemas.openxmlformats.org/officeDocument/2006/relationships/hyperlink" Target="https://podminky.urs.cz/item/CS_URS_2024_01/919121223" TargetMode="External" /><Relationship Id="rId53" Type="http://schemas.openxmlformats.org/officeDocument/2006/relationships/hyperlink" Target="https://podminky.urs.cz/item/CS_URS_2024_01/941321111" TargetMode="External" /><Relationship Id="rId54" Type="http://schemas.openxmlformats.org/officeDocument/2006/relationships/hyperlink" Target="https://podminky.urs.cz/item/CS_URS_2024_01/941321211" TargetMode="External" /><Relationship Id="rId55" Type="http://schemas.openxmlformats.org/officeDocument/2006/relationships/hyperlink" Target="https://podminky.urs.cz/item/CS_URS_2024_01/941321811" TargetMode="External" /><Relationship Id="rId56" Type="http://schemas.openxmlformats.org/officeDocument/2006/relationships/hyperlink" Target="https://podminky.urs.cz/item/CS_URS_2024_01/949101112" TargetMode="External" /><Relationship Id="rId57" Type="http://schemas.openxmlformats.org/officeDocument/2006/relationships/hyperlink" Target="https://podminky.urs.cz/item/CS_URS_2024_01/952901111" TargetMode="External" /><Relationship Id="rId58" Type="http://schemas.openxmlformats.org/officeDocument/2006/relationships/hyperlink" Target="https://podminky.urs.cz/item/CS_URS_2024_01/998014211" TargetMode="External" /><Relationship Id="rId59" Type="http://schemas.openxmlformats.org/officeDocument/2006/relationships/hyperlink" Target="https://podminky.urs.cz/item/CS_URS_2024_01/711191101" TargetMode="External" /><Relationship Id="rId60" Type="http://schemas.openxmlformats.org/officeDocument/2006/relationships/hyperlink" Target="https://podminky.urs.cz/item/CS_URS_2024_01/711192101" TargetMode="External" /><Relationship Id="rId61" Type="http://schemas.openxmlformats.org/officeDocument/2006/relationships/hyperlink" Target="https://podminky.urs.cz/item/CS_URS_2024_01/711471051" TargetMode="External" /><Relationship Id="rId62" Type="http://schemas.openxmlformats.org/officeDocument/2006/relationships/hyperlink" Target="https://podminky.urs.cz/item/CS_URS_2024_01/711472051" TargetMode="External" /><Relationship Id="rId63" Type="http://schemas.openxmlformats.org/officeDocument/2006/relationships/hyperlink" Target="https://podminky.urs.cz/item/CS_URS_2024_01/711491171" TargetMode="External" /><Relationship Id="rId64" Type="http://schemas.openxmlformats.org/officeDocument/2006/relationships/hyperlink" Target="https://podminky.urs.cz/item/CS_URS_2024_01/711491172" TargetMode="External" /><Relationship Id="rId65" Type="http://schemas.openxmlformats.org/officeDocument/2006/relationships/hyperlink" Target="https://podminky.urs.cz/item/CS_URS_2024_01/711491271" TargetMode="External" /><Relationship Id="rId66" Type="http://schemas.openxmlformats.org/officeDocument/2006/relationships/hyperlink" Target="https://podminky.urs.cz/item/CS_URS_2024_01/711491272" TargetMode="External" /><Relationship Id="rId67" Type="http://schemas.openxmlformats.org/officeDocument/2006/relationships/hyperlink" Target="https://podminky.urs.cz/item/CS_URS_2024_01/998711102" TargetMode="External" /><Relationship Id="rId68" Type="http://schemas.openxmlformats.org/officeDocument/2006/relationships/hyperlink" Target="https://podminky.urs.cz/item/CS_URS_2024_01/763131461" TargetMode="External" /><Relationship Id="rId69" Type="http://schemas.openxmlformats.org/officeDocument/2006/relationships/hyperlink" Target="https://podminky.urs.cz/item/CS_URS_2024_01/763131714" TargetMode="External" /><Relationship Id="rId70" Type="http://schemas.openxmlformats.org/officeDocument/2006/relationships/hyperlink" Target="https://podminky.urs.cz/item/CS_URS_2024_01/763131722" TargetMode="External" /><Relationship Id="rId71" Type="http://schemas.openxmlformats.org/officeDocument/2006/relationships/hyperlink" Target="https://podminky.urs.cz/item/CS_URS_2024_01/763131751" TargetMode="External" /><Relationship Id="rId72" Type="http://schemas.openxmlformats.org/officeDocument/2006/relationships/hyperlink" Target="https://podminky.urs.cz/item/CS_URS_2024_01/998763101" TargetMode="External" /><Relationship Id="rId73" Type="http://schemas.openxmlformats.org/officeDocument/2006/relationships/hyperlink" Target="https://podminky.urs.cz/item/CS_URS_2024_01/764212663" TargetMode="External" /><Relationship Id="rId74" Type="http://schemas.openxmlformats.org/officeDocument/2006/relationships/hyperlink" Target="https://podminky.urs.cz/item/CS_URS_2024_01/764213456" TargetMode="External" /><Relationship Id="rId75" Type="http://schemas.openxmlformats.org/officeDocument/2006/relationships/hyperlink" Target="https://podminky.urs.cz/item/CS_URS_2024_01/764216604" TargetMode="External" /><Relationship Id="rId76" Type="http://schemas.openxmlformats.org/officeDocument/2006/relationships/hyperlink" Target="https://podminky.urs.cz/item/CS_URS_2024_01/764511602" TargetMode="External" /><Relationship Id="rId77" Type="http://schemas.openxmlformats.org/officeDocument/2006/relationships/hyperlink" Target="https://podminky.urs.cz/item/CS_URS_2024_01/764511643" TargetMode="External" /><Relationship Id="rId78" Type="http://schemas.openxmlformats.org/officeDocument/2006/relationships/hyperlink" Target="https://podminky.urs.cz/item/CS_URS_2024_01/764518623" TargetMode="External" /><Relationship Id="rId79" Type="http://schemas.openxmlformats.org/officeDocument/2006/relationships/hyperlink" Target="https://podminky.urs.cz/item/CS_URS_2024_01/998764102" TargetMode="External" /><Relationship Id="rId80" Type="http://schemas.openxmlformats.org/officeDocument/2006/relationships/hyperlink" Target="https://podminky.urs.cz/item/CS_URS_2024_01/767391112" TargetMode="External" /><Relationship Id="rId81" Type="http://schemas.openxmlformats.org/officeDocument/2006/relationships/hyperlink" Target="https://podminky.urs.cz/item/CS_URS_2024_01/767651114" TargetMode="External" /><Relationship Id="rId82" Type="http://schemas.openxmlformats.org/officeDocument/2006/relationships/hyperlink" Target="https://podminky.urs.cz/item/CS_URS_2024_01/767881118" TargetMode="External" /><Relationship Id="rId83" Type="http://schemas.openxmlformats.org/officeDocument/2006/relationships/hyperlink" Target="https://podminky.urs.cz/item/CS_URS_2024_01/998767101" TargetMode="External" /><Relationship Id="rId84" Type="http://schemas.openxmlformats.org/officeDocument/2006/relationships/hyperlink" Target="https://podminky.urs.cz/item/CS_URS_2024_01/784111005" TargetMode="External" /><Relationship Id="rId85" Type="http://schemas.openxmlformats.org/officeDocument/2006/relationships/hyperlink" Target="https://podminky.urs.cz/item/CS_URS_2024_01/784111015" TargetMode="External" /><Relationship Id="rId86" Type="http://schemas.openxmlformats.org/officeDocument/2006/relationships/hyperlink" Target="https://podminky.urs.cz/item/CS_URS_2024_01/784161005" TargetMode="External" /><Relationship Id="rId87" Type="http://schemas.openxmlformats.org/officeDocument/2006/relationships/hyperlink" Target="https://podminky.urs.cz/item/CS_URS_2024_01/784181125" TargetMode="External" /><Relationship Id="rId88" Type="http://schemas.openxmlformats.org/officeDocument/2006/relationships/hyperlink" Target="https://podminky.urs.cz/item/CS_URS_2024_01/784211005" TargetMode="External" /><Relationship Id="rId89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1451131" TargetMode="External" /><Relationship Id="rId2" Type="http://schemas.openxmlformats.org/officeDocument/2006/relationships/hyperlink" Target="https://podminky.urs.cz/item/CS_URS_2024_01/182351133" TargetMode="External" /><Relationship Id="rId3" Type="http://schemas.openxmlformats.org/officeDocument/2006/relationships/hyperlink" Target="https://podminky.urs.cz/item/CS_URS_2024_01/183101321" TargetMode="External" /><Relationship Id="rId4" Type="http://schemas.openxmlformats.org/officeDocument/2006/relationships/hyperlink" Target="https://podminky.urs.cz/item/CS_URS_2024_01/184853512" TargetMode="External" /><Relationship Id="rId5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1055111" TargetMode="External" /><Relationship Id="rId2" Type="http://schemas.openxmlformats.org/officeDocument/2006/relationships/hyperlink" Target="https://podminky.urs.cz/item/CS_URS_2024_01/965043441" TargetMode="External" /><Relationship Id="rId3" Type="http://schemas.openxmlformats.org/officeDocument/2006/relationships/hyperlink" Target="https://podminky.urs.cz/item/CS_URS_2024_01/965049112" TargetMode="External" /><Relationship Id="rId4" Type="http://schemas.openxmlformats.org/officeDocument/2006/relationships/hyperlink" Target="https://podminky.urs.cz/item/CS_URS_2024_01/981332111" TargetMode="External" /><Relationship Id="rId5" Type="http://schemas.openxmlformats.org/officeDocument/2006/relationships/hyperlink" Target="https://podminky.urs.cz/item/CS_URS_2024_01/997006006" TargetMode="External" /><Relationship Id="rId6" Type="http://schemas.openxmlformats.org/officeDocument/2006/relationships/hyperlink" Target="https://podminky.urs.cz/item/CS_URS_2024_01/997221551" TargetMode="External" /><Relationship Id="rId7" Type="http://schemas.openxmlformats.org/officeDocument/2006/relationships/hyperlink" Target="https://podminky.urs.cz/item/CS_URS_2024_01/997221559" TargetMode="External" /><Relationship Id="rId8" Type="http://schemas.openxmlformats.org/officeDocument/2006/relationships/hyperlink" Target="https://podminky.urs.cz/item/CS_URS_2024_01/9972216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1055111" TargetMode="External" /><Relationship Id="rId2" Type="http://schemas.openxmlformats.org/officeDocument/2006/relationships/hyperlink" Target="https://podminky.urs.cz/item/CS_URS_2024_01/965043441" TargetMode="External" /><Relationship Id="rId3" Type="http://schemas.openxmlformats.org/officeDocument/2006/relationships/hyperlink" Target="https://podminky.urs.cz/item/CS_URS_2024_01/965049112" TargetMode="External" /><Relationship Id="rId4" Type="http://schemas.openxmlformats.org/officeDocument/2006/relationships/hyperlink" Target="https://podminky.urs.cz/item/CS_URS_2024_01/981332111" TargetMode="External" /><Relationship Id="rId5" Type="http://schemas.openxmlformats.org/officeDocument/2006/relationships/hyperlink" Target="https://podminky.urs.cz/item/CS_URS_2024_01/997006006" TargetMode="External" /><Relationship Id="rId6" Type="http://schemas.openxmlformats.org/officeDocument/2006/relationships/hyperlink" Target="https://podminky.urs.cz/item/CS_URS_2024_01/997221551" TargetMode="External" /><Relationship Id="rId7" Type="http://schemas.openxmlformats.org/officeDocument/2006/relationships/hyperlink" Target="https://podminky.urs.cz/item/CS_URS_2024_01/997221559" TargetMode="External" /><Relationship Id="rId8" Type="http://schemas.openxmlformats.org/officeDocument/2006/relationships/hyperlink" Target="https://podminky.urs.cz/item/CS_URS_2024_01/9972216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1055111" TargetMode="External" /><Relationship Id="rId2" Type="http://schemas.openxmlformats.org/officeDocument/2006/relationships/hyperlink" Target="https://podminky.urs.cz/item/CS_URS_2024_01/962052211" TargetMode="External" /><Relationship Id="rId3" Type="http://schemas.openxmlformats.org/officeDocument/2006/relationships/hyperlink" Target="https://podminky.urs.cz/item/CS_URS_2024_01/997006006" TargetMode="External" /><Relationship Id="rId4" Type="http://schemas.openxmlformats.org/officeDocument/2006/relationships/hyperlink" Target="https://podminky.urs.cz/item/CS_URS_2024_01/997221551" TargetMode="External" /><Relationship Id="rId5" Type="http://schemas.openxmlformats.org/officeDocument/2006/relationships/hyperlink" Target="https://podminky.urs.cz/item/CS_URS_2024_01/997221611" TargetMode="External" /><Relationship Id="rId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1044111" TargetMode="External" /><Relationship Id="rId2" Type="http://schemas.openxmlformats.org/officeDocument/2006/relationships/hyperlink" Target="https://podminky.urs.cz/item/CS_URS_2024_01/966071822" TargetMode="External" /><Relationship Id="rId3" Type="http://schemas.openxmlformats.org/officeDocument/2006/relationships/hyperlink" Target="https://podminky.urs.cz/item/CS_URS_2024_01/966071832" TargetMode="External" /><Relationship Id="rId4" Type="http://schemas.openxmlformats.org/officeDocument/2006/relationships/hyperlink" Target="https://podminky.urs.cz/item/CS_URS_2024_01/997006006" TargetMode="External" /><Relationship Id="rId5" Type="http://schemas.openxmlformats.org/officeDocument/2006/relationships/hyperlink" Target="https://podminky.urs.cz/item/CS_URS_2024_01/997221551" TargetMode="External" /><Relationship Id="rId6" Type="http://schemas.openxmlformats.org/officeDocument/2006/relationships/hyperlink" Target="https://podminky.urs.cz/item/CS_URS_2024_01/997221611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1" TargetMode="External" /><Relationship Id="rId2" Type="http://schemas.openxmlformats.org/officeDocument/2006/relationships/hyperlink" Target="https://podminky.urs.cz/item/CS_URS_2024_01/112251102" TargetMode="External" /><Relationship Id="rId3" Type="http://schemas.openxmlformats.org/officeDocument/2006/relationships/hyperlink" Target="https://podminky.urs.cz/item/CS_URS_2024_01/112251103" TargetMode="External" /><Relationship Id="rId4" Type="http://schemas.openxmlformats.org/officeDocument/2006/relationships/hyperlink" Target="https://podminky.urs.cz/item/CS_URS_2024_01/121151115" TargetMode="External" /><Relationship Id="rId5" Type="http://schemas.openxmlformats.org/officeDocument/2006/relationships/hyperlink" Target="https://podminky.urs.cz/item/CS_URS_2024_01/121151125" TargetMode="External" /><Relationship Id="rId6" Type="http://schemas.openxmlformats.org/officeDocument/2006/relationships/hyperlink" Target="https://podminky.urs.cz/item/CS_URS_2024_01/162351103" TargetMode="External" /><Relationship Id="rId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3</v>
      </c>
      <c r="AR10" s="23"/>
      <c r="BE10" s="32"/>
      <c r="BS10" s="20" t="s">
        <v>7</v>
      </c>
    </row>
    <row r="11" s="1" customFormat="1" ht="18.48" customHeight="1">
      <c r="B11" s="23"/>
      <c r="E11" s="28" t="s">
        <v>27</v>
      </c>
      <c r="AK11" s="33" t="s">
        <v>28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29</v>
      </c>
      <c r="AK13" s="33" t="s">
        <v>26</v>
      </c>
      <c r="AN13" s="35" t="s">
        <v>30</v>
      </c>
      <c r="AR13" s="23"/>
      <c r="BE13" s="32"/>
      <c r="BS13" s="20" t="s">
        <v>7</v>
      </c>
    </row>
    <row r="14">
      <c r="B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N14" s="35" t="s">
        <v>30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31</v>
      </c>
      <c r="AK16" s="33" t="s">
        <v>26</v>
      </c>
      <c r="AN16" s="28" t="s">
        <v>3</v>
      </c>
      <c r="AR16" s="23"/>
      <c r="BE16" s="32"/>
      <c r="BS16" s="20" t="s">
        <v>4</v>
      </c>
    </row>
    <row r="17" s="1" customFormat="1" ht="18.48" customHeight="1">
      <c r="B17" s="23"/>
      <c r="E17" s="28" t="s">
        <v>32</v>
      </c>
      <c r="AK17" s="33" t="s">
        <v>28</v>
      </c>
      <c r="AN17" s="28" t="s">
        <v>3</v>
      </c>
      <c r="AR17" s="23"/>
      <c r="BE17" s="32"/>
      <c r="BS17" s="20" t="s">
        <v>33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34</v>
      </c>
      <c r="AK19" s="33" t="s">
        <v>26</v>
      </c>
      <c r="AN19" s="28" t="s">
        <v>3</v>
      </c>
      <c r="AR19" s="23"/>
      <c r="BE19" s="32"/>
      <c r="BS19" s="20" t="s">
        <v>7</v>
      </c>
    </row>
    <row r="20" s="1" customFormat="1" ht="18.48" customHeight="1">
      <c r="B20" s="23"/>
      <c r="E20" s="28" t="s">
        <v>35</v>
      </c>
      <c r="AK20" s="33" t="s">
        <v>28</v>
      </c>
      <c r="AN20" s="28" t="s">
        <v>3</v>
      </c>
      <c r="AR20" s="23"/>
      <c r="BE20" s="32"/>
      <c r="BS20" s="20" t="s">
        <v>4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36</v>
      </c>
      <c r="AR22" s="23"/>
      <c r="BE22" s="32"/>
    </row>
    <row r="23" s="1" customFormat="1" ht="47.25" customHeight="1">
      <c r="B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42</v>
      </c>
      <c r="E29" s="3"/>
      <c r="F29" s="33" t="s">
        <v>43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44</v>
      </c>
      <c r="G30" s="3"/>
      <c r="H30" s="3"/>
      <c r="I30" s="3"/>
      <c r="J30" s="3"/>
      <c r="K30" s="3"/>
      <c r="L30" s="46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45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46</v>
      </c>
      <c r="G32" s="3"/>
      <c r="H32" s="3"/>
      <c r="I32" s="3"/>
      <c r="J32" s="3"/>
      <c r="K32" s="3"/>
      <c r="L32" s="46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47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5/21049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Překladiště a sběrný dvůr TS Bruntál - 0. etapa_soutěž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Bruntál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31.5.2024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15.1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TS Bruntál s.ro.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31</v>
      </c>
      <c r="AJ49" s="39"/>
      <c r="AK49" s="39"/>
      <c r="AL49" s="39"/>
      <c r="AM49" s="66" t="str">
        <f>IF(E17="","",E17)</f>
        <v>SHB a.s.</v>
      </c>
      <c r="AN49" s="4"/>
      <c r="AO49" s="4"/>
      <c r="AP49" s="4"/>
      <c r="AQ49" s="39"/>
      <c r="AR49" s="40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29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34</v>
      </c>
      <c r="AJ50" s="39"/>
      <c r="AK50" s="39"/>
      <c r="AL50" s="39"/>
      <c r="AM50" s="66" t="str">
        <f>IF(E20="","",E20)</f>
        <v>Ing. Michal Pazdziora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53</v>
      </c>
      <c r="D52" s="76"/>
      <c r="E52" s="76"/>
      <c r="F52" s="76"/>
      <c r="G52" s="76"/>
      <c r="H52" s="77"/>
      <c r="I52" s="78" t="s">
        <v>54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55</v>
      </c>
      <c r="AH52" s="76"/>
      <c r="AI52" s="76"/>
      <c r="AJ52" s="76"/>
      <c r="AK52" s="76"/>
      <c r="AL52" s="76"/>
      <c r="AM52" s="76"/>
      <c r="AN52" s="78" t="s">
        <v>56</v>
      </c>
      <c r="AO52" s="76"/>
      <c r="AP52" s="76"/>
      <c r="AQ52" s="80" t="s">
        <v>57</v>
      </c>
      <c r="AR52" s="40"/>
      <c r="AS52" s="81" t="s">
        <v>58</v>
      </c>
      <c r="AT52" s="82" t="s">
        <v>59</v>
      </c>
      <c r="AU52" s="82" t="s">
        <v>60</v>
      </c>
      <c r="AV52" s="82" t="s">
        <v>61</v>
      </c>
      <c r="AW52" s="82" t="s">
        <v>62</v>
      </c>
      <c r="AX52" s="82" t="s">
        <v>63</v>
      </c>
      <c r="AY52" s="82" t="s">
        <v>64</v>
      </c>
      <c r="AZ52" s="82" t="s">
        <v>65</v>
      </c>
      <c r="BA52" s="82" t="s">
        <v>66</v>
      </c>
      <c r="BB52" s="82" t="s">
        <v>67</v>
      </c>
      <c r="BC52" s="82" t="s">
        <v>68</v>
      </c>
      <c r="BD52" s="83" t="s">
        <v>69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70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ROUND(AG55+AG56+SUM(AG63:AG66),2)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ROUND(AS55+AS56+SUM(AS63:AS66),2)</f>
        <v>0</v>
      </c>
      <c r="AT54" s="94">
        <f>ROUND(SUM(AV54:AW54),2)</f>
        <v>0</v>
      </c>
      <c r="AU54" s="95">
        <f>ROUND(AU55+AU56+SUM(AU63:AU66),5)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ROUND(AZ55+AZ56+SUM(AZ63:AZ66),2)</f>
        <v>0</v>
      </c>
      <c r="BA54" s="94">
        <f>ROUND(BA55+BA56+SUM(BA63:BA66),2)</f>
        <v>0</v>
      </c>
      <c r="BB54" s="94">
        <f>ROUND(BB55+BB56+SUM(BB63:BB66),2)</f>
        <v>0</v>
      </c>
      <c r="BC54" s="94">
        <f>ROUND(BC55+BC56+SUM(BC63:BC66),2)</f>
        <v>0</v>
      </c>
      <c r="BD54" s="96">
        <f>ROUND(BD55+BD56+SUM(BD63:BD66),2)</f>
        <v>0</v>
      </c>
      <c r="BE54" s="6"/>
      <c r="BS54" s="97" t="s">
        <v>71</v>
      </c>
      <c r="BT54" s="97" t="s">
        <v>72</v>
      </c>
      <c r="BU54" s="98" t="s">
        <v>73</v>
      </c>
      <c r="BV54" s="97" t="s">
        <v>74</v>
      </c>
      <c r="BW54" s="97" t="s">
        <v>5</v>
      </c>
      <c r="BX54" s="97" t="s">
        <v>75</v>
      </c>
      <c r="CL54" s="97" t="s">
        <v>3</v>
      </c>
    </row>
    <row r="55" s="7" customFormat="1" ht="16.5" customHeight="1">
      <c r="A55" s="99" t="s">
        <v>76</v>
      </c>
      <c r="B55" s="100"/>
      <c r="C55" s="101"/>
      <c r="D55" s="102" t="s">
        <v>77</v>
      </c>
      <c r="E55" s="102"/>
      <c r="F55" s="102"/>
      <c r="G55" s="102"/>
      <c r="H55" s="102"/>
      <c r="I55" s="103"/>
      <c r="J55" s="102" t="s">
        <v>78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'SO 000 - Všeobecné položky'!J30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79</v>
      </c>
      <c r="AR55" s="100"/>
      <c r="AS55" s="106">
        <v>0</v>
      </c>
      <c r="AT55" s="107">
        <f>ROUND(SUM(AV55:AW55),2)</f>
        <v>0</v>
      </c>
      <c r="AU55" s="108">
        <f>'SO 000 - Všeobecné položky'!P86</f>
        <v>0</v>
      </c>
      <c r="AV55" s="107">
        <f>'SO 000 - Všeobecné položky'!J33</f>
        <v>0</v>
      </c>
      <c r="AW55" s="107">
        <f>'SO 000 - Všeobecné položky'!J34</f>
        <v>0</v>
      </c>
      <c r="AX55" s="107">
        <f>'SO 000 - Všeobecné položky'!J35</f>
        <v>0</v>
      </c>
      <c r="AY55" s="107">
        <f>'SO 000 - Všeobecné položky'!J36</f>
        <v>0</v>
      </c>
      <c r="AZ55" s="107">
        <f>'SO 000 - Všeobecné položky'!F33</f>
        <v>0</v>
      </c>
      <c r="BA55" s="107">
        <f>'SO 000 - Všeobecné položky'!F34</f>
        <v>0</v>
      </c>
      <c r="BB55" s="107">
        <f>'SO 000 - Všeobecné položky'!F35</f>
        <v>0</v>
      </c>
      <c r="BC55" s="107">
        <f>'SO 000 - Všeobecné položky'!F36</f>
        <v>0</v>
      </c>
      <c r="BD55" s="109">
        <f>'SO 000 - Všeobecné položky'!F37</f>
        <v>0</v>
      </c>
      <c r="BE55" s="7"/>
      <c r="BT55" s="110" t="s">
        <v>80</v>
      </c>
      <c r="BV55" s="110" t="s">
        <v>74</v>
      </c>
      <c r="BW55" s="110" t="s">
        <v>81</v>
      </c>
      <c r="BX55" s="110" t="s">
        <v>5</v>
      </c>
      <c r="CL55" s="110" t="s">
        <v>3</v>
      </c>
      <c r="CM55" s="110" t="s">
        <v>82</v>
      </c>
    </row>
    <row r="56" s="7" customFormat="1" ht="24.75" customHeight="1">
      <c r="A56" s="7"/>
      <c r="B56" s="100"/>
      <c r="C56" s="101"/>
      <c r="D56" s="102" t="s">
        <v>83</v>
      </c>
      <c r="E56" s="102"/>
      <c r="F56" s="102"/>
      <c r="G56" s="102"/>
      <c r="H56" s="102"/>
      <c r="I56" s="103"/>
      <c r="J56" s="102" t="s">
        <v>84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11">
        <f>ROUND(SUM(AG57:AG62),2)</f>
        <v>0</v>
      </c>
      <c r="AH56" s="103"/>
      <c r="AI56" s="103"/>
      <c r="AJ56" s="103"/>
      <c r="AK56" s="103"/>
      <c r="AL56" s="103"/>
      <c r="AM56" s="103"/>
      <c r="AN56" s="104">
        <f>SUM(AG56,AT56)</f>
        <v>0</v>
      </c>
      <c r="AO56" s="103"/>
      <c r="AP56" s="103"/>
      <c r="AQ56" s="105" t="s">
        <v>79</v>
      </c>
      <c r="AR56" s="100"/>
      <c r="AS56" s="106">
        <f>ROUND(SUM(AS57:AS62),2)</f>
        <v>0</v>
      </c>
      <c r="AT56" s="107">
        <f>ROUND(SUM(AV56:AW56),2)</f>
        <v>0</v>
      </c>
      <c r="AU56" s="108">
        <f>ROUND(SUM(AU57:AU62),5)</f>
        <v>0</v>
      </c>
      <c r="AV56" s="107">
        <f>ROUND(AZ56*L29,2)</f>
        <v>0</v>
      </c>
      <c r="AW56" s="107">
        <f>ROUND(BA56*L30,2)</f>
        <v>0</v>
      </c>
      <c r="AX56" s="107">
        <f>ROUND(BB56*L29,2)</f>
        <v>0</v>
      </c>
      <c r="AY56" s="107">
        <f>ROUND(BC56*L30,2)</f>
        <v>0</v>
      </c>
      <c r="AZ56" s="107">
        <f>ROUND(SUM(AZ57:AZ62),2)</f>
        <v>0</v>
      </c>
      <c r="BA56" s="107">
        <f>ROUND(SUM(BA57:BA62),2)</f>
        <v>0</v>
      </c>
      <c r="BB56" s="107">
        <f>ROUND(SUM(BB57:BB62),2)</f>
        <v>0</v>
      </c>
      <c r="BC56" s="107">
        <f>ROUND(SUM(BC57:BC62),2)</f>
        <v>0</v>
      </c>
      <c r="BD56" s="109">
        <f>ROUND(SUM(BD57:BD62),2)</f>
        <v>0</v>
      </c>
      <c r="BE56" s="7"/>
      <c r="BS56" s="110" t="s">
        <v>71</v>
      </c>
      <c r="BT56" s="110" t="s">
        <v>80</v>
      </c>
      <c r="BU56" s="110" t="s">
        <v>73</v>
      </c>
      <c r="BV56" s="110" t="s">
        <v>74</v>
      </c>
      <c r="BW56" s="110" t="s">
        <v>85</v>
      </c>
      <c r="BX56" s="110" t="s">
        <v>5</v>
      </c>
      <c r="CL56" s="110" t="s">
        <v>3</v>
      </c>
      <c r="CM56" s="110" t="s">
        <v>82</v>
      </c>
    </row>
    <row r="57" s="4" customFormat="1" ht="16.5" customHeight="1">
      <c r="A57" s="99" t="s">
        <v>76</v>
      </c>
      <c r="B57" s="60"/>
      <c r="C57" s="10"/>
      <c r="D57" s="10"/>
      <c r="E57" s="112" t="s">
        <v>86</v>
      </c>
      <c r="F57" s="112"/>
      <c r="G57" s="112"/>
      <c r="H57" s="112"/>
      <c r="I57" s="112"/>
      <c r="J57" s="10"/>
      <c r="K57" s="112" t="s">
        <v>87</v>
      </c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3">
        <f>'001 - Bourání skladu nebe...'!J32</f>
        <v>0</v>
      </c>
      <c r="AH57" s="10"/>
      <c r="AI57" s="10"/>
      <c r="AJ57" s="10"/>
      <c r="AK57" s="10"/>
      <c r="AL57" s="10"/>
      <c r="AM57" s="10"/>
      <c r="AN57" s="113">
        <f>SUM(AG57,AT57)</f>
        <v>0</v>
      </c>
      <c r="AO57" s="10"/>
      <c r="AP57" s="10"/>
      <c r="AQ57" s="114" t="s">
        <v>88</v>
      </c>
      <c r="AR57" s="60"/>
      <c r="AS57" s="115">
        <v>0</v>
      </c>
      <c r="AT57" s="116">
        <f>ROUND(SUM(AV57:AW57),2)</f>
        <v>0</v>
      </c>
      <c r="AU57" s="117">
        <f>'001 - Bourání skladu nebe...'!P88</f>
        <v>0</v>
      </c>
      <c r="AV57" s="116">
        <f>'001 - Bourání skladu nebe...'!J35</f>
        <v>0</v>
      </c>
      <c r="AW57" s="116">
        <f>'001 - Bourání skladu nebe...'!J36</f>
        <v>0</v>
      </c>
      <c r="AX57" s="116">
        <f>'001 - Bourání skladu nebe...'!J37</f>
        <v>0</v>
      </c>
      <c r="AY57" s="116">
        <f>'001 - Bourání skladu nebe...'!J38</f>
        <v>0</v>
      </c>
      <c r="AZ57" s="116">
        <f>'001 - Bourání skladu nebe...'!F35</f>
        <v>0</v>
      </c>
      <c r="BA57" s="116">
        <f>'001 - Bourání skladu nebe...'!F36</f>
        <v>0</v>
      </c>
      <c r="BB57" s="116">
        <f>'001 - Bourání skladu nebe...'!F37</f>
        <v>0</v>
      </c>
      <c r="BC57" s="116">
        <f>'001 - Bourání skladu nebe...'!F38</f>
        <v>0</v>
      </c>
      <c r="BD57" s="118">
        <f>'001 - Bourání skladu nebe...'!F39</f>
        <v>0</v>
      </c>
      <c r="BE57" s="4"/>
      <c r="BT57" s="28" t="s">
        <v>82</v>
      </c>
      <c r="BV57" s="28" t="s">
        <v>74</v>
      </c>
      <c r="BW57" s="28" t="s">
        <v>89</v>
      </c>
      <c r="BX57" s="28" t="s">
        <v>85</v>
      </c>
      <c r="CL57" s="28" t="s">
        <v>3</v>
      </c>
    </row>
    <row r="58" s="4" customFormat="1" ht="16.5" customHeight="1">
      <c r="A58" s="99" t="s">
        <v>76</v>
      </c>
      <c r="B58" s="60"/>
      <c r="C58" s="10"/>
      <c r="D58" s="10"/>
      <c r="E58" s="112" t="s">
        <v>90</v>
      </c>
      <c r="F58" s="112"/>
      <c r="G58" s="112"/>
      <c r="H58" s="112"/>
      <c r="I58" s="112"/>
      <c r="J58" s="10"/>
      <c r="K58" s="112" t="s">
        <v>91</v>
      </c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3">
        <f>'002 - Bourání přístřešku ...'!J32</f>
        <v>0</v>
      </c>
      <c r="AH58" s="10"/>
      <c r="AI58" s="10"/>
      <c r="AJ58" s="10"/>
      <c r="AK58" s="10"/>
      <c r="AL58" s="10"/>
      <c r="AM58" s="10"/>
      <c r="AN58" s="113">
        <f>SUM(AG58,AT58)</f>
        <v>0</v>
      </c>
      <c r="AO58" s="10"/>
      <c r="AP58" s="10"/>
      <c r="AQ58" s="114" t="s">
        <v>88</v>
      </c>
      <c r="AR58" s="60"/>
      <c r="AS58" s="115">
        <v>0</v>
      </c>
      <c r="AT58" s="116">
        <f>ROUND(SUM(AV58:AW58),2)</f>
        <v>0</v>
      </c>
      <c r="AU58" s="117">
        <f>'002 - Bourání přístřešku ...'!P88</f>
        <v>0</v>
      </c>
      <c r="AV58" s="116">
        <f>'002 - Bourání přístřešku ...'!J35</f>
        <v>0</v>
      </c>
      <c r="AW58" s="116">
        <f>'002 - Bourání přístřešku ...'!J36</f>
        <v>0</v>
      </c>
      <c r="AX58" s="116">
        <f>'002 - Bourání přístřešku ...'!J37</f>
        <v>0</v>
      </c>
      <c r="AY58" s="116">
        <f>'002 - Bourání přístřešku ...'!J38</f>
        <v>0</v>
      </c>
      <c r="AZ58" s="116">
        <f>'002 - Bourání přístřešku ...'!F35</f>
        <v>0</v>
      </c>
      <c r="BA58" s="116">
        <f>'002 - Bourání přístřešku ...'!F36</f>
        <v>0</v>
      </c>
      <c r="BB58" s="116">
        <f>'002 - Bourání přístřešku ...'!F37</f>
        <v>0</v>
      </c>
      <c r="BC58" s="116">
        <f>'002 - Bourání přístřešku ...'!F38</f>
        <v>0</v>
      </c>
      <c r="BD58" s="118">
        <f>'002 - Bourání přístřešku ...'!F39</f>
        <v>0</v>
      </c>
      <c r="BE58" s="4"/>
      <c r="BT58" s="28" t="s">
        <v>82</v>
      </c>
      <c r="BV58" s="28" t="s">
        <v>74</v>
      </c>
      <c r="BW58" s="28" t="s">
        <v>92</v>
      </c>
      <c r="BX58" s="28" t="s">
        <v>85</v>
      </c>
      <c r="CL58" s="28" t="s">
        <v>3</v>
      </c>
    </row>
    <row r="59" s="4" customFormat="1" ht="16.5" customHeight="1">
      <c r="A59" s="99" t="s">
        <v>76</v>
      </c>
      <c r="B59" s="60"/>
      <c r="C59" s="10"/>
      <c r="D59" s="10"/>
      <c r="E59" s="112" t="s">
        <v>93</v>
      </c>
      <c r="F59" s="112"/>
      <c r="G59" s="112"/>
      <c r="H59" s="112"/>
      <c r="I59" s="112"/>
      <c r="J59" s="10"/>
      <c r="K59" s="112" t="s">
        <v>94</v>
      </c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3">
        <f>'003 - Bourání betonových ...'!J32</f>
        <v>0</v>
      </c>
      <c r="AH59" s="10"/>
      <c r="AI59" s="10"/>
      <c r="AJ59" s="10"/>
      <c r="AK59" s="10"/>
      <c r="AL59" s="10"/>
      <c r="AM59" s="10"/>
      <c r="AN59" s="113">
        <f>SUM(AG59,AT59)</f>
        <v>0</v>
      </c>
      <c r="AO59" s="10"/>
      <c r="AP59" s="10"/>
      <c r="AQ59" s="114" t="s">
        <v>88</v>
      </c>
      <c r="AR59" s="60"/>
      <c r="AS59" s="115">
        <v>0</v>
      </c>
      <c r="AT59" s="116">
        <f>ROUND(SUM(AV59:AW59),2)</f>
        <v>0</v>
      </c>
      <c r="AU59" s="117">
        <f>'003 - Bourání betonových ...'!P88</f>
        <v>0</v>
      </c>
      <c r="AV59" s="116">
        <f>'003 - Bourání betonových ...'!J35</f>
        <v>0</v>
      </c>
      <c r="AW59" s="116">
        <f>'003 - Bourání betonových ...'!J36</f>
        <v>0</v>
      </c>
      <c r="AX59" s="116">
        <f>'003 - Bourání betonových ...'!J37</f>
        <v>0</v>
      </c>
      <c r="AY59" s="116">
        <f>'003 - Bourání betonových ...'!J38</f>
        <v>0</v>
      </c>
      <c r="AZ59" s="116">
        <f>'003 - Bourání betonových ...'!F35</f>
        <v>0</v>
      </c>
      <c r="BA59" s="116">
        <f>'003 - Bourání betonových ...'!F36</f>
        <v>0</v>
      </c>
      <c r="BB59" s="116">
        <f>'003 - Bourání betonových ...'!F37</f>
        <v>0</v>
      </c>
      <c r="BC59" s="116">
        <f>'003 - Bourání betonových ...'!F38</f>
        <v>0</v>
      </c>
      <c r="BD59" s="118">
        <f>'003 - Bourání betonových ...'!F39</f>
        <v>0</v>
      </c>
      <c r="BE59" s="4"/>
      <c r="BT59" s="28" t="s">
        <v>82</v>
      </c>
      <c r="BV59" s="28" t="s">
        <v>74</v>
      </c>
      <c r="BW59" s="28" t="s">
        <v>95</v>
      </c>
      <c r="BX59" s="28" t="s">
        <v>85</v>
      </c>
      <c r="CL59" s="28" t="s">
        <v>3</v>
      </c>
    </row>
    <row r="60" s="4" customFormat="1" ht="23.25" customHeight="1">
      <c r="A60" s="99" t="s">
        <v>76</v>
      </c>
      <c r="B60" s="60"/>
      <c r="C60" s="10"/>
      <c r="D60" s="10"/>
      <c r="E60" s="112" t="s">
        <v>96</v>
      </c>
      <c r="F60" s="112"/>
      <c r="G60" s="112"/>
      <c r="H60" s="112"/>
      <c r="I60" s="112"/>
      <c r="J60" s="10"/>
      <c r="K60" s="112" t="s">
        <v>97</v>
      </c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3">
        <f>'006 - Bourání kontejnerů ...'!J32</f>
        <v>0</v>
      </c>
      <c r="AH60" s="10"/>
      <c r="AI60" s="10"/>
      <c r="AJ60" s="10"/>
      <c r="AK60" s="10"/>
      <c r="AL60" s="10"/>
      <c r="AM60" s="10"/>
      <c r="AN60" s="113">
        <f>SUM(AG60,AT60)</f>
        <v>0</v>
      </c>
      <c r="AO60" s="10"/>
      <c r="AP60" s="10"/>
      <c r="AQ60" s="114" t="s">
        <v>88</v>
      </c>
      <c r="AR60" s="60"/>
      <c r="AS60" s="115">
        <v>0</v>
      </c>
      <c r="AT60" s="116">
        <f>ROUND(SUM(AV60:AW60),2)</f>
        <v>0</v>
      </c>
      <c r="AU60" s="117">
        <f>'006 - Bourání kontejnerů ...'!P87</f>
        <v>0</v>
      </c>
      <c r="AV60" s="116">
        <f>'006 - Bourání kontejnerů ...'!J35</f>
        <v>0</v>
      </c>
      <c r="AW60" s="116">
        <f>'006 - Bourání kontejnerů ...'!J36</f>
        <v>0</v>
      </c>
      <c r="AX60" s="116">
        <f>'006 - Bourání kontejnerů ...'!J37</f>
        <v>0</v>
      </c>
      <c r="AY60" s="116">
        <f>'006 - Bourání kontejnerů ...'!J38</f>
        <v>0</v>
      </c>
      <c r="AZ60" s="116">
        <f>'006 - Bourání kontejnerů ...'!F35</f>
        <v>0</v>
      </c>
      <c r="BA60" s="116">
        <f>'006 - Bourání kontejnerů ...'!F36</f>
        <v>0</v>
      </c>
      <c r="BB60" s="116">
        <f>'006 - Bourání kontejnerů ...'!F37</f>
        <v>0</v>
      </c>
      <c r="BC60" s="116">
        <f>'006 - Bourání kontejnerů ...'!F38</f>
        <v>0</v>
      </c>
      <c r="BD60" s="118">
        <f>'006 - Bourání kontejnerů ...'!F39</f>
        <v>0</v>
      </c>
      <c r="BE60" s="4"/>
      <c r="BT60" s="28" t="s">
        <v>82</v>
      </c>
      <c r="BV60" s="28" t="s">
        <v>74</v>
      </c>
      <c r="BW60" s="28" t="s">
        <v>98</v>
      </c>
      <c r="BX60" s="28" t="s">
        <v>85</v>
      </c>
      <c r="CL60" s="28" t="s">
        <v>3</v>
      </c>
    </row>
    <row r="61" s="4" customFormat="1" ht="16.5" customHeight="1">
      <c r="A61" s="99" t="s">
        <v>76</v>
      </c>
      <c r="B61" s="60"/>
      <c r="C61" s="10"/>
      <c r="D61" s="10"/>
      <c r="E61" s="112" t="s">
        <v>99</v>
      </c>
      <c r="F61" s="112"/>
      <c r="G61" s="112"/>
      <c r="H61" s="112"/>
      <c r="I61" s="112"/>
      <c r="J61" s="10"/>
      <c r="K61" s="112" t="s">
        <v>100</v>
      </c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3">
        <f>'008 - Bourání oplocení'!J32</f>
        <v>0</v>
      </c>
      <c r="AH61" s="10"/>
      <c r="AI61" s="10"/>
      <c r="AJ61" s="10"/>
      <c r="AK61" s="10"/>
      <c r="AL61" s="10"/>
      <c r="AM61" s="10"/>
      <c r="AN61" s="113">
        <f>SUM(AG61,AT61)</f>
        <v>0</v>
      </c>
      <c r="AO61" s="10"/>
      <c r="AP61" s="10"/>
      <c r="AQ61" s="114" t="s">
        <v>88</v>
      </c>
      <c r="AR61" s="60"/>
      <c r="AS61" s="115">
        <v>0</v>
      </c>
      <c r="AT61" s="116">
        <f>ROUND(SUM(AV61:AW61),2)</f>
        <v>0</v>
      </c>
      <c r="AU61" s="117">
        <f>'008 - Bourání oplocení'!P88</f>
        <v>0</v>
      </c>
      <c r="AV61" s="116">
        <f>'008 - Bourání oplocení'!J35</f>
        <v>0</v>
      </c>
      <c r="AW61" s="116">
        <f>'008 - Bourání oplocení'!J36</f>
        <v>0</v>
      </c>
      <c r="AX61" s="116">
        <f>'008 - Bourání oplocení'!J37</f>
        <v>0</v>
      </c>
      <c r="AY61" s="116">
        <f>'008 - Bourání oplocení'!J38</f>
        <v>0</v>
      </c>
      <c r="AZ61" s="116">
        <f>'008 - Bourání oplocení'!F35</f>
        <v>0</v>
      </c>
      <c r="BA61" s="116">
        <f>'008 - Bourání oplocení'!F36</f>
        <v>0</v>
      </c>
      <c r="BB61" s="116">
        <f>'008 - Bourání oplocení'!F37</f>
        <v>0</v>
      </c>
      <c r="BC61" s="116">
        <f>'008 - Bourání oplocení'!F38</f>
        <v>0</v>
      </c>
      <c r="BD61" s="118">
        <f>'008 - Bourání oplocení'!F39</f>
        <v>0</v>
      </c>
      <c r="BE61" s="4"/>
      <c r="BT61" s="28" t="s">
        <v>82</v>
      </c>
      <c r="BV61" s="28" t="s">
        <v>74</v>
      </c>
      <c r="BW61" s="28" t="s">
        <v>101</v>
      </c>
      <c r="BX61" s="28" t="s">
        <v>85</v>
      </c>
      <c r="CL61" s="28" t="s">
        <v>3</v>
      </c>
    </row>
    <row r="62" s="4" customFormat="1" ht="16.5" customHeight="1">
      <c r="A62" s="99" t="s">
        <v>76</v>
      </c>
      <c r="B62" s="60"/>
      <c r="C62" s="10"/>
      <c r="D62" s="10"/>
      <c r="E62" s="112" t="s">
        <v>102</v>
      </c>
      <c r="F62" s="112"/>
      <c r="G62" s="112"/>
      <c r="H62" s="112"/>
      <c r="I62" s="112"/>
      <c r="J62" s="10"/>
      <c r="K62" s="112" t="s">
        <v>103</v>
      </c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3">
        <f>'010 - Příprava území'!J32</f>
        <v>0</v>
      </c>
      <c r="AH62" s="10"/>
      <c r="AI62" s="10"/>
      <c r="AJ62" s="10"/>
      <c r="AK62" s="10"/>
      <c r="AL62" s="10"/>
      <c r="AM62" s="10"/>
      <c r="AN62" s="113">
        <f>SUM(AG62,AT62)</f>
        <v>0</v>
      </c>
      <c r="AO62" s="10"/>
      <c r="AP62" s="10"/>
      <c r="AQ62" s="114" t="s">
        <v>88</v>
      </c>
      <c r="AR62" s="60"/>
      <c r="AS62" s="115">
        <v>0</v>
      </c>
      <c r="AT62" s="116">
        <f>ROUND(SUM(AV62:AW62),2)</f>
        <v>0</v>
      </c>
      <c r="AU62" s="117">
        <f>'010 - Příprava území'!P87</f>
        <v>0</v>
      </c>
      <c r="AV62" s="116">
        <f>'010 - Příprava území'!J35</f>
        <v>0</v>
      </c>
      <c r="AW62" s="116">
        <f>'010 - Příprava území'!J36</f>
        <v>0</v>
      </c>
      <c r="AX62" s="116">
        <f>'010 - Příprava území'!J37</f>
        <v>0</v>
      </c>
      <c r="AY62" s="116">
        <f>'010 - Příprava území'!J38</f>
        <v>0</v>
      </c>
      <c r="AZ62" s="116">
        <f>'010 - Příprava území'!F35</f>
        <v>0</v>
      </c>
      <c r="BA62" s="116">
        <f>'010 - Příprava území'!F36</f>
        <v>0</v>
      </c>
      <c r="BB62" s="116">
        <f>'010 - Příprava území'!F37</f>
        <v>0</v>
      </c>
      <c r="BC62" s="116">
        <f>'010 - Příprava území'!F38</f>
        <v>0</v>
      </c>
      <c r="BD62" s="118">
        <f>'010 - Příprava území'!F39</f>
        <v>0</v>
      </c>
      <c r="BE62" s="4"/>
      <c r="BT62" s="28" t="s">
        <v>82</v>
      </c>
      <c r="BV62" s="28" t="s">
        <v>74</v>
      </c>
      <c r="BW62" s="28" t="s">
        <v>104</v>
      </c>
      <c r="BX62" s="28" t="s">
        <v>85</v>
      </c>
      <c r="CL62" s="28" t="s">
        <v>3</v>
      </c>
    </row>
    <row r="63" s="7" customFormat="1" ht="16.5" customHeight="1">
      <c r="A63" s="99" t="s">
        <v>76</v>
      </c>
      <c r="B63" s="100"/>
      <c r="C63" s="101"/>
      <c r="D63" s="102" t="s">
        <v>105</v>
      </c>
      <c r="E63" s="102"/>
      <c r="F63" s="102"/>
      <c r="G63" s="102"/>
      <c r="H63" s="102"/>
      <c r="I63" s="103"/>
      <c r="J63" s="102" t="s">
        <v>106</v>
      </c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4">
        <f>'SO 111 - Zpevněné plochy'!J30</f>
        <v>0</v>
      </c>
      <c r="AH63" s="103"/>
      <c r="AI63" s="103"/>
      <c r="AJ63" s="103"/>
      <c r="AK63" s="103"/>
      <c r="AL63" s="103"/>
      <c r="AM63" s="103"/>
      <c r="AN63" s="104">
        <f>SUM(AG63,AT63)</f>
        <v>0</v>
      </c>
      <c r="AO63" s="103"/>
      <c r="AP63" s="103"/>
      <c r="AQ63" s="105" t="s">
        <v>79</v>
      </c>
      <c r="AR63" s="100"/>
      <c r="AS63" s="106">
        <v>0</v>
      </c>
      <c r="AT63" s="107">
        <f>ROUND(SUM(AV63:AW63),2)</f>
        <v>0</v>
      </c>
      <c r="AU63" s="108">
        <f>'SO 111 - Zpevněné plochy'!P81</f>
        <v>0</v>
      </c>
      <c r="AV63" s="107">
        <f>'SO 111 - Zpevněné plochy'!J33</f>
        <v>0</v>
      </c>
      <c r="AW63" s="107">
        <f>'SO 111 - Zpevněné plochy'!J34</f>
        <v>0</v>
      </c>
      <c r="AX63" s="107">
        <f>'SO 111 - Zpevněné plochy'!J35</f>
        <v>0</v>
      </c>
      <c r="AY63" s="107">
        <f>'SO 111 - Zpevněné plochy'!J36</f>
        <v>0</v>
      </c>
      <c r="AZ63" s="107">
        <f>'SO 111 - Zpevněné plochy'!F33</f>
        <v>0</v>
      </c>
      <c r="BA63" s="107">
        <f>'SO 111 - Zpevněné plochy'!F34</f>
        <v>0</v>
      </c>
      <c r="BB63" s="107">
        <f>'SO 111 - Zpevněné plochy'!F35</f>
        <v>0</v>
      </c>
      <c r="BC63" s="107">
        <f>'SO 111 - Zpevněné plochy'!F36</f>
        <v>0</v>
      </c>
      <c r="BD63" s="109">
        <f>'SO 111 - Zpevněné plochy'!F37</f>
        <v>0</v>
      </c>
      <c r="BE63" s="7"/>
      <c r="BT63" s="110" t="s">
        <v>80</v>
      </c>
      <c r="BV63" s="110" t="s">
        <v>74</v>
      </c>
      <c r="BW63" s="110" t="s">
        <v>107</v>
      </c>
      <c r="BX63" s="110" t="s">
        <v>5</v>
      </c>
      <c r="CL63" s="110" t="s">
        <v>3</v>
      </c>
      <c r="CM63" s="110" t="s">
        <v>82</v>
      </c>
    </row>
    <row r="64" s="7" customFormat="1" ht="16.5" customHeight="1">
      <c r="A64" s="99" t="s">
        <v>76</v>
      </c>
      <c r="B64" s="100"/>
      <c r="C64" s="101"/>
      <c r="D64" s="102" t="s">
        <v>108</v>
      </c>
      <c r="E64" s="102"/>
      <c r="F64" s="102"/>
      <c r="G64" s="102"/>
      <c r="H64" s="102"/>
      <c r="I64" s="103"/>
      <c r="J64" s="102" t="s">
        <v>109</v>
      </c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4">
        <f>'SO 701 - Sklad nebezpečné...'!J30</f>
        <v>0</v>
      </c>
      <c r="AH64" s="103"/>
      <c r="AI64" s="103"/>
      <c r="AJ64" s="103"/>
      <c r="AK64" s="103"/>
      <c r="AL64" s="103"/>
      <c r="AM64" s="103"/>
      <c r="AN64" s="104">
        <f>SUM(AG64,AT64)</f>
        <v>0</v>
      </c>
      <c r="AO64" s="103"/>
      <c r="AP64" s="103"/>
      <c r="AQ64" s="105" t="s">
        <v>79</v>
      </c>
      <c r="AR64" s="100"/>
      <c r="AS64" s="106">
        <v>0</v>
      </c>
      <c r="AT64" s="107">
        <f>ROUND(SUM(AV64:AW64),2)</f>
        <v>0</v>
      </c>
      <c r="AU64" s="108">
        <f>'SO 701 - Sklad nebezpečné...'!P96</f>
        <v>0</v>
      </c>
      <c r="AV64" s="107">
        <f>'SO 701 - Sklad nebezpečné...'!J33</f>
        <v>0</v>
      </c>
      <c r="AW64" s="107">
        <f>'SO 701 - Sklad nebezpečné...'!J34</f>
        <v>0</v>
      </c>
      <c r="AX64" s="107">
        <f>'SO 701 - Sklad nebezpečné...'!J35</f>
        <v>0</v>
      </c>
      <c r="AY64" s="107">
        <f>'SO 701 - Sklad nebezpečné...'!J36</f>
        <v>0</v>
      </c>
      <c r="AZ64" s="107">
        <f>'SO 701 - Sklad nebezpečné...'!F33</f>
        <v>0</v>
      </c>
      <c r="BA64" s="107">
        <f>'SO 701 - Sklad nebezpečné...'!F34</f>
        <v>0</v>
      </c>
      <c r="BB64" s="107">
        <f>'SO 701 - Sklad nebezpečné...'!F35</f>
        <v>0</v>
      </c>
      <c r="BC64" s="107">
        <f>'SO 701 - Sklad nebezpečné...'!F36</f>
        <v>0</v>
      </c>
      <c r="BD64" s="109">
        <f>'SO 701 - Sklad nebezpečné...'!F37</f>
        <v>0</v>
      </c>
      <c r="BE64" s="7"/>
      <c r="BT64" s="110" t="s">
        <v>80</v>
      </c>
      <c r="BV64" s="110" t="s">
        <v>74</v>
      </c>
      <c r="BW64" s="110" t="s">
        <v>110</v>
      </c>
      <c r="BX64" s="110" t="s">
        <v>5</v>
      </c>
      <c r="CL64" s="110" t="s">
        <v>3</v>
      </c>
      <c r="CM64" s="110" t="s">
        <v>82</v>
      </c>
    </row>
    <row r="65" s="7" customFormat="1" ht="16.5" customHeight="1">
      <c r="A65" s="99" t="s">
        <v>76</v>
      </c>
      <c r="B65" s="100"/>
      <c r="C65" s="101"/>
      <c r="D65" s="102" t="s">
        <v>111</v>
      </c>
      <c r="E65" s="102"/>
      <c r="F65" s="102"/>
      <c r="G65" s="102"/>
      <c r="H65" s="102"/>
      <c r="I65" s="103"/>
      <c r="J65" s="102" t="s">
        <v>112</v>
      </c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4">
        <f>'SO 702 - Přístřešek pro kóje'!J30</f>
        <v>0</v>
      </c>
      <c r="AH65" s="103"/>
      <c r="AI65" s="103"/>
      <c r="AJ65" s="103"/>
      <c r="AK65" s="103"/>
      <c r="AL65" s="103"/>
      <c r="AM65" s="103"/>
      <c r="AN65" s="104">
        <f>SUM(AG65,AT65)</f>
        <v>0</v>
      </c>
      <c r="AO65" s="103"/>
      <c r="AP65" s="103"/>
      <c r="AQ65" s="105" t="s">
        <v>79</v>
      </c>
      <c r="AR65" s="100"/>
      <c r="AS65" s="106">
        <v>0</v>
      </c>
      <c r="AT65" s="107">
        <f>ROUND(SUM(AV65:AW65),2)</f>
        <v>0</v>
      </c>
      <c r="AU65" s="108">
        <f>'SO 702 - Přístřešek pro kóje'!P95</f>
        <v>0</v>
      </c>
      <c r="AV65" s="107">
        <f>'SO 702 - Přístřešek pro kóje'!J33</f>
        <v>0</v>
      </c>
      <c r="AW65" s="107">
        <f>'SO 702 - Přístřešek pro kóje'!J34</f>
        <v>0</v>
      </c>
      <c r="AX65" s="107">
        <f>'SO 702 - Přístřešek pro kóje'!J35</f>
        <v>0</v>
      </c>
      <c r="AY65" s="107">
        <f>'SO 702 - Přístřešek pro kóje'!J36</f>
        <v>0</v>
      </c>
      <c r="AZ65" s="107">
        <f>'SO 702 - Přístřešek pro kóje'!F33</f>
        <v>0</v>
      </c>
      <c r="BA65" s="107">
        <f>'SO 702 - Přístřešek pro kóje'!F34</f>
        <v>0</v>
      </c>
      <c r="BB65" s="107">
        <f>'SO 702 - Přístřešek pro kóje'!F35</f>
        <v>0</v>
      </c>
      <c r="BC65" s="107">
        <f>'SO 702 - Přístřešek pro kóje'!F36</f>
        <v>0</v>
      </c>
      <c r="BD65" s="109">
        <f>'SO 702 - Přístřešek pro kóje'!F37</f>
        <v>0</v>
      </c>
      <c r="BE65" s="7"/>
      <c r="BT65" s="110" t="s">
        <v>80</v>
      </c>
      <c r="BV65" s="110" t="s">
        <v>74</v>
      </c>
      <c r="BW65" s="110" t="s">
        <v>113</v>
      </c>
      <c r="BX65" s="110" t="s">
        <v>5</v>
      </c>
      <c r="CL65" s="110" t="s">
        <v>3</v>
      </c>
      <c r="CM65" s="110" t="s">
        <v>82</v>
      </c>
    </row>
    <row r="66" s="7" customFormat="1" ht="16.5" customHeight="1">
      <c r="A66" s="99" t="s">
        <v>76</v>
      </c>
      <c r="B66" s="100"/>
      <c r="C66" s="101"/>
      <c r="D66" s="102" t="s">
        <v>114</v>
      </c>
      <c r="E66" s="102"/>
      <c r="F66" s="102"/>
      <c r="G66" s="102"/>
      <c r="H66" s="102"/>
      <c r="I66" s="103"/>
      <c r="J66" s="102" t="s">
        <v>115</v>
      </c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4">
        <f>'SO 801 - Vegetační úpravy'!J30</f>
        <v>0</v>
      </c>
      <c r="AH66" s="103"/>
      <c r="AI66" s="103"/>
      <c r="AJ66" s="103"/>
      <c r="AK66" s="103"/>
      <c r="AL66" s="103"/>
      <c r="AM66" s="103"/>
      <c r="AN66" s="104">
        <f>SUM(AG66,AT66)</f>
        <v>0</v>
      </c>
      <c r="AO66" s="103"/>
      <c r="AP66" s="103"/>
      <c r="AQ66" s="105" t="s">
        <v>79</v>
      </c>
      <c r="AR66" s="100"/>
      <c r="AS66" s="119">
        <v>0</v>
      </c>
      <c r="AT66" s="120">
        <f>ROUND(SUM(AV66:AW66),2)</f>
        <v>0</v>
      </c>
      <c r="AU66" s="121">
        <f>'SO 801 - Vegetační úpravy'!P81</f>
        <v>0</v>
      </c>
      <c r="AV66" s="120">
        <f>'SO 801 - Vegetační úpravy'!J33</f>
        <v>0</v>
      </c>
      <c r="AW66" s="120">
        <f>'SO 801 - Vegetační úpravy'!J34</f>
        <v>0</v>
      </c>
      <c r="AX66" s="120">
        <f>'SO 801 - Vegetační úpravy'!J35</f>
        <v>0</v>
      </c>
      <c r="AY66" s="120">
        <f>'SO 801 - Vegetační úpravy'!J36</f>
        <v>0</v>
      </c>
      <c r="AZ66" s="120">
        <f>'SO 801 - Vegetační úpravy'!F33</f>
        <v>0</v>
      </c>
      <c r="BA66" s="120">
        <f>'SO 801 - Vegetační úpravy'!F34</f>
        <v>0</v>
      </c>
      <c r="BB66" s="120">
        <f>'SO 801 - Vegetační úpravy'!F35</f>
        <v>0</v>
      </c>
      <c r="BC66" s="120">
        <f>'SO 801 - Vegetační úpravy'!F36</f>
        <v>0</v>
      </c>
      <c r="BD66" s="122">
        <f>'SO 801 - Vegetační úpravy'!F37</f>
        <v>0</v>
      </c>
      <c r="BE66" s="7"/>
      <c r="BT66" s="110" t="s">
        <v>80</v>
      </c>
      <c r="BV66" s="110" t="s">
        <v>74</v>
      </c>
      <c r="BW66" s="110" t="s">
        <v>116</v>
      </c>
      <c r="BX66" s="110" t="s">
        <v>5</v>
      </c>
      <c r="CL66" s="110" t="s">
        <v>3</v>
      </c>
      <c r="CM66" s="110" t="s">
        <v>82</v>
      </c>
    </row>
    <row r="67" s="2" customFormat="1" ht="30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40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40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</sheetData>
  <mergeCells count="86">
    <mergeCell ref="C52:G52"/>
    <mergeCell ref="D64:H64"/>
    <mergeCell ref="D63:H63"/>
    <mergeCell ref="D56:H56"/>
    <mergeCell ref="D55:H55"/>
    <mergeCell ref="E60:I60"/>
    <mergeCell ref="E57:I57"/>
    <mergeCell ref="E62:I62"/>
    <mergeCell ref="E61:I61"/>
    <mergeCell ref="E58:I58"/>
    <mergeCell ref="E59:I59"/>
    <mergeCell ref="I52:AF52"/>
    <mergeCell ref="J56:AF56"/>
    <mergeCell ref="J64:AF64"/>
    <mergeCell ref="J55:AF55"/>
    <mergeCell ref="J63:AF63"/>
    <mergeCell ref="K60:AF60"/>
    <mergeCell ref="K58:AF58"/>
    <mergeCell ref="K61:AF61"/>
    <mergeCell ref="K62:AF62"/>
    <mergeCell ref="K59:AF59"/>
    <mergeCell ref="K57:AF57"/>
    <mergeCell ref="L45:AO45"/>
    <mergeCell ref="D65:H65"/>
    <mergeCell ref="J65:AF65"/>
    <mergeCell ref="D66:H66"/>
    <mergeCell ref="J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52:AM52"/>
    <mergeCell ref="AG57:AM57"/>
    <mergeCell ref="AG61:AM61"/>
    <mergeCell ref="AG55:AM55"/>
    <mergeCell ref="AG62:AM62"/>
    <mergeCell ref="AG60:AM60"/>
    <mergeCell ref="AG56:AM56"/>
    <mergeCell ref="AG63:AM63"/>
    <mergeCell ref="AG59:AM59"/>
    <mergeCell ref="AG64:AM64"/>
    <mergeCell ref="AM49:AP49"/>
    <mergeCell ref="AM47:AN47"/>
    <mergeCell ref="AM50:AP50"/>
    <mergeCell ref="AN64:AP64"/>
    <mergeCell ref="AN62:AP62"/>
    <mergeCell ref="AN63:AP63"/>
    <mergeCell ref="AN61:AP61"/>
    <mergeCell ref="AN60:AP60"/>
    <mergeCell ref="AN55:AP55"/>
    <mergeCell ref="AN59:AP59"/>
    <mergeCell ref="AN56:AP56"/>
    <mergeCell ref="AN57:AP57"/>
    <mergeCell ref="AN52:AP52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5" location="'SO 000 - Všeobecné položky'!C2" display="/"/>
    <hyperlink ref="A57" location="'001 - Bourání skladu nebe...'!C2" display="/"/>
    <hyperlink ref="A58" location="'002 - Bourání přístřešku ...'!C2" display="/"/>
    <hyperlink ref="A59" location="'003 - Bourání betonových ...'!C2" display="/"/>
    <hyperlink ref="A60" location="'006 - Bourání kontejnerů ...'!C2" display="/"/>
    <hyperlink ref="A61" location="'008 - Bourání oplocení'!C2" display="/"/>
    <hyperlink ref="A62" location="'010 - Příprava území'!C2" display="/"/>
    <hyperlink ref="A63" location="'SO 111 - Zpevněné plochy'!C2" display="/"/>
    <hyperlink ref="A64" location="'SO 701 - Sklad nebezpečné...'!C2" display="/"/>
    <hyperlink ref="A65" location="'SO 702 - Přístřešek pro kóje'!C2" display="/"/>
    <hyperlink ref="A66" location="'SO 801 - Vegetační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118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396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31.5.2024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120</v>
      </c>
      <c r="F24" s="39"/>
      <c r="G24" s="39"/>
      <c r="H24" s="39"/>
      <c r="I24" s="33" t="s">
        <v>28</v>
      </c>
      <c r="J24" s="28" t="s">
        <v>3</v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6"/>
      <c r="B27" s="127"/>
      <c r="C27" s="126"/>
      <c r="D27" s="126"/>
      <c r="E27" s="37" t="s">
        <v>3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ROUND(J96,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ROUND((SUM(BE96:BE547)),  2)</f>
        <v>0</v>
      </c>
      <c r="G33" s="39"/>
      <c r="H33" s="39"/>
      <c r="I33" s="132">
        <v>0.20999999999999999</v>
      </c>
      <c r="J33" s="131">
        <f>ROUND(((SUM(BE96:BE547))*I33),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ROUND((SUM(BF96:BF547)),  2)</f>
        <v>0</v>
      </c>
      <c r="G34" s="39"/>
      <c r="H34" s="39"/>
      <c r="I34" s="132">
        <v>0.12</v>
      </c>
      <c r="J34" s="131">
        <f>ROUND(((SUM(BF96:BF547))*I34),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ROUND((SUM(BG96:BG547)),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ROUND((SUM(BH96:BH547)),  2)</f>
        <v>0</v>
      </c>
      <c r="G36" s="39"/>
      <c r="H36" s="39"/>
      <c r="I36" s="132">
        <v>0.12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ROUND((SUM(BI96:BI547)),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121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Překladiště a sběrný dvůr TS Bruntál - 0. etapa_soutěž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701 - Sklad nebezpečného odpadu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Bruntál</v>
      </c>
      <c r="G52" s="39"/>
      <c r="H52" s="39"/>
      <c r="I52" s="33" t="s">
        <v>23</v>
      </c>
      <c r="J52" s="65" t="str">
        <f>IF(J12="","",J12)</f>
        <v>31.5.2024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TS Bruntál s.ro.</v>
      </c>
      <c r="G54" s="39"/>
      <c r="H54" s="39"/>
      <c r="I54" s="33" t="s">
        <v>31</v>
      </c>
      <c r="J54" s="37" t="str">
        <f>E21</f>
        <v>SHB a.s.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Ing. Petr Fraš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122</v>
      </c>
      <c r="D57" s="133"/>
      <c r="E57" s="133"/>
      <c r="F57" s="133"/>
      <c r="G57" s="133"/>
      <c r="H57" s="133"/>
      <c r="I57" s="133"/>
      <c r="J57" s="140" t="s">
        <v>123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J96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124</v>
      </c>
    </row>
    <row r="60" s="9" customFormat="1" ht="24.96" customHeight="1">
      <c r="A60" s="9"/>
      <c r="B60" s="142"/>
      <c r="C60" s="9"/>
      <c r="D60" s="143" t="s">
        <v>232</v>
      </c>
      <c r="E60" s="144"/>
      <c r="F60" s="144"/>
      <c r="G60" s="144"/>
      <c r="H60" s="144"/>
      <c r="I60" s="144"/>
      <c r="J60" s="145">
        <f>J97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6"/>
      <c r="C61" s="10"/>
      <c r="D61" s="147" t="s">
        <v>357</v>
      </c>
      <c r="E61" s="148"/>
      <c r="F61" s="148"/>
      <c r="G61" s="148"/>
      <c r="H61" s="148"/>
      <c r="I61" s="148"/>
      <c r="J61" s="149">
        <f>J98</f>
        <v>0</v>
      </c>
      <c r="K61" s="10"/>
      <c r="L61" s="14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6"/>
      <c r="C62" s="10"/>
      <c r="D62" s="147" t="s">
        <v>397</v>
      </c>
      <c r="E62" s="148"/>
      <c r="F62" s="148"/>
      <c r="G62" s="148"/>
      <c r="H62" s="148"/>
      <c r="I62" s="148"/>
      <c r="J62" s="149">
        <f>J145</f>
        <v>0</v>
      </c>
      <c r="K62" s="10"/>
      <c r="L62" s="14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6"/>
      <c r="C63" s="10"/>
      <c r="D63" s="147" t="s">
        <v>398</v>
      </c>
      <c r="E63" s="148"/>
      <c r="F63" s="148"/>
      <c r="G63" s="148"/>
      <c r="H63" s="148"/>
      <c r="I63" s="148"/>
      <c r="J63" s="149">
        <f>J204</f>
        <v>0</v>
      </c>
      <c r="K63" s="10"/>
      <c r="L63" s="14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6"/>
      <c r="C64" s="10"/>
      <c r="D64" s="147" t="s">
        <v>399</v>
      </c>
      <c r="E64" s="148"/>
      <c r="F64" s="148"/>
      <c r="G64" s="148"/>
      <c r="H64" s="148"/>
      <c r="I64" s="148"/>
      <c r="J64" s="149">
        <f>J251</f>
        <v>0</v>
      </c>
      <c r="K64" s="10"/>
      <c r="L64" s="14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6"/>
      <c r="C65" s="10"/>
      <c r="D65" s="147" t="s">
        <v>400</v>
      </c>
      <c r="E65" s="148"/>
      <c r="F65" s="148"/>
      <c r="G65" s="148"/>
      <c r="H65" s="148"/>
      <c r="I65" s="148"/>
      <c r="J65" s="149">
        <f>J257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401</v>
      </c>
      <c r="E66" s="148"/>
      <c r="F66" s="148"/>
      <c r="G66" s="148"/>
      <c r="H66" s="148"/>
      <c r="I66" s="148"/>
      <c r="J66" s="149">
        <f>J262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233</v>
      </c>
      <c r="E67" s="148"/>
      <c r="F67" s="148"/>
      <c r="G67" s="148"/>
      <c r="H67" s="148"/>
      <c r="I67" s="148"/>
      <c r="J67" s="149">
        <f>J301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402</v>
      </c>
      <c r="E68" s="148"/>
      <c r="F68" s="148"/>
      <c r="G68" s="148"/>
      <c r="H68" s="148"/>
      <c r="I68" s="148"/>
      <c r="J68" s="149">
        <f>J320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42"/>
      <c r="C69" s="9"/>
      <c r="D69" s="143" t="s">
        <v>403</v>
      </c>
      <c r="E69" s="144"/>
      <c r="F69" s="144"/>
      <c r="G69" s="144"/>
      <c r="H69" s="144"/>
      <c r="I69" s="144"/>
      <c r="J69" s="145">
        <f>J323</f>
        <v>0</v>
      </c>
      <c r="K69" s="9"/>
      <c r="L69" s="14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46"/>
      <c r="C70" s="10"/>
      <c r="D70" s="147" t="s">
        <v>404</v>
      </c>
      <c r="E70" s="148"/>
      <c r="F70" s="148"/>
      <c r="G70" s="148"/>
      <c r="H70" s="148"/>
      <c r="I70" s="148"/>
      <c r="J70" s="149">
        <f>J324</f>
        <v>0</v>
      </c>
      <c r="K70" s="10"/>
      <c r="L70" s="14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46"/>
      <c r="C71" s="10"/>
      <c r="D71" s="147" t="s">
        <v>405</v>
      </c>
      <c r="E71" s="148"/>
      <c r="F71" s="148"/>
      <c r="G71" s="148"/>
      <c r="H71" s="148"/>
      <c r="I71" s="148"/>
      <c r="J71" s="149">
        <f>J387</f>
        <v>0</v>
      </c>
      <c r="K71" s="10"/>
      <c r="L71" s="14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46"/>
      <c r="C72" s="10"/>
      <c r="D72" s="147" t="s">
        <v>406</v>
      </c>
      <c r="E72" s="148"/>
      <c r="F72" s="148"/>
      <c r="G72" s="148"/>
      <c r="H72" s="148"/>
      <c r="I72" s="148"/>
      <c r="J72" s="149">
        <f>J437</f>
        <v>0</v>
      </c>
      <c r="K72" s="10"/>
      <c r="L72" s="14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46"/>
      <c r="C73" s="10"/>
      <c r="D73" s="147" t="s">
        <v>407</v>
      </c>
      <c r="E73" s="148"/>
      <c r="F73" s="148"/>
      <c r="G73" s="148"/>
      <c r="H73" s="148"/>
      <c r="I73" s="148"/>
      <c r="J73" s="149">
        <f>J456</f>
        <v>0</v>
      </c>
      <c r="K73" s="10"/>
      <c r="L73" s="14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46"/>
      <c r="C74" s="10"/>
      <c r="D74" s="147" t="s">
        <v>408</v>
      </c>
      <c r="E74" s="148"/>
      <c r="F74" s="148"/>
      <c r="G74" s="148"/>
      <c r="H74" s="148"/>
      <c r="I74" s="148"/>
      <c r="J74" s="149">
        <f>J458</f>
        <v>0</v>
      </c>
      <c r="K74" s="10"/>
      <c r="L74" s="14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46"/>
      <c r="C75" s="10"/>
      <c r="D75" s="147" t="s">
        <v>409</v>
      </c>
      <c r="E75" s="148"/>
      <c r="F75" s="148"/>
      <c r="G75" s="148"/>
      <c r="H75" s="148"/>
      <c r="I75" s="148"/>
      <c r="J75" s="149">
        <f>J468</f>
        <v>0</v>
      </c>
      <c r="K75" s="10"/>
      <c r="L75" s="14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46"/>
      <c r="C76" s="10"/>
      <c r="D76" s="147" t="s">
        <v>410</v>
      </c>
      <c r="E76" s="148"/>
      <c r="F76" s="148"/>
      <c r="G76" s="148"/>
      <c r="H76" s="148"/>
      <c r="I76" s="148"/>
      <c r="J76" s="149">
        <f>J504</f>
        <v>0</v>
      </c>
      <c r="K76" s="10"/>
      <c r="L76" s="14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56"/>
      <c r="C78" s="57"/>
      <c r="D78" s="57"/>
      <c r="E78" s="57"/>
      <c r="F78" s="57"/>
      <c r="G78" s="57"/>
      <c r="H78" s="57"/>
      <c r="I78" s="57"/>
      <c r="J78" s="57"/>
      <c r="K78" s="57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58"/>
      <c r="C82" s="59"/>
      <c r="D82" s="59"/>
      <c r="E82" s="59"/>
      <c r="F82" s="59"/>
      <c r="G82" s="59"/>
      <c r="H82" s="59"/>
      <c r="I82" s="59"/>
      <c r="J82" s="59"/>
      <c r="K82" s="5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132</v>
      </c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17</v>
      </c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39"/>
      <c r="D86" s="39"/>
      <c r="E86" s="124" t="str">
        <f>E7</f>
        <v>Překladiště a sběrný dvůr TS Bruntál - 0. etapa_soutěž</v>
      </c>
      <c r="F86" s="33"/>
      <c r="G86" s="33"/>
      <c r="H86" s="33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118</v>
      </c>
      <c r="D87" s="39"/>
      <c r="E87" s="39"/>
      <c r="F87" s="39"/>
      <c r="G87" s="39"/>
      <c r="H87" s="39"/>
      <c r="I87" s="39"/>
      <c r="J87" s="39"/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39"/>
      <c r="D88" s="39"/>
      <c r="E88" s="63" t="str">
        <f>E9</f>
        <v>SO 701 - Sklad nebezpečného odpadu</v>
      </c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39"/>
      <c r="E90" s="39"/>
      <c r="F90" s="28" t="str">
        <f>F12</f>
        <v>Bruntál</v>
      </c>
      <c r="G90" s="39"/>
      <c r="H90" s="39"/>
      <c r="I90" s="33" t="s">
        <v>23</v>
      </c>
      <c r="J90" s="65" t="str">
        <f>IF(J12="","",J12)</f>
        <v>31.5.2024</v>
      </c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39"/>
      <c r="D91" s="39"/>
      <c r="E91" s="39"/>
      <c r="F91" s="39"/>
      <c r="G91" s="39"/>
      <c r="H91" s="39"/>
      <c r="I91" s="39"/>
      <c r="J91" s="39"/>
      <c r="K91" s="39"/>
      <c r="L91" s="12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39"/>
      <c r="E92" s="39"/>
      <c r="F92" s="28" t="str">
        <f>E15</f>
        <v>TS Bruntál s.ro.</v>
      </c>
      <c r="G92" s="39"/>
      <c r="H92" s="39"/>
      <c r="I92" s="33" t="s">
        <v>31</v>
      </c>
      <c r="J92" s="37" t="str">
        <f>E21</f>
        <v>SHB a.s.</v>
      </c>
      <c r="K92" s="39"/>
      <c r="L92" s="12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39"/>
      <c r="E93" s="39"/>
      <c r="F93" s="28" t="str">
        <f>IF(E18="","",E18)</f>
        <v>Vyplň údaj</v>
      </c>
      <c r="G93" s="39"/>
      <c r="H93" s="39"/>
      <c r="I93" s="33" t="s">
        <v>34</v>
      </c>
      <c r="J93" s="37" t="str">
        <f>E24</f>
        <v>Ing. Petr Fraš</v>
      </c>
      <c r="K93" s="39"/>
      <c r="L93" s="12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39"/>
      <c r="D94" s="39"/>
      <c r="E94" s="39"/>
      <c r="F94" s="39"/>
      <c r="G94" s="39"/>
      <c r="H94" s="39"/>
      <c r="I94" s="39"/>
      <c r="J94" s="39"/>
      <c r="K94" s="39"/>
      <c r="L94" s="12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50"/>
      <c r="B95" s="151"/>
      <c r="C95" s="152" t="s">
        <v>133</v>
      </c>
      <c r="D95" s="153" t="s">
        <v>57</v>
      </c>
      <c r="E95" s="153" t="s">
        <v>53</v>
      </c>
      <c r="F95" s="153" t="s">
        <v>54</v>
      </c>
      <c r="G95" s="153" t="s">
        <v>134</v>
      </c>
      <c r="H95" s="153" t="s">
        <v>135</v>
      </c>
      <c r="I95" s="153" t="s">
        <v>136</v>
      </c>
      <c r="J95" s="153" t="s">
        <v>123</v>
      </c>
      <c r="K95" s="154" t="s">
        <v>137</v>
      </c>
      <c r="L95" s="155"/>
      <c r="M95" s="81" t="s">
        <v>3</v>
      </c>
      <c r="N95" s="82" t="s">
        <v>42</v>
      </c>
      <c r="O95" s="82" t="s">
        <v>138</v>
      </c>
      <c r="P95" s="82" t="s">
        <v>139</v>
      </c>
      <c r="Q95" s="82" t="s">
        <v>140</v>
      </c>
      <c r="R95" s="82" t="s">
        <v>141</v>
      </c>
      <c r="S95" s="82" t="s">
        <v>142</v>
      </c>
      <c r="T95" s="83" t="s">
        <v>143</v>
      </c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  <c r="AE95" s="150"/>
    </row>
    <row r="96" s="2" customFormat="1" ht="22.8" customHeight="1">
      <c r="A96" s="39"/>
      <c r="B96" s="40"/>
      <c r="C96" s="88" t="s">
        <v>144</v>
      </c>
      <c r="D96" s="39"/>
      <c r="E96" s="39"/>
      <c r="F96" s="39"/>
      <c r="G96" s="39"/>
      <c r="H96" s="39"/>
      <c r="I96" s="39"/>
      <c r="J96" s="156">
        <f>BK96</f>
        <v>0</v>
      </c>
      <c r="K96" s="39"/>
      <c r="L96" s="40"/>
      <c r="M96" s="84"/>
      <c r="N96" s="69"/>
      <c r="O96" s="85"/>
      <c r="P96" s="157">
        <f>P97+P323</f>
        <v>0</v>
      </c>
      <c r="Q96" s="85"/>
      <c r="R96" s="157">
        <f>R97+R323</f>
        <v>449.95347606000001</v>
      </c>
      <c r="S96" s="85"/>
      <c r="T96" s="158">
        <f>T97+T323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71</v>
      </c>
      <c r="AU96" s="20" t="s">
        <v>124</v>
      </c>
      <c r="BK96" s="159">
        <f>BK97+BK323</f>
        <v>0</v>
      </c>
    </row>
    <row r="97" s="12" customFormat="1" ht="25.92" customHeight="1">
      <c r="A97" s="12"/>
      <c r="B97" s="160"/>
      <c r="C97" s="12"/>
      <c r="D97" s="161" t="s">
        <v>71</v>
      </c>
      <c r="E97" s="162" t="s">
        <v>235</v>
      </c>
      <c r="F97" s="162" t="s">
        <v>236</v>
      </c>
      <c r="G97" s="12"/>
      <c r="H97" s="12"/>
      <c r="I97" s="163"/>
      <c r="J97" s="164">
        <f>BK97</f>
        <v>0</v>
      </c>
      <c r="K97" s="12"/>
      <c r="L97" s="160"/>
      <c r="M97" s="165"/>
      <c r="N97" s="166"/>
      <c r="O97" s="166"/>
      <c r="P97" s="167">
        <f>P98+P145+P204+P251+P257+P262+P301+P320</f>
        <v>0</v>
      </c>
      <c r="Q97" s="166"/>
      <c r="R97" s="167">
        <f>R98+R145+R204+R251+R257+R262+R301+R320</f>
        <v>442.72334368000003</v>
      </c>
      <c r="S97" s="166"/>
      <c r="T97" s="168">
        <f>T98+T145+T204+T251+T257+T262+T301+T320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61" t="s">
        <v>80</v>
      </c>
      <c r="AT97" s="169" t="s">
        <v>71</v>
      </c>
      <c r="AU97" s="169" t="s">
        <v>72</v>
      </c>
      <c r="AY97" s="161" t="s">
        <v>147</v>
      </c>
      <c r="BK97" s="170">
        <f>BK98+BK145+BK204+BK251+BK257+BK262+BK301+BK320</f>
        <v>0</v>
      </c>
    </row>
    <row r="98" s="12" customFormat="1" ht="22.8" customHeight="1">
      <c r="A98" s="12"/>
      <c r="B98" s="160"/>
      <c r="C98" s="12"/>
      <c r="D98" s="161" t="s">
        <v>71</v>
      </c>
      <c r="E98" s="171" t="s">
        <v>80</v>
      </c>
      <c r="F98" s="171" t="s">
        <v>358</v>
      </c>
      <c r="G98" s="12"/>
      <c r="H98" s="12"/>
      <c r="I98" s="163"/>
      <c r="J98" s="172">
        <f>BK98</f>
        <v>0</v>
      </c>
      <c r="K98" s="12"/>
      <c r="L98" s="160"/>
      <c r="M98" s="165"/>
      <c r="N98" s="166"/>
      <c r="O98" s="166"/>
      <c r="P98" s="167">
        <f>SUM(P99:P144)</f>
        <v>0</v>
      </c>
      <c r="Q98" s="166"/>
      <c r="R98" s="167">
        <f>SUM(R99:R144)</f>
        <v>2.3279999999999998</v>
      </c>
      <c r="S98" s="166"/>
      <c r="T98" s="168">
        <f>SUM(T99:T144)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61" t="s">
        <v>80</v>
      </c>
      <c r="AT98" s="169" t="s">
        <v>71</v>
      </c>
      <c r="AU98" s="169" t="s">
        <v>80</v>
      </c>
      <c r="AY98" s="161" t="s">
        <v>147</v>
      </c>
      <c r="BK98" s="170">
        <f>SUM(BK99:BK144)</f>
        <v>0</v>
      </c>
    </row>
    <row r="99" s="2" customFormat="1" ht="24.15" customHeight="1">
      <c r="A99" s="39"/>
      <c r="B99" s="173"/>
      <c r="C99" s="174" t="s">
        <v>80</v>
      </c>
      <c r="D99" s="174" t="s">
        <v>150</v>
      </c>
      <c r="E99" s="175" t="s">
        <v>411</v>
      </c>
      <c r="F99" s="176" t="s">
        <v>412</v>
      </c>
      <c r="G99" s="177" t="s">
        <v>240</v>
      </c>
      <c r="H99" s="178">
        <v>201.958</v>
      </c>
      <c r="I99" s="179"/>
      <c r="J99" s="180">
        <f>ROUND(I99*H99,2)</f>
        <v>0</v>
      </c>
      <c r="K99" s="176" t="s">
        <v>241</v>
      </c>
      <c r="L99" s="40"/>
      <c r="M99" s="181" t="s">
        <v>3</v>
      </c>
      <c r="N99" s="182" t="s">
        <v>43</v>
      </c>
      <c r="O99" s="73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5" t="s">
        <v>173</v>
      </c>
      <c r="AT99" s="185" t="s">
        <v>150</v>
      </c>
      <c r="AU99" s="185" t="s">
        <v>82</v>
      </c>
      <c r="AY99" s="20" t="s">
        <v>147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20" t="s">
        <v>80</v>
      </c>
      <c r="BK99" s="186">
        <f>ROUND(I99*H99,2)</f>
        <v>0</v>
      </c>
      <c r="BL99" s="20" t="s">
        <v>173</v>
      </c>
      <c r="BM99" s="185" t="s">
        <v>413</v>
      </c>
    </row>
    <row r="100" s="2" customFormat="1">
      <c r="A100" s="39"/>
      <c r="B100" s="40"/>
      <c r="C100" s="39"/>
      <c r="D100" s="203" t="s">
        <v>243</v>
      </c>
      <c r="E100" s="39"/>
      <c r="F100" s="204" t="s">
        <v>414</v>
      </c>
      <c r="G100" s="39"/>
      <c r="H100" s="39"/>
      <c r="I100" s="189"/>
      <c r="J100" s="39"/>
      <c r="K100" s="39"/>
      <c r="L100" s="40"/>
      <c r="M100" s="190"/>
      <c r="N100" s="191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243</v>
      </c>
      <c r="AU100" s="20" t="s">
        <v>82</v>
      </c>
    </row>
    <row r="101" s="14" customFormat="1">
      <c r="A101" s="14"/>
      <c r="B101" s="205"/>
      <c r="C101" s="14"/>
      <c r="D101" s="187" t="s">
        <v>165</v>
      </c>
      <c r="E101" s="206" t="s">
        <v>3</v>
      </c>
      <c r="F101" s="207" t="s">
        <v>415</v>
      </c>
      <c r="G101" s="14"/>
      <c r="H101" s="206" t="s">
        <v>3</v>
      </c>
      <c r="I101" s="208"/>
      <c r="J101" s="14"/>
      <c r="K101" s="14"/>
      <c r="L101" s="205"/>
      <c r="M101" s="209"/>
      <c r="N101" s="210"/>
      <c r="O101" s="210"/>
      <c r="P101" s="210"/>
      <c r="Q101" s="210"/>
      <c r="R101" s="210"/>
      <c r="S101" s="210"/>
      <c r="T101" s="21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06" t="s">
        <v>165</v>
      </c>
      <c r="AU101" s="206" t="s">
        <v>82</v>
      </c>
      <c r="AV101" s="14" t="s">
        <v>80</v>
      </c>
      <c r="AW101" s="14" t="s">
        <v>33</v>
      </c>
      <c r="AX101" s="14" t="s">
        <v>72</v>
      </c>
      <c r="AY101" s="206" t="s">
        <v>147</v>
      </c>
    </row>
    <row r="102" s="13" customFormat="1">
      <c r="A102" s="13"/>
      <c r="B102" s="192"/>
      <c r="C102" s="13"/>
      <c r="D102" s="187" t="s">
        <v>165</v>
      </c>
      <c r="E102" s="193" t="s">
        <v>3</v>
      </c>
      <c r="F102" s="194" t="s">
        <v>416</v>
      </c>
      <c r="G102" s="13"/>
      <c r="H102" s="195">
        <v>88.140000000000001</v>
      </c>
      <c r="I102" s="196"/>
      <c r="J102" s="13"/>
      <c r="K102" s="13"/>
      <c r="L102" s="192"/>
      <c r="M102" s="197"/>
      <c r="N102" s="198"/>
      <c r="O102" s="198"/>
      <c r="P102" s="198"/>
      <c r="Q102" s="198"/>
      <c r="R102" s="198"/>
      <c r="S102" s="198"/>
      <c r="T102" s="19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93" t="s">
        <v>165</v>
      </c>
      <c r="AU102" s="193" t="s">
        <v>82</v>
      </c>
      <c r="AV102" s="13" t="s">
        <v>82</v>
      </c>
      <c r="AW102" s="13" t="s">
        <v>33</v>
      </c>
      <c r="AX102" s="13" t="s">
        <v>72</v>
      </c>
      <c r="AY102" s="193" t="s">
        <v>147</v>
      </c>
    </row>
    <row r="103" s="13" customFormat="1">
      <c r="A103" s="13"/>
      <c r="B103" s="192"/>
      <c r="C103" s="13"/>
      <c r="D103" s="187" t="s">
        <v>165</v>
      </c>
      <c r="E103" s="193" t="s">
        <v>3</v>
      </c>
      <c r="F103" s="194" t="s">
        <v>417</v>
      </c>
      <c r="G103" s="13"/>
      <c r="H103" s="195">
        <v>35.049999999999997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165</v>
      </c>
      <c r="AU103" s="193" t="s">
        <v>82</v>
      </c>
      <c r="AV103" s="13" t="s">
        <v>82</v>
      </c>
      <c r="AW103" s="13" t="s">
        <v>33</v>
      </c>
      <c r="AX103" s="13" t="s">
        <v>72</v>
      </c>
      <c r="AY103" s="193" t="s">
        <v>147</v>
      </c>
    </row>
    <row r="104" s="13" customFormat="1">
      <c r="A104" s="13"/>
      <c r="B104" s="192"/>
      <c r="C104" s="13"/>
      <c r="D104" s="187" t="s">
        <v>165</v>
      </c>
      <c r="E104" s="193" t="s">
        <v>3</v>
      </c>
      <c r="F104" s="194" t="s">
        <v>418</v>
      </c>
      <c r="G104" s="13"/>
      <c r="H104" s="195">
        <v>6.8399999999999999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3" t="s">
        <v>165</v>
      </c>
      <c r="AU104" s="193" t="s">
        <v>82</v>
      </c>
      <c r="AV104" s="13" t="s">
        <v>82</v>
      </c>
      <c r="AW104" s="13" t="s">
        <v>33</v>
      </c>
      <c r="AX104" s="13" t="s">
        <v>72</v>
      </c>
      <c r="AY104" s="193" t="s">
        <v>147</v>
      </c>
    </row>
    <row r="105" s="13" customFormat="1">
      <c r="A105" s="13"/>
      <c r="B105" s="192"/>
      <c r="C105" s="13"/>
      <c r="D105" s="187" t="s">
        <v>165</v>
      </c>
      <c r="E105" s="193" t="s">
        <v>3</v>
      </c>
      <c r="F105" s="194" t="s">
        <v>419</v>
      </c>
      <c r="G105" s="13"/>
      <c r="H105" s="195">
        <v>17.856000000000002</v>
      </c>
      <c r="I105" s="196"/>
      <c r="J105" s="13"/>
      <c r="K105" s="13"/>
      <c r="L105" s="192"/>
      <c r="M105" s="197"/>
      <c r="N105" s="198"/>
      <c r="O105" s="198"/>
      <c r="P105" s="198"/>
      <c r="Q105" s="198"/>
      <c r="R105" s="198"/>
      <c r="S105" s="198"/>
      <c r="T105" s="19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3" t="s">
        <v>165</v>
      </c>
      <c r="AU105" s="193" t="s">
        <v>82</v>
      </c>
      <c r="AV105" s="13" t="s">
        <v>82</v>
      </c>
      <c r="AW105" s="13" t="s">
        <v>33</v>
      </c>
      <c r="AX105" s="13" t="s">
        <v>72</v>
      </c>
      <c r="AY105" s="193" t="s">
        <v>147</v>
      </c>
    </row>
    <row r="106" s="13" customFormat="1">
      <c r="A106" s="13"/>
      <c r="B106" s="192"/>
      <c r="C106" s="13"/>
      <c r="D106" s="187" t="s">
        <v>165</v>
      </c>
      <c r="E106" s="193" t="s">
        <v>3</v>
      </c>
      <c r="F106" s="194" t="s">
        <v>420</v>
      </c>
      <c r="G106" s="13"/>
      <c r="H106" s="195">
        <v>29.231999999999999</v>
      </c>
      <c r="I106" s="196"/>
      <c r="J106" s="13"/>
      <c r="K106" s="13"/>
      <c r="L106" s="192"/>
      <c r="M106" s="197"/>
      <c r="N106" s="198"/>
      <c r="O106" s="198"/>
      <c r="P106" s="198"/>
      <c r="Q106" s="198"/>
      <c r="R106" s="198"/>
      <c r="S106" s="198"/>
      <c r="T106" s="19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3" t="s">
        <v>165</v>
      </c>
      <c r="AU106" s="193" t="s">
        <v>82</v>
      </c>
      <c r="AV106" s="13" t="s">
        <v>82</v>
      </c>
      <c r="AW106" s="13" t="s">
        <v>33</v>
      </c>
      <c r="AX106" s="13" t="s">
        <v>72</v>
      </c>
      <c r="AY106" s="193" t="s">
        <v>147</v>
      </c>
    </row>
    <row r="107" s="13" customFormat="1">
      <c r="A107" s="13"/>
      <c r="B107" s="192"/>
      <c r="C107" s="13"/>
      <c r="D107" s="187" t="s">
        <v>165</v>
      </c>
      <c r="E107" s="193" t="s">
        <v>3</v>
      </c>
      <c r="F107" s="194" t="s">
        <v>421</v>
      </c>
      <c r="G107" s="13"/>
      <c r="H107" s="195">
        <v>24.84</v>
      </c>
      <c r="I107" s="196"/>
      <c r="J107" s="13"/>
      <c r="K107" s="13"/>
      <c r="L107" s="192"/>
      <c r="M107" s="197"/>
      <c r="N107" s="198"/>
      <c r="O107" s="198"/>
      <c r="P107" s="198"/>
      <c r="Q107" s="198"/>
      <c r="R107" s="198"/>
      <c r="S107" s="198"/>
      <c r="T107" s="19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3" t="s">
        <v>165</v>
      </c>
      <c r="AU107" s="193" t="s">
        <v>82</v>
      </c>
      <c r="AV107" s="13" t="s">
        <v>82</v>
      </c>
      <c r="AW107" s="13" t="s">
        <v>33</v>
      </c>
      <c r="AX107" s="13" t="s">
        <v>72</v>
      </c>
      <c r="AY107" s="193" t="s">
        <v>147</v>
      </c>
    </row>
    <row r="108" s="15" customFormat="1">
      <c r="A108" s="15"/>
      <c r="B108" s="212"/>
      <c r="C108" s="15"/>
      <c r="D108" s="187" t="s">
        <v>165</v>
      </c>
      <c r="E108" s="213" t="s">
        <v>3</v>
      </c>
      <c r="F108" s="214" t="s">
        <v>247</v>
      </c>
      <c r="G108" s="15"/>
      <c r="H108" s="215">
        <v>201.958</v>
      </c>
      <c r="I108" s="216"/>
      <c r="J108" s="15"/>
      <c r="K108" s="15"/>
      <c r="L108" s="212"/>
      <c r="M108" s="217"/>
      <c r="N108" s="218"/>
      <c r="O108" s="218"/>
      <c r="P108" s="218"/>
      <c r="Q108" s="218"/>
      <c r="R108" s="218"/>
      <c r="S108" s="218"/>
      <c r="T108" s="219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13" t="s">
        <v>165</v>
      </c>
      <c r="AU108" s="213" t="s">
        <v>82</v>
      </c>
      <c r="AV108" s="15" t="s">
        <v>173</v>
      </c>
      <c r="AW108" s="15" t="s">
        <v>33</v>
      </c>
      <c r="AX108" s="15" t="s">
        <v>80</v>
      </c>
      <c r="AY108" s="213" t="s">
        <v>147</v>
      </c>
    </row>
    <row r="109" s="2" customFormat="1" ht="37.8" customHeight="1">
      <c r="A109" s="39"/>
      <c r="B109" s="173"/>
      <c r="C109" s="174" t="s">
        <v>82</v>
      </c>
      <c r="D109" s="174" t="s">
        <v>150</v>
      </c>
      <c r="E109" s="175" t="s">
        <v>422</v>
      </c>
      <c r="F109" s="176" t="s">
        <v>423</v>
      </c>
      <c r="G109" s="177" t="s">
        <v>240</v>
      </c>
      <c r="H109" s="178">
        <v>170.28999999999999</v>
      </c>
      <c r="I109" s="179"/>
      <c r="J109" s="180">
        <f>ROUND(I109*H109,2)</f>
        <v>0</v>
      </c>
      <c r="K109" s="176" t="s">
        <v>241</v>
      </c>
      <c r="L109" s="40"/>
      <c r="M109" s="181" t="s">
        <v>3</v>
      </c>
      <c r="N109" s="182" t="s">
        <v>43</v>
      </c>
      <c r="O109" s="73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5" t="s">
        <v>173</v>
      </c>
      <c r="AT109" s="185" t="s">
        <v>150</v>
      </c>
      <c r="AU109" s="185" t="s">
        <v>82</v>
      </c>
      <c r="AY109" s="20" t="s">
        <v>147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0" t="s">
        <v>80</v>
      </c>
      <c r="BK109" s="186">
        <f>ROUND(I109*H109,2)</f>
        <v>0</v>
      </c>
      <c r="BL109" s="20" t="s">
        <v>173</v>
      </c>
      <c r="BM109" s="185" t="s">
        <v>424</v>
      </c>
    </row>
    <row r="110" s="2" customFormat="1">
      <c r="A110" s="39"/>
      <c r="B110" s="40"/>
      <c r="C110" s="39"/>
      <c r="D110" s="203" t="s">
        <v>243</v>
      </c>
      <c r="E110" s="39"/>
      <c r="F110" s="204" t="s">
        <v>425</v>
      </c>
      <c r="G110" s="39"/>
      <c r="H110" s="39"/>
      <c r="I110" s="189"/>
      <c r="J110" s="39"/>
      <c r="K110" s="39"/>
      <c r="L110" s="40"/>
      <c r="M110" s="190"/>
      <c r="N110" s="191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243</v>
      </c>
      <c r="AU110" s="20" t="s">
        <v>82</v>
      </c>
    </row>
    <row r="111" s="14" customFormat="1">
      <c r="A111" s="14"/>
      <c r="B111" s="205"/>
      <c r="C111" s="14"/>
      <c r="D111" s="187" t="s">
        <v>165</v>
      </c>
      <c r="E111" s="206" t="s">
        <v>3</v>
      </c>
      <c r="F111" s="207" t="s">
        <v>415</v>
      </c>
      <c r="G111" s="14"/>
      <c r="H111" s="206" t="s">
        <v>3</v>
      </c>
      <c r="I111" s="208"/>
      <c r="J111" s="14"/>
      <c r="K111" s="14"/>
      <c r="L111" s="205"/>
      <c r="M111" s="209"/>
      <c r="N111" s="210"/>
      <c r="O111" s="210"/>
      <c r="P111" s="210"/>
      <c r="Q111" s="210"/>
      <c r="R111" s="210"/>
      <c r="S111" s="210"/>
      <c r="T111" s="21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06" t="s">
        <v>165</v>
      </c>
      <c r="AU111" s="206" t="s">
        <v>82</v>
      </c>
      <c r="AV111" s="14" t="s">
        <v>80</v>
      </c>
      <c r="AW111" s="14" t="s">
        <v>33</v>
      </c>
      <c r="AX111" s="14" t="s">
        <v>72</v>
      </c>
      <c r="AY111" s="206" t="s">
        <v>147</v>
      </c>
    </row>
    <row r="112" s="13" customFormat="1">
      <c r="A112" s="13"/>
      <c r="B112" s="192"/>
      <c r="C112" s="13"/>
      <c r="D112" s="187" t="s">
        <v>165</v>
      </c>
      <c r="E112" s="193" t="s">
        <v>3</v>
      </c>
      <c r="F112" s="194" t="s">
        <v>426</v>
      </c>
      <c r="G112" s="13"/>
      <c r="H112" s="195">
        <v>170.28999999999999</v>
      </c>
      <c r="I112" s="196"/>
      <c r="J112" s="13"/>
      <c r="K112" s="13"/>
      <c r="L112" s="192"/>
      <c r="M112" s="197"/>
      <c r="N112" s="198"/>
      <c r="O112" s="198"/>
      <c r="P112" s="198"/>
      <c r="Q112" s="198"/>
      <c r="R112" s="198"/>
      <c r="S112" s="198"/>
      <c r="T112" s="19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3" t="s">
        <v>165</v>
      </c>
      <c r="AU112" s="193" t="s">
        <v>82</v>
      </c>
      <c r="AV112" s="13" t="s">
        <v>82</v>
      </c>
      <c r="AW112" s="13" t="s">
        <v>33</v>
      </c>
      <c r="AX112" s="13" t="s">
        <v>80</v>
      </c>
      <c r="AY112" s="193" t="s">
        <v>147</v>
      </c>
    </row>
    <row r="113" s="2" customFormat="1" ht="37.8" customHeight="1">
      <c r="A113" s="39"/>
      <c r="B113" s="173"/>
      <c r="C113" s="174" t="s">
        <v>166</v>
      </c>
      <c r="D113" s="174" t="s">
        <v>150</v>
      </c>
      <c r="E113" s="175" t="s">
        <v>427</v>
      </c>
      <c r="F113" s="176" t="s">
        <v>428</v>
      </c>
      <c r="G113" s="177" t="s">
        <v>240</v>
      </c>
      <c r="H113" s="178">
        <v>851.45000000000005</v>
      </c>
      <c r="I113" s="179"/>
      <c r="J113" s="180">
        <f>ROUND(I113*H113,2)</f>
        <v>0</v>
      </c>
      <c r="K113" s="176" t="s">
        <v>241</v>
      </c>
      <c r="L113" s="40"/>
      <c r="M113" s="181" t="s">
        <v>3</v>
      </c>
      <c r="N113" s="182" t="s">
        <v>43</v>
      </c>
      <c r="O113" s="73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85" t="s">
        <v>173</v>
      </c>
      <c r="AT113" s="185" t="s">
        <v>150</v>
      </c>
      <c r="AU113" s="185" t="s">
        <v>82</v>
      </c>
      <c r="AY113" s="20" t="s">
        <v>147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0" t="s">
        <v>80</v>
      </c>
      <c r="BK113" s="186">
        <f>ROUND(I113*H113,2)</f>
        <v>0</v>
      </c>
      <c r="BL113" s="20" t="s">
        <v>173</v>
      </c>
      <c r="BM113" s="185" t="s">
        <v>429</v>
      </c>
    </row>
    <row r="114" s="2" customFormat="1">
      <c r="A114" s="39"/>
      <c r="B114" s="40"/>
      <c r="C114" s="39"/>
      <c r="D114" s="203" t="s">
        <v>243</v>
      </c>
      <c r="E114" s="39"/>
      <c r="F114" s="204" t="s">
        <v>430</v>
      </c>
      <c r="G114" s="39"/>
      <c r="H114" s="39"/>
      <c r="I114" s="189"/>
      <c r="J114" s="39"/>
      <c r="K114" s="39"/>
      <c r="L114" s="40"/>
      <c r="M114" s="190"/>
      <c r="N114" s="191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243</v>
      </c>
      <c r="AU114" s="20" t="s">
        <v>82</v>
      </c>
    </row>
    <row r="115" s="14" customFormat="1">
      <c r="A115" s="14"/>
      <c r="B115" s="205"/>
      <c r="C115" s="14"/>
      <c r="D115" s="187" t="s">
        <v>165</v>
      </c>
      <c r="E115" s="206" t="s">
        <v>3</v>
      </c>
      <c r="F115" s="207" t="s">
        <v>415</v>
      </c>
      <c r="G115" s="14"/>
      <c r="H115" s="206" t="s">
        <v>3</v>
      </c>
      <c r="I115" s="208"/>
      <c r="J115" s="14"/>
      <c r="K115" s="14"/>
      <c r="L115" s="205"/>
      <c r="M115" s="209"/>
      <c r="N115" s="210"/>
      <c r="O115" s="210"/>
      <c r="P115" s="210"/>
      <c r="Q115" s="210"/>
      <c r="R115" s="210"/>
      <c r="S115" s="210"/>
      <c r="T115" s="21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06" t="s">
        <v>165</v>
      </c>
      <c r="AU115" s="206" t="s">
        <v>82</v>
      </c>
      <c r="AV115" s="14" t="s">
        <v>80</v>
      </c>
      <c r="AW115" s="14" t="s">
        <v>33</v>
      </c>
      <c r="AX115" s="14" t="s">
        <v>72</v>
      </c>
      <c r="AY115" s="206" t="s">
        <v>147</v>
      </c>
    </row>
    <row r="116" s="13" customFormat="1">
      <c r="A116" s="13"/>
      <c r="B116" s="192"/>
      <c r="C116" s="13"/>
      <c r="D116" s="187" t="s">
        <v>165</v>
      </c>
      <c r="E116" s="193" t="s">
        <v>3</v>
      </c>
      <c r="F116" s="194" t="s">
        <v>426</v>
      </c>
      <c r="G116" s="13"/>
      <c r="H116" s="195">
        <v>170.28999999999999</v>
      </c>
      <c r="I116" s="196"/>
      <c r="J116" s="13"/>
      <c r="K116" s="13"/>
      <c r="L116" s="192"/>
      <c r="M116" s="197"/>
      <c r="N116" s="198"/>
      <c r="O116" s="198"/>
      <c r="P116" s="198"/>
      <c r="Q116" s="198"/>
      <c r="R116" s="198"/>
      <c r="S116" s="198"/>
      <c r="T116" s="19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3" t="s">
        <v>165</v>
      </c>
      <c r="AU116" s="193" t="s">
        <v>82</v>
      </c>
      <c r="AV116" s="13" t="s">
        <v>82</v>
      </c>
      <c r="AW116" s="13" t="s">
        <v>33</v>
      </c>
      <c r="AX116" s="13" t="s">
        <v>72</v>
      </c>
      <c r="AY116" s="193" t="s">
        <v>147</v>
      </c>
    </row>
    <row r="117" s="13" customFormat="1">
      <c r="A117" s="13"/>
      <c r="B117" s="192"/>
      <c r="C117" s="13"/>
      <c r="D117" s="187" t="s">
        <v>165</v>
      </c>
      <c r="E117" s="193" t="s">
        <v>3</v>
      </c>
      <c r="F117" s="194" t="s">
        <v>431</v>
      </c>
      <c r="G117" s="13"/>
      <c r="H117" s="195">
        <v>851.45000000000005</v>
      </c>
      <c r="I117" s="196"/>
      <c r="J117" s="13"/>
      <c r="K117" s="13"/>
      <c r="L117" s="192"/>
      <c r="M117" s="197"/>
      <c r="N117" s="198"/>
      <c r="O117" s="198"/>
      <c r="P117" s="198"/>
      <c r="Q117" s="198"/>
      <c r="R117" s="198"/>
      <c r="S117" s="198"/>
      <c r="T117" s="19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3" t="s">
        <v>165</v>
      </c>
      <c r="AU117" s="193" t="s">
        <v>82</v>
      </c>
      <c r="AV117" s="13" t="s">
        <v>82</v>
      </c>
      <c r="AW117" s="13" t="s">
        <v>33</v>
      </c>
      <c r="AX117" s="13" t="s">
        <v>80</v>
      </c>
      <c r="AY117" s="193" t="s">
        <v>147</v>
      </c>
    </row>
    <row r="118" s="2" customFormat="1" ht="24.15" customHeight="1">
      <c r="A118" s="39"/>
      <c r="B118" s="173"/>
      <c r="C118" s="174" t="s">
        <v>173</v>
      </c>
      <c r="D118" s="174" t="s">
        <v>150</v>
      </c>
      <c r="E118" s="175" t="s">
        <v>432</v>
      </c>
      <c r="F118" s="176" t="s">
        <v>433</v>
      </c>
      <c r="G118" s="177" t="s">
        <v>240</v>
      </c>
      <c r="H118" s="178">
        <v>201.958</v>
      </c>
      <c r="I118" s="179"/>
      <c r="J118" s="180">
        <f>ROUND(I118*H118,2)</f>
        <v>0</v>
      </c>
      <c r="K118" s="176" t="s">
        <v>241</v>
      </c>
      <c r="L118" s="40"/>
      <c r="M118" s="181" t="s">
        <v>3</v>
      </c>
      <c r="N118" s="182" t="s">
        <v>43</v>
      </c>
      <c r="O118" s="73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85" t="s">
        <v>173</v>
      </c>
      <c r="AT118" s="185" t="s">
        <v>150</v>
      </c>
      <c r="AU118" s="185" t="s">
        <v>82</v>
      </c>
      <c r="AY118" s="20" t="s">
        <v>147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20" t="s">
        <v>80</v>
      </c>
      <c r="BK118" s="186">
        <f>ROUND(I118*H118,2)</f>
        <v>0</v>
      </c>
      <c r="BL118" s="20" t="s">
        <v>173</v>
      </c>
      <c r="BM118" s="185" t="s">
        <v>434</v>
      </c>
    </row>
    <row r="119" s="2" customFormat="1">
      <c r="A119" s="39"/>
      <c r="B119" s="40"/>
      <c r="C119" s="39"/>
      <c r="D119" s="203" t="s">
        <v>243</v>
      </c>
      <c r="E119" s="39"/>
      <c r="F119" s="204" t="s">
        <v>435</v>
      </c>
      <c r="G119" s="39"/>
      <c r="H119" s="39"/>
      <c r="I119" s="189"/>
      <c r="J119" s="39"/>
      <c r="K119" s="39"/>
      <c r="L119" s="40"/>
      <c r="M119" s="190"/>
      <c r="N119" s="191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243</v>
      </c>
      <c r="AU119" s="20" t="s">
        <v>82</v>
      </c>
    </row>
    <row r="120" s="14" customFormat="1">
      <c r="A120" s="14"/>
      <c r="B120" s="205"/>
      <c r="C120" s="14"/>
      <c r="D120" s="187" t="s">
        <v>165</v>
      </c>
      <c r="E120" s="206" t="s">
        <v>3</v>
      </c>
      <c r="F120" s="207" t="s">
        <v>415</v>
      </c>
      <c r="G120" s="14"/>
      <c r="H120" s="206" t="s">
        <v>3</v>
      </c>
      <c r="I120" s="208"/>
      <c r="J120" s="14"/>
      <c r="K120" s="14"/>
      <c r="L120" s="205"/>
      <c r="M120" s="209"/>
      <c r="N120" s="210"/>
      <c r="O120" s="210"/>
      <c r="P120" s="210"/>
      <c r="Q120" s="210"/>
      <c r="R120" s="210"/>
      <c r="S120" s="210"/>
      <c r="T120" s="21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06" t="s">
        <v>165</v>
      </c>
      <c r="AU120" s="206" t="s">
        <v>82</v>
      </c>
      <c r="AV120" s="14" t="s">
        <v>80</v>
      </c>
      <c r="AW120" s="14" t="s">
        <v>33</v>
      </c>
      <c r="AX120" s="14" t="s">
        <v>72</v>
      </c>
      <c r="AY120" s="206" t="s">
        <v>147</v>
      </c>
    </row>
    <row r="121" s="13" customFormat="1">
      <c r="A121" s="13"/>
      <c r="B121" s="192"/>
      <c r="C121" s="13"/>
      <c r="D121" s="187" t="s">
        <v>165</v>
      </c>
      <c r="E121" s="193" t="s">
        <v>3</v>
      </c>
      <c r="F121" s="194" t="s">
        <v>416</v>
      </c>
      <c r="G121" s="13"/>
      <c r="H121" s="195">
        <v>88.140000000000001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165</v>
      </c>
      <c r="AU121" s="193" t="s">
        <v>82</v>
      </c>
      <c r="AV121" s="13" t="s">
        <v>82</v>
      </c>
      <c r="AW121" s="13" t="s">
        <v>33</v>
      </c>
      <c r="AX121" s="13" t="s">
        <v>72</v>
      </c>
      <c r="AY121" s="193" t="s">
        <v>147</v>
      </c>
    </row>
    <row r="122" s="13" customFormat="1">
      <c r="A122" s="13"/>
      <c r="B122" s="192"/>
      <c r="C122" s="13"/>
      <c r="D122" s="187" t="s">
        <v>165</v>
      </c>
      <c r="E122" s="193" t="s">
        <v>3</v>
      </c>
      <c r="F122" s="194" t="s">
        <v>417</v>
      </c>
      <c r="G122" s="13"/>
      <c r="H122" s="195">
        <v>35.049999999999997</v>
      </c>
      <c r="I122" s="196"/>
      <c r="J122" s="13"/>
      <c r="K122" s="13"/>
      <c r="L122" s="192"/>
      <c r="M122" s="197"/>
      <c r="N122" s="198"/>
      <c r="O122" s="198"/>
      <c r="P122" s="198"/>
      <c r="Q122" s="198"/>
      <c r="R122" s="198"/>
      <c r="S122" s="198"/>
      <c r="T122" s="19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3" t="s">
        <v>165</v>
      </c>
      <c r="AU122" s="193" t="s">
        <v>82</v>
      </c>
      <c r="AV122" s="13" t="s">
        <v>82</v>
      </c>
      <c r="AW122" s="13" t="s">
        <v>33</v>
      </c>
      <c r="AX122" s="13" t="s">
        <v>72</v>
      </c>
      <c r="AY122" s="193" t="s">
        <v>147</v>
      </c>
    </row>
    <row r="123" s="13" customFormat="1">
      <c r="A123" s="13"/>
      <c r="B123" s="192"/>
      <c r="C123" s="13"/>
      <c r="D123" s="187" t="s">
        <v>165</v>
      </c>
      <c r="E123" s="193" t="s">
        <v>3</v>
      </c>
      <c r="F123" s="194" t="s">
        <v>418</v>
      </c>
      <c r="G123" s="13"/>
      <c r="H123" s="195">
        <v>6.8399999999999999</v>
      </c>
      <c r="I123" s="196"/>
      <c r="J123" s="13"/>
      <c r="K123" s="13"/>
      <c r="L123" s="192"/>
      <c r="M123" s="197"/>
      <c r="N123" s="198"/>
      <c r="O123" s="198"/>
      <c r="P123" s="198"/>
      <c r="Q123" s="198"/>
      <c r="R123" s="198"/>
      <c r="S123" s="198"/>
      <c r="T123" s="19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3" t="s">
        <v>165</v>
      </c>
      <c r="AU123" s="193" t="s">
        <v>82</v>
      </c>
      <c r="AV123" s="13" t="s">
        <v>82</v>
      </c>
      <c r="AW123" s="13" t="s">
        <v>33</v>
      </c>
      <c r="AX123" s="13" t="s">
        <v>72</v>
      </c>
      <c r="AY123" s="193" t="s">
        <v>147</v>
      </c>
    </row>
    <row r="124" s="13" customFormat="1">
      <c r="A124" s="13"/>
      <c r="B124" s="192"/>
      <c r="C124" s="13"/>
      <c r="D124" s="187" t="s">
        <v>165</v>
      </c>
      <c r="E124" s="193" t="s">
        <v>3</v>
      </c>
      <c r="F124" s="194" t="s">
        <v>419</v>
      </c>
      <c r="G124" s="13"/>
      <c r="H124" s="195">
        <v>17.856000000000002</v>
      </c>
      <c r="I124" s="196"/>
      <c r="J124" s="13"/>
      <c r="K124" s="13"/>
      <c r="L124" s="192"/>
      <c r="M124" s="197"/>
      <c r="N124" s="198"/>
      <c r="O124" s="198"/>
      <c r="P124" s="198"/>
      <c r="Q124" s="198"/>
      <c r="R124" s="198"/>
      <c r="S124" s="198"/>
      <c r="T124" s="19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3" t="s">
        <v>165</v>
      </c>
      <c r="AU124" s="193" t="s">
        <v>82</v>
      </c>
      <c r="AV124" s="13" t="s">
        <v>82</v>
      </c>
      <c r="AW124" s="13" t="s">
        <v>33</v>
      </c>
      <c r="AX124" s="13" t="s">
        <v>72</v>
      </c>
      <c r="AY124" s="193" t="s">
        <v>147</v>
      </c>
    </row>
    <row r="125" s="13" customFormat="1">
      <c r="A125" s="13"/>
      <c r="B125" s="192"/>
      <c r="C125" s="13"/>
      <c r="D125" s="187" t="s">
        <v>165</v>
      </c>
      <c r="E125" s="193" t="s">
        <v>3</v>
      </c>
      <c r="F125" s="194" t="s">
        <v>420</v>
      </c>
      <c r="G125" s="13"/>
      <c r="H125" s="195">
        <v>29.231999999999999</v>
      </c>
      <c r="I125" s="196"/>
      <c r="J125" s="13"/>
      <c r="K125" s="13"/>
      <c r="L125" s="192"/>
      <c r="M125" s="197"/>
      <c r="N125" s="198"/>
      <c r="O125" s="198"/>
      <c r="P125" s="198"/>
      <c r="Q125" s="198"/>
      <c r="R125" s="198"/>
      <c r="S125" s="198"/>
      <c r="T125" s="19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3" t="s">
        <v>165</v>
      </c>
      <c r="AU125" s="193" t="s">
        <v>82</v>
      </c>
      <c r="AV125" s="13" t="s">
        <v>82</v>
      </c>
      <c r="AW125" s="13" t="s">
        <v>33</v>
      </c>
      <c r="AX125" s="13" t="s">
        <v>72</v>
      </c>
      <c r="AY125" s="193" t="s">
        <v>147</v>
      </c>
    </row>
    <row r="126" s="13" customFormat="1">
      <c r="A126" s="13"/>
      <c r="B126" s="192"/>
      <c r="C126" s="13"/>
      <c r="D126" s="187" t="s">
        <v>165</v>
      </c>
      <c r="E126" s="193" t="s">
        <v>3</v>
      </c>
      <c r="F126" s="194" t="s">
        <v>421</v>
      </c>
      <c r="G126" s="13"/>
      <c r="H126" s="195">
        <v>24.84</v>
      </c>
      <c r="I126" s="196"/>
      <c r="J126" s="13"/>
      <c r="K126" s="13"/>
      <c r="L126" s="192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3" t="s">
        <v>165</v>
      </c>
      <c r="AU126" s="193" t="s">
        <v>82</v>
      </c>
      <c r="AV126" s="13" t="s">
        <v>82</v>
      </c>
      <c r="AW126" s="13" t="s">
        <v>33</v>
      </c>
      <c r="AX126" s="13" t="s">
        <v>72</v>
      </c>
      <c r="AY126" s="193" t="s">
        <v>147</v>
      </c>
    </row>
    <row r="127" s="15" customFormat="1">
      <c r="A127" s="15"/>
      <c r="B127" s="212"/>
      <c r="C127" s="15"/>
      <c r="D127" s="187" t="s">
        <v>165</v>
      </c>
      <c r="E127" s="213" t="s">
        <v>3</v>
      </c>
      <c r="F127" s="214" t="s">
        <v>247</v>
      </c>
      <c r="G127" s="15"/>
      <c r="H127" s="215">
        <v>201.958</v>
      </c>
      <c r="I127" s="216"/>
      <c r="J127" s="15"/>
      <c r="K127" s="15"/>
      <c r="L127" s="212"/>
      <c r="M127" s="217"/>
      <c r="N127" s="218"/>
      <c r="O127" s="218"/>
      <c r="P127" s="218"/>
      <c r="Q127" s="218"/>
      <c r="R127" s="218"/>
      <c r="S127" s="218"/>
      <c r="T127" s="21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13" t="s">
        <v>165</v>
      </c>
      <c r="AU127" s="213" t="s">
        <v>82</v>
      </c>
      <c r="AV127" s="15" t="s">
        <v>173</v>
      </c>
      <c r="AW127" s="15" t="s">
        <v>33</v>
      </c>
      <c r="AX127" s="15" t="s">
        <v>80</v>
      </c>
      <c r="AY127" s="213" t="s">
        <v>147</v>
      </c>
    </row>
    <row r="128" s="2" customFormat="1" ht="24.15" customHeight="1">
      <c r="A128" s="39"/>
      <c r="B128" s="173"/>
      <c r="C128" s="174" t="s">
        <v>146</v>
      </c>
      <c r="D128" s="174" t="s">
        <v>150</v>
      </c>
      <c r="E128" s="175" t="s">
        <v>436</v>
      </c>
      <c r="F128" s="176" t="s">
        <v>437</v>
      </c>
      <c r="G128" s="177" t="s">
        <v>259</v>
      </c>
      <c r="H128" s="178">
        <v>289.493</v>
      </c>
      <c r="I128" s="179"/>
      <c r="J128" s="180">
        <f>ROUND(I128*H128,2)</f>
        <v>0</v>
      </c>
      <c r="K128" s="176" t="s">
        <v>154</v>
      </c>
      <c r="L128" s="40"/>
      <c r="M128" s="181" t="s">
        <v>3</v>
      </c>
      <c r="N128" s="182" t="s">
        <v>43</v>
      </c>
      <c r="O128" s="73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5" t="s">
        <v>173</v>
      </c>
      <c r="AT128" s="185" t="s">
        <v>150</v>
      </c>
      <c r="AU128" s="185" t="s">
        <v>82</v>
      </c>
      <c r="AY128" s="20" t="s">
        <v>147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0" t="s">
        <v>80</v>
      </c>
      <c r="BK128" s="186">
        <f>ROUND(I128*H128,2)</f>
        <v>0</v>
      </c>
      <c r="BL128" s="20" t="s">
        <v>173</v>
      </c>
      <c r="BM128" s="185" t="s">
        <v>438</v>
      </c>
    </row>
    <row r="129" s="14" customFormat="1">
      <c r="A129" s="14"/>
      <c r="B129" s="205"/>
      <c r="C129" s="14"/>
      <c r="D129" s="187" t="s">
        <v>165</v>
      </c>
      <c r="E129" s="206" t="s">
        <v>3</v>
      </c>
      <c r="F129" s="207" t="s">
        <v>439</v>
      </c>
      <c r="G129" s="14"/>
      <c r="H129" s="206" t="s">
        <v>3</v>
      </c>
      <c r="I129" s="208"/>
      <c r="J129" s="14"/>
      <c r="K129" s="14"/>
      <c r="L129" s="205"/>
      <c r="M129" s="209"/>
      <c r="N129" s="210"/>
      <c r="O129" s="210"/>
      <c r="P129" s="210"/>
      <c r="Q129" s="210"/>
      <c r="R129" s="210"/>
      <c r="S129" s="210"/>
      <c r="T129" s="21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6" t="s">
        <v>165</v>
      </c>
      <c r="AU129" s="206" t="s">
        <v>82</v>
      </c>
      <c r="AV129" s="14" t="s">
        <v>80</v>
      </c>
      <c r="AW129" s="14" t="s">
        <v>33</v>
      </c>
      <c r="AX129" s="14" t="s">
        <v>72</v>
      </c>
      <c r="AY129" s="206" t="s">
        <v>147</v>
      </c>
    </row>
    <row r="130" s="13" customFormat="1">
      <c r="A130" s="13"/>
      <c r="B130" s="192"/>
      <c r="C130" s="13"/>
      <c r="D130" s="187" t="s">
        <v>165</v>
      </c>
      <c r="E130" s="193" t="s">
        <v>3</v>
      </c>
      <c r="F130" s="194" t="s">
        <v>440</v>
      </c>
      <c r="G130" s="13"/>
      <c r="H130" s="195">
        <v>289.493</v>
      </c>
      <c r="I130" s="196"/>
      <c r="J130" s="13"/>
      <c r="K130" s="13"/>
      <c r="L130" s="192"/>
      <c r="M130" s="197"/>
      <c r="N130" s="198"/>
      <c r="O130" s="198"/>
      <c r="P130" s="198"/>
      <c r="Q130" s="198"/>
      <c r="R130" s="198"/>
      <c r="S130" s="198"/>
      <c r="T130" s="19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3" t="s">
        <v>165</v>
      </c>
      <c r="AU130" s="193" t="s">
        <v>82</v>
      </c>
      <c r="AV130" s="13" t="s">
        <v>82</v>
      </c>
      <c r="AW130" s="13" t="s">
        <v>33</v>
      </c>
      <c r="AX130" s="13" t="s">
        <v>80</v>
      </c>
      <c r="AY130" s="193" t="s">
        <v>147</v>
      </c>
    </row>
    <row r="131" s="2" customFormat="1" ht="24.15" customHeight="1">
      <c r="A131" s="39"/>
      <c r="B131" s="173"/>
      <c r="C131" s="174" t="s">
        <v>182</v>
      </c>
      <c r="D131" s="174" t="s">
        <v>150</v>
      </c>
      <c r="E131" s="175" t="s">
        <v>441</v>
      </c>
      <c r="F131" s="176" t="s">
        <v>442</v>
      </c>
      <c r="G131" s="177" t="s">
        <v>240</v>
      </c>
      <c r="H131" s="178">
        <v>31.667999999999999</v>
      </c>
      <c r="I131" s="179"/>
      <c r="J131" s="180">
        <f>ROUND(I131*H131,2)</f>
        <v>0</v>
      </c>
      <c r="K131" s="176" t="s">
        <v>241</v>
      </c>
      <c r="L131" s="40"/>
      <c r="M131" s="181" t="s">
        <v>3</v>
      </c>
      <c r="N131" s="182" t="s">
        <v>43</v>
      </c>
      <c r="O131" s="73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85" t="s">
        <v>173</v>
      </c>
      <c r="AT131" s="185" t="s">
        <v>150</v>
      </c>
      <c r="AU131" s="185" t="s">
        <v>82</v>
      </c>
      <c r="AY131" s="20" t="s">
        <v>147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20" t="s">
        <v>80</v>
      </c>
      <c r="BK131" s="186">
        <f>ROUND(I131*H131,2)</f>
        <v>0</v>
      </c>
      <c r="BL131" s="20" t="s">
        <v>173</v>
      </c>
      <c r="BM131" s="185" t="s">
        <v>443</v>
      </c>
    </row>
    <row r="132" s="2" customFormat="1">
      <c r="A132" s="39"/>
      <c r="B132" s="40"/>
      <c r="C132" s="39"/>
      <c r="D132" s="203" t="s">
        <v>243</v>
      </c>
      <c r="E132" s="39"/>
      <c r="F132" s="204" t="s">
        <v>444</v>
      </c>
      <c r="G132" s="39"/>
      <c r="H132" s="39"/>
      <c r="I132" s="189"/>
      <c r="J132" s="39"/>
      <c r="K132" s="39"/>
      <c r="L132" s="40"/>
      <c r="M132" s="190"/>
      <c r="N132" s="191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243</v>
      </c>
      <c r="AU132" s="20" t="s">
        <v>82</v>
      </c>
    </row>
    <row r="133" s="14" customFormat="1">
      <c r="A133" s="14"/>
      <c r="B133" s="205"/>
      <c r="C133" s="14"/>
      <c r="D133" s="187" t="s">
        <v>165</v>
      </c>
      <c r="E133" s="206" t="s">
        <v>3</v>
      </c>
      <c r="F133" s="207" t="s">
        <v>415</v>
      </c>
      <c r="G133" s="14"/>
      <c r="H133" s="206" t="s">
        <v>3</v>
      </c>
      <c r="I133" s="208"/>
      <c r="J133" s="14"/>
      <c r="K133" s="14"/>
      <c r="L133" s="205"/>
      <c r="M133" s="209"/>
      <c r="N133" s="210"/>
      <c r="O133" s="210"/>
      <c r="P133" s="210"/>
      <c r="Q133" s="210"/>
      <c r="R133" s="210"/>
      <c r="S133" s="210"/>
      <c r="T133" s="21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6" t="s">
        <v>165</v>
      </c>
      <c r="AU133" s="206" t="s">
        <v>82</v>
      </c>
      <c r="AV133" s="14" t="s">
        <v>80</v>
      </c>
      <c r="AW133" s="14" t="s">
        <v>33</v>
      </c>
      <c r="AX133" s="14" t="s">
        <v>72</v>
      </c>
      <c r="AY133" s="206" t="s">
        <v>147</v>
      </c>
    </row>
    <row r="134" s="14" customFormat="1">
      <c r="A134" s="14"/>
      <c r="B134" s="205"/>
      <c r="C134" s="14"/>
      <c r="D134" s="187" t="s">
        <v>165</v>
      </c>
      <c r="E134" s="206" t="s">
        <v>3</v>
      </c>
      <c r="F134" s="207" t="s">
        <v>445</v>
      </c>
      <c r="G134" s="14"/>
      <c r="H134" s="206" t="s">
        <v>3</v>
      </c>
      <c r="I134" s="208"/>
      <c r="J134" s="14"/>
      <c r="K134" s="14"/>
      <c r="L134" s="205"/>
      <c r="M134" s="209"/>
      <c r="N134" s="210"/>
      <c r="O134" s="210"/>
      <c r="P134" s="210"/>
      <c r="Q134" s="210"/>
      <c r="R134" s="210"/>
      <c r="S134" s="210"/>
      <c r="T134" s="21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6" t="s">
        <v>165</v>
      </c>
      <c r="AU134" s="206" t="s">
        <v>82</v>
      </c>
      <c r="AV134" s="14" t="s">
        <v>80</v>
      </c>
      <c r="AW134" s="14" t="s">
        <v>33</v>
      </c>
      <c r="AX134" s="14" t="s">
        <v>72</v>
      </c>
      <c r="AY134" s="206" t="s">
        <v>147</v>
      </c>
    </row>
    <row r="135" s="13" customFormat="1">
      <c r="A135" s="13"/>
      <c r="B135" s="192"/>
      <c r="C135" s="13"/>
      <c r="D135" s="187" t="s">
        <v>165</v>
      </c>
      <c r="E135" s="193" t="s">
        <v>3</v>
      </c>
      <c r="F135" s="194" t="s">
        <v>446</v>
      </c>
      <c r="G135" s="13"/>
      <c r="H135" s="195">
        <v>31.667999999999999</v>
      </c>
      <c r="I135" s="196"/>
      <c r="J135" s="13"/>
      <c r="K135" s="13"/>
      <c r="L135" s="192"/>
      <c r="M135" s="197"/>
      <c r="N135" s="198"/>
      <c r="O135" s="198"/>
      <c r="P135" s="198"/>
      <c r="Q135" s="198"/>
      <c r="R135" s="198"/>
      <c r="S135" s="198"/>
      <c r="T135" s="19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3" t="s">
        <v>165</v>
      </c>
      <c r="AU135" s="193" t="s">
        <v>82</v>
      </c>
      <c r="AV135" s="13" t="s">
        <v>82</v>
      </c>
      <c r="AW135" s="13" t="s">
        <v>33</v>
      </c>
      <c r="AX135" s="13" t="s">
        <v>80</v>
      </c>
      <c r="AY135" s="193" t="s">
        <v>147</v>
      </c>
    </row>
    <row r="136" s="2" customFormat="1" ht="21.75" customHeight="1">
      <c r="A136" s="39"/>
      <c r="B136" s="173"/>
      <c r="C136" s="174" t="s">
        <v>187</v>
      </c>
      <c r="D136" s="174" t="s">
        <v>150</v>
      </c>
      <c r="E136" s="175" t="s">
        <v>447</v>
      </c>
      <c r="F136" s="176" t="s">
        <v>448</v>
      </c>
      <c r="G136" s="177" t="s">
        <v>219</v>
      </c>
      <c r="H136" s="178">
        <v>205.69999999999999</v>
      </c>
      <c r="I136" s="179"/>
      <c r="J136" s="180">
        <f>ROUND(I136*H136,2)</f>
        <v>0</v>
      </c>
      <c r="K136" s="176" t="s">
        <v>241</v>
      </c>
      <c r="L136" s="40"/>
      <c r="M136" s="181" t="s">
        <v>3</v>
      </c>
      <c r="N136" s="182" t="s">
        <v>43</v>
      </c>
      <c r="O136" s="73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85" t="s">
        <v>173</v>
      </c>
      <c r="AT136" s="185" t="s">
        <v>150</v>
      </c>
      <c r="AU136" s="185" t="s">
        <v>82</v>
      </c>
      <c r="AY136" s="20" t="s">
        <v>147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20" t="s">
        <v>80</v>
      </c>
      <c r="BK136" s="186">
        <f>ROUND(I136*H136,2)</f>
        <v>0</v>
      </c>
      <c r="BL136" s="20" t="s">
        <v>173</v>
      </c>
      <c r="BM136" s="185" t="s">
        <v>449</v>
      </c>
    </row>
    <row r="137" s="2" customFormat="1">
      <c r="A137" s="39"/>
      <c r="B137" s="40"/>
      <c r="C137" s="39"/>
      <c r="D137" s="203" t="s">
        <v>243</v>
      </c>
      <c r="E137" s="39"/>
      <c r="F137" s="204" t="s">
        <v>450</v>
      </c>
      <c r="G137" s="39"/>
      <c r="H137" s="39"/>
      <c r="I137" s="189"/>
      <c r="J137" s="39"/>
      <c r="K137" s="39"/>
      <c r="L137" s="40"/>
      <c r="M137" s="190"/>
      <c r="N137" s="191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243</v>
      </c>
      <c r="AU137" s="20" t="s">
        <v>82</v>
      </c>
    </row>
    <row r="138" s="13" customFormat="1">
      <c r="A138" s="13"/>
      <c r="B138" s="192"/>
      <c r="C138" s="13"/>
      <c r="D138" s="187" t="s">
        <v>165</v>
      </c>
      <c r="E138" s="193" t="s">
        <v>3</v>
      </c>
      <c r="F138" s="194" t="s">
        <v>451</v>
      </c>
      <c r="G138" s="13"/>
      <c r="H138" s="195">
        <v>205.69999999999999</v>
      </c>
      <c r="I138" s="196"/>
      <c r="J138" s="13"/>
      <c r="K138" s="13"/>
      <c r="L138" s="192"/>
      <c r="M138" s="197"/>
      <c r="N138" s="198"/>
      <c r="O138" s="198"/>
      <c r="P138" s="198"/>
      <c r="Q138" s="198"/>
      <c r="R138" s="198"/>
      <c r="S138" s="198"/>
      <c r="T138" s="19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3" t="s">
        <v>165</v>
      </c>
      <c r="AU138" s="193" t="s">
        <v>82</v>
      </c>
      <c r="AV138" s="13" t="s">
        <v>82</v>
      </c>
      <c r="AW138" s="13" t="s">
        <v>33</v>
      </c>
      <c r="AX138" s="13" t="s">
        <v>80</v>
      </c>
      <c r="AY138" s="193" t="s">
        <v>147</v>
      </c>
    </row>
    <row r="139" s="2" customFormat="1" ht="37.8" customHeight="1">
      <c r="A139" s="39"/>
      <c r="B139" s="173"/>
      <c r="C139" s="174" t="s">
        <v>194</v>
      </c>
      <c r="D139" s="174" t="s">
        <v>150</v>
      </c>
      <c r="E139" s="175" t="s">
        <v>452</v>
      </c>
      <c r="F139" s="176" t="s">
        <v>453</v>
      </c>
      <c r="G139" s="177" t="s">
        <v>219</v>
      </c>
      <c r="H139" s="178">
        <v>155.19999999999999</v>
      </c>
      <c r="I139" s="179"/>
      <c r="J139" s="180">
        <f>ROUND(I139*H139,2)</f>
        <v>0</v>
      </c>
      <c r="K139" s="176" t="s">
        <v>241</v>
      </c>
      <c r="L139" s="40"/>
      <c r="M139" s="181" t="s">
        <v>3</v>
      </c>
      <c r="N139" s="182" t="s">
        <v>43</v>
      </c>
      <c r="O139" s="73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85" t="s">
        <v>173</v>
      </c>
      <c r="AT139" s="185" t="s">
        <v>150</v>
      </c>
      <c r="AU139" s="185" t="s">
        <v>82</v>
      </c>
      <c r="AY139" s="20" t="s">
        <v>147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0" t="s">
        <v>80</v>
      </c>
      <c r="BK139" s="186">
        <f>ROUND(I139*H139,2)</f>
        <v>0</v>
      </c>
      <c r="BL139" s="20" t="s">
        <v>173</v>
      </c>
      <c r="BM139" s="185" t="s">
        <v>454</v>
      </c>
    </row>
    <row r="140" s="2" customFormat="1">
      <c r="A140" s="39"/>
      <c r="B140" s="40"/>
      <c r="C140" s="39"/>
      <c r="D140" s="203" t="s">
        <v>243</v>
      </c>
      <c r="E140" s="39"/>
      <c r="F140" s="204" t="s">
        <v>455</v>
      </c>
      <c r="G140" s="39"/>
      <c r="H140" s="39"/>
      <c r="I140" s="189"/>
      <c r="J140" s="39"/>
      <c r="K140" s="39"/>
      <c r="L140" s="40"/>
      <c r="M140" s="190"/>
      <c r="N140" s="191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243</v>
      </c>
      <c r="AU140" s="20" t="s">
        <v>82</v>
      </c>
    </row>
    <row r="141" s="14" customFormat="1">
      <c r="A141" s="14"/>
      <c r="B141" s="205"/>
      <c r="C141" s="14"/>
      <c r="D141" s="187" t="s">
        <v>165</v>
      </c>
      <c r="E141" s="206" t="s">
        <v>3</v>
      </c>
      <c r="F141" s="207" t="s">
        <v>415</v>
      </c>
      <c r="G141" s="14"/>
      <c r="H141" s="206" t="s">
        <v>3</v>
      </c>
      <c r="I141" s="208"/>
      <c r="J141" s="14"/>
      <c r="K141" s="14"/>
      <c r="L141" s="205"/>
      <c r="M141" s="209"/>
      <c r="N141" s="210"/>
      <c r="O141" s="210"/>
      <c r="P141" s="210"/>
      <c r="Q141" s="210"/>
      <c r="R141" s="210"/>
      <c r="S141" s="210"/>
      <c r="T141" s="21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6" t="s">
        <v>165</v>
      </c>
      <c r="AU141" s="206" t="s">
        <v>82</v>
      </c>
      <c r="AV141" s="14" t="s">
        <v>80</v>
      </c>
      <c r="AW141" s="14" t="s">
        <v>33</v>
      </c>
      <c r="AX141" s="14" t="s">
        <v>72</v>
      </c>
      <c r="AY141" s="206" t="s">
        <v>147</v>
      </c>
    </row>
    <row r="142" s="13" customFormat="1">
      <c r="A142" s="13"/>
      <c r="B142" s="192"/>
      <c r="C142" s="13"/>
      <c r="D142" s="187" t="s">
        <v>165</v>
      </c>
      <c r="E142" s="193" t="s">
        <v>3</v>
      </c>
      <c r="F142" s="194" t="s">
        <v>456</v>
      </c>
      <c r="G142" s="13"/>
      <c r="H142" s="195">
        <v>155.19999999999999</v>
      </c>
      <c r="I142" s="196"/>
      <c r="J142" s="13"/>
      <c r="K142" s="13"/>
      <c r="L142" s="192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165</v>
      </c>
      <c r="AU142" s="193" t="s">
        <v>82</v>
      </c>
      <c r="AV142" s="13" t="s">
        <v>82</v>
      </c>
      <c r="AW142" s="13" t="s">
        <v>33</v>
      </c>
      <c r="AX142" s="13" t="s">
        <v>80</v>
      </c>
      <c r="AY142" s="193" t="s">
        <v>147</v>
      </c>
    </row>
    <row r="143" s="2" customFormat="1" ht="16.5" customHeight="1">
      <c r="A143" s="39"/>
      <c r="B143" s="173"/>
      <c r="C143" s="228" t="s">
        <v>199</v>
      </c>
      <c r="D143" s="228" t="s">
        <v>457</v>
      </c>
      <c r="E143" s="229" t="s">
        <v>458</v>
      </c>
      <c r="F143" s="230" t="s">
        <v>459</v>
      </c>
      <c r="G143" s="231" t="s">
        <v>259</v>
      </c>
      <c r="H143" s="232">
        <v>2.3279999999999998</v>
      </c>
      <c r="I143" s="233"/>
      <c r="J143" s="234">
        <f>ROUND(I143*H143,2)</f>
        <v>0</v>
      </c>
      <c r="K143" s="230" t="s">
        <v>241</v>
      </c>
      <c r="L143" s="235"/>
      <c r="M143" s="236" t="s">
        <v>3</v>
      </c>
      <c r="N143" s="237" t="s">
        <v>43</v>
      </c>
      <c r="O143" s="73"/>
      <c r="P143" s="183">
        <f>O143*H143</f>
        <v>0</v>
      </c>
      <c r="Q143" s="183">
        <v>1</v>
      </c>
      <c r="R143" s="183">
        <f>Q143*H143</f>
        <v>2.3279999999999998</v>
      </c>
      <c r="S143" s="183">
        <v>0</v>
      </c>
      <c r="T143" s="18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85" t="s">
        <v>194</v>
      </c>
      <c r="AT143" s="185" t="s">
        <v>457</v>
      </c>
      <c r="AU143" s="185" t="s">
        <v>82</v>
      </c>
      <c r="AY143" s="20" t="s">
        <v>147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20" t="s">
        <v>80</v>
      </c>
      <c r="BK143" s="186">
        <f>ROUND(I143*H143,2)</f>
        <v>0</v>
      </c>
      <c r="BL143" s="20" t="s">
        <v>173</v>
      </c>
      <c r="BM143" s="185" t="s">
        <v>460</v>
      </c>
    </row>
    <row r="144" s="13" customFormat="1">
      <c r="A144" s="13"/>
      <c r="B144" s="192"/>
      <c r="C144" s="13"/>
      <c r="D144" s="187" t="s">
        <v>165</v>
      </c>
      <c r="E144" s="193" t="s">
        <v>3</v>
      </c>
      <c r="F144" s="194" t="s">
        <v>461</v>
      </c>
      <c r="G144" s="13"/>
      <c r="H144" s="195">
        <v>2.3279999999999998</v>
      </c>
      <c r="I144" s="196"/>
      <c r="J144" s="13"/>
      <c r="K144" s="13"/>
      <c r="L144" s="192"/>
      <c r="M144" s="197"/>
      <c r="N144" s="198"/>
      <c r="O144" s="198"/>
      <c r="P144" s="198"/>
      <c r="Q144" s="198"/>
      <c r="R144" s="198"/>
      <c r="S144" s="198"/>
      <c r="T144" s="19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3" t="s">
        <v>165</v>
      </c>
      <c r="AU144" s="193" t="s">
        <v>82</v>
      </c>
      <c r="AV144" s="13" t="s">
        <v>82</v>
      </c>
      <c r="AW144" s="13" t="s">
        <v>33</v>
      </c>
      <c r="AX144" s="13" t="s">
        <v>80</v>
      </c>
      <c r="AY144" s="193" t="s">
        <v>147</v>
      </c>
    </row>
    <row r="145" s="12" customFormat="1" ht="22.8" customHeight="1">
      <c r="A145" s="12"/>
      <c r="B145" s="160"/>
      <c r="C145" s="12"/>
      <c r="D145" s="161" t="s">
        <v>71</v>
      </c>
      <c r="E145" s="171" t="s">
        <v>82</v>
      </c>
      <c r="F145" s="171" t="s">
        <v>462</v>
      </c>
      <c r="G145" s="12"/>
      <c r="H145" s="12"/>
      <c r="I145" s="163"/>
      <c r="J145" s="172">
        <f>BK145</f>
        <v>0</v>
      </c>
      <c r="K145" s="12"/>
      <c r="L145" s="160"/>
      <c r="M145" s="165"/>
      <c r="N145" s="166"/>
      <c r="O145" s="166"/>
      <c r="P145" s="167">
        <f>SUM(P146:P203)</f>
        <v>0</v>
      </c>
      <c r="Q145" s="166"/>
      <c r="R145" s="167">
        <f>SUM(R146:R203)</f>
        <v>89.535679849999994</v>
      </c>
      <c r="S145" s="166"/>
      <c r="T145" s="168">
        <f>SUM(T146:T203)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1" t="s">
        <v>80</v>
      </c>
      <c r="AT145" s="169" t="s">
        <v>71</v>
      </c>
      <c r="AU145" s="169" t="s">
        <v>80</v>
      </c>
      <c r="AY145" s="161" t="s">
        <v>147</v>
      </c>
      <c r="BK145" s="170">
        <f>SUM(BK146:BK203)</f>
        <v>0</v>
      </c>
    </row>
    <row r="146" s="2" customFormat="1" ht="21.75" customHeight="1">
      <c r="A146" s="39"/>
      <c r="B146" s="173"/>
      <c r="C146" s="174" t="s">
        <v>206</v>
      </c>
      <c r="D146" s="174" t="s">
        <v>150</v>
      </c>
      <c r="E146" s="175" t="s">
        <v>463</v>
      </c>
      <c r="F146" s="176" t="s">
        <v>464</v>
      </c>
      <c r="G146" s="177" t="s">
        <v>240</v>
      </c>
      <c r="H146" s="178">
        <v>16.128</v>
      </c>
      <c r="I146" s="179"/>
      <c r="J146" s="180">
        <f>ROUND(I146*H146,2)</f>
        <v>0</v>
      </c>
      <c r="K146" s="176" t="s">
        <v>241</v>
      </c>
      <c r="L146" s="40"/>
      <c r="M146" s="181" t="s">
        <v>3</v>
      </c>
      <c r="N146" s="182" t="s">
        <v>43</v>
      </c>
      <c r="O146" s="73"/>
      <c r="P146" s="183">
        <f>O146*H146</f>
        <v>0</v>
      </c>
      <c r="Q146" s="183">
        <v>2.1600000000000001</v>
      </c>
      <c r="R146" s="183">
        <f>Q146*H146</f>
        <v>34.836480000000002</v>
      </c>
      <c r="S146" s="183">
        <v>0</v>
      </c>
      <c r="T146" s="18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85" t="s">
        <v>173</v>
      </c>
      <c r="AT146" s="185" t="s">
        <v>150</v>
      </c>
      <c r="AU146" s="185" t="s">
        <v>82</v>
      </c>
      <c r="AY146" s="20" t="s">
        <v>147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20" t="s">
        <v>80</v>
      </c>
      <c r="BK146" s="186">
        <f>ROUND(I146*H146,2)</f>
        <v>0</v>
      </c>
      <c r="BL146" s="20" t="s">
        <v>173</v>
      </c>
      <c r="BM146" s="185" t="s">
        <v>465</v>
      </c>
    </row>
    <row r="147" s="2" customFormat="1">
      <c r="A147" s="39"/>
      <c r="B147" s="40"/>
      <c r="C147" s="39"/>
      <c r="D147" s="203" t="s">
        <v>243</v>
      </c>
      <c r="E147" s="39"/>
      <c r="F147" s="204" t="s">
        <v>466</v>
      </c>
      <c r="G147" s="39"/>
      <c r="H147" s="39"/>
      <c r="I147" s="189"/>
      <c r="J147" s="39"/>
      <c r="K147" s="39"/>
      <c r="L147" s="40"/>
      <c r="M147" s="190"/>
      <c r="N147" s="191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243</v>
      </c>
      <c r="AU147" s="20" t="s">
        <v>82</v>
      </c>
    </row>
    <row r="148" s="14" customFormat="1">
      <c r="A148" s="14"/>
      <c r="B148" s="205"/>
      <c r="C148" s="14"/>
      <c r="D148" s="187" t="s">
        <v>165</v>
      </c>
      <c r="E148" s="206" t="s">
        <v>3</v>
      </c>
      <c r="F148" s="207" t="s">
        <v>415</v>
      </c>
      <c r="G148" s="14"/>
      <c r="H148" s="206" t="s">
        <v>3</v>
      </c>
      <c r="I148" s="208"/>
      <c r="J148" s="14"/>
      <c r="K148" s="14"/>
      <c r="L148" s="205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6" t="s">
        <v>165</v>
      </c>
      <c r="AU148" s="206" t="s">
        <v>82</v>
      </c>
      <c r="AV148" s="14" t="s">
        <v>80</v>
      </c>
      <c r="AW148" s="14" t="s">
        <v>33</v>
      </c>
      <c r="AX148" s="14" t="s">
        <v>72</v>
      </c>
      <c r="AY148" s="206" t="s">
        <v>147</v>
      </c>
    </row>
    <row r="149" s="14" customFormat="1">
      <c r="A149" s="14"/>
      <c r="B149" s="205"/>
      <c r="C149" s="14"/>
      <c r="D149" s="187" t="s">
        <v>165</v>
      </c>
      <c r="E149" s="206" t="s">
        <v>3</v>
      </c>
      <c r="F149" s="207" t="s">
        <v>467</v>
      </c>
      <c r="G149" s="14"/>
      <c r="H149" s="206" t="s">
        <v>3</v>
      </c>
      <c r="I149" s="208"/>
      <c r="J149" s="14"/>
      <c r="K149" s="14"/>
      <c r="L149" s="205"/>
      <c r="M149" s="209"/>
      <c r="N149" s="210"/>
      <c r="O149" s="210"/>
      <c r="P149" s="210"/>
      <c r="Q149" s="210"/>
      <c r="R149" s="210"/>
      <c r="S149" s="210"/>
      <c r="T149" s="21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6" t="s">
        <v>165</v>
      </c>
      <c r="AU149" s="206" t="s">
        <v>82</v>
      </c>
      <c r="AV149" s="14" t="s">
        <v>80</v>
      </c>
      <c r="AW149" s="14" t="s">
        <v>33</v>
      </c>
      <c r="AX149" s="14" t="s">
        <v>72</v>
      </c>
      <c r="AY149" s="206" t="s">
        <v>147</v>
      </c>
    </row>
    <row r="150" s="13" customFormat="1">
      <c r="A150" s="13"/>
      <c r="B150" s="192"/>
      <c r="C150" s="13"/>
      <c r="D150" s="187" t="s">
        <v>165</v>
      </c>
      <c r="E150" s="193" t="s">
        <v>3</v>
      </c>
      <c r="F150" s="194" t="s">
        <v>468</v>
      </c>
      <c r="G150" s="13"/>
      <c r="H150" s="195">
        <v>3.8879999999999999</v>
      </c>
      <c r="I150" s="196"/>
      <c r="J150" s="13"/>
      <c r="K150" s="13"/>
      <c r="L150" s="192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165</v>
      </c>
      <c r="AU150" s="193" t="s">
        <v>82</v>
      </c>
      <c r="AV150" s="13" t="s">
        <v>82</v>
      </c>
      <c r="AW150" s="13" t="s">
        <v>33</v>
      </c>
      <c r="AX150" s="13" t="s">
        <v>72</v>
      </c>
      <c r="AY150" s="193" t="s">
        <v>147</v>
      </c>
    </row>
    <row r="151" s="13" customFormat="1">
      <c r="A151" s="13"/>
      <c r="B151" s="192"/>
      <c r="C151" s="13"/>
      <c r="D151" s="187" t="s">
        <v>165</v>
      </c>
      <c r="E151" s="193" t="s">
        <v>3</v>
      </c>
      <c r="F151" s="194" t="s">
        <v>469</v>
      </c>
      <c r="G151" s="13"/>
      <c r="H151" s="195">
        <v>6.4800000000000004</v>
      </c>
      <c r="I151" s="196"/>
      <c r="J151" s="13"/>
      <c r="K151" s="13"/>
      <c r="L151" s="192"/>
      <c r="M151" s="197"/>
      <c r="N151" s="198"/>
      <c r="O151" s="198"/>
      <c r="P151" s="198"/>
      <c r="Q151" s="198"/>
      <c r="R151" s="198"/>
      <c r="S151" s="198"/>
      <c r="T151" s="19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3" t="s">
        <v>165</v>
      </c>
      <c r="AU151" s="193" t="s">
        <v>82</v>
      </c>
      <c r="AV151" s="13" t="s">
        <v>82</v>
      </c>
      <c r="AW151" s="13" t="s">
        <v>33</v>
      </c>
      <c r="AX151" s="13" t="s">
        <v>72</v>
      </c>
      <c r="AY151" s="193" t="s">
        <v>147</v>
      </c>
    </row>
    <row r="152" s="13" customFormat="1">
      <c r="A152" s="13"/>
      <c r="B152" s="192"/>
      <c r="C152" s="13"/>
      <c r="D152" s="187" t="s">
        <v>165</v>
      </c>
      <c r="E152" s="193" t="s">
        <v>3</v>
      </c>
      <c r="F152" s="194" t="s">
        <v>470</v>
      </c>
      <c r="G152" s="13"/>
      <c r="H152" s="195">
        <v>5.7599999999999998</v>
      </c>
      <c r="I152" s="196"/>
      <c r="J152" s="13"/>
      <c r="K152" s="13"/>
      <c r="L152" s="192"/>
      <c r="M152" s="197"/>
      <c r="N152" s="198"/>
      <c r="O152" s="198"/>
      <c r="P152" s="198"/>
      <c r="Q152" s="198"/>
      <c r="R152" s="198"/>
      <c r="S152" s="198"/>
      <c r="T152" s="19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3" t="s">
        <v>165</v>
      </c>
      <c r="AU152" s="193" t="s">
        <v>82</v>
      </c>
      <c r="AV152" s="13" t="s">
        <v>82</v>
      </c>
      <c r="AW152" s="13" t="s">
        <v>33</v>
      </c>
      <c r="AX152" s="13" t="s">
        <v>72</v>
      </c>
      <c r="AY152" s="193" t="s">
        <v>147</v>
      </c>
    </row>
    <row r="153" s="15" customFormat="1">
      <c r="A153" s="15"/>
      <c r="B153" s="212"/>
      <c r="C153" s="15"/>
      <c r="D153" s="187" t="s">
        <v>165</v>
      </c>
      <c r="E153" s="213" t="s">
        <v>3</v>
      </c>
      <c r="F153" s="214" t="s">
        <v>247</v>
      </c>
      <c r="G153" s="15"/>
      <c r="H153" s="215">
        <v>16.128</v>
      </c>
      <c r="I153" s="216"/>
      <c r="J153" s="15"/>
      <c r="K153" s="15"/>
      <c r="L153" s="212"/>
      <c r="M153" s="217"/>
      <c r="N153" s="218"/>
      <c r="O153" s="218"/>
      <c r="P153" s="218"/>
      <c r="Q153" s="218"/>
      <c r="R153" s="218"/>
      <c r="S153" s="218"/>
      <c r="T153" s="21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3" t="s">
        <v>165</v>
      </c>
      <c r="AU153" s="213" t="s">
        <v>82</v>
      </c>
      <c r="AV153" s="15" t="s">
        <v>173</v>
      </c>
      <c r="AW153" s="15" t="s">
        <v>33</v>
      </c>
      <c r="AX153" s="15" t="s">
        <v>80</v>
      </c>
      <c r="AY153" s="213" t="s">
        <v>147</v>
      </c>
    </row>
    <row r="154" s="2" customFormat="1" ht="21.75" customHeight="1">
      <c r="A154" s="39"/>
      <c r="B154" s="173"/>
      <c r="C154" s="174" t="s">
        <v>213</v>
      </c>
      <c r="D154" s="174" t="s">
        <v>150</v>
      </c>
      <c r="E154" s="175" t="s">
        <v>471</v>
      </c>
      <c r="F154" s="176" t="s">
        <v>472</v>
      </c>
      <c r="G154" s="177" t="s">
        <v>240</v>
      </c>
      <c r="H154" s="178">
        <v>7.8769999999999998</v>
      </c>
      <c r="I154" s="179"/>
      <c r="J154" s="180">
        <f>ROUND(I154*H154,2)</f>
        <v>0</v>
      </c>
      <c r="K154" s="176" t="s">
        <v>241</v>
      </c>
      <c r="L154" s="40"/>
      <c r="M154" s="181" t="s">
        <v>3</v>
      </c>
      <c r="N154" s="182" t="s">
        <v>43</v>
      </c>
      <c r="O154" s="73"/>
      <c r="P154" s="183">
        <f>O154*H154</f>
        <v>0</v>
      </c>
      <c r="Q154" s="183">
        <v>2.3010199999999998</v>
      </c>
      <c r="R154" s="183">
        <f>Q154*H154</f>
        <v>18.125134539999998</v>
      </c>
      <c r="S154" s="183">
        <v>0</v>
      </c>
      <c r="T154" s="18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85" t="s">
        <v>173</v>
      </c>
      <c r="AT154" s="185" t="s">
        <v>150</v>
      </c>
      <c r="AU154" s="185" t="s">
        <v>82</v>
      </c>
      <c r="AY154" s="20" t="s">
        <v>147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20" t="s">
        <v>80</v>
      </c>
      <c r="BK154" s="186">
        <f>ROUND(I154*H154,2)</f>
        <v>0</v>
      </c>
      <c r="BL154" s="20" t="s">
        <v>173</v>
      </c>
      <c r="BM154" s="185" t="s">
        <v>473</v>
      </c>
    </row>
    <row r="155" s="2" customFormat="1">
      <c r="A155" s="39"/>
      <c r="B155" s="40"/>
      <c r="C155" s="39"/>
      <c r="D155" s="203" t="s">
        <v>243</v>
      </c>
      <c r="E155" s="39"/>
      <c r="F155" s="204" t="s">
        <v>474</v>
      </c>
      <c r="G155" s="39"/>
      <c r="H155" s="39"/>
      <c r="I155" s="189"/>
      <c r="J155" s="39"/>
      <c r="K155" s="39"/>
      <c r="L155" s="40"/>
      <c r="M155" s="190"/>
      <c r="N155" s="191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243</v>
      </c>
      <c r="AU155" s="20" t="s">
        <v>82</v>
      </c>
    </row>
    <row r="156" s="14" customFormat="1">
      <c r="A156" s="14"/>
      <c r="B156" s="205"/>
      <c r="C156" s="14"/>
      <c r="D156" s="187" t="s">
        <v>165</v>
      </c>
      <c r="E156" s="206" t="s">
        <v>3</v>
      </c>
      <c r="F156" s="207" t="s">
        <v>415</v>
      </c>
      <c r="G156" s="14"/>
      <c r="H156" s="206" t="s">
        <v>3</v>
      </c>
      <c r="I156" s="208"/>
      <c r="J156" s="14"/>
      <c r="K156" s="14"/>
      <c r="L156" s="205"/>
      <c r="M156" s="209"/>
      <c r="N156" s="210"/>
      <c r="O156" s="210"/>
      <c r="P156" s="210"/>
      <c r="Q156" s="210"/>
      <c r="R156" s="210"/>
      <c r="S156" s="210"/>
      <c r="T156" s="21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6" t="s">
        <v>165</v>
      </c>
      <c r="AU156" s="206" t="s">
        <v>82</v>
      </c>
      <c r="AV156" s="14" t="s">
        <v>80</v>
      </c>
      <c r="AW156" s="14" t="s">
        <v>33</v>
      </c>
      <c r="AX156" s="14" t="s">
        <v>72</v>
      </c>
      <c r="AY156" s="206" t="s">
        <v>147</v>
      </c>
    </row>
    <row r="157" s="14" customFormat="1">
      <c r="A157" s="14"/>
      <c r="B157" s="205"/>
      <c r="C157" s="14"/>
      <c r="D157" s="187" t="s">
        <v>165</v>
      </c>
      <c r="E157" s="206" t="s">
        <v>3</v>
      </c>
      <c r="F157" s="207" t="s">
        <v>475</v>
      </c>
      <c r="G157" s="14"/>
      <c r="H157" s="206" t="s">
        <v>3</v>
      </c>
      <c r="I157" s="208"/>
      <c r="J157" s="14"/>
      <c r="K157" s="14"/>
      <c r="L157" s="205"/>
      <c r="M157" s="209"/>
      <c r="N157" s="210"/>
      <c r="O157" s="210"/>
      <c r="P157" s="210"/>
      <c r="Q157" s="210"/>
      <c r="R157" s="210"/>
      <c r="S157" s="210"/>
      <c r="T157" s="21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6" t="s">
        <v>165</v>
      </c>
      <c r="AU157" s="206" t="s">
        <v>82</v>
      </c>
      <c r="AV157" s="14" t="s">
        <v>80</v>
      </c>
      <c r="AW157" s="14" t="s">
        <v>33</v>
      </c>
      <c r="AX157" s="14" t="s">
        <v>72</v>
      </c>
      <c r="AY157" s="206" t="s">
        <v>147</v>
      </c>
    </row>
    <row r="158" s="13" customFormat="1">
      <c r="A158" s="13"/>
      <c r="B158" s="192"/>
      <c r="C158" s="13"/>
      <c r="D158" s="187" t="s">
        <v>165</v>
      </c>
      <c r="E158" s="193" t="s">
        <v>3</v>
      </c>
      <c r="F158" s="194" t="s">
        <v>476</v>
      </c>
      <c r="G158" s="13"/>
      <c r="H158" s="195">
        <v>1.296</v>
      </c>
      <c r="I158" s="196"/>
      <c r="J158" s="13"/>
      <c r="K158" s="13"/>
      <c r="L158" s="192"/>
      <c r="M158" s="197"/>
      <c r="N158" s="198"/>
      <c r="O158" s="198"/>
      <c r="P158" s="198"/>
      <c r="Q158" s="198"/>
      <c r="R158" s="198"/>
      <c r="S158" s="198"/>
      <c r="T158" s="19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3" t="s">
        <v>165</v>
      </c>
      <c r="AU158" s="193" t="s">
        <v>82</v>
      </c>
      <c r="AV158" s="13" t="s">
        <v>82</v>
      </c>
      <c r="AW158" s="13" t="s">
        <v>33</v>
      </c>
      <c r="AX158" s="13" t="s">
        <v>72</v>
      </c>
      <c r="AY158" s="193" t="s">
        <v>147</v>
      </c>
    </row>
    <row r="159" s="13" customFormat="1">
      <c r="A159" s="13"/>
      <c r="B159" s="192"/>
      <c r="C159" s="13"/>
      <c r="D159" s="187" t="s">
        <v>165</v>
      </c>
      <c r="E159" s="193" t="s">
        <v>3</v>
      </c>
      <c r="F159" s="194" t="s">
        <v>477</v>
      </c>
      <c r="G159" s="13"/>
      <c r="H159" s="195">
        <v>2.1600000000000001</v>
      </c>
      <c r="I159" s="196"/>
      <c r="J159" s="13"/>
      <c r="K159" s="13"/>
      <c r="L159" s="192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165</v>
      </c>
      <c r="AU159" s="193" t="s">
        <v>82</v>
      </c>
      <c r="AV159" s="13" t="s">
        <v>82</v>
      </c>
      <c r="AW159" s="13" t="s">
        <v>33</v>
      </c>
      <c r="AX159" s="13" t="s">
        <v>72</v>
      </c>
      <c r="AY159" s="193" t="s">
        <v>147</v>
      </c>
    </row>
    <row r="160" s="13" customFormat="1">
      <c r="A160" s="13"/>
      <c r="B160" s="192"/>
      <c r="C160" s="13"/>
      <c r="D160" s="187" t="s">
        <v>165</v>
      </c>
      <c r="E160" s="193" t="s">
        <v>3</v>
      </c>
      <c r="F160" s="194" t="s">
        <v>478</v>
      </c>
      <c r="G160" s="13"/>
      <c r="H160" s="195">
        <v>1.9199999999999999</v>
      </c>
      <c r="I160" s="196"/>
      <c r="J160" s="13"/>
      <c r="K160" s="13"/>
      <c r="L160" s="192"/>
      <c r="M160" s="197"/>
      <c r="N160" s="198"/>
      <c r="O160" s="198"/>
      <c r="P160" s="198"/>
      <c r="Q160" s="198"/>
      <c r="R160" s="198"/>
      <c r="S160" s="198"/>
      <c r="T160" s="19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3" t="s">
        <v>165</v>
      </c>
      <c r="AU160" s="193" t="s">
        <v>82</v>
      </c>
      <c r="AV160" s="13" t="s">
        <v>82</v>
      </c>
      <c r="AW160" s="13" t="s">
        <v>33</v>
      </c>
      <c r="AX160" s="13" t="s">
        <v>72</v>
      </c>
      <c r="AY160" s="193" t="s">
        <v>147</v>
      </c>
    </row>
    <row r="161" s="13" customFormat="1">
      <c r="A161" s="13"/>
      <c r="B161" s="192"/>
      <c r="C161" s="13"/>
      <c r="D161" s="187" t="s">
        <v>165</v>
      </c>
      <c r="E161" s="193" t="s">
        <v>3</v>
      </c>
      <c r="F161" s="194" t="s">
        <v>479</v>
      </c>
      <c r="G161" s="13"/>
      <c r="H161" s="195">
        <v>2.5009999999999999</v>
      </c>
      <c r="I161" s="196"/>
      <c r="J161" s="13"/>
      <c r="K161" s="13"/>
      <c r="L161" s="192"/>
      <c r="M161" s="197"/>
      <c r="N161" s="198"/>
      <c r="O161" s="198"/>
      <c r="P161" s="198"/>
      <c r="Q161" s="198"/>
      <c r="R161" s="198"/>
      <c r="S161" s="198"/>
      <c r="T161" s="19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3" t="s">
        <v>165</v>
      </c>
      <c r="AU161" s="193" t="s">
        <v>82</v>
      </c>
      <c r="AV161" s="13" t="s">
        <v>82</v>
      </c>
      <c r="AW161" s="13" t="s">
        <v>33</v>
      </c>
      <c r="AX161" s="13" t="s">
        <v>72</v>
      </c>
      <c r="AY161" s="193" t="s">
        <v>147</v>
      </c>
    </row>
    <row r="162" s="15" customFormat="1">
      <c r="A162" s="15"/>
      <c r="B162" s="212"/>
      <c r="C162" s="15"/>
      <c r="D162" s="187" t="s">
        <v>165</v>
      </c>
      <c r="E162" s="213" t="s">
        <v>3</v>
      </c>
      <c r="F162" s="214" t="s">
        <v>247</v>
      </c>
      <c r="G162" s="15"/>
      <c r="H162" s="215">
        <v>7.8770000000000007</v>
      </c>
      <c r="I162" s="216"/>
      <c r="J162" s="15"/>
      <c r="K162" s="15"/>
      <c r="L162" s="212"/>
      <c r="M162" s="217"/>
      <c r="N162" s="218"/>
      <c r="O162" s="218"/>
      <c r="P162" s="218"/>
      <c r="Q162" s="218"/>
      <c r="R162" s="218"/>
      <c r="S162" s="218"/>
      <c r="T162" s="21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3" t="s">
        <v>165</v>
      </c>
      <c r="AU162" s="213" t="s">
        <v>82</v>
      </c>
      <c r="AV162" s="15" t="s">
        <v>173</v>
      </c>
      <c r="AW162" s="15" t="s">
        <v>33</v>
      </c>
      <c r="AX162" s="15" t="s">
        <v>80</v>
      </c>
      <c r="AY162" s="213" t="s">
        <v>147</v>
      </c>
    </row>
    <row r="163" s="2" customFormat="1" ht="16.5" customHeight="1">
      <c r="A163" s="39"/>
      <c r="B163" s="173"/>
      <c r="C163" s="174" t="s">
        <v>9</v>
      </c>
      <c r="D163" s="174" t="s">
        <v>150</v>
      </c>
      <c r="E163" s="175" t="s">
        <v>480</v>
      </c>
      <c r="F163" s="176" t="s">
        <v>481</v>
      </c>
      <c r="G163" s="177" t="s">
        <v>259</v>
      </c>
      <c r="H163" s="178">
        <v>0.52100000000000002</v>
      </c>
      <c r="I163" s="179"/>
      <c r="J163" s="180">
        <f>ROUND(I163*H163,2)</f>
        <v>0</v>
      </c>
      <c r="K163" s="176" t="s">
        <v>241</v>
      </c>
      <c r="L163" s="40"/>
      <c r="M163" s="181" t="s">
        <v>3</v>
      </c>
      <c r="N163" s="182" t="s">
        <v>43</v>
      </c>
      <c r="O163" s="73"/>
      <c r="P163" s="183">
        <f>O163*H163</f>
        <v>0</v>
      </c>
      <c r="Q163" s="183">
        <v>1.06277</v>
      </c>
      <c r="R163" s="183">
        <f>Q163*H163</f>
        <v>0.55370317000000002</v>
      </c>
      <c r="S163" s="183">
        <v>0</v>
      </c>
      <c r="T163" s="18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85" t="s">
        <v>173</v>
      </c>
      <c r="AT163" s="185" t="s">
        <v>150</v>
      </c>
      <c r="AU163" s="185" t="s">
        <v>82</v>
      </c>
      <c r="AY163" s="20" t="s">
        <v>147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20" t="s">
        <v>80</v>
      </c>
      <c r="BK163" s="186">
        <f>ROUND(I163*H163,2)</f>
        <v>0</v>
      </c>
      <c r="BL163" s="20" t="s">
        <v>173</v>
      </c>
      <c r="BM163" s="185" t="s">
        <v>482</v>
      </c>
    </row>
    <row r="164" s="2" customFormat="1">
      <c r="A164" s="39"/>
      <c r="B164" s="40"/>
      <c r="C164" s="39"/>
      <c r="D164" s="203" t="s">
        <v>243</v>
      </c>
      <c r="E164" s="39"/>
      <c r="F164" s="204" t="s">
        <v>483</v>
      </c>
      <c r="G164" s="39"/>
      <c r="H164" s="39"/>
      <c r="I164" s="189"/>
      <c r="J164" s="39"/>
      <c r="K164" s="39"/>
      <c r="L164" s="40"/>
      <c r="M164" s="190"/>
      <c r="N164" s="191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243</v>
      </c>
      <c r="AU164" s="20" t="s">
        <v>82</v>
      </c>
    </row>
    <row r="165" s="14" customFormat="1">
      <c r="A165" s="14"/>
      <c r="B165" s="205"/>
      <c r="C165" s="14"/>
      <c r="D165" s="187" t="s">
        <v>165</v>
      </c>
      <c r="E165" s="206" t="s">
        <v>3</v>
      </c>
      <c r="F165" s="207" t="s">
        <v>415</v>
      </c>
      <c r="G165" s="14"/>
      <c r="H165" s="206" t="s">
        <v>3</v>
      </c>
      <c r="I165" s="208"/>
      <c r="J165" s="14"/>
      <c r="K165" s="14"/>
      <c r="L165" s="205"/>
      <c r="M165" s="209"/>
      <c r="N165" s="210"/>
      <c r="O165" s="210"/>
      <c r="P165" s="210"/>
      <c r="Q165" s="210"/>
      <c r="R165" s="210"/>
      <c r="S165" s="210"/>
      <c r="T165" s="21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6" t="s">
        <v>165</v>
      </c>
      <c r="AU165" s="206" t="s">
        <v>82</v>
      </c>
      <c r="AV165" s="14" t="s">
        <v>80</v>
      </c>
      <c r="AW165" s="14" t="s">
        <v>33</v>
      </c>
      <c r="AX165" s="14" t="s">
        <v>72</v>
      </c>
      <c r="AY165" s="206" t="s">
        <v>147</v>
      </c>
    </row>
    <row r="166" s="14" customFormat="1">
      <c r="A166" s="14"/>
      <c r="B166" s="205"/>
      <c r="C166" s="14"/>
      <c r="D166" s="187" t="s">
        <v>165</v>
      </c>
      <c r="E166" s="206" t="s">
        <v>3</v>
      </c>
      <c r="F166" s="207" t="s">
        <v>475</v>
      </c>
      <c r="G166" s="14"/>
      <c r="H166" s="206" t="s">
        <v>3</v>
      </c>
      <c r="I166" s="208"/>
      <c r="J166" s="14"/>
      <c r="K166" s="14"/>
      <c r="L166" s="205"/>
      <c r="M166" s="209"/>
      <c r="N166" s="210"/>
      <c r="O166" s="210"/>
      <c r="P166" s="210"/>
      <c r="Q166" s="210"/>
      <c r="R166" s="210"/>
      <c r="S166" s="210"/>
      <c r="T166" s="21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6" t="s">
        <v>165</v>
      </c>
      <c r="AU166" s="206" t="s">
        <v>82</v>
      </c>
      <c r="AV166" s="14" t="s">
        <v>80</v>
      </c>
      <c r="AW166" s="14" t="s">
        <v>33</v>
      </c>
      <c r="AX166" s="14" t="s">
        <v>72</v>
      </c>
      <c r="AY166" s="206" t="s">
        <v>147</v>
      </c>
    </row>
    <row r="167" s="13" customFormat="1">
      <c r="A167" s="13"/>
      <c r="B167" s="192"/>
      <c r="C167" s="13"/>
      <c r="D167" s="187" t="s">
        <v>165</v>
      </c>
      <c r="E167" s="193" t="s">
        <v>3</v>
      </c>
      <c r="F167" s="194" t="s">
        <v>484</v>
      </c>
      <c r="G167" s="13"/>
      <c r="H167" s="195">
        <v>0.085999999999999993</v>
      </c>
      <c r="I167" s="196"/>
      <c r="J167" s="13"/>
      <c r="K167" s="13"/>
      <c r="L167" s="192"/>
      <c r="M167" s="197"/>
      <c r="N167" s="198"/>
      <c r="O167" s="198"/>
      <c r="P167" s="198"/>
      <c r="Q167" s="198"/>
      <c r="R167" s="198"/>
      <c r="S167" s="198"/>
      <c r="T167" s="19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3" t="s">
        <v>165</v>
      </c>
      <c r="AU167" s="193" t="s">
        <v>82</v>
      </c>
      <c r="AV167" s="13" t="s">
        <v>82</v>
      </c>
      <c r="AW167" s="13" t="s">
        <v>33</v>
      </c>
      <c r="AX167" s="13" t="s">
        <v>72</v>
      </c>
      <c r="AY167" s="193" t="s">
        <v>147</v>
      </c>
    </row>
    <row r="168" s="13" customFormat="1">
      <c r="A168" s="13"/>
      <c r="B168" s="192"/>
      <c r="C168" s="13"/>
      <c r="D168" s="187" t="s">
        <v>165</v>
      </c>
      <c r="E168" s="193" t="s">
        <v>3</v>
      </c>
      <c r="F168" s="194" t="s">
        <v>485</v>
      </c>
      <c r="G168" s="13"/>
      <c r="H168" s="195">
        <v>0.14299999999999999</v>
      </c>
      <c r="I168" s="196"/>
      <c r="J168" s="13"/>
      <c r="K168" s="13"/>
      <c r="L168" s="192"/>
      <c r="M168" s="197"/>
      <c r="N168" s="198"/>
      <c r="O168" s="198"/>
      <c r="P168" s="198"/>
      <c r="Q168" s="198"/>
      <c r="R168" s="198"/>
      <c r="S168" s="198"/>
      <c r="T168" s="19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3" t="s">
        <v>165</v>
      </c>
      <c r="AU168" s="193" t="s">
        <v>82</v>
      </c>
      <c r="AV168" s="13" t="s">
        <v>82</v>
      </c>
      <c r="AW168" s="13" t="s">
        <v>33</v>
      </c>
      <c r="AX168" s="13" t="s">
        <v>72</v>
      </c>
      <c r="AY168" s="193" t="s">
        <v>147</v>
      </c>
    </row>
    <row r="169" s="13" customFormat="1">
      <c r="A169" s="13"/>
      <c r="B169" s="192"/>
      <c r="C169" s="13"/>
      <c r="D169" s="187" t="s">
        <v>165</v>
      </c>
      <c r="E169" s="193" t="s">
        <v>3</v>
      </c>
      <c r="F169" s="194" t="s">
        <v>486</v>
      </c>
      <c r="G169" s="13"/>
      <c r="H169" s="195">
        <v>0.127</v>
      </c>
      <c r="I169" s="196"/>
      <c r="J169" s="13"/>
      <c r="K169" s="13"/>
      <c r="L169" s="192"/>
      <c r="M169" s="197"/>
      <c r="N169" s="198"/>
      <c r="O169" s="198"/>
      <c r="P169" s="198"/>
      <c r="Q169" s="198"/>
      <c r="R169" s="198"/>
      <c r="S169" s="198"/>
      <c r="T169" s="19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3" t="s">
        <v>165</v>
      </c>
      <c r="AU169" s="193" t="s">
        <v>82</v>
      </c>
      <c r="AV169" s="13" t="s">
        <v>82</v>
      </c>
      <c r="AW169" s="13" t="s">
        <v>33</v>
      </c>
      <c r="AX169" s="13" t="s">
        <v>72</v>
      </c>
      <c r="AY169" s="193" t="s">
        <v>147</v>
      </c>
    </row>
    <row r="170" s="13" customFormat="1">
      <c r="A170" s="13"/>
      <c r="B170" s="192"/>
      <c r="C170" s="13"/>
      <c r="D170" s="187" t="s">
        <v>165</v>
      </c>
      <c r="E170" s="193" t="s">
        <v>3</v>
      </c>
      <c r="F170" s="194" t="s">
        <v>487</v>
      </c>
      <c r="G170" s="13"/>
      <c r="H170" s="195">
        <v>0.16500000000000001</v>
      </c>
      <c r="I170" s="196"/>
      <c r="J170" s="13"/>
      <c r="K170" s="13"/>
      <c r="L170" s="192"/>
      <c r="M170" s="197"/>
      <c r="N170" s="198"/>
      <c r="O170" s="198"/>
      <c r="P170" s="198"/>
      <c r="Q170" s="198"/>
      <c r="R170" s="198"/>
      <c r="S170" s="198"/>
      <c r="T170" s="19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3" t="s">
        <v>165</v>
      </c>
      <c r="AU170" s="193" t="s">
        <v>82</v>
      </c>
      <c r="AV170" s="13" t="s">
        <v>82</v>
      </c>
      <c r="AW170" s="13" t="s">
        <v>33</v>
      </c>
      <c r="AX170" s="13" t="s">
        <v>72</v>
      </c>
      <c r="AY170" s="193" t="s">
        <v>147</v>
      </c>
    </row>
    <row r="171" s="15" customFormat="1">
      <c r="A171" s="15"/>
      <c r="B171" s="212"/>
      <c r="C171" s="15"/>
      <c r="D171" s="187" t="s">
        <v>165</v>
      </c>
      <c r="E171" s="213" t="s">
        <v>3</v>
      </c>
      <c r="F171" s="214" t="s">
        <v>247</v>
      </c>
      <c r="G171" s="15"/>
      <c r="H171" s="215">
        <v>0.52100000000000002</v>
      </c>
      <c r="I171" s="216"/>
      <c r="J171" s="15"/>
      <c r="K171" s="15"/>
      <c r="L171" s="212"/>
      <c r="M171" s="217"/>
      <c r="N171" s="218"/>
      <c r="O171" s="218"/>
      <c r="P171" s="218"/>
      <c r="Q171" s="218"/>
      <c r="R171" s="218"/>
      <c r="S171" s="218"/>
      <c r="T171" s="21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13" t="s">
        <v>165</v>
      </c>
      <c r="AU171" s="213" t="s">
        <v>82</v>
      </c>
      <c r="AV171" s="15" t="s">
        <v>173</v>
      </c>
      <c r="AW171" s="15" t="s">
        <v>33</v>
      </c>
      <c r="AX171" s="15" t="s">
        <v>80</v>
      </c>
      <c r="AY171" s="213" t="s">
        <v>147</v>
      </c>
    </row>
    <row r="172" s="2" customFormat="1" ht="21.75" customHeight="1">
      <c r="A172" s="39"/>
      <c r="B172" s="173"/>
      <c r="C172" s="174" t="s">
        <v>223</v>
      </c>
      <c r="D172" s="174" t="s">
        <v>150</v>
      </c>
      <c r="E172" s="175" t="s">
        <v>488</v>
      </c>
      <c r="F172" s="176" t="s">
        <v>489</v>
      </c>
      <c r="G172" s="177" t="s">
        <v>240</v>
      </c>
      <c r="H172" s="178">
        <v>13.932</v>
      </c>
      <c r="I172" s="179"/>
      <c r="J172" s="180">
        <f>ROUND(I172*H172,2)</f>
        <v>0</v>
      </c>
      <c r="K172" s="176" t="s">
        <v>241</v>
      </c>
      <c r="L172" s="40"/>
      <c r="M172" s="181" t="s">
        <v>3</v>
      </c>
      <c r="N172" s="182" t="s">
        <v>43</v>
      </c>
      <c r="O172" s="73"/>
      <c r="P172" s="183">
        <f>O172*H172</f>
        <v>0</v>
      </c>
      <c r="Q172" s="183">
        <v>2.5018699999999998</v>
      </c>
      <c r="R172" s="183">
        <f>Q172*H172</f>
        <v>34.856052839999997</v>
      </c>
      <c r="S172" s="183">
        <v>0</v>
      </c>
      <c r="T172" s="18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85" t="s">
        <v>173</v>
      </c>
      <c r="AT172" s="185" t="s">
        <v>150</v>
      </c>
      <c r="AU172" s="185" t="s">
        <v>82</v>
      </c>
      <c r="AY172" s="20" t="s">
        <v>147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20" t="s">
        <v>80</v>
      </c>
      <c r="BK172" s="186">
        <f>ROUND(I172*H172,2)</f>
        <v>0</v>
      </c>
      <c r="BL172" s="20" t="s">
        <v>173</v>
      </c>
      <c r="BM172" s="185" t="s">
        <v>490</v>
      </c>
    </row>
    <row r="173" s="2" customFormat="1">
      <c r="A173" s="39"/>
      <c r="B173" s="40"/>
      <c r="C173" s="39"/>
      <c r="D173" s="203" t="s">
        <v>243</v>
      </c>
      <c r="E173" s="39"/>
      <c r="F173" s="204" t="s">
        <v>491</v>
      </c>
      <c r="G173" s="39"/>
      <c r="H173" s="39"/>
      <c r="I173" s="189"/>
      <c r="J173" s="39"/>
      <c r="K173" s="39"/>
      <c r="L173" s="40"/>
      <c r="M173" s="190"/>
      <c r="N173" s="191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243</v>
      </c>
      <c r="AU173" s="20" t="s">
        <v>82</v>
      </c>
    </row>
    <row r="174" s="14" customFormat="1">
      <c r="A174" s="14"/>
      <c r="B174" s="205"/>
      <c r="C174" s="14"/>
      <c r="D174" s="187" t="s">
        <v>165</v>
      </c>
      <c r="E174" s="206" t="s">
        <v>3</v>
      </c>
      <c r="F174" s="207" t="s">
        <v>415</v>
      </c>
      <c r="G174" s="14"/>
      <c r="H174" s="206" t="s">
        <v>3</v>
      </c>
      <c r="I174" s="208"/>
      <c r="J174" s="14"/>
      <c r="K174" s="14"/>
      <c r="L174" s="205"/>
      <c r="M174" s="209"/>
      <c r="N174" s="210"/>
      <c r="O174" s="210"/>
      <c r="P174" s="210"/>
      <c r="Q174" s="210"/>
      <c r="R174" s="210"/>
      <c r="S174" s="210"/>
      <c r="T174" s="21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6" t="s">
        <v>165</v>
      </c>
      <c r="AU174" s="206" t="s">
        <v>82</v>
      </c>
      <c r="AV174" s="14" t="s">
        <v>80</v>
      </c>
      <c r="AW174" s="14" t="s">
        <v>33</v>
      </c>
      <c r="AX174" s="14" t="s">
        <v>72</v>
      </c>
      <c r="AY174" s="206" t="s">
        <v>147</v>
      </c>
    </row>
    <row r="175" s="14" customFormat="1">
      <c r="A175" s="14"/>
      <c r="B175" s="205"/>
      <c r="C175" s="14"/>
      <c r="D175" s="187" t="s">
        <v>165</v>
      </c>
      <c r="E175" s="206" t="s">
        <v>3</v>
      </c>
      <c r="F175" s="207" t="s">
        <v>492</v>
      </c>
      <c r="G175" s="14"/>
      <c r="H175" s="206" t="s">
        <v>3</v>
      </c>
      <c r="I175" s="208"/>
      <c r="J175" s="14"/>
      <c r="K175" s="14"/>
      <c r="L175" s="205"/>
      <c r="M175" s="209"/>
      <c r="N175" s="210"/>
      <c r="O175" s="210"/>
      <c r="P175" s="210"/>
      <c r="Q175" s="210"/>
      <c r="R175" s="210"/>
      <c r="S175" s="210"/>
      <c r="T175" s="21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6" t="s">
        <v>165</v>
      </c>
      <c r="AU175" s="206" t="s">
        <v>82</v>
      </c>
      <c r="AV175" s="14" t="s">
        <v>80</v>
      </c>
      <c r="AW175" s="14" t="s">
        <v>33</v>
      </c>
      <c r="AX175" s="14" t="s">
        <v>72</v>
      </c>
      <c r="AY175" s="206" t="s">
        <v>147</v>
      </c>
    </row>
    <row r="176" s="13" customFormat="1">
      <c r="A176" s="13"/>
      <c r="B176" s="192"/>
      <c r="C176" s="13"/>
      <c r="D176" s="187" t="s">
        <v>165</v>
      </c>
      <c r="E176" s="193" t="s">
        <v>3</v>
      </c>
      <c r="F176" s="194" t="s">
        <v>493</v>
      </c>
      <c r="G176" s="13"/>
      <c r="H176" s="195">
        <v>2.5920000000000001</v>
      </c>
      <c r="I176" s="196"/>
      <c r="J176" s="13"/>
      <c r="K176" s="13"/>
      <c r="L176" s="192"/>
      <c r="M176" s="197"/>
      <c r="N176" s="198"/>
      <c r="O176" s="198"/>
      <c r="P176" s="198"/>
      <c r="Q176" s="198"/>
      <c r="R176" s="198"/>
      <c r="S176" s="198"/>
      <c r="T176" s="19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3" t="s">
        <v>165</v>
      </c>
      <c r="AU176" s="193" t="s">
        <v>82</v>
      </c>
      <c r="AV176" s="13" t="s">
        <v>82</v>
      </c>
      <c r="AW176" s="13" t="s">
        <v>33</v>
      </c>
      <c r="AX176" s="13" t="s">
        <v>72</v>
      </c>
      <c r="AY176" s="193" t="s">
        <v>147</v>
      </c>
    </row>
    <row r="177" s="13" customFormat="1">
      <c r="A177" s="13"/>
      <c r="B177" s="192"/>
      <c r="C177" s="13"/>
      <c r="D177" s="187" t="s">
        <v>165</v>
      </c>
      <c r="E177" s="193" t="s">
        <v>3</v>
      </c>
      <c r="F177" s="194" t="s">
        <v>494</v>
      </c>
      <c r="G177" s="13"/>
      <c r="H177" s="195">
        <v>4.5359999999999996</v>
      </c>
      <c r="I177" s="196"/>
      <c r="J177" s="13"/>
      <c r="K177" s="13"/>
      <c r="L177" s="192"/>
      <c r="M177" s="197"/>
      <c r="N177" s="198"/>
      <c r="O177" s="198"/>
      <c r="P177" s="198"/>
      <c r="Q177" s="198"/>
      <c r="R177" s="198"/>
      <c r="S177" s="198"/>
      <c r="T177" s="19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3" t="s">
        <v>165</v>
      </c>
      <c r="AU177" s="193" t="s">
        <v>82</v>
      </c>
      <c r="AV177" s="13" t="s">
        <v>82</v>
      </c>
      <c r="AW177" s="13" t="s">
        <v>33</v>
      </c>
      <c r="AX177" s="13" t="s">
        <v>72</v>
      </c>
      <c r="AY177" s="193" t="s">
        <v>147</v>
      </c>
    </row>
    <row r="178" s="13" customFormat="1">
      <c r="A178" s="13"/>
      <c r="B178" s="192"/>
      <c r="C178" s="13"/>
      <c r="D178" s="187" t="s">
        <v>165</v>
      </c>
      <c r="E178" s="193" t="s">
        <v>3</v>
      </c>
      <c r="F178" s="194" t="s">
        <v>495</v>
      </c>
      <c r="G178" s="13"/>
      <c r="H178" s="195">
        <v>4.5359999999999996</v>
      </c>
      <c r="I178" s="196"/>
      <c r="J178" s="13"/>
      <c r="K178" s="13"/>
      <c r="L178" s="192"/>
      <c r="M178" s="197"/>
      <c r="N178" s="198"/>
      <c r="O178" s="198"/>
      <c r="P178" s="198"/>
      <c r="Q178" s="198"/>
      <c r="R178" s="198"/>
      <c r="S178" s="198"/>
      <c r="T178" s="19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3" t="s">
        <v>165</v>
      </c>
      <c r="AU178" s="193" t="s">
        <v>82</v>
      </c>
      <c r="AV178" s="13" t="s">
        <v>82</v>
      </c>
      <c r="AW178" s="13" t="s">
        <v>33</v>
      </c>
      <c r="AX178" s="13" t="s">
        <v>72</v>
      </c>
      <c r="AY178" s="193" t="s">
        <v>147</v>
      </c>
    </row>
    <row r="179" s="13" customFormat="1">
      <c r="A179" s="13"/>
      <c r="B179" s="192"/>
      <c r="C179" s="13"/>
      <c r="D179" s="187" t="s">
        <v>165</v>
      </c>
      <c r="E179" s="193" t="s">
        <v>3</v>
      </c>
      <c r="F179" s="194" t="s">
        <v>496</v>
      </c>
      <c r="G179" s="13"/>
      <c r="H179" s="195">
        <v>2.2679999999999998</v>
      </c>
      <c r="I179" s="196"/>
      <c r="J179" s="13"/>
      <c r="K179" s="13"/>
      <c r="L179" s="192"/>
      <c r="M179" s="197"/>
      <c r="N179" s="198"/>
      <c r="O179" s="198"/>
      <c r="P179" s="198"/>
      <c r="Q179" s="198"/>
      <c r="R179" s="198"/>
      <c r="S179" s="198"/>
      <c r="T179" s="19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3" t="s">
        <v>165</v>
      </c>
      <c r="AU179" s="193" t="s">
        <v>82</v>
      </c>
      <c r="AV179" s="13" t="s">
        <v>82</v>
      </c>
      <c r="AW179" s="13" t="s">
        <v>33</v>
      </c>
      <c r="AX179" s="13" t="s">
        <v>72</v>
      </c>
      <c r="AY179" s="193" t="s">
        <v>147</v>
      </c>
    </row>
    <row r="180" s="15" customFormat="1">
      <c r="A180" s="15"/>
      <c r="B180" s="212"/>
      <c r="C180" s="15"/>
      <c r="D180" s="187" t="s">
        <v>165</v>
      </c>
      <c r="E180" s="213" t="s">
        <v>3</v>
      </c>
      <c r="F180" s="214" t="s">
        <v>247</v>
      </c>
      <c r="G180" s="15"/>
      <c r="H180" s="215">
        <v>13.931999999999999</v>
      </c>
      <c r="I180" s="216"/>
      <c r="J180" s="15"/>
      <c r="K180" s="15"/>
      <c r="L180" s="212"/>
      <c r="M180" s="217"/>
      <c r="N180" s="218"/>
      <c r="O180" s="218"/>
      <c r="P180" s="218"/>
      <c r="Q180" s="218"/>
      <c r="R180" s="218"/>
      <c r="S180" s="218"/>
      <c r="T180" s="21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13" t="s">
        <v>165</v>
      </c>
      <c r="AU180" s="213" t="s">
        <v>82</v>
      </c>
      <c r="AV180" s="15" t="s">
        <v>173</v>
      </c>
      <c r="AW180" s="15" t="s">
        <v>33</v>
      </c>
      <c r="AX180" s="15" t="s">
        <v>80</v>
      </c>
      <c r="AY180" s="213" t="s">
        <v>147</v>
      </c>
    </row>
    <row r="181" s="2" customFormat="1" ht="16.5" customHeight="1">
      <c r="A181" s="39"/>
      <c r="B181" s="173"/>
      <c r="C181" s="174" t="s">
        <v>497</v>
      </c>
      <c r="D181" s="174" t="s">
        <v>150</v>
      </c>
      <c r="E181" s="175" t="s">
        <v>498</v>
      </c>
      <c r="F181" s="176" t="s">
        <v>499</v>
      </c>
      <c r="G181" s="177" t="s">
        <v>219</v>
      </c>
      <c r="H181" s="178">
        <v>49.32</v>
      </c>
      <c r="I181" s="179"/>
      <c r="J181" s="180">
        <f>ROUND(I181*H181,2)</f>
        <v>0</v>
      </c>
      <c r="K181" s="176" t="s">
        <v>241</v>
      </c>
      <c r="L181" s="40"/>
      <c r="M181" s="181" t="s">
        <v>3</v>
      </c>
      <c r="N181" s="182" t="s">
        <v>43</v>
      </c>
      <c r="O181" s="73"/>
      <c r="P181" s="183">
        <f>O181*H181</f>
        <v>0</v>
      </c>
      <c r="Q181" s="183">
        <v>0.00264</v>
      </c>
      <c r="R181" s="183">
        <f>Q181*H181</f>
        <v>0.13020480000000001</v>
      </c>
      <c r="S181" s="183">
        <v>0</v>
      </c>
      <c r="T181" s="18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85" t="s">
        <v>173</v>
      </c>
      <c r="AT181" s="185" t="s">
        <v>150</v>
      </c>
      <c r="AU181" s="185" t="s">
        <v>82</v>
      </c>
      <c r="AY181" s="20" t="s">
        <v>147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20" t="s">
        <v>80</v>
      </c>
      <c r="BK181" s="186">
        <f>ROUND(I181*H181,2)</f>
        <v>0</v>
      </c>
      <c r="BL181" s="20" t="s">
        <v>173</v>
      </c>
      <c r="BM181" s="185" t="s">
        <v>500</v>
      </c>
    </row>
    <row r="182" s="2" customFormat="1">
      <c r="A182" s="39"/>
      <c r="B182" s="40"/>
      <c r="C182" s="39"/>
      <c r="D182" s="203" t="s">
        <v>243</v>
      </c>
      <c r="E182" s="39"/>
      <c r="F182" s="204" t="s">
        <v>501</v>
      </c>
      <c r="G182" s="39"/>
      <c r="H182" s="39"/>
      <c r="I182" s="189"/>
      <c r="J182" s="39"/>
      <c r="K182" s="39"/>
      <c r="L182" s="40"/>
      <c r="M182" s="190"/>
      <c r="N182" s="191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243</v>
      </c>
      <c r="AU182" s="20" t="s">
        <v>82</v>
      </c>
    </row>
    <row r="183" s="14" customFormat="1">
      <c r="A183" s="14"/>
      <c r="B183" s="205"/>
      <c r="C183" s="14"/>
      <c r="D183" s="187" t="s">
        <v>165</v>
      </c>
      <c r="E183" s="206" t="s">
        <v>3</v>
      </c>
      <c r="F183" s="207" t="s">
        <v>415</v>
      </c>
      <c r="G183" s="14"/>
      <c r="H183" s="206" t="s">
        <v>3</v>
      </c>
      <c r="I183" s="208"/>
      <c r="J183" s="14"/>
      <c r="K183" s="14"/>
      <c r="L183" s="205"/>
      <c r="M183" s="209"/>
      <c r="N183" s="210"/>
      <c r="O183" s="210"/>
      <c r="P183" s="210"/>
      <c r="Q183" s="210"/>
      <c r="R183" s="210"/>
      <c r="S183" s="210"/>
      <c r="T183" s="21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6" t="s">
        <v>165</v>
      </c>
      <c r="AU183" s="206" t="s">
        <v>82</v>
      </c>
      <c r="AV183" s="14" t="s">
        <v>80</v>
      </c>
      <c r="AW183" s="14" t="s">
        <v>33</v>
      </c>
      <c r="AX183" s="14" t="s">
        <v>72</v>
      </c>
      <c r="AY183" s="206" t="s">
        <v>147</v>
      </c>
    </row>
    <row r="184" s="14" customFormat="1">
      <c r="A184" s="14"/>
      <c r="B184" s="205"/>
      <c r="C184" s="14"/>
      <c r="D184" s="187" t="s">
        <v>165</v>
      </c>
      <c r="E184" s="206" t="s">
        <v>3</v>
      </c>
      <c r="F184" s="207" t="s">
        <v>492</v>
      </c>
      <c r="G184" s="14"/>
      <c r="H184" s="206" t="s">
        <v>3</v>
      </c>
      <c r="I184" s="208"/>
      <c r="J184" s="14"/>
      <c r="K184" s="14"/>
      <c r="L184" s="205"/>
      <c r="M184" s="209"/>
      <c r="N184" s="210"/>
      <c r="O184" s="210"/>
      <c r="P184" s="210"/>
      <c r="Q184" s="210"/>
      <c r="R184" s="210"/>
      <c r="S184" s="210"/>
      <c r="T184" s="21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6" t="s">
        <v>165</v>
      </c>
      <c r="AU184" s="206" t="s">
        <v>82</v>
      </c>
      <c r="AV184" s="14" t="s">
        <v>80</v>
      </c>
      <c r="AW184" s="14" t="s">
        <v>33</v>
      </c>
      <c r="AX184" s="14" t="s">
        <v>72</v>
      </c>
      <c r="AY184" s="206" t="s">
        <v>147</v>
      </c>
    </row>
    <row r="185" s="13" customFormat="1">
      <c r="A185" s="13"/>
      <c r="B185" s="192"/>
      <c r="C185" s="13"/>
      <c r="D185" s="187" t="s">
        <v>165</v>
      </c>
      <c r="E185" s="193" t="s">
        <v>3</v>
      </c>
      <c r="F185" s="194" t="s">
        <v>502</v>
      </c>
      <c r="G185" s="13"/>
      <c r="H185" s="195">
        <v>8.6400000000000006</v>
      </c>
      <c r="I185" s="196"/>
      <c r="J185" s="13"/>
      <c r="K185" s="13"/>
      <c r="L185" s="192"/>
      <c r="M185" s="197"/>
      <c r="N185" s="198"/>
      <c r="O185" s="198"/>
      <c r="P185" s="198"/>
      <c r="Q185" s="198"/>
      <c r="R185" s="198"/>
      <c r="S185" s="198"/>
      <c r="T185" s="19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3" t="s">
        <v>165</v>
      </c>
      <c r="AU185" s="193" t="s">
        <v>82</v>
      </c>
      <c r="AV185" s="13" t="s">
        <v>82</v>
      </c>
      <c r="AW185" s="13" t="s">
        <v>33</v>
      </c>
      <c r="AX185" s="13" t="s">
        <v>72</v>
      </c>
      <c r="AY185" s="193" t="s">
        <v>147</v>
      </c>
    </row>
    <row r="186" s="13" customFormat="1">
      <c r="A186" s="13"/>
      <c r="B186" s="192"/>
      <c r="C186" s="13"/>
      <c r="D186" s="187" t="s">
        <v>165</v>
      </c>
      <c r="E186" s="193" t="s">
        <v>3</v>
      </c>
      <c r="F186" s="194" t="s">
        <v>503</v>
      </c>
      <c r="G186" s="13"/>
      <c r="H186" s="195">
        <v>14.039999999999999</v>
      </c>
      <c r="I186" s="196"/>
      <c r="J186" s="13"/>
      <c r="K186" s="13"/>
      <c r="L186" s="192"/>
      <c r="M186" s="197"/>
      <c r="N186" s="198"/>
      <c r="O186" s="198"/>
      <c r="P186" s="198"/>
      <c r="Q186" s="198"/>
      <c r="R186" s="198"/>
      <c r="S186" s="198"/>
      <c r="T186" s="19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3" t="s">
        <v>165</v>
      </c>
      <c r="AU186" s="193" t="s">
        <v>82</v>
      </c>
      <c r="AV186" s="13" t="s">
        <v>82</v>
      </c>
      <c r="AW186" s="13" t="s">
        <v>33</v>
      </c>
      <c r="AX186" s="13" t="s">
        <v>72</v>
      </c>
      <c r="AY186" s="193" t="s">
        <v>147</v>
      </c>
    </row>
    <row r="187" s="13" customFormat="1">
      <c r="A187" s="13"/>
      <c r="B187" s="192"/>
      <c r="C187" s="13"/>
      <c r="D187" s="187" t="s">
        <v>165</v>
      </c>
      <c r="E187" s="193" t="s">
        <v>3</v>
      </c>
      <c r="F187" s="194" t="s">
        <v>504</v>
      </c>
      <c r="G187" s="13"/>
      <c r="H187" s="195">
        <v>11.52</v>
      </c>
      <c r="I187" s="196"/>
      <c r="J187" s="13"/>
      <c r="K187" s="13"/>
      <c r="L187" s="192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3" t="s">
        <v>165</v>
      </c>
      <c r="AU187" s="193" t="s">
        <v>82</v>
      </c>
      <c r="AV187" s="13" t="s">
        <v>82</v>
      </c>
      <c r="AW187" s="13" t="s">
        <v>33</v>
      </c>
      <c r="AX187" s="13" t="s">
        <v>72</v>
      </c>
      <c r="AY187" s="193" t="s">
        <v>147</v>
      </c>
    </row>
    <row r="188" s="13" customFormat="1">
      <c r="A188" s="13"/>
      <c r="B188" s="192"/>
      <c r="C188" s="13"/>
      <c r="D188" s="187" t="s">
        <v>165</v>
      </c>
      <c r="E188" s="193" t="s">
        <v>3</v>
      </c>
      <c r="F188" s="194" t="s">
        <v>505</v>
      </c>
      <c r="G188" s="13"/>
      <c r="H188" s="195">
        <v>15.119999999999999</v>
      </c>
      <c r="I188" s="196"/>
      <c r="J188" s="13"/>
      <c r="K188" s="13"/>
      <c r="L188" s="192"/>
      <c r="M188" s="197"/>
      <c r="N188" s="198"/>
      <c r="O188" s="198"/>
      <c r="P188" s="198"/>
      <c r="Q188" s="198"/>
      <c r="R188" s="198"/>
      <c r="S188" s="198"/>
      <c r="T188" s="19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3" t="s">
        <v>165</v>
      </c>
      <c r="AU188" s="193" t="s">
        <v>82</v>
      </c>
      <c r="AV188" s="13" t="s">
        <v>82</v>
      </c>
      <c r="AW188" s="13" t="s">
        <v>33</v>
      </c>
      <c r="AX188" s="13" t="s">
        <v>72</v>
      </c>
      <c r="AY188" s="193" t="s">
        <v>147</v>
      </c>
    </row>
    <row r="189" s="15" customFormat="1">
      <c r="A189" s="15"/>
      <c r="B189" s="212"/>
      <c r="C189" s="15"/>
      <c r="D189" s="187" t="s">
        <v>165</v>
      </c>
      <c r="E189" s="213" t="s">
        <v>3</v>
      </c>
      <c r="F189" s="214" t="s">
        <v>247</v>
      </c>
      <c r="G189" s="15"/>
      <c r="H189" s="215">
        <v>49.32</v>
      </c>
      <c r="I189" s="216"/>
      <c r="J189" s="15"/>
      <c r="K189" s="15"/>
      <c r="L189" s="212"/>
      <c r="M189" s="217"/>
      <c r="N189" s="218"/>
      <c r="O189" s="218"/>
      <c r="P189" s="218"/>
      <c r="Q189" s="218"/>
      <c r="R189" s="218"/>
      <c r="S189" s="218"/>
      <c r="T189" s="21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13" t="s">
        <v>165</v>
      </c>
      <c r="AU189" s="213" t="s">
        <v>82</v>
      </c>
      <c r="AV189" s="15" t="s">
        <v>173</v>
      </c>
      <c r="AW189" s="15" t="s">
        <v>33</v>
      </c>
      <c r="AX189" s="15" t="s">
        <v>80</v>
      </c>
      <c r="AY189" s="213" t="s">
        <v>147</v>
      </c>
    </row>
    <row r="190" s="2" customFormat="1" ht="16.5" customHeight="1">
      <c r="A190" s="39"/>
      <c r="B190" s="173"/>
      <c r="C190" s="174" t="s">
        <v>506</v>
      </c>
      <c r="D190" s="174" t="s">
        <v>150</v>
      </c>
      <c r="E190" s="175" t="s">
        <v>507</v>
      </c>
      <c r="F190" s="176" t="s">
        <v>508</v>
      </c>
      <c r="G190" s="177" t="s">
        <v>219</v>
      </c>
      <c r="H190" s="178">
        <v>49.32</v>
      </c>
      <c r="I190" s="179"/>
      <c r="J190" s="180">
        <f>ROUND(I190*H190,2)</f>
        <v>0</v>
      </c>
      <c r="K190" s="176" t="s">
        <v>241</v>
      </c>
      <c r="L190" s="40"/>
      <c r="M190" s="181" t="s">
        <v>3</v>
      </c>
      <c r="N190" s="182" t="s">
        <v>43</v>
      </c>
      <c r="O190" s="73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185" t="s">
        <v>173</v>
      </c>
      <c r="AT190" s="185" t="s">
        <v>150</v>
      </c>
      <c r="AU190" s="185" t="s">
        <v>82</v>
      </c>
      <c r="AY190" s="20" t="s">
        <v>147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20" t="s">
        <v>80</v>
      </c>
      <c r="BK190" s="186">
        <f>ROUND(I190*H190,2)</f>
        <v>0</v>
      </c>
      <c r="BL190" s="20" t="s">
        <v>173</v>
      </c>
      <c r="BM190" s="185" t="s">
        <v>509</v>
      </c>
    </row>
    <row r="191" s="2" customFormat="1">
      <c r="A191" s="39"/>
      <c r="B191" s="40"/>
      <c r="C191" s="39"/>
      <c r="D191" s="203" t="s">
        <v>243</v>
      </c>
      <c r="E191" s="39"/>
      <c r="F191" s="204" t="s">
        <v>510</v>
      </c>
      <c r="G191" s="39"/>
      <c r="H191" s="39"/>
      <c r="I191" s="189"/>
      <c r="J191" s="39"/>
      <c r="K191" s="39"/>
      <c r="L191" s="40"/>
      <c r="M191" s="190"/>
      <c r="N191" s="191"/>
      <c r="O191" s="73"/>
      <c r="P191" s="73"/>
      <c r="Q191" s="73"/>
      <c r="R191" s="73"/>
      <c r="S191" s="73"/>
      <c r="T191" s="74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20" t="s">
        <v>243</v>
      </c>
      <c r="AU191" s="20" t="s">
        <v>82</v>
      </c>
    </row>
    <row r="192" s="14" customFormat="1">
      <c r="A192" s="14"/>
      <c r="B192" s="205"/>
      <c r="C192" s="14"/>
      <c r="D192" s="187" t="s">
        <v>165</v>
      </c>
      <c r="E192" s="206" t="s">
        <v>3</v>
      </c>
      <c r="F192" s="207" t="s">
        <v>415</v>
      </c>
      <c r="G192" s="14"/>
      <c r="H192" s="206" t="s">
        <v>3</v>
      </c>
      <c r="I192" s="208"/>
      <c r="J192" s="14"/>
      <c r="K192" s="14"/>
      <c r="L192" s="205"/>
      <c r="M192" s="209"/>
      <c r="N192" s="210"/>
      <c r="O192" s="210"/>
      <c r="P192" s="210"/>
      <c r="Q192" s="210"/>
      <c r="R192" s="210"/>
      <c r="S192" s="210"/>
      <c r="T192" s="21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6" t="s">
        <v>165</v>
      </c>
      <c r="AU192" s="206" t="s">
        <v>82</v>
      </c>
      <c r="AV192" s="14" t="s">
        <v>80</v>
      </c>
      <c r="AW192" s="14" t="s">
        <v>33</v>
      </c>
      <c r="AX192" s="14" t="s">
        <v>72</v>
      </c>
      <c r="AY192" s="206" t="s">
        <v>147</v>
      </c>
    </row>
    <row r="193" s="14" customFormat="1">
      <c r="A193" s="14"/>
      <c r="B193" s="205"/>
      <c r="C193" s="14"/>
      <c r="D193" s="187" t="s">
        <v>165</v>
      </c>
      <c r="E193" s="206" t="s">
        <v>3</v>
      </c>
      <c r="F193" s="207" t="s">
        <v>492</v>
      </c>
      <c r="G193" s="14"/>
      <c r="H193" s="206" t="s">
        <v>3</v>
      </c>
      <c r="I193" s="208"/>
      <c r="J193" s="14"/>
      <c r="K193" s="14"/>
      <c r="L193" s="205"/>
      <c r="M193" s="209"/>
      <c r="N193" s="210"/>
      <c r="O193" s="210"/>
      <c r="P193" s="210"/>
      <c r="Q193" s="210"/>
      <c r="R193" s="210"/>
      <c r="S193" s="210"/>
      <c r="T193" s="21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6" t="s">
        <v>165</v>
      </c>
      <c r="AU193" s="206" t="s">
        <v>82</v>
      </c>
      <c r="AV193" s="14" t="s">
        <v>80</v>
      </c>
      <c r="AW193" s="14" t="s">
        <v>33</v>
      </c>
      <c r="AX193" s="14" t="s">
        <v>72</v>
      </c>
      <c r="AY193" s="206" t="s">
        <v>147</v>
      </c>
    </row>
    <row r="194" s="13" customFormat="1">
      <c r="A194" s="13"/>
      <c r="B194" s="192"/>
      <c r="C194" s="13"/>
      <c r="D194" s="187" t="s">
        <v>165</v>
      </c>
      <c r="E194" s="193" t="s">
        <v>3</v>
      </c>
      <c r="F194" s="194" t="s">
        <v>502</v>
      </c>
      <c r="G194" s="13"/>
      <c r="H194" s="195">
        <v>8.6400000000000006</v>
      </c>
      <c r="I194" s="196"/>
      <c r="J194" s="13"/>
      <c r="K194" s="13"/>
      <c r="L194" s="192"/>
      <c r="M194" s="197"/>
      <c r="N194" s="198"/>
      <c r="O194" s="198"/>
      <c r="P194" s="198"/>
      <c r="Q194" s="198"/>
      <c r="R194" s="198"/>
      <c r="S194" s="198"/>
      <c r="T194" s="19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3" t="s">
        <v>165</v>
      </c>
      <c r="AU194" s="193" t="s">
        <v>82</v>
      </c>
      <c r="AV194" s="13" t="s">
        <v>82</v>
      </c>
      <c r="AW194" s="13" t="s">
        <v>33</v>
      </c>
      <c r="AX194" s="13" t="s">
        <v>72</v>
      </c>
      <c r="AY194" s="193" t="s">
        <v>147</v>
      </c>
    </row>
    <row r="195" s="13" customFormat="1">
      <c r="A195" s="13"/>
      <c r="B195" s="192"/>
      <c r="C195" s="13"/>
      <c r="D195" s="187" t="s">
        <v>165</v>
      </c>
      <c r="E195" s="193" t="s">
        <v>3</v>
      </c>
      <c r="F195" s="194" t="s">
        <v>503</v>
      </c>
      <c r="G195" s="13"/>
      <c r="H195" s="195">
        <v>14.039999999999999</v>
      </c>
      <c r="I195" s="196"/>
      <c r="J195" s="13"/>
      <c r="K195" s="13"/>
      <c r="L195" s="192"/>
      <c r="M195" s="197"/>
      <c r="N195" s="198"/>
      <c r="O195" s="198"/>
      <c r="P195" s="198"/>
      <c r="Q195" s="198"/>
      <c r="R195" s="198"/>
      <c r="S195" s="198"/>
      <c r="T195" s="19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3" t="s">
        <v>165</v>
      </c>
      <c r="AU195" s="193" t="s">
        <v>82</v>
      </c>
      <c r="AV195" s="13" t="s">
        <v>82</v>
      </c>
      <c r="AW195" s="13" t="s">
        <v>33</v>
      </c>
      <c r="AX195" s="13" t="s">
        <v>72</v>
      </c>
      <c r="AY195" s="193" t="s">
        <v>147</v>
      </c>
    </row>
    <row r="196" s="13" customFormat="1">
      <c r="A196" s="13"/>
      <c r="B196" s="192"/>
      <c r="C196" s="13"/>
      <c r="D196" s="187" t="s">
        <v>165</v>
      </c>
      <c r="E196" s="193" t="s">
        <v>3</v>
      </c>
      <c r="F196" s="194" t="s">
        <v>504</v>
      </c>
      <c r="G196" s="13"/>
      <c r="H196" s="195">
        <v>11.52</v>
      </c>
      <c r="I196" s="196"/>
      <c r="J196" s="13"/>
      <c r="K196" s="13"/>
      <c r="L196" s="192"/>
      <c r="M196" s="197"/>
      <c r="N196" s="198"/>
      <c r="O196" s="198"/>
      <c r="P196" s="198"/>
      <c r="Q196" s="198"/>
      <c r="R196" s="198"/>
      <c r="S196" s="198"/>
      <c r="T196" s="19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3" t="s">
        <v>165</v>
      </c>
      <c r="AU196" s="193" t="s">
        <v>82</v>
      </c>
      <c r="AV196" s="13" t="s">
        <v>82</v>
      </c>
      <c r="AW196" s="13" t="s">
        <v>33</v>
      </c>
      <c r="AX196" s="13" t="s">
        <v>72</v>
      </c>
      <c r="AY196" s="193" t="s">
        <v>147</v>
      </c>
    </row>
    <row r="197" s="13" customFormat="1">
      <c r="A197" s="13"/>
      <c r="B197" s="192"/>
      <c r="C197" s="13"/>
      <c r="D197" s="187" t="s">
        <v>165</v>
      </c>
      <c r="E197" s="193" t="s">
        <v>3</v>
      </c>
      <c r="F197" s="194" t="s">
        <v>505</v>
      </c>
      <c r="G197" s="13"/>
      <c r="H197" s="195">
        <v>15.119999999999999</v>
      </c>
      <c r="I197" s="196"/>
      <c r="J197" s="13"/>
      <c r="K197" s="13"/>
      <c r="L197" s="192"/>
      <c r="M197" s="197"/>
      <c r="N197" s="198"/>
      <c r="O197" s="198"/>
      <c r="P197" s="198"/>
      <c r="Q197" s="198"/>
      <c r="R197" s="198"/>
      <c r="S197" s="198"/>
      <c r="T197" s="19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3" t="s">
        <v>165</v>
      </c>
      <c r="AU197" s="193" t="s">
        <v>82</v>
      </c>
      <c r="AV197" s="13" t="s">
        <v>82</v>
      </c>
      <c r="AW197" s="13" t="s">
        <v>33</v>
      </c>
      <c r="AX197" s="13" t="s">
        <v>72</v>
      </c>
      <c r="AY197" s="193" t="s">
        <v>147</v>
      </c>
    </row>
    <row r="198" s="15" customFormat="1">
      <c r="A198" s="15"/>
      <c r="B198" s="212"/>
      <c r="C198" s="15"/>
      <c r="D198" s="187" t="s">
        <v>165</v>
      </c>
      <c r="E198" s="213" t="s">
        <v>3</v>
      </c>
      <c r="F198" s="214" t="s">
        <v>247</v>
      </c>
      <c r="G198" s="15"/>
      <c r="H198" s="215">
        <v>49.32</v>
      </c>
      <c r="I198" s="216"/>
      <c r="J198" s="15"/>
      <c r="K198" s="15"/>
      <c r="L198" s="212"/>
      <c r="M198" s="217"/>
      <c r="N198" s="218"/>
      <c r="O198" s="218"/>
      <c r="P198" s="218"/>
      <c r="Q198" s="218"/>
      <c r="R198" s="218"/>
      <c r="S198" s="218"/>
      <c r="T198" s="21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13" t="s">
        <v>165</v>
      </c>
      <c r="AU198" s="213" t="s">
        <v>82</v>
      </c>
      <c r="AV198" s="15" t="s">
        <v>173</v>
      </c>
      <c r="AW198" s="15" t="s">
        <v>33</v>
      </c>
      <c r="AX198" s="15" t="s">
        <v>80</v>
      </c>
      <c r="AY198" s="213" t="s">
        <v>147</v>
      </c>
    </row>
    <row r="199" s="2" customFormat="1" ht="16.5" customHeight="1">
      <c r="A199" s="39"/>
      <c r="B199" s="173"/>
      <c r="C199" s="174" t="s">
        <v>511</v>
      </c>
      <c r="D199" s="174" t="s">
        <v>150</v>
      </c>
      <c r="E199" s="175" t="s">
        <v>512</v>
      </c>
      <c r="F199" s="176" t="s">
        <v>513</v>
      </c>
      <c r="G199" s="177" t="s">
        <v>259</v>
      </c>
      <c r="H199" s="178">
        <v>0.97499999999999998</v>
      </c>
      <c r="I199" s="179"/>
      <c r="J199" s="180">
        <f>ROUND(I199*H199,2)</f>
        <v>0</v>
      </c>
      <c r="K199" s="176" t="s">
        <v>241</v>
      </c>
      <c r="L199" s="40"/>
      <c r="M199" s="181" t="s">
        <v>3</v>
      </c>
      <c r="N199" s="182" t="s">
        <v>43</v>
      </c>
      <c r="O199" s="73"/>
      <c r="P199" s="183">
        <f>O199*H199</f>
        <v>0</v>
      </c>
      <c r="Q199" s="183">
        <v>1.0606199999999999</v>
      </c>
      <c r="R199" s="183">
        <f>Q199*H199</f>
        <v>1.0341045</v>
      </c>
      <c r="S199" s="183">
        <v>0</v>
      </c>
      <c r="T199" s="18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85" t="s">
        <v>173</v>
      </c>
      <c r="AT199" s="185" t="s">
        <v>150</v>
      </c>
      <c r="AU199" s="185" t="s">
        <v>82</v>
      </c>
      <c r="AY199" s="20" t="s">
        <v>147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20" t="s">
        <v>80</v>
      </c>
      <c r="BK199" s="186">
        <f>ROUND(I199*H199,2)</f>
        <v>0</v>
      </c>
      <c r="BL199" s="20" t="s">
        <v>173</v>
      </c>
      <c r="BM199" s="185" t="s">
        <v>514</v>
      </c>
    </row>
    <row r="200" s="2" customFormat="1">
      <c r="A200" s="39"/>
      <c r="B200" s="40"/>
      <c r="C200" s="39"/>
      <c r="D200" s="203" t="s">
        <v>243</v>
      </c>
      <c r="E200" s="39"/>
      <c r="F200" s="204" t="s">
        <v>515</v>
      </c>
      <c r="G200" s="39"/>
      <c r="H200" s="39"/>
      <c r="I200" s="189"/>
      <c r="J200" s="39"/>
      <c r="K200" s="39"/>
      <c r="L200" s="40"/>
      <c r="M200" s="190"/>
      <c r="N200" s="191"/>
      <c r="O200" s="73"/>
      <c r="P200" s="73"/>
      <c r="Q200" s="73"/>
      <c r="R200" s="73"/>
      <c r="S200" s="73"/>
      <c r="T200" s="7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20" t="s">
        <v>243</v>
      </c>
      <c r="AU200" s="20" t="s">
        <v>82</v>
      </c>
    </row>
    <row r="201" s="14" customFormat="1">
      <c r="A201" s="14"/>
      <c r="B201" s="205"/>
      <c r="C201" s="14"/>
      <c r="D201" s="187" t="s">
        <v>165</v>
      </c>
      <c r="E201" s="206" t="s">
        <v>3</v>
      </c>
      <c r="F201" s="207" t="s">
        <v>415</v>
      </c>
      <c r="G201" s="14"/>
      <c r="H201" s="206" t="s">
        <v>3</v>
      </c>
      <c r="I201" s="208"/>
      <c r="J201" s="14"/>
      <c r="K201" s="14"/>
      <c r="L201" s="205"/>
      <c r="M201" s="209"/>
      <c r="N201" s="210"/>
      <c r="O201" s="210"/>
      <c r="P201" s="210"/>
      <c r="Q201" s="210"/>
      <c r="R201" s="210"/>
      <c r="S201" s="210"/>
      <c r="T201" s="21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6" t="s">
        <v>165</v>
      </c>
      <c r="AU201" s="206" t="s">
        <v>82</v>
      </c>
      <c r="AV201" s="14" t="s">
        <v>80</v>
      </c>
      <c r="AW201" s="14" t="s">
        <v>33</v>
      </c>
      <c r="AX201" s="14" t="s">
        <v>72</v>
      </c>
      <c r="AY201" s="206" t="s">
        <v>147</v>
      </c>
    </row>
    <row r="202" s="14" customFormat="1">
      <c r="A202" s="14"/>
      <c r="B202" s="205"/>
      <c r="C202" s="14"/>
      <c r="D202" s="187" t="s">
        <v>165</v>
      </c>
      <c r="E202" s="206" t="s">
        <v>3</v>
      </c>
      <c r="F202" s="207" t="s">
        <v>492</v>
      </c>
      <c r="G202" s="14"/>
      <c r="H202" s="206" t="s">
        <v>3</v>
      </c>
      <c r="I202" s="208"/>
      <c r="J202" s="14"/>
      <c r="K202" s="14"/>
      <c r="L202" s="205"/>
      <c r="M202" s="209"/>
      <c r="N202" s="210"/>
      <c r="O202" s="210"/>
      <c r="P202" s="210"/>
      <c r="Q202" s="210"/>
      <c r="R202" s="210"/>
      <c r="S202" s="210"/>
      <c r="T202" s="21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6" t="s">
        <v>165</v>
      </c>
      <c r="AU202" s="206" t="s">
        <v>82</v>
      </c>
      <c r="AV202" s="14" t="s">
        <v>80</v>
      </c>
      <c r="AW202" s="14" t="s">
        <v>33</v>
      </c>
      <c r="AX202" s="14" t="s">
        <v>72</v>
      </c>
      <c r="AY202" s="206" t="s">
        <v>147</v>
      </c>
    </row>
    <row r="203" s="13" customFormat="1">
      <c r="A203" s="13"/>
      <c r="B203" s="192"/>
      <c r="C203" s="13"/>
      <c r="D203" s="187" t="s">
        <v>165</v>
      </c>
      <c r="E203" s="193" t="s">
        <v>3</v>
      </c>
      <c r="F203" s="194" t="s">
        <v>516</v>
      </c>
      <c r="G203" s="13"/>
      <c r="H203" s="195">
        <v>0.97499999999999998</v>
      </c>
      <c r="I203" s="196"/>
      <c r="J203" s="13"/>
      <c r="K203" s="13"/>
      <c r="L203" s="192"/>
      <c r="M203" s="197"/>
      <c r="N203" s="198"/>
      <c r="O203" s="198"/>
      <c r="P203" s="198"/>
      <c r="Q203" s="198"/>
      <c r="R203" s="198"/>
      <c r="S203" s="198"/>
      <c r="T203" s="19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3" t="s">
        <v>165</v>
      </c>
      <c r="AU203" s="193" t="s">
        <v>82</v>
      </c>
      <c r="AV203" s="13" t="s">
        <v>82</v>
      </c>
      <c r="AW203" s="13" t="s">
        <v>33</v>
      </c>
      <c r="AX203" s="13" t="s">
        <v>80</v>
      </c>
      <c r="AY203" s="193" t="s">
        <v>147</v>
      </c>
    </row>
    <row r="204" s="12" customFormat="1" ht="22.8" customHeight="1">
      <c r="A204" s="12"/>
      <c r="B204" s="160"/>
      <c r="C204" s="12"/>
      <c r="D204" s="161" t="s">
        <v>71</v>
      </c>
      <c r="E204" s="171" t="s">
        <v>166</v>
      </c>
      <c r="F204" s="171" t="s">
        <v>517</v>
      </c>
      <c r="G204" s="12"/>
      <c r="H204" s="12"/>
      <c r="I204" s="163"/>
      <c r="J204" s="172">
        <f>BK204</f>
        <v>0</v>
      </c>
      <c r="K204" s="12"/>
      <c r="L204" s="160"/>
      <c r="M204" s="165"/>
      <c r="N204" s="166"/>
      <c r="O204" s="166"/>
      <c r="P204" s="167">
        <f>SUM(P205:P250)</f>
        <v>0</v>
      </c>
      <c r="Q204" s="166"/>
      <c r="R204" s="167">
        <f>SUM(R205:R250)</f>
        <v>53.35219524</v>
      </c>
      <c r="S204" s="166"/>
      <c r="T204" s="168">
        <f>SUM(T205:T250)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1" t="s">
        <v>80</v>
      </c>
      <c r="AT204" s="169" t="s">
        <v>71</v>
      </c>
      <c r="AU204" s="169" t="s">
        <v>80</v>
      </c>
      <c r="AY204" s="161" t="s">
        <v>147</v>
      </c>
      <c r="BK204" s="170">
        <f>SUM(BK205:BK250)</f>
        <v>0</v>
      </c>
    </row>
    <row r="205" s="2" customFormat="1" ht="21.75" customHeight="1">
      <c r="A205" s="39"/>
      <c r="B205" s="173"/>
      <c r="C205" s="174" t="s">
        <v>518</v>
      </c>
      <c r="D205" s="174" t="s">
        <v>150</v>
      </c>
      <c r="E205" s="175" t="s">
        <v>519</v>
      </c>
      <c r="F205" s="176" t="s">
        <v>520</v>
      </c>
      <c r="G205" s="177" t="s">
        <v>240</v>
      </c>
      <c r="H205" s="178">
        <v>14.676</v>
      </c>
      <c r="I205" s="179"/>
      <c r="J205" s="180">
        <f>ROUND(I205*H205,2)</f>
        <v>0</v>
      </c>
      <c r="K205" s="176" t="s">
        <v>241</v>
      </c>
      <c r="L205" s="40"/>
      <c r="M205" s="181" t="s">
        <v>3</v>
      </c>
      <c r="N205" s="182" t="s">
        <v>43</v>
      </c>
      <c r="O205" s="73"/>
      <c r="P205" s="183">
        <f>O205*H205</f>
        <v>0</v>
      </c>
      <c r="Q205" s="183">
        <v>2.5018699999999998</v>
      </c>
      <c r="R205" s="183">
        <f>Q205*H205</f>
        <v>36.717444119999996</v>
      </c>
      <c r="S205" s="183">
        <v>0</v>
      </c>
      <c r="T205" s="18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85" t="s">
        <v>173</v>
      </c>
      <c r="AT205" s="185" t="s">
        <v>150</v>
      </c>
      <c r="AU205" s="185" t="s">
        <v>82</v>
      </c>
      <c r="AY205" s="20" t="s">
        <v>147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20" t="s">
        <v>80</v>
      </c>
      <c r="BK205" s="186">
        <f>ROUND(I205*H205,2)</f>
        <v>0</v>
      </c>
      <c r="BL205" s="20" t="s">
        <v>173</v>
      </c>
      <c r="BM205" s="185" t="s">
        <v>521</v>
      </c>
    </row>
    <row r="206" s="2" customFormat="1">
      <c r="A206" s="39"/>
      <c r="B206" s="40"/>
      <c r="C206" s="39"/>
      <c r="D206" s="203" t="s">
        <v>243</v>
      </c>
      <c r="E206" s="39"/>
      <c r="F206" s="204" t="s">
        <v>522</v>
      </c>
      <c r="G206" s="39"/>
      <c r="H206" s="39"/>
      <c r="I206" s="189"/>
      <c r="J206" s="39"/>
      <c r="K206" s="39"/>
      <c r="L206" s="40"/>
      <c r="M206" s="190"/>
      <c r="N206" s="191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20" t="s">
        <v>243</v>
      </c>
      <c r="AU206" s="20" t="s">
        <v>82</v>
      </c>
    </row>
    <row r="207" s="14" customFormat="1">
      <c r="A207" s="14"/>
      <c r="B207" s="205"/>
      <c r="C207" s="14"/>
      <c r="D207" s="187" t="s">
        <v>165</v>
      </c>
      <c r="E207" s="206" t="s">
        <v>3</v>
      </c>
      <c r="F207" s="207" t="s">
        <v>415</v>
      </c>
      <c r="G207" s="14"/>
      <c r="H207" s="206" t="s">
        <v>3</v>
      </c>
      <c r="I207" s="208"/>
      <c r="J207" s="14"/>
      <c r="K207" s="14"/>
      <c r="L207" s="205"/>
      <c r="M207" s="209"/>
      <c r="N207" s="210"/>
      <c r="O207" s="210"/>
      <c r="P207" s="210"/>
      <c r="Q207" s="210"/>
      <c r="R207" s="210"/>
      <c r="S207" s="210"/>
      <c r="T207" s="21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6" t="s">
        <v>165</v>
      </c>
      <c r="AU207" s="206" t="s">
        <v>82</v>
      </c>
      <c r="AV207" s="14" t="s">
        <v>80</v>
      </c>
      <c r="AW207" s="14" t="s">
        <v>33</v>
      </c>
      <c r="AX207" s="14" t="s">
        <v>72</v>
      </c>
      <c r="AY207" s="206" t="s">
        <v>147</v>
      </c>
    </row>
    <row r="208" s="14" customFormat="1">
      <c r="A208" s="14"/>
      <c r="B208" s="205"/>
      <c r="C208" s="14"/>
      <c r="D208" s="187" t="s">
        <v>165</v>
      </c>
      <c r="E208" s="206" t="s">
        <v>3</v>
      </c>
      <c r="F208" s="207" t="s">
        <v>523</v>
      </c>
      <c r="G208" s="14"/>
      <c r="H208" s="206" t="s">
        <v>3</v>
      </c>
      <c r="I208" s="208"/>
      <c r="J208" s="14"/>
      <c r="K208" s="14"/>
      <c r="L208" s="205"/>
      <c r="M208" s="209"/>
      <c r="N208" s="210"/>
      <c r="O208" s="210"/>
      <c r="P208" s="210"/>
      <c r="Q208" s="210"/>
      <c r="R208" s="210"/>
      <c r="S208" s="210"/>
      <c r="T208" s="21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6" t="s">
        <v>165</v>
      </c>
      <c r="AU208" s="206" t="s">
        <v>82</v>
      </c>
      <c r="AV208" s="14" t="s">
        <v>80</v>
      </c>
      <c r="AW208" s="14" t="s">
        <v>33</v>
      </c>
      <c r="AX208" s="14" t="s">
        <v>72</v>
      </c>
      <c r="AY208" s="206" t="s">
        <v>147</v>
      </c>
    </row>
    <row r="209" s="13" customFormat="1">
      <c r="A209" s="13"/>
      <c r="B209" s="192"/>
      <c r="C209" s="13"/>
      <c r="D209" s="187" t="s">
        <v>165</v>
      </c>
      <c r="E209" s="193" t="s">
        <v>3</v>
      </c>
      <c r="F209" s="194" t="s">
        <v>524</v>
      </c>
      <c r="G209" s="13"/>
      <c r="H209" s="195">
        <v>14.676</v>
      </c>
      <c r="I209" s="196"/>
      <c r="J209" s="13"/>
      <c r="K209" s="13"/>
      <c r="L209" s="192"/>
      <c r="M209" s="197"/>
      <c r="N209" s="198"/>
      <c r="O209" s="198"/>
      <c r="P209" s="198"/>
      <c r="Q209" s="198"/>
      <c r="R209" s="198"/>
      <c r="S209" s="198"/>
      <c r="T209" s="19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3" t="s">
        <v>165</v>
      </c>
      <c r="AU209" s="193" t="s">
        <v>82</v>
      </c>
      <c r="AV209" s="13" t="s">
        <v>82</v>
      </c>
      <c r="AW209" s="13" t="s">
        <v>33</v>
      </c>
      <c r="AX209" s="13" t="s">
        <v>80</v>
      </c>
      <c r="AY209" s="193" t="s">
        <v>147</v>
      </c>
    </row>
    <row r="210" s="2" customFormat="1" ht="16.5" customHeight="1">
      <c r="A210" s="39"/>
      <c r="B210" s="173"/>
      <c r="C210" s="174" t="s">
        <v>525</v>
      </c>
      <c r="D210" s="174" t="s">
        <v>150</v>
      </c>
      <c r="E210" s="175" t="s">
        <v>526</v>
      </c>
      <c r="F210" s="176" t="s">
        <v>527</v>
      </c>
      <c r="G210" s="177" t="s">
        <v>219</v>
      </c>
      <c r="H210" s="178">
        <v>97.841999999999999</v>
      </c>
      <c r="I210" s="179"/>
      <c r="J210" s="180">
        <f>ROUND(I210*H210,2)</f>
        <v>0</v>
      </c>
      <c r="K210" s="176" t="s">
        <v>241</v>
      </c>
      <c r="L210" s="40"/>
      <c r="M210" s="181" t="s">
        <v>3</v>
      </c>
      <c r="N210" s="182" t="s">
        <v>43</v>
      </c>
      <c r="O210" s="73"/>
      <c r="P210" s="183">
        <f>O210*H210</f>
        <v>0</v>
      </c>
      <c r="Q210" s="183">
        <v>0.0027499999999999998</v>
      </c>
      <c r="R210" s="183">
        <f>Q210*H210</f>
        <v>0.26906549999999996</v>
      </c>
      <c r="S210" s="183">
        <v>0</v>
      </c>
      <c r="T210" s="18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185" t="s">
        <v>173</v>
      </c>
      <c r="AT210" s="185" t="s">
        <v>150</v>
      </c>
      <c r="AU210" s="185" t="s">
        <v>82</v>
      </c>
      <c r="AY210" s="20" t="s">
        <v>147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20" t="s">
        <v>80</v>
      </c>
      <c r="BK210" s="186">
        <f>ROUND(I210*H210,2)</f>
        <v>0</v>
      </c>
      <c r="BL210" s="20" t="s">
        <v>173</v>
      </c>
      <c r="BM210" s="185" t="s">
        <v>528</v>
      </c>
    </row>
    <row r="211" s="2" customFormat="1">
      <c r="A211" s="39"/>
      <c r="B211" s="40"/>
      <c r="C211" s="39"/>
      <c r="D211" s="203" t="s">
        <v>243</v>
      </c>
      <c r="E211" s="39"/>
      <c r="F211" s="204" t="s">
        <v>529</v>
      </c>
      <c r="G211" s="39"/>
      <c r="H211" s="39"/>
      <c r="I211" s="189"/>
      <c r="J211" s="39"/>
      <c r="K211" s="39"/>
      <c r="L211" s="40"/>
      <c r="M211" s="190"/>
      <c r="N211" s="191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243</v>
      </c>
      <c r="AU211" s="20" t="s">
        <v>82</v>
      </c>
    </row>
    <row r="212" s="14" customFormat="1">
      <c r="A212" s="14"/>
      <c r="B212" s="205"/>
      <c r="C212" s="14"/>
      <c r="D212" s="187" t="s">
        <v>165</v>
      </c>
      <c r="E212" s="206" t="s">
        <v>3</v>
      </c>
      <c r="F212" s="207" t="s">
        <v>415</v>
      </c>
      <c r="G212" s="14"/>
      <c r="H212" s="206" t="s">
        <v>3</v>
      </c>
      <c r="I212" s="208"/>
      <c r="J212" s="14"/>
      <c r="K212" s="14"/>
      <c r="L212" s="205"/>
      <c r="M212" s="209"/>
      <c r="N212" s="210"/>
      <c r="O212" s="210"/>
      <c r="P212" s="210"/>
      <c r="Q212" s="210"/>
      <c r="R212" s="210"/>
      <c r="S212" s="210"/>
      <c r="T212" s="21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6" t="s">
        <v>165</v>
      </c>
      <c r="AU212" s="206" t="s">
        <v>82</v>
      </c>
      <c r="AV212" s="14" t="s">
        <v>80</v>
      </c>
      <c r="AW212" s="14" t="s">
        <v>33</v>
      </c>
      <c r="AX212" s="14" t="s">
        <v>72</v>
      </c>
      <c r="AY212" s="206" t="s">
        <v>147</v>
      </c>
    </row>
    <row r="213" s="14" customFormat="1">
      <c r="A213" s="14"/>
      <c r="B213" s="205"/>
      <c r="C213" s="14"/>
      <c r="D213" s="187" t="s">
        <v>165</v>
      </c>
      <c r="E213" s="206" t="s">
        <v>3</v>
      </c>
      <c r="F213" s="207" t="s">
        <v>523</v>
      </c>
      <c r="G213" s="14"/>
      <c r="H213" s="206" t="s">
        <v>3</v>
      </c>
      <c r="I213" s="208"/>
      <c r="J213" s="14"/>
      <c r="K213" s="14"/>
      <c r="L213" s="205"/>
      <c r="M213" s="209"/>
      <c r="N213" s="210"/>
      <c r="O213" s="210"/>
      <c r="P213" s="210"/>
      <c r="Q213" s="210"/>
      <c r="R213" s="210"/>
      <c r="S213" s="210"/>
      <c r="T213" s="21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6" t="s">
        <v>165</v>
      </c>
      <c r="AU213" s="206" t="s">
        <v>82</v>
      </c>
      <c r="AV213" s="14" t="s">
        <v>80</v>
      </c>
      <c r="AW213" s="14" t="s">
        <v>33</v>
      </c>
      <c r="AX213" s="14" t="s">
        <v>72</v>
      </c>
      <c r="AY213" s="206" t="s">
        <v>147</v>
      </c>
    </row>
    <row r="214" s="13" customFormat="1">
      <c r="A214" s="13"/>
      <c r="B214" s="192"/>
      <c r="C214" s="13"/>
      <c r="D214" s="187" t="s">
        <v>165</v>
      </c>
      <c r="E214" s="193" t="s">
        <v>3</v>
      </c>
      <c r="F214" s="194" t="s">
        <v>530</v>
      </c>
      <c r="G214" s="13"/>
      <c r="H214" s="195">
        <v>97.841999999999999</v>
      </c>
      <c r="I214" s="196"/>
      <c r="J214" s="13"/>
      <c r="K214" s="13"/>
      <c r="L214" s="192"/>
      <c r="M214" s="197"/>
      <c r="N214" s="198"/>
      <c r="O214" s="198"/>
      <c r="P214" s="198"/>
      <c r="Q214" s="198"/>
      <c r="R214" s="198"/>
      <c r="S214" s="198"/>
      <c r="T214" s="19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3" t="s">
        <v>165</v>
      </c>
      <c r="AU214" s="193" t="s">
        <v>82</v>
      </c>
      <c r="AV214" s="13" t="s">
        <v>82</v>
      </c>
      <c r="AW214" s="13" t="s">
        <v>33</v>
      </c>
      <c r="AX214" s="13" t="s">
        <v>80</v>
      </c>
      <c r="AY214" s="193" t="s">
        <v>147</v>
      </c>
    </row>
    <row r="215" s="2" customFormat="1" ht="16.5" customHeight="1">
      <c r="A215" s="39"/>
      <c r="B215" s="173"/>
      <c r="C215" s="174" t="s">
        <v>531</v>
      </c>
      <c r="D215" s="174" t="s">
        <v>150</v>
      </c>
      <c r="E215" s="175" t="s">
        <v>532</v>
      </c>
      <c r="F215" s="176" t="s">
        <v>533</v>
      </c>
      <c r="G215" s="177" t="s">
        <v>219</v>
      </c>
      <c r="H215" s="178">
        <v>97.841999999999999</v>
      </c>
      <c r="I215" s="179"/>
      <c r="J215" s="180">
        <f>ROUND(I215*H215,2)</f>
        <v>0</v>
      </c>
      <c r="K215" s="176" t="s">
        <v>241</v>
      </c>
      <c r="L215" s="40"/>
      <c r="M215" s="181" t="s">
        <v>3</v>
      </c>
      <c r="N215" s="182" t="s">
        <v>43</v>
      </c>
      <c r="O215" s="73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185" t="s">
        <v>173</v>
      </c>
      <c r="AT215" s="185" t="s">
        <v>150</v>
      </c>
      <c r="AU215" s="185" t="s">
        <v>82</v>
      </c>
      <c r="AY215" s="20" t="s">
        <v>147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20" t="s">
        <v>80</v>
      </c>
      <c r="BK215" s="186">
        <f>ROUND(I215*H215,2)</f>
        <v>0</v>
      </c>
      <c r="BL215" s="20" t="s">
        <v>173</v>
      </c>
      <c r="BM215" s="185" t="s">
        <v>534</v>
      </c>
    </row>
    <row r="216" s="2" customFormat="1">
      <c r="A216" s="39"/>
      <c r="B216" s="40"/>
      <c r="C216" s="39"/>
      <c r="D216" s="203" t="s">
        <v>243</v>
      </c>
      <c r="E216" s="39"/>
      <c r="F216" s="204" t="s">
        <v>535</v>
      </c>
      <c r="G216" s="39"/>
      <c r="H216" s="39"/>
      <c r="I216" s="189"/>
      <c r="J216" s="39"/>
      <c r="K216" s="39"/>
      <c r="L216" s="40"/>
      <c r="M216" s="190"/>
      <c r="N216" s="191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243</v>
      </c>
      <c r="AU216" s="20" t="s">
        <v>82</v>
      </c>
    </row>
    <row r="217" s="14" customFormat="1">
      <c r="A217" s="14"/>
      <c r="B217" s="205"/>
      <c r="C217" s="14"/>
      <c r="D217" s="187" t="s">
        <v>165</v>
      </c>
      <c r="E217" s="206" t="s">
        <v>3</v>
      </c>
      <c r="F217" s="207" t="s">
        <v>415</v>
      </c>
      <c r="G217" s="14"/>
      <c r="H217" s="206" t="s">
        <v>3</v>
      </c>
      <c r="I217" s="208"/>
      <c r="J217" s="14"/>
      <c r="K217" s="14"/>
      <c r="L217" s="205"/>
      <c r="M217" s="209"/>
      <c r="N217" s="210"/>
      <c r="O217" s="210"/>
      <c r="P217" s="210"/>
      <c r="Q217" s="210"/>
      <c r="R217" s="210"/>
      <c r="S217" s="210"/>
      <c r="T217" s="21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6" t="s">
        <v>165</v>
      </c>
      <c r="AU217" s="206" t="s">
        <v>82</v>
      </c>
      <c r="AV217" s="14" t="s">
        <v>80</v>
      </c>
      <c r="AW217" s="14" t="s">
        <v>33</v>
      </c>
      <c r="AX217" s="14" t="s">
        <v>72</v>
      </c>
      <c r="AY217" s="206" t="s">
        <v>147</v>
      </c>
    </row>
    <row r="218" s="14" customFormat="1">
      <c r="A218" s="14"/>
      <c r="B218" s="205"/>
      <c r="C218" s="14"/>
      <c r="D218" s="187" t="s">
        <v>165</v>
      </c>
      <c r="E218" s="206" t="s">
        <v>3</v>
      </c>
      <c r="F218" s="207" t="s">
        <v>523</v>
      </c>
      <c r="G218" s="14"/>
      <c r="H218" s="206" t="s">
        <v>3</v>
      </c>
      <c r="I218" s="208"/>
      <c r="J218" s="14"/>
      <c r="K218" s="14"/>
      <c r="L218" s="205"/>
      <c r="M218" s="209"/>
      <c r="N218" s="210"/>
      <c r="O218" s="210"/>
      <c r="P218" s="210"/>
      <c r="Q218" s="210"/>
      <c r="R218" s="210"/>
      <c r="S218" s="210"/>
      <c r="T218" s="21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6" t="s">
        <v>165</v>
      </c>
      <c r="AU218" s="206" t="s">
        <v>82</v>
      </c>
      <c r="AV218" s="14" t="s">
        <v>80</v>
      </c>
      <c r="AW218" s="14" t="s">
        <v>33</v>
      </c>
      <c r="AX218" s="14" t="s">
        <v>72</v>
      </c>
      <c r="AY218" s="206" t="s">
        <v>147</v>
      </c>
    </row>
    <row r="219" s="13" customFormat="1">
      <c r="A219" s="13"/>
      <c r="B219" s="192"/>
      <c r="C219" s="13"/>
      <c r="D219" s="187" t="s">
        <v>165</v>
      </c>
      <c r="E219" s="193" t="s">
        <v>3</v>
      </c>
      <c r="F219" s="194" t="s">
        <v>530</v>
      </c>
      <c r="G219" s="13"/>
      <c r="H219" s="195">
        <v>97.841999999999999</v>
      </c>
      <c r="I219" s="196"/>
      <c r="J219" s="13"/>
      <c r="K219" s="13"/>
      <c r="L219" s="192"/>
      <c r="M219" s="197"/>
      <c r="N219" s="198"/>
      <c r="O219" s="198"/>
      <c r="P219" s="198"/>
      <c r="Q219" s="198"/>
      <c r="R219" s="198"/>
      <c r="S219" s="198"/>
      <c r="T219" s="19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3" t="s">
        <v>165</v>
      </c>
      <c r="AU219" s="193" t="s">
        <v>82</v>
      </c>
      <c r="AV219" s="13" t="s">
        <v>82</v>
      </c>
      <c r="AW219" s="13" t="s">
        <v>33</v>
      </c>
      <c r="AX219" s="13" t="s">
        <v>80</v>
      </c>
      <c r="AY219" s="193" t="s">
        <v>147</v>
      </c>
    </row>
    <row r="220" s="2" customFormat="1" ht="16.5" customHeight="1">
      <c r="A220" s="39"/>
      <c r="B220" s="173"/>
      <c r="C220" s="174" t="s">
        <v>536</v>
      </c>
      <c r="D220" s="174" t="s">
        <v>150</v>
      </c>
      <c r="E220" s="175" t="s">
        <v>537</v>
      </c>
      <c r="F220" s="176" t="s">
        <v>538</v>
      </c>
      <c r="G220" s="177" t="s">
        <v>219</v>
      </c>
      <c r="H220" s="178">
        <v>97.841999999999999</v>
      </c>
      <c r="I220" s="179"/>
      <c r="J220" s="180">
        <f>ROUND(I220*H220,2)</f>
        <v>0</v>
      </c>
      <c r="K220" s="176" t="s">
        <v>241</v>
      </c>
      <c r="L220" s="40"/>
      <c r="M220" s="181" t="s">
        <v>3</v>
      </c>
      <c r="N220" s="182" t="s">
        <v>43</v>
      </c>
      <c r="O220" s="73"/>
      <c r="P220" s="183">
        <f>O220*H220</f>
        <v>0</v>
      </c>
      <c r="Q220" s="183">
        <v>0.0025000000000000001</v>
      </c>
      <c r="R220" s="183">
        <f>Q220*H220</f>
        <v>0.24460499999999999</v>
      </c>
      <c r="S220" s="183">
        <v>0</v>
      </c>
      <c r="T220" s="18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185" t="s">
        <v>173</v>
      </c>
      <c r="AT220" s="185" t="s">
        <v>150</v>
      </c>
      <c r="AU220" s="185" t="s">
        <v>82</v>
      </c>
      <c r="AY220" s="20" t="s">
        <v>147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20" t="s">
        <v>80</v>
      </c>
      <c r="BK220" s="186">
        <f>ROUND(I220*H220,2)</f>
        <v>0</v>
      </c>
      <c r="BL220" s="20" t="s">
        <v>173</v>
      </c>
      <c r="BM220" s="185" t="s">
        <v>539</v>
      </c>
    </row>
    <row r="221" s="2" customFormat="1">
      <c r="A221" s="39"/>
      <c r="B221" s="40"/>
      <c r="C221" s="39"/>
      <c r="D221" s="203" t="s">
        <v>243</v>
      </c>
      <c r="E221" s="39"/>
      <c r="F221" s="204" t="s">
        <v>540</v>
      </c>
      <c r="G221" s="39"/>
      <c r="H221" s="39"/>
      <c r="I221" s="189"/>
      <c r="J221" s="39"/>
      <c r="K221" s="39"/>
      <c r="L221" s="40"/>
      <c r="M221" s="190"/>
      <c r="N221" s="191"/>
      <c r="O221" s="73"/>
      <c r="P221" s="73"/>
      <c r="Q221" s="73"/>
      <c r="R221" s="73"/>
      <c r="S221" s="73"/>
      <c r="T221" s="74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20" t="s">
        <v>243</v>
      </c>
      <c r="AU221" s="20" t="s">
        <v>82</v>
      </c>
    </row>
    <row r="222" s="14" customFormat="1">
      <c r="A222" s="14"/>
      <c r="B222" s="205"/>
      <c r="C222" s="14"/>
      <c r="D222" s="187" t="s">
        <v>165</v>
      </c>
      <c r="E222" s="206" t="s">
        <v>3</v>
      </c>
      <c r="F222" s="207" t="s">
        <v>415</v>
      </c>
      <c r="G222" s="14"/>
      <c r="H222" s="206" t="s">
        <v>3</v>
      </c>
      <c r="I222" s="208"/>
      <c r="J222" s="14"/>
      <c r="K222" s="14"/>
      <c r="L222" s="205"/>
      <c r="M222" s="209"/>
      <c r="N222" s="210"/>
      <c r="O222" s="210"/>
      <c r="P222" s="210"/>
      <c r="Q222" s="210"/>
      <c r="R222" s="210"/>
      <c r="S222" s="210"/>
      <c r="T222" s="21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6" t="s">
        <v>165</v>
      </c>
      <c r="AU222" s="206" t="s">
        <v>82</v>
      </c>
      <c r="AV222" s="14" t="s">
        <v>80</v>
      </c>
      <c r="AW222" s="14" t="s">
        <v>33</v>
      </c>
      <c r="AX222" s="14" t="s">
        <v>72</v>
      </c>
      <c r="AY222" s="206" t="s">
        <v>147</v>
      </c>
    </row>
    <row r="223" s="14" customFormat="1">
      <c r="A223" s="14"/>
      <c r="B223" s="205"/>
      <c r="C223" s="14"/>
      <c r="D223" s="187" t="s">
        <v>165</v>
      </c>
      <c r="E223" s="206" t="s">
        <v>3</v>
      </c>
      <c r="F223" s="207" t="s">
        <v>523</v>
      </c>
      <c r="G223" s="14"/>
      <c r="H223" s="206" t="s">
        <v>3</v>
      </c>
      <c r="I223" s="208"/>
      <c r="J223" s="14"/>
      <c r="K223" s="14"/>
      <c r="L223" s="205"/>
      <c r="M223" s="209"/>
      <c r="N223" s="210"/>
      <c r="O223" s="210"/>
      <c r="P223" s="210"/>
      <c r="Q223" s="210"/>
      <c r="R223" s="210"/>
      <c r="S223" s="210"/>
      <c r="T223" s="21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6" t="s">
        <v>165</v>
      </c>
      <c r="AU223" s="206" t="s">
        <v>82</v>
      </c>
      <c r="AV223" s="14" t="s">
        <v>80</v>
      </c>
      <c r="AW223" s="14" t="s">
        <v>33</v>
      </c>
      <c r="AX223" s="14" t="s">
        <v>72</v>
      </c>
      <c r="AY223" s="206" t="s">
        <v>147</v>
      </c>
    </row>
    <row r="224" s="13" customFormat="1">
      <c r="A224" s="13"/>
      <c r="B224" s="192"/>
      <c r="C224" s="13"/>
      <c r="D224" s="187" t="s">
        <v>165</v>
      </c>
      <c r="E224" s="193" t="s">
        <v>3</v>
      </c>
      <c r="F224" s="194" t="s">
        <v>530</v>
      </c>
      <c r="G224" s="13"/>
      <c r="H224" s="195">
        <v>97.841999999999999</v>
      </c>
      <c r="I224" s="196"/>
      <c r="J224" s="13"/>
      <c r="K224" s="13"/>
      <c r="L224" s="192"/>
      <c r="M224" s="197"/>
      <c r="N224" s="198"/>
      <c r="O224" s="198"/>
      <c r="P224" s="198"/>
      <c r="Q224" s="198"/>
      <c r="R224" s="198"/>
      <c r="S224" s="198"/>
      <c r="T224" s="19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3" t="s">
        <v>165</v>
      </c>
      <c r="AU224" s="193" t="s">
        <v>82</v>
      </c>
      <c r="AV224" s="13" t="s">
        <v>82</v>
      </c>
      <c r="AW224" s="13" t="s">
        <v>33</v>
      </c>
      <c r="AX224" s="13" t="s">
        <v>80</v>
      </c>
      <c r="AY224" s="193" t="s">
        <v>147</v>
      </c>
    </row>
    <row r="225" s="2" customFormat="1" ht="24.15" customHeight="1">
      <c r="A225" s="39"/>
      <c r="B225" s="173"/>
      <c r="C225" s="174" t="s">
        <v>8</v>
      </c>
      <c r="D225" s="174" t="s">
        <v>150</v>
      </c>
      <c r="E225" s="175" t="s">
        <v>541</v>
      </c>
      <c r="F225" s="176" t="s">
        <v>542</v>
      </c>
      <c r="G225" s="177" t="s">
        <v>259</v>
      </c>
      <c r="H225" s="178">
        <v>1.321</v>
      </c>
      <c r="I225" s="179"/>
      <c r="J225" s="180">
        <f>ROUND(I225*H225,2)</f>
        <v>0</v>
      </c>
      <c r="K225" s="176" t="s">
        <v>241</v>
      </c>
      <c r="L225" s="40"/>
      <c r="M225" s="181" t="s">
        <v>3</v>
      </c>
      <c r="N225" s="182" t="s">
        <v>43</v>
      </c>
      <c r="O225" s="73"/>
      <c r="P225" s="183">
        <f>O225*H225</f>
        <v>0</v>
      </c>
      <c r="Q225" s="183">
        <v>1.04922</v>
      </c>
      <c r="R225" s="183">
        <f>Q225*H225</f>
        <v>1.3860196199999999</v>
      </c>
      <c r="S225" s="183">
        <v>0</v>
      </c>
      <c r="T225" s="18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185" t="s">
        <v>173</v>
      </c>
      <c r="AT225" s="185" t="s">
        <v>150</v>
      </c>
      <c r="AU225" s="185" t="s">
        <v>82</v>
      </c>
      <c r="AY225" s="20" t="s">
        <v>147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20" t="s">
        <v>80</v>
      </c>
      <c r="BK225" s="186">
        <f>ROUND(I225*H225,2)</f>
        <v>0</v>
      </c>
      <c r="BL225" s="20" t="s">
        <v>173</v>
      </c>
      <c r="BM225" s="185" t="s">
        <v>543</v>
      </c>
    </row>
    <row r="226" s="2" customFormat="1">
      <c r="A226" s="39"/>
      <c r="B226" s="40"/>
      <c r="C226" s="39"/>
      <c r="D226" s="203" t="s">
        <v>243</v>
      </c>
      <c r="E226" s="39"/>
      <c r="F226" s="204" t="s">
        <v>544</v>
      </c>
      <c r="G226" s="39"/>
      <c r="H226" s="39"/>
      <c r="I226" s="189"/>
      <c r="J226" s="39"/>
      <c r="K226" s="39"/>
      <c r="L226" s="40"/>
      <c r="M226" s="190"/>
      <c r="N226" s="191"/>
      <c r="O226" s="73"/>
      <c r="P226" s="73"/>
      <c r="Q226" s="73"/>
      <c r="R226" s="73"/>
      <c r="S226" s="73"/>
      <c r="T226" s="74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20" t="s">
        <v>243</v>
      </c>
      <c r="AU226" s="20" t="s">
        <v>82</v>
      </c>
    </row>
    <row r="227" s="14" customFormat="1">
      <c r="A227" s="14"/>
      <c r="B227" s="205"/>
      <c r="C227" s="14"/>
      <c r="D227" s="187" t="s">
        <v>165</v>
      </c>
      <c r="E227" s="206" t="s">
        <v>3</v>
      </c>
      <c r="F227" s="207" t="s">
        <v>415</v>
      </c>
      <c r="G227" s="14"/>
      <c r="H227" s="206" t="s">
        <v>3</v>
      </c>
      <c r="I227" s="208"/>
      <c r="J227" s="14"/>
      <c r="K227" s="14"/>
      <c r="L227" s="205"/>
      <c r="M227" s="209"/>
      <c r="N227" s="210"/>
      <c r="O227" s="210"/>
      <c r="P227" s="210"/>
      <c r="Q227" s="210"/>
      <c r="R227" s="210"/>
      <c r="S227" s="210"/>
      <c r="T227" s="21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6" t="s">
        <v>165</v>
      </c>
      <c r="AU227" s="206" t="s">
        <v>82</v>
      </c>
      <c r="AV227" s="14" t="s">
        <v>80</v>
      </c>
      <c r="AW227" s="14" t="s">
        <v>33</v>
      </c>
      <c r="AX227" s="14" t="s">
        <v>72</v>
      </c>
      <c r="AY227" s="206" t="s">
        <v>147</v>
      </c>
    </row>
    <row r="228" s="14" customFormat="1">
      <c r="A228" s="14"/>
      <c r="B228" s="205"/>
      <c r="C228" s="14"/>
      <c r="D228" s="187" t="s">
        <v>165</v>
      </c>
      <c r="E228" s="206" t="s">
        <v>3</v>
      </c>
      <c r="F228" s="207" t="s">
        <v>523</v>
      </c>
      <c r="G228" s="14"/>
      <c r="H228" s="206" t="s">
        <v>3</v>
      </c>
      <c r="I228" s="208"/>
      <c r="J228" s="14"/>
      <c r="K228" s="14"/>
      <c r="L228" s="205"/>
      <c r="M228" s="209"/>
      <c r="N228" s="210"/>
      <c r="O228" s="210"/>
      <c r="P228" s="210"/>
      <c r="Q228" s="210"/>
      <c r="R228" s="210"/>
      <c r="S228" s="210"/>
      <c r="T228" s="21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6" t="s">
        <v>165</v>
      </c>
      <c r="AU228" s="206" t="s">
        <v>82</v>
      </c>
      <c r="AV228" s="14" t="s">
        <v>80</v>
      </c>
      <c r="AW228" s="14" t="s">
        <v>33</v>
      </c>
      <c r="AX228" s="14" t="s">
        <v>72</v>
      </c>
      <c r="AY228" s="206" t="s">
        <v>147</v>
      </c>
    </row>
    <row r="229" s="13" customFormat="1">
      <c r="A229" s="13"/>
      <c r="B229" s="192"/>
      <c r="C229" s="13"/>
      <c r="D229" s="187" t="s">
        <v>165</v>
      </c>
      <c r="E229" s="193" t="s">
        <v>3</v>
      </c>
      <c r="F229" s="194" t="s">
        <v>545</v>
      </c>
      <c r="G229" s="13"/>
      <c r="H229" s="195">
        <v>1.321</v>
      </c>
      <c r="I229" s="196"/>
      <c r="J229" s="13"/>
      <c r="K229" s="13"/>
      <c r="L229" s="192"/>
      <c r="M229" s="197"/>
      <c r="N229" s="198"/>
      <c r="O229" s="198"/>
      <c r="P229" s="198"/>
      <c r="Q229" s="198"/>
      <c r="R229" s="198"/>
      <c r="S229" s="198"/>
      <c r="T229" s="19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3" t="s">
        <v>165</v>
      </c>
      <c r="AU229" s="193" t="s">
        <v>82</v>
      </c>
      <c r="AV229" s="13" t="s">
        <v>82</v>
      </c>
      <c r="AW229" s="13" t="s">
        <v>33</v>
      </c>
      <c r="AX229" s="13" t="s">
        <v>80</v>
      </c>
      <c r="AY229" s="193" t="s">
        <v>147</v>
      </c>
    </row>
    <row r="230" s="2" customFormat="1" ht="21.75" customHeight="1">
      <c r="A230" s="39"/>
      <c r="B230" s="173"/>
      <c r="C230" s="174" t="s">
        <v>546</v>
      </c>
      <c r="D230" s="174" t="s">
        <v>150</v>
      </c>
      <c r="E230" s="175" t="s">
        <v>547</v>
      </c>
      <c r="F230" s="176" t="s">
        <v>548</v>
      </c>
      <c r="G230" s="177" t="s">
        <v>259</v>
      </c>
      <c r="H230" s="178">
        <v>7.6299999999999999</v>
      </c>
      <c r="I230" s="179"/>
      <c r="J230" s="180">
        <f>ROUND(I230*H230,2)</f>
        <v>0</v>
      </c>
      <c r="K230" s="176" t="s">
        <v>241</v>
      </c>
      <c r="L230" s="40"/>
      <c r="M230" s="181" t="s">
        <v>3</v>
      </c>
      <c r="N230" s="182" t="s">
        <v>43</v>
      </c>
      <c r="O230" s="73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185" t="s">
        <v>173</v>
      </c>
      <c r="AT230" s="185" t="s">
        <v>150</v>
      </c>
      <c r="AU230" s="185" t="s">
        <v>82</v>
      </c>
      <c r="AY230" s="20" t="s">
        <v>147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20" t="s">
        <v>80</v>
      </c>
      <c r="BK230" s="186">
        <f>ROUND(I230*H230,2)</f>
        <v>0</v>
      </c>
      <c r="BL230" s="20" t="s">
        <v>173</v>
      </c>
      <c r="BM230" s="185" t="s">
        <v>549</v>
      </c>
    </row>
    <row r="231" s="2" customFormat="1">
      <c r="A231" s="39"/>
      <c r="B231" s="40"/>
      <c r="C231" s="39"/>
      <c r="D231" s="203" t="s">
        <v>243</v>
      </c>
      <c r="E231" s="39"/>
      <c r="F231" s="204" t="s">
        <v>550</v>
      </c>
      <c r="G231" s="39"/>
      <c r="H231" s="39"/>
      <c r="I231" s="189"/>
      <c r="J231" s="39"/>
      <c r="K231" s="39"/>
      <c r="L231" s="40"/>
      <c r="M231" s="190"/>
      <c r="N231" s="191"/>
      <c r="O231" s="73"/>
      <c r="P231" s="73"/>
      <c r="Q231" s="73"/>
      <c r="R231" s="73"/>
      <c r="S231" s="73"/>
      <c r="T231" s="74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20" t="s">
        <v>243</v>
      </c>
      <c r="AU231" s="20" t="s">
        <v>82</v>
      </c>
    </row>
    <row r="232" s="14" customFormat="1">
      <c r="A232" s="14"/>
      <c r="B232" s="205"/>
      <c r="C232" s="14"/>
      <c r="D232" s="187" t="s">
        <v>165</v>
      </c>
      <c r="E232" s="206" t="s">
        <v>3</v>
      </c>
      <c r="F232" s="207" t="s">
        <v>551</v>
      </c>
      <c r="G232" s="14"/>
      <c r="H232" s="206" t="s">
        <v>3</v>
      </c>
      <c r="I232" s="208"/>
      <c r="J232" s="14"/>
      <c r="K232" s="14"/>
      <c r="L232" s="205"/>
      <c r="M232" s="209"/>
      <c r="N232" s="210"/>
      <c r="O232" s="210"/>
      <c r="P232" s="210"/>
      <c r="Q232" s="210"/>
      <c r="R232" s="210"/>
      <c r="S232" s="210"/>
      <c r="T232" s="21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6" t="s">
        <v>165</v>
      </c>
      <c r="AU232" s="206" t="s">
        <v>82</v>
      </c>
      <c r="AV232" s="14" t="s">
        <v>80</v>
      </c>
      <c r="AW232" s="14" t="s">
        <v>33</v>
      </c>
      <c r="AX232" s="14" t="s">
        <v>72</v>
      </c>
      <c r="AY232" s="206" t="s">
        <v>147</v>
      </c>
    </row>
    <row r="233" s="13" customFormat="1">
      <c r="A233" s="13"/>
      <c r="B233" s="192"/>
      <c r="C233" s="13"/>
      <c r="D233" s="187" t="s">
        <v>165</v>
      </c>
      <c r="E233" s="193" t="s">
        <v>3</v>
      </c>
      <c r="F233" s="194" t="s">
        <v>552</v>
      </c>
      <c r="G233" s="13"/>
      <c r="H233" s="195">
        <v>7.6299999999999999</v>
      </c>
      <c r="I233" s="196"/>
      <c r="J233" s="13"/>
      <c r="K233" s="13"/>
      <c r="L233" s="192"/>
      <c r="M233" s="197"/>
      <c r="N233" s="198"/>
      <c r="O233" s="198"/>
      <c r="P233" s="198"/>
      <c r="Q233" s="198"/>
      <c r="R233" s="198"/>
      <c r="S233" s="198"/>
      <c r="T233" s="19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3" t="s">
        <v>165</v>
      </c>
      <c r="AU233" s="193" t="s">
        <v>82</v>
      </c>
      <c r="AV233" s="13" t="s">
        <v>82</v>
      </c>
      <c r="AW233" s="13" t="s">
        <v>33</v>
      </c>
      <c r="AX233" s="13" t="s">
        <v>80</v>
      </c>
      <c r="AY233" s="193" t="s">
        <v>147</v>
      </c>
    </row>
    <row r="234" s="2" customFormat="1" ht="24.15" customHeight="1">
      <c r="A234" s="39"/>
      <c r="B234" s="173"/>
      <c r="C234" s="228" t="s">
        <v>553</v>
      </c>
      <c r="D234" s="228" t="s">
        <v>457</v>
      </c>
      <c r="E234" s="229" t="s">
        <v>554</v>
      </c>
      <c r="F234" s="230" t="s">
        <v>555</v>
      </c>
      <c r="G234" s="231" t="s">
        <v>259</v>
      </c>
      <c r="H234" s="232">
        <v>7.6299999999999999</v>
      </c>
      <c r="I234" s="233"/>
      <c r="J234" s="234">
        <f>ROUND(I234*H234,2)</f>
        <v>0</v>
      </c>
      <c r="K234" s="230" t="s">
        <v>556</v>
      </c>
      <c r="L234" s="235"/>
      <c r="M234" s="236" t="s">
        <v>3</v>
      </c>
      <c r="N234" s="237" t="s">
        <v>43</v>
      </c>
      <c r="O234" s="73"/>
      <c r="P234" s="183">
        <f>O234*H234</f>
        <v>0</v>
      </c>
      <c r="Q234" s="183">
        <v>1</v>
      </c>
      <c r="R234" s="183">
        <f>Q234*H234</f>
        <v>7.6299999999999999</v>
      </c>
      <c r="S234" s="183">
        <v>0</v>
      </c>
      <c r="T234" s="18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185" t="s">
        <v>194</v>
      </c>
      <c r="AT234" s="185" t="s">
        <v>457</v>
      </c>
      <c r="AU234" s="185" t="s">
        <v>82</v>
      </c>
      <c r="AY234" s="20" t="s">
        <v>147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20" t="s">
        <v>80</v>
      </c>
      <c r="BK234" s="186">
        <f>ROUND(I234*H234,2)</f>
        <v>0</v>
      </c>
      <c r="BL234" s="20" t="s">
        <v>173</v>
      </c>
      <c r="BM234" s="185" t="s">
        <v>557</v>
      </c>
    </row>
    <row r="235" s="14" customFormat="1">
      <c r="A235" s="14"/>
      <c r="B235" s="205"/>
      <c r="C235" s="14"/>
      <c r="D235" s="187" t="s">
        <v>165</v>
      </c>
      <c r="E235" s="206" t="s">
        <v>3</v>
      </c>
      <c r="F235" s="207" t="s">
        <v>551</v>
      </c>
      <c r="G235" s="14"/>
      <c r="H235" s="206" t="s">
        <v>3</v>
      </c>
      <c r="I235" s="208"/>
      <c r="J235" s="14"/>
      <c r="K235" s="14"/>
      <c r="L235" s="205"/>
      <c r="M235" s="209"/>
      <c r="N235" s="210"/>
      <c r="O235" s="210"/>
      <c r="P235" s="210"/>
      <c r="Q235" s="210"/>
      <c r="R235" s="210"/>
      <c r="S235" s="210"/>
      <c r="T235" s="21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6" t="s">
        <v>165</v>
      </c>
      <c r="AU235" s="206" t="s">
        <v>82</v>
      </c>
      <c r="AV235" s="14" t="s">
        <v>80</v>
      </c>
      <c r="AW235" s="14" t="s">
        <v>33</v>
      </c>
      <c r="AX235" s="14" t="s">
        <v>72</v>
      </c>
      <c r="AY235" s="206" t="s">
        <v>147</v>
      </c>
    </row>
    <row r="236" s="13" customFormat="1">
      <c r="A236" s="13"/>
      <c r="B236" s="192"/>
      <c r="C236" s="13"/>
      <c r="D236" s="187" t="s">
        <v>165</v>
      </c>
      <c r="E236" s="193" t="s">
        <v>3</v>
      </c>
      <c r="F236" s="194" t="s">
        <v>552</v>
      </c>
      <c r="G236" s="13"/>
      <c r="H236" s="195">
        <v>7.6299999999999999</v>
      </c>
      <c r="I236" s="196"/>
      <c r="J236" s="13"/>
      <c r="K236" s="13"/>
      <c r="L236" s="192"/>
      <c r="M236" s="197"/>
      <c r="N236" s="198"/>
      <c r="O236" s="198"/>
      <c r="P236" s="198"/>
      <c r="Q236" s="198"/>
      <c r="R236" s="198"/>
      <c r="S236" s="198"/>
      <c r="T236" s="19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3" t="s">
        <v>165</v>
      </c>
      <c r="AU236" s="193" t="s">
        <v>82</v>
      </c>
      <c r="AV236" s="13" t="s">
        <v>82</v>
      </c>
      <c r="AW236" s="13" t="s">
        <v>33</v>
      </c>
      <c r="AX236" s="13" t="s">
        <v>80</v>
      </c>
      <c r="AY236" s="193" t="s">
        <v>147</v>
      </c>
    </row>
    <row r="237" s="2" customFormat="1" ht="33" customHeight="1">
      <c r="A237" s="39"/>
      <c r="B237" s="173"/>
      <c r="C237" s="174" t="s">
        <v>558</v>
      </c>
      <c r="D237" s="174" t="s">
        <v>150</v>
      </c>
      <c r="E237" s="175" t="s">
        <v>559</v>
      </c>
      <c r="F237" s="176" t="s">
        <v>560</v>
      </c>
      <c r="G237" s="177" t="s">
        <v>219</v>
      </c>
      <c r="H237" s="178">
        <v>307.49200000000002</v>
      </c>
      <c r="I237" s="179"/>
      <c r="J237" s="180">
        <f>ROUND(I237*H237,2)</f>
        <v>0</v>
      </c>
      <c r="K237" s="176" t="s">
        <v>241</v>
      </c>
      <c r="L237" s="40"/>
      <c r="M237" s="181" t="s">
        <v>3</v>
      </c>
      <c r="N237" s="182" t="s">
        <v>43</v>
      </c>
      <c r="O237" s="73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185" t="s">
        <v>173</v>
      </c>
      <c r="AT237" s="185" t="s">
        <v>150</v>
      </c>
      <c r="AU237" s="185" t="s">
        <v>82</v>
      </c>
      <c r="AY237" s="20" t="s">
        <v>147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20" t="s">
        <v>80</v>
      </c>
      <c r="BK237" s="186">
        <f>ROUND(I237*H237,2)</f>
        <v>0</v>
      </c>
      <c r="BL237" s="20" t="s">
        <v>173</v>
      </c>
      <c r="BM237" s="185" t="s">
        <v>561</v>
      </c>
    </row>
    <row r="238" s="2" customFormat="1">
      <c r="A238" s="39"/>
      <c r="B238" s="40"/>
      <c r="C238" s="39"/>
      <c r="D238" s="203" t="s">
        <v>243</v>
      </c>
      <c r="E238" s="39"/>
      <c r="F238" s="204" t="s">
        <v>562</v>
      </c>
      <c r="G238" s="39"/>
      <c r="H238" s="39"/>
      <c r="I238" s="189"/>
      <c r="J238" s="39"/>
      <c r="K238" s="39"/>
      <c r="L238" s="40"/>
      <c r="M238" s="190"/>
      <c r="N238" s="191"/>
      <c r="O238" s="73"/>
      <c r="P238" s="73"/>
      <c r="Q238" s="73"/>
      <c r="R238" s="73"/>
      <c r="S238" s="73"/>
      <c r="T238" s="74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20" t="s">
        <v>243</v>
      </c>
      <c r="AU238" s="20" t="s">
        <v>82</v>
      </c>
    </row>
    <row r="239" s="14" customFormat="1">
      <c r="A239" s="14"/>
      <c r="B239" s="205"/>
      <c r="C239" s="14"/>
      <c r="D239" s="187" t="s">
        <v>165</v>
      </c>
      <c r="E239" s="206" t="s">
        <v>3</v>
      </c>
      <c r="F239" s="207" t="s">
        <v>563</v>
      </c>
      <c r="G239" s="14"/>
      <c r="H239" s="206" t="s">
        <v>3</v>
      </c>
      <c r="I239" s="208"/>
      <c r="J239" s="14"/>
      <c r="K239" s="14"/>
      <c r="L239" s="205"/>
      <c r="M239" s="209"/>
      <c r="N239" s="210"/>
      <c r="O239" s="210"/>
      <c r="P239" s="210"/>
      <c r="Q239" s="210"/>
      <c r="R239" s="210"/>
      <c r="S239" s="210"/>
      <c r="T239" s="21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6" t="s">
        <v>165</v>
      </c>
      <c r="AU239" s="206" t="s">
        <v>82</v>
      </c>
      <c r="AV239" s="14" t="s">
        <v>80</v>
      </c>
      <c r="AW239" s="14" t="s">
        <v>33</v>
      </c>
      <c r="AX239" s="14" t="s">
        <v>72</v>
      </c>
      <c r="AY239" s="206" t="s">
        <v>147</v>
      </c>
    </row>
    <row r="240" s="13" customFormat="1">
      <c r="A240" s="13"/>
      <c r="B240" s="192"/>
      <c r="C240" s="13"/>
      <c r="D240" s="187" t="s">
        <v>165</v>
      </c>
      <c r="E240" s="193" t="s">
        <v>3</v>
      </c>
      <c r="F240" s="194" t="s">
        <v>564</v>
      </c>
      <c r="G240" s="13"/>
      <c r="H240" s="195">
        <v>141.59200000000001</v>
      </c>
      <c r="I240" s="196"/>
      <c r="J240" s="13"/>
      <c r="K240" s="13"/>
      <c r="L240" s="192"/>
      <c r="M240" s="197"/>
      <c r="N240" s="198"/>
      <c r="O240" s="198"/>
      <c r="P240" s="198"/>
      <c r="Q240" s="198"/>
      <c r="R240" s="198"/>
      <c r="S240" s="198"/>
      <c r="T240" s="19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3" t="s">
        <v>165</v>
      </c>
      <c r="AU240" s="193" t="s">
        <v>82</v>
      </c>
      <c r="AV240" s="13" t="s">
        <v>82</v>
      </c>
      <c r="AW240" s="13" t="s">
        <v>33</v>
      </c>
      <c r="AX240" s="13" t="s">
        <v>72</v>
      </c>
      <c r="AY240" s="193" t="s">
        <v>147</v>
      </c>
    </row>
    <row r="241" s="13" customFormat="1">
      <c r="A241" s="13"/>
      <c r="B241" s="192"/>
      <c r="C241" s="13"/>
      <c r="D241" s="187" t="s">
        <v>165</v>
      </c>
      <c r="E241" s="193" t="s">
        <v>3</v>
      </c>
      <c r="F241" s="194" t="s">
        <v>565</v>
      </c>
      <c r="G241" s="13"/>
      <c r="H241" s="195">
        <v>127.56</v>
      </c>
      <c r="I241" s="196"/>
      <c r="J241" s="13"/>
      <c r="K241" s="13"/>
      <c r="L241" s="192"/>
      <c r="M241" s="197"/>
      <c r="N241" s="198"/>
      <c r="O241" s="198"/>
      <c r="P241" s="198"/>
      <c r="Q241" s="198"/>
      <c r="R241" s="198"/>
      <c r="S241" s="198"/>
      <c r="T241" s="19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3" t="s">
        <v>165</v>
      </c>
      <c r="AU241" s="193" t="s">
        <v>82</v>
      </c>
      <c r="AV241" s="13" t="s">
        <v>82</v>
      </c>
      <c r="AW241" s="13" t="s">
        <v>33</v>
      </c>
      <c r="AX241" s="13" t="s">
        <v>72</v>
      </c>
      <c r="AY241" s="193" t="s">
        <v>147</v>
      </c>
    </row>
    <row r="242" s="13" customFormat="1">
      <c r="A242" s="13"/>
      <c r="B242" s="192"/>
      <c r="C242" s="13"/>
      <c r="D242" s="187" t="s">
        <v>165</v>
      </c>
      <c r="E242" s="193" t="s">
        <v>3</v>
      </c>
      <c r="F242" s="194" t="s">
        <v>566</v>
      </c>
      <c r="G242" s="13"/>
      <c r="H242" s="195">
        <v>64.260000000000005</v>
      </c>
      <c r="I242" s="196"/>
      <c r="J242" s="13"/>
      <c r="K242" s="13"/>
      <c r="L242" s="192"/>
      <c r="M242" s="197"/>
      <c r="N242" s="198"/>
      <c r="O242" s="198"/>
      <c r="P242" s="198"/>
      <c r="Q242" s="198"/>
      <c r="R242" s="198"/>
      <c r="S242" s="198"/>
      <c r="T242" s="19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3" t="s">
        <v>165</v>
      </c>
      <c r="AU242" s="193" t="s">
        <v>82</v>
      </c>
      <c r="AV242" s="13" t="s">
        <v>82</v>
      </c>
      <c r="AW242" s="13" t="s">
        <v>33</v>
      </c>
      <c r="AX242" s="13" t="s">
        <v>72</v>
      </c>
      <c r="AY242" s="193" t="s">
        <v>147</v>
      </c>
    </row>
    <row r="243" s="13" customFormat="1">
      <c r="A243" s="13"/>
      <c r="B243" s="192"/>
      <c r="C243" s="13"/>
      <c r="D243" s="187" t="s">
        <v>165</v>
      </c>
      <c r="E243" s="193" t="s">
        <v>3</v>
      </c>
      <c r="F243" s="194" t="s">
        <v>567</v>
      </c>
      <c r="G243" s="13"/>
      <c r="H243" s="195">
        <v>-25.920000000000002</v>
      </c>
      <c r="I243" s="196"/>
      <c r="J243" s="13"/>
      <c r="K243" s="13"/>
      <c r="L243" s="192"/>
      <c r="M243" s="197"/>
      <c r="N243" s="198"/>
      <c r="O243" s="198"/>
      <c r="P243" s="198"/>
      <c r="Q243" s="198"/>
      <c r="R243" s="198"/>
      <c r="S243" s="198"/>
      <c r="T243" s="19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3" t="s">
        <v>165</v>
      </c>
      <c r="AU243" s="193" t="s">
        <v>82</v>
      </c>
      <c r="AV243" s="13" t="s">
        <v>82</v>
      </c>
      <c r="AW243" s="13" t="s">
        <v>33</v>
      </c>
      <c r="AX243" s="13" t="s">
        <v>72</v>
      </c>
      <c r="AY243" s="193" t="s">
        <v>147</v>
      </c>
    </row>
    <row r="244" s="15" customFormat="1">
      <c r="A244" s="15"/>
      <c r="B244" s="212"/>
      <c r="C244" s="15"/>
      <c r="D244" s="187" t="s">
        <v>165</v>
      </c>
      <c r="E244" s="213" t="s">
        <v>3</v>
      </c>
      <c r="F244" s="214" t="s">
        <v>247</v>
      </c>
      <c r="G244" s="15"/>
      <c r="H244" s="215">
        <v>307.49200000000002</v>
      </c>
      <c r="I244" s="216"/>
      <c r="J244" s="15"/>
      <c r="K244" s="15"/>
      <c r="L244" s="212"/>
      <c r="M244" s="217"/>
      <c r="N244" s="218"/>
      <c r="O244" s="218"/>
      <c r="P244" s="218"/>
      <c r="Q244" s="218"/>
      <c r="R244" s="218"/>
      <c r="S244" s="218"/>
      <c r="T244" s="219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3" t="s">
        <v>165</v>
      </c>
      <c r="AU244" s="213" t="s">
        <v>82</v>
      </c>
      <c r="AV244" s="15" t="s">
        <v>173</v>
      </c>
      <c r="AW244" s="15" t="s">
        <v>33</v>
      </c>
      <c r="AX244" s="15" t="s">
        <v>80</v>
      </c>
      <c r="AY244" s="213" t="s">
        <v>147</v>
      </c>
    </row>
    <row r="245" s="2" customFormat="1" ht="37.8" customHeight="1">
      <c r="A245" s="39"/>
      <c r="B245" s="173"/>
      <c r="C245" s="228" t="s">
        <v>568</v>
      </c>
      <c r="D245" s="228" t="s">
        <v>457</v>
      </c>
      <c r="E245" s="229" t="s">
        <v>569</v>
      </c>
      <c r="F245" s="230" t="s">
        <v>570</v>
      </c>
      <c r="G245" s="231" t="s">
        <v>219</v>
      </c>
      <c r="H245" s="232">
        <v>338.24099999999999</v>
      </c>
      <c r="I245" s="233"/>
      <c r="J245" s="234">
        <f>ROUND(I245*H245,2)</f>
        <v>0</v>
      </c>
      <c r="K245" s="230" t="s">
        <v>241</v>
      </c>
      <c r="L245" s="235"/>
      <c r="M245" s="236" t="s">
        <v>3</v>
      </c>
      <c r="N245" s="237" t="s">
        <v>43</v>
      </c>
      <c r="O245" s="73"/>
      <c r="P245" s="183">
        <f>O245*H245</f>
        <v>0</v>
      </c>
      <c r="Q245" s="183">
        <v>0.021000000000000001</v>
      </c>
      <c r="R245" s="183">
        <f>Q245*H245</f>
        <v>7.1030610000000003</v>
      </c>
      <c r="S245" s="183">
        <v>0</v>
      </c>
      <c r="T245" s="18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185" t="s">
        <v>194</v>
      </c>
      <c r="AT245" s="185" t="s">
        <v>457</v>
      </c>
      <c r="AU245" s="185" t="s">
        <v>82</v>
      </c>
      <c r="AY245" s="20" t="s">
        <v>147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20" t="s">
        <v>80</v>
      </c>
      <c r="BK245" s="186">
        <f>ROUND(I245*H245,2)</f>
        <v>0</v>
      </c>
      <c r="BL245" s="20" t="s">
        <v>173</v>
      </c>
      <c r="BM245" s="185" t="s">
        <v>571</v>
      </c>
    </row>
    <row r="246" s="13" customFormat="1">
      <c r="A246" s="13"/>
      <c r="B246" s="192"/>
      <c r="C246" s="13"/>
      <c r="D246" s="187" t="s">
        <v>165</v>
      </c>
      <c r="E246" s="193" t="s">
        <v>3</v>
      </c>
      <c r="F246" s="194" t="s">
        <v>572</v>
      </c>
      <c r="G246" s="13"/>
      <c r="H246" s="195">
        <v>338.24099999999999</v>
      </c>
      <c r="I246" s="196"/>
      <c r="J246" s="13"/>
      <c r="K246" s="13"/>
      <c r="L246" s="192"/>
      <c r="M246" s="197"/>
      <c r="N246" s="198"/>
      <c r="O246" s="198"/>
      <c r="P246" s="198"/>
      <c r="Q246" s="198"/>
      <c r="R246" s="198"/>
      <c r="S246" s="198"/>
      <c r="T246" s="19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3" t="s">
        <v>165</v>
      </c>
      <c r="AU246" s="193" t="s">
        <v>82</v>
      </c>
      <c r="AV246" s="13" t="s">
        <v>82</v>
      </c>
      <c r="AW246" s="13" t="s">
        <v>33</v>
      </c>
      <c r="AX246" s="13" t="s">
        <v>80</v>
      </c>
      <c r="AY246" s="193" t="s">
        <v>147</v>
      </c>
    </row>
    <row r="247" s="2" customFormat="1" ht="16.5" customHeight="1">
      <c r="A247" s="39"/>
      <c r="B247" s="173"/>
      <c r="C247" s="174" t="s">
        <v>573</v>
      </c>
      <c r="D247" s="174" t="s">
        <v>150</v>
      </c>
      <c r="E247" s="175" t="s">
        <v>574</v>
      </c>
      <c r="F247" s="176" t="s">
        <v>575</v>
      </c>
      <c r="G247" s="177" t="s">
        <v>344</v>
      </c>
      <c r="H247" s="178">
        <v>50.020000000000003</v>
      </c>
      <c r="I247" s="179"/>
      <c r="J247" s="180">
        <f>ROUND(I247*H247,2)</f>
        <v>0</v>
      </c>
      <c r="K247" s="176" t="s">
        <v>556</v>
      </c>
      <c r="L247" s="40"/>
      <c r="M247" s="181" t="s">
        <v>3</v>
      </c>
      <c r="N247" s="182" t="s">
        <v>43</v>
      </c>
      <c r="O247" s="73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185" t="s">
        <v>173</v>
      </c>
      <c r="AT247" s="185" t="s">
        <v>150</v>
      </c>
      <c r="AU247" s="185" t="s">
        <v>82</v>
      </c>
      <c r="AY247" s="20" t="s">
        <v>147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20" t="s">
        <v>80</v>
      </c>
      <c r="BK247" s="186">
        <f>ROUND(I247*H247,2)</f>
        <v>0</v>
      </c>
      <c r="BL247" s="20" t="s">
        <v>173</v>
      </c>
      <c r="BM247" s="185" t="s">
        <v>576</v>
      </c>
    </row>
    <row r="248" s="13" customFormat="1">
      <c r="A248" s="13"/>
      <c r="B248" s="192"/>
      <c r="C248" s="13"/>
      <c r="D248" s="187" t="s">
        <v>165</v>
      </c>
      <c r="E248" s="193" t="s">
        <v>3</v>
      </c>
      <c r="F248" s="194" t="s">
        <v>577</v>
      </c>
      <c r="G248" s="13"/>
      <c r="H248" s="195">
        <v>50.020000000000003</v>
      </c>
      <c r="I248" s="196"/>
      <c r="J248" s="13"/>
      <c r="K248" s="13"/>
      <c r="L248" s="192"/>
      <c r="M248" s="197"/>
      <c r="N248" s="198"/>
      <c r="O248" s="198"/>
      <c r="P248" s="198"/>
      <c r="Q248" s="198"/>
      <c r="R248" s="198"/>
      <c r="S248" s="198"/>
      <c r="T248" s="19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3" t="s">
        <v>165</v>
      </c>
      <c r="AU248" s="193" t="s">
        <v>82</v>
      </c>
      <c r="AV248" s="13" t="s">
        <v>82</v>
      </c>
      <c r="AW248" s="13" t="s">
        <v>33</v>
      </c>
      <c r="AX248" s="13" t="s">
        <v>80</v>
      </c>
      <c r="AY248" s="193" t="s">
        <v>147</v>
      </c>
    </row>
    <row r="249" s="2" customFormat="1" ht="37.8" customHeight="1">
      <c r="A249" s="39"/>
      <c r="B249" s="173"/>
      <c r="C249" s="174" t="s">
        <v>578</v>
      </c>
      <c r="D249" s="174" t="s">
        <v>150</v>
      </c>
      <c r="E249" s="175" t="s">
        <v>579</v>
      </c>
      <c r="F249" s="176" t="s">
        <v>580</v>
      </c>
      <c r="G249" s="177" t="s">
        <v>581</v>
      </c>
      <c r="H249" s="178">
        <v>1</v>
      </c>
      <c r="I249" s="179"/>
      <c r="J249" s="180">
        <f>ROUND(I249*H249,2)</f>
        <v>0</v>
      </c>
      <c r="K249" s="176" t="s">
        <v>556</v>
      </c>
      <c r="L249" s="40"/>
      <c r="M249" s="181" t="s">
        <v>3</v>
      </c>
      <c r="N249" s="182" t="s">
        <v>43</v>
      </c>
      <c r="O249" s="73"/>
      <c r="P249" s="183">
        <f>O249*H249</f>
        <v>0</v>
      </c>
      <c r="Q249" s="183">
        <v>0.002</v>
      </c>
      <c r="R249" s="183">
        <f>Q249*H249</f>
        <v>0.002</v>
      </c>
      <c r="S249" s="183">
        <v>0</v>
      </c>
      <c r="T249" s="18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185" t="s">
        <v>329</v>
      </c>
      <c r="AT249" s="185" t="s">
        <v>150</v>
      </c>
      <c r="AU249" s="185" t="s">
        <v>82</v>
      </c>
      <c r="AY249" s="20" t="s">
        <v>147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20" t="s">
        <v>80</v>
      </c>
      <c r="BK249" s="186">
        <f>ROUND(I249*H249,2)</f>
        <v>0</v>
      </c>
      <c r="BL249" s="20" t="s">
        <v>329</v>
      </c>
      <c r="BM249" s="185" t="s">
        <v>582</v>
      </c>
    </row>
    <row r="250" s="13" customFormat="1">
      <c r="A250" s="13"/>
      <c r="B250" s="192"/>
      <c r="C250" s="13"/>
      <c r="D250" s="187" t="s">
        <v>165</v>
      </c>
      <c r="E250" s="193" t="s">
        <v>3</v>
      </c>
      <c r="F250" s="194" t="s">
        <v>80</v>
      </c>
      <c r="G250" s="13"/>
      <c r="H250" s="195">
        <v>1</v>
      </c>
      <c r="I250" s="196"/>
      <c r="J250" s="13"/>
      <c r="K250" s="13"/>
      <c r="L250" s="192"/>
      <c r="M250" s="197"/>
      <c r="N250" s="198"/>
      <c r="O250" s="198"/>
      <c r="P250" s="198"/>
      <c r="Q250" s="198"/>
      <c r="R250" s="198"/>
      <c r="S250" s="198"/>
      <c r="T250" s="19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3" t="s">
        <v>165</v>
      </c>
      <c r="AU250" s="193" t="s">
        <v>82</v>
      </c>
      <c r="AV250" s="13" t="s">
        <v>82</v>
      </c>
      <c r="AW250" s="13" t="s">
        <v>33</v>
      </c>
      <c r="AX250" s="13" t="s">
        <v>80</v>
      </c>
      <c r="AY250" s="193" t="s">
        <v>147</v>
      </c>
    </row>
    <row r="251" s="12" customFormat="1" ht="22.8" customHeight="1">
      <c r="A251" s="12"/>
      <c r="B251" s="160"/>
      <c r="C251" s="12"/>
      <c r="D251" s="161" t="s">
        <v>71</v>
      </c>
      <c r="E251" s="171" t="s">
        <v>173</v>
      </c>
      <c r="F251" s="171" t="s">
        <v>583</v>
      </c>
      <c r="G251" s="12"/>
      <c r="H251" s="12"/>
      <c r="I251" s="163"/>
      <c r="J251" s="172">
        <f>BK251</f>
        <v>0</v>
      </c>
      <c r="K251" s="12"/>
      <c r="L251" s="160"/>
      <c r="M251" s="165"/>
      <c r="N251" s="166"/>
      <c r="O251" s="166"/>
      <c r="P251" s="167">
        <f>SUM(P252:P256)</f>
        <v>0</v>
      </c>
      <c r="Q251" s="166"/>
      <c r="R251" s="167">
        <f>SUM(R252:R256)</f>
        <v>2.4794793900000003</v>
      </c>
      <c r="S251" s="166"/>
      <c r="T251" s="168">
        <f>SUM(T252:T256)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61" t="s">
        <v>80</v>
      </c>
      <c r="AT251" s="169" t="s">
        <v>71</v>
      </c>
      <c r="AU251" s="169" t="s">
        <v>80</v>
      </c>
      <c r="AY251" s="161" t="s">
        <v>147</v>
      </c>
      <c r="BK251" s="170">
        <f>SUM(BK252:BK256)</f>
        <v>0</v>
      </c>
    </row>
    <row r="252" s="2" customFormat="1" ht="49.05" customHeight="1">
      <c r="A252" s="39"/>
      <c r="B252" s="173"/>
      <c r="C252" s="174" t="s">
        <v>584</v>
      </c>
      <c r="D252" s="174" t="s">
        <v>150</v>
      </c>
      <c r="E252" s="175" t="s">
        <v>585</v>
      </c>
      <c r="F252" s="176" t="s">
        <v>586</v>
      </c>
      <c r="G252" s="177" t="s">
        <v>219</v>
      </c>
      <c r="H252" s="178">
        <v>169.017</v>
      </c>
      <c r="I252" s="179"/>
      <c r="J252" s="180">
        <f>ROUND(I252*H252,2)</f>
        <v>0</v>
      </c>
      <c r="K252" s="176" t="s">
        <v>241</v>
      </c>
      <c r="L252" s="40"/>
      <c r="M252" s="181" t="s">
        <v>3</v>
      </c>
      <c r="N252" s="182" t="s">
        <v>43</v>
      </c>
      <c r="O252" s="73"/>
      <c r="P252" s="183">
        <f>O252*H252</f>
        <v>0</v>
      </c>
      <c r="Q252" s="183">
        <v>0.014670000000000001</v>
      </c>
      <c r="R252" s="183">
        <f>Q252*H252</f>
        <v>2.4794793900000003</v>
      </c>
      <c r="S252" s="183">
        <v>0</v>
      </c>
      <c r="T252" s="18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185" t="s">
        <v>173</v>
      </c>
      <c r="AT252" s="185" t="s">
        <v>150</v>
      </c>
      <c r="AU252" s="185" t="s">
        <v>82</v>
      </c>
      <c r="AY252" s="20" t="s">
        <v>147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20" t="s">
        <v>80</v>
      </c>
      <c r="BK252" s="186">
        <f>ROUND(I252*H252,2)</f>
        <v>0</v>
      </c>
      <c r="BL252" s="20" t="s">
        <v>173</v>
      </c>
      <c r="BM252" s="185" t="s">
        <v>587</v>
      </c>
    </row>
    <row r="253" s="2" customFormat="1">
      <c r="A253" s="39"/>
      <c r="B253" s="40"/>
      <c r="C253" s="39"/>
      <c r="D253" s="203" t="s">
        <v>243</v>
      </c>
      <c r="E253" s="39"/>
      <c r="F253" s="204" t="s">
        <v>588</v>
      </c>
      <c r="G253" s="39"/>
      <c r="H253" s="39"/>
      <c r="I253" s="189"/>
      <c r="J253" s="39"/>
      <c r="K253" s="39"/>
      <c r="L253" s="40"/>
      <c r="M253" s="190"/>
      <c r="N253" s="191"/>
      <c r="O253" s="73"/>
      <c r="P253" s="73"/>
      <c r="Q253" s="73"/>
      <c r="R253" s="73"/>
      <c r="S253" s="73"/>
      <c r="T253" s="74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20" t="s">
        <v>243</v>
      </c>
      <c r="AU253" s="20" t="s">
        <v>82</v>
      </c>
    </row>
    <row r="254" s="14" customFormat="1">
      <c r="A254" s="14"/>
      <c r="B254" s="205"/>
      <c r="C254" s="14"/>
      <c r="D254" s="187" t="s">
        <v>165</v>
      </c>
      <c r="E254" s="206" t="s">
        <v>3</v>
      </c>
      <c r="F254" s="207" t="s">
        <v>589</v>
      </c>
      <c r="G254" s="14"/>
      <c r="H254" s="206" t="s">
        <v>3</v>
      </c>
      <c r="I254" s="208"/>
      <c r="J254" s="14"/>
      <c r="K254" s="14"/>
      <c r="L254" s="205"/>
      <c r="M254" s="209"/>
      <c r="N254" s="210"/>
      <c r="O254" s="210"/>
      <c r="P254" s="210"/>
      <c r="Q254" s="210"/>
      <c r="R254" s="210"/>
      <c r="S254" s="210"/>
      <c r="T254" s="21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6" t="s">
        <v>165</v>
      </c>
      <c r="AU254" s="206" t="s">
        <v>82</v>
      </c>
      <c r="AV254" s="14" t="s">
        <v>80</v>
      </c>
      <c r="AW254" s="14" t="s">
        <v>33</v>
      </c>
      <c r="AX254" s="14" t="s">
        <v>72</v>
      </c>
      <c r="AY254" s="206" t="s">
        <v>147</v>
      </c>
    </row>
    <row r="255" s="14" customFormat="1">
      <c r="A255" s="14"/>
      <c r="B255" s="205"/>
      <c r="C255" s="14"/>
      <c r="D255" s="187" t="s">
        <v>165</v>
      </c>
      <c r="E255" s="206" t="s">
        <v>3</v>
      </c>
      <c r="F255" s="207" t="s">
        <v>590</v>
      </c>
      <c r="G255" s="14"/>
      <c r="H255" s="206" t="s">
        <v>3</v>
      </c>
      <c r="I255" s="208"/>
      <c r="J255" s="14"/>
      <c r="K255" s="14"/>
      <c r="L255" s="205"/>
      <c r="M255" s="209"/>
      <c r="N255" s="210"/>
      <c r="O255" s="210"/>
      <c r="P255" s="210"/>
      <c r="Q255" s="210"/>
      <c r="R255" s="210"/>
      <c r="S255" s="210"/>
      <c r="T255" s="21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6" t="s">
        <v>165</v>
      </c>
      <c r="AU255" s="206" t="s">
        <v>82</v>
      </c>
      <c r="AV255" s="14" t="s">
        <v>80</v>
      </c>
      <c r="AW255" s="14" t="s">
        <v>33</v>
      </c>
      <c r="AX255" s="14" t="s">
        <v>72</v>
      </c>
      <c r="AY255" s="206" t="s">
        <v>147</v>
      </c>
    </row>
    <row r="256" s="13" customFormat="1">
      <c r="A256" s="13"/>
      <c r="B256" s="192"/>
      <c r="C256" s="13"/>
      <c r="D256" s="187" t="s">
        <v>165</v>
      </c>
      <c r="E256" s="193" t="s">
        <v>3</v>
      </c>
      <c r="F256" s="194" t="s">
        <v>591</v>
      </c>
      <c r="G256" s="13"/>
      <c r="H256" s="195">
        <v>169.017</v>
      </c>
      <c r="I256" s="196"/>
      <c r="J256" s="13"/>
      <c r="K256" s="13"/>
      <c r="L256" s="192"/>
      <c r="M256" s="197"/>
      <c r="N256" s="198"/>
      <c r="O256" s="198"/>
      <c r="P256" s="198"/>
      <c r="Q256" s="198"/>
      <c r="R256" s="198"/>
      <c r="S256" s="198"/>
      <c r="T256" s="19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3" t="s">
        <v>165</v>
      </c>
      <c r="AU256" s="193" t="s">
        <v>82</v>
      </c>
      <c r="AV256" s="13" t="s">
        <v>82</v>
      </c>
      <c r="AW256" s="13" t="s">
        <v>33</v>
      </c>
      <c r="AX256" s="13" t="s">
        <v>80</v>
      </c>
      <c r="AY256" s="193" t="s">
        <v>147</v>
      </c>
    </row>
    <row r="257" s="12" customFormat="1" ht="22.8" customHeight="1">
      <c r="A257" s="12"/>
      <c r="B257" s="160"/>
      <c r="C257" s="12"/>
      <c r="D257" s="161" t="s">
        <v>71</v>
      </c>
      <c r="E257" s="171" t="s">
        <v>146</v>
      </c>
      <c r="F257" s="171" t="s">
        <v>592</v>
      </c>
      <c r="G257" s="12"/>
      <c r="H257" s="12"/>
      <c r="I257" s="163"/>
      <c r="J257" s="172">
        <f>BK257</f>
        <v>0</v>
      </c>
      <c r="K257" s="12"/>
      <c r="L257" s="160"/>
      <c r="M257" s="165"/>
      <c r="N257" s="166"/>
      <c r="O257" s="166"/>
      <c r="P257" s="167">
        <f>SUM(P258:P261)</f>
        <v>0</v>
      </c>
      <c r="Q257" s="166"/>
      <c r="R257" s="167">
        <f>SUM(R258:R261)</f>
        <v>148.69427999999999</v>
      </c>
      <c r="S257" s="166"/>
      <c r="T257" s="168">
        <f>SUM(T258:T261)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61" t="s">
        <v>80</v>
      </c>
      <c r="AT257" s="169" t="s">
        <v>71</v>
      </c>
      <c r="AU257" s="169" t="s">
        <v>80</v>
      </c>
      <c r="AY257" s="161" t="s">
        <v>147</v>
      </c>
      <c r="BK257" s="170">
        <f>SUM(BK258:BK261)</f>
        <v>0</v>
      </c>
    </row>
    <row r="258" s="2" customFormat="1" ht="24.15" customHeight="1">
      <c r="A258" s="39"/>
      <c r="B258" s="173"/>
      <c r="C258" s="174" t="s">
        <v>593</v>
      </c>
      <c r="D258" s="174" t="s">
        <v>150</v>
      </c>
      <c r="E258" s="175" t="s">
        <v>594</v>
      </c>
      <c r="F258" s="176" t="s">
        <v>595</v>
      </c>
      <c r="G258" s="177" t="s">
        <v>219</v>
      </c>
      <c r="H258" s="178">
        <v>309.19999999999999</v>
      </c>
      <c r="I258" s="179"/>
      <c r="J258" s="180">
        <f>ROUND(I258*H258,2)</f>
        <v>0</v>
      </c>
      <c r="K258" s="176" t="s">
        <v>241</v>
      </c>
      <c r="L258" s="40"/>
      <c r="M258" s="181" t="s">
        <v>3</v>
      </c>
      <c r="N258" s="182" t="s">
        <v>43</v>
      </c>
      <c r="O258" s="73"/>
      <c r="P258" s="183">
        <f>O258*H258</f>
        <v>0</v>
      </c>
      <c r="Q258" s="183">
        <v>0.48089999999999999</v>
      </c>
      <c r="R258" s="183">
        <f>Q258*H258</f>
        <v>148.69427999999999</v>
      </c>
      <c r="S258" s="183">
        <v>0</v>
      </c>
      <c r="T258" s="18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185" t="s">
        <v>173</v>
      </c>
      <c r="AT258" s="185" t="s">
        <v>150</v>
      </c>
      <c r="AU258" s="185" t="s">
        <v>82</v>
      </c>
      <c r="AY258" s="20" t="s">
        <v>147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20" t="s">
        <v>80</v>
      </c>
      <c r="BK258" s="186">
        <f>ROUND(I258*H258,2)</f>
        <v>0</v>
      </c>
      <c r="BL258" s="20" t="s">
        <v>173</v>
      </c>
      <c r="BM258" s="185" t="s">
        <v>596</v>
      </c>
    </row>
    <row r="259" s="2" customFormat="1">
      <c r="A259" s="39"/>
      <c r="B259" s="40"/>
      <c r="C259" s="39"/>
      <c r="D259" s="203" t="s">
        <v>243</v>
      </c>
      <c r="E259" s="39"/>
      <c r="F259" s="204" t="s">
        <v>597</v>
      </c>
      <c r="G259" s="39"/>
      <c r="H259" s="39"/>
      <c r="I259" s="189"/>
      <c r="J259" s="39"/>
      <c r="K259" s="39"/>
      <c r="L259" s="40"/>
      <c r="M259" s="190"/>
      <c r="N259" s="191"/>
      <c r="O259" s="73"/>
      <c r="P259" s="73"/>
      <c r="Q259" s="73"/>
      <c r="R259" s="73"/>
      <c r="S259" s="73"/>
      <c r="T259" s="74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20" t="s">
        <v>243</v>
      </c>
      <c r="AU259" s="20" t="s">
        <v>82</v>
      </c>
    </row>
    <row r="260" s="14" customFormat="1">
      <c r="A260" s="14"/>
      <c r="B260" s="205"/>
      <c r="C260" s="14"/>
      <c r="D260" s="187" t="s">
        <v>165</v>
      </c>
      <c r="E260" s="206" t="s">
        <v>3</v>
      </c>
      <c r="F260" s="207" t="s">
        <v>598</v>
      </c>
      <c r="G260" s="14"/>
      <c r="H260" s="206" t="s">
        <v>3</v>
      </c>
      <c r="I260" s="208"/>
      <c r="J260" s="14"/>
      <c r="K260" s="14"/>
      <c r="L260" s="205"/>
      <c r="M260" s="209"/>
      <c r="N260" s="210"/>
      <c r="O260" s="210"/>
      <c r="P260" s="210"/>
      <c r="Q260" s="210"/>
      <c r="R260" s="210"/>
      <c r="S260" s="210"/>
      <c r="T260" s="21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6" t="s">
        <v>165</v>
      </c>
      <c r="AU260" s="206" t="s">
        <v>82</v>
      </c>
      <c r="AV260" s="14" t="s">
        <v>80</v>
      </c>
      <c r="AW260" s="14" t="s">
        <v>33</v>
      </c>
      <c r="AX260" s="14" t="s">
        <v>72</v>
      </c>
      <c r="AY260" s="206" t="s">
        <v>147</v>
      </c>
    </row>
    <row r="261" s="13" customFormat="1">
      <c r="A261" s="13"/>
      <c r="B261" s="192"/>
      <c r="C261" s="13"/>
      <c r="D261" s="187" t="s">
        <v>165</v>
      </c>
      <c r="E261" s="193" t="s">
        <v>3</v>
      </c>
      <c r="F261" s="194" t="s">
        <v>599</v>
      </c>
      <c r="G261" s="13"/>
      <c r="H261" s="195">
        <v>309.19999999999999</v>
      </c>
      <c r="I261" s="196"/>
      <c r="J261" s="13"/>
      <c r="K261" s="13"/>
      <c r="L261" s="192"/>
      <c r="M261" s="197"/>
      <c r="N261" s="198"/>
      <c r="O261" s="198"/>
      <c r="P261" s="198"/>
      <c r="Q261" s="198"/>
      <c r="R261" s="198"/>
      <c r="S261" s="198"/>
      <c r="T261" s="19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3" t="s">
        <v>165</v>
      </c>
      <c r="AU261" s="193" t="s">
        <v>82</v>
      </c>
      <c r="AV261" s="13" t="s">
        <v>82</v>
      </c>
      <c r="AW261" s="13" t="s">
        <v>33</v>
      </c>
      <c r="AX261" s="13" t="s">
        <v>80</v>
      </c>
      <c r="AY261" s="193" t="s">
        <v>147</v>
      </c>
    </row>
    <row r="262" s="12" customFormat="1" ht="22.8" customHeight="1">
      <c r="A262" s="12"/>
      <c r="B262" s="160"/>
      <c r="C262" s="12"/>
      <c r="D262" s="161" t="s">
        <v>71</v>
      </c>
      <c r="E262" s="171" t="s">
        <v>182</v>
      </c>
      <c r="F262" s="171" t="s">
        <v>600</v>
      </c>
      <c r="G262" s="12"/>
      <c r="H262" s="12"/>
      <c r="I262" s="163"/>
      <c r="J262" s="172">
        <f>BK262</f>
        <v>0</v>
      </c>
      <c r="K262" s="12"/>
      <c r="L262" s="160"/>
      <c r="M262" s="165"/>
      <c r="N262" s="166"/>
      <c r="O262" s="166"/>
      <c r="P262" s="167">
        <f>SUM(P263:P300)</f>
        <v>0</v>
      </c>
      <c r="Q262" s="166"/>
      <c r="R262" s="167">
        <f>SUM(R263:R300)</f>
        <v>146.23430920000001</v>
      </c>
      <c r="S262" s="166"/>
      <c r="T262" s="168">
        <f>SUM(T263:T300)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1" t="s">
        <v>80</v>
      </c>
      <c r="AT262" s="169" t="s">
        <v>71</v>
      </c>
      <c r="AU262" s="169" t="s">
        <v>80</v>
      </c>
      <c r="AY262" s="161" t="s">
        <v>147</v>
      </c>
      <c r="BK262" s="170">
        <f>SUM(BK263:BK300)</f>
        <v>0</v>
      </c>
    </row>
    <row r="263" s="2" customFormat="1" ht="44.25" customHeight="1">
      <c r="A263" s="39"/>
      <c r="B263" s="173"/>
      <c r="C263" s="174" t="s">
        <v>601</v>
      </c>
      <c r="D263" s="174" t="s">
        <v>150</v>
      </c>
      <c r="E263" s="175" t="s">
        <v>602</v>
      </c>
      <c r="F263" s="176" t="s">
        <v>603</v>
      </c>
      <c r="G263" s="177" t="s">
        <v>240</v>
      </c>
      <c r="H263" s="178">
        <v>18.760000000000002</v>
      </c>
      <c r="I263" s="179"/>
      <c r="J263" s="180">
        <f>ROUND(I263*H263,2)</f>
        <v>0</v>
      </c>
      <c r="K263" s="176" t="s">
        <v>241</v>
      </c>
      <c r="L263" s="40"/>
      <c r="M263" s="181" t="s">
        <v>3</v>
      </c>
      <c r="N263" s="182" t="s">
        <v>43</v>
      </c>
      <c r="O263" s="73"/>
      <c r="P263" s="183">
        <f>O263*H263</f>
        <v>0</v>
      </c>
      <c r="Q263" s="183">
        <v>2.5018699999999998</v>
      </c>
      <c r="R263" s="183">
        <f>Q263*H263</f>
        <v>46.935081199999999</v>
      </c>
      <c r="S263" s="183">
        <v>0</v>
      </c>
      <c r="T263" s="18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185" t="s">
        <v>173</v>
      </c>
      <c r="AT263" s="185" t="s">
        <v>150</v>
      </c>
      <c r="AU263" s="185" t="s">
        <v>82</v>
      </c>
      <c r="AY263" s="20" t="s">
        <v>147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20" t="s">
        <v>80</v>
      </c>
      <c r="BK263" s="186">
        <f>ROUND(I263*H263,2)</f>
        <v>0</v>
      </c>
      <c r="BL263" s="20" t="s">
        <v>173</v>
      </c>
      <c r="BM263" s="185" t="s">
        <v>604</v>
      </c>
    </row>
    <row r="264" s="2" customFormat="1">
      <c r="A264" s="39"/>
      <c r="B264" s="40"/>
      <c r="C264" s="39"/>
      <c r="D264" s="203" t="s">
        <v>243</v>
      </c>
      <c r="E264" s="39"/>
      <c r="F264" s="204" t="s">
        <v>605</v>
      </c>
      <c r="G264" s="39"/>
      <c r="H264" s="39"/>
      <c r="I264" s="189"/>
      <c r="J264" s="39"/>
      <c r="K264" s="39"/>
      <c r="L264" s="40"/>
      <c r="M264" s="190"/>
      <c r="N264" s="191"/>
      <c r="O264" s="73"/>
      <c r="P264" s="73"/>
      <c r="Q264" s="73"/>
      <c r="R264" s="73"/>
      <c r="S264" s="73"/>
      <c r="T264" s="74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20" t="s">
        <v>243</v>
      </c>
      <c r="AU264" s="20" t="s">
        <v>82</v>
      </c>
    </row>
    <row r="265" s="14" customFormat="1">
      <c r="A265" s="14"/>
      <c r="B265" s="205"/>
      <c r="C265" s="14"/>
      <c r="D265" s="187" t="s">
        <v>165</v>
      </c>
      <c r="E265" s="206" t="s">
        <v>3</v>
      </c>
      <c r="F265" s="207" t="s">
        <v>589</v>
      </c>
      <c r="G265" s="14"/>
      <c r="H265" s="206" t="s">
        <v>3</v>
      </c>
      <c r="I265" s="208"/>
      <c r="J265" s="14"/>
      <c r="K265" s="14"/>
      <c r="L265" s="205"/>
      <c r="M265" s="209"/>
      <c r="N265" s="210"/>
      <c r="O265" s="210"/>
      <c r="P265" s="210"/>
      <c r="Q265" s="210"/>
      <c r="R265" s="210"/>
      <c r="S265" s="210"/>
      <c r="T265" s="21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6" t="s">
        <v>165</v>
      </c>
      <c r="AU265" s="206" t="s">
        <v>82</v>
      </c>
      <c r="AV265" s="14" t="s">
        <v>80</v>
      </c>
      <c r="AW265" s="14" t="s">
        <v>33</v>
      </c>
      <c r="AX265" s="14" t="s">
        <v>72</v>
      </c>
      <c r="AY265" s="206" t="s">
        <v>147</v>
      </c>
    </row>
    <row r="266" s="14" customFormat="1">
      <c r="A266" s="14"/>
      <c r="B266" s="205"/>
      <c r="C266" s="14"/>
      <c r="D266" s="187" t="s">
        <v>165</v>
      </c>
      <c r="E266" s="206" t="s">
        <v>3</v>
      </c>
      <c r="F266" s="207" t="s">
        <v>606</v>
      </c>
      <c r="G266" s="14"/>
      <c r="H266" s="206" t="s">
        <v>3</v>
      </c>
      <c r="I266" s="208"/>
      <c r="J266" s="14"/>
      <c r="K266" s="14"/>
      <c r="L266" s="205"/>
      <c r="M266" s="209"/>
      <c r="N266" s="210"/>
      <c r="O266" s="210"/>
      <c r="P266" s="210"/>
      <c r="Q266" s="210"/>
      <c r="R266" s="210"/>
      <c r="S266" s="210"/>
      <c r="T266" s="21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6" t="s">
        <v>165</v>
      </c>
      <c r="AU266" s="206" t="s">
        <v>82</v>
      </c>
      <c r="AV266" s="14" t="s">
        <v>80</v>
      </c>
      <c r="AW266" s="14" t="s">
        <v>33</v>
      </c>
      <c r="AX266" s="14" t="s">
        <v>72</v>
      </c>
      <c r="AY266" s="206" t="s">
        <v>147</v>
      </c>
    </row>
    <row r="267" s="13" customFormat="1">
      <c r="A267" s="13"/>
      <c r="B267" s="192"/>
      <c r="C267" s="13"/>
      <c r="D267" s="187" t="s">
        <v>165</v>
      </c>
      <c r="E267" s="193" t="s">
        <v>3</v>
      </c>
      <c r="F267" s="194" t="s">
        <v>607</v>
      </c>
      <c r="G267" s="13"/>
      <c r="H267" s="195">
        <v>18.760000000000002</v>
      </c>
      <c r="I267" s="196"/>
      <c r="J267" s="13"/>
      <c r="K267" s="13"/>
      <c r="L267" s="192"/>
      <c r="M267" s="197"/>
      <c r="N267" s="198"/>
      <c r="O267" s="198"/>
      <c r="P267" s="198"/>
      <c r="Q267" s="198"/>
      <c r="R267" s="198"/>
      <c r="S267" s="198"/>
      <c r="T267" s="19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3" t="s">
        <v>165</v>
      </c>
      <c r="AU267" s="193" t="s">
        <v>82</v>
      </c>
      <c r="AV267" s="13" t="s">
        <v>82</v>
      </c>
      <c r="AW267" s="13" t="s">
        <v>33</v>
      </c>
      <c r="AX267" s="13" t="s">
        <v>80</v>
      </c>
      <c r="AY267" s="193" t="s">
        <v>147</v>
      </c>
    </row>
    <row r="268" s="2" customFormat="1" ht="21.75" customHeight="1">
      <c r="A268" s="39"/>
      <c r="B268" s="173"/>
      <c r="C268" s="174" t="s">
        <v>608</v>
      </c>
      <c r="D268" s="174" t="s">
        <v>150</v>
      </c>
      <c r="E268" s="175" t="s">
        <v>609</v>
      </c>
      <c r="F268" s="176" t="s">
        <v>610</v>
      </c>
      <c r="G268" s="177" t="s">
        <v>240</v>
      </c>
      <c r="H268" s="178">
        <v>18.760000000000002</v>
      </c>
      <c r="I268" s="179"/>
      <c r="J268" s="180">
        <f>ROUND(I268*H268,2)</f>
        <v>0</v>
      </c>
      <c r="K268" s="176" t="s">
        <v>241</v>
      </c>
      <c r="L268" s="40"/>
      <c r="M268" s="181" t="s">
        <v>3</v>
      </c>
      <c r="N268" s="182" t="s">
        <v>43</v>
      </c>
      <c r="O268" s="73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185" t="s">
        <v>173</v>
      </c>
      <c r="AT268" s="185" t="s">
        <v>150</v>
      </c>
      <c r="AU268" s="185" t="s">
        <v>82</v>
      </c>
      <c r="AY268" s="20" t="s">
        <v>147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20" t="s">
        <v>80</v>
      </c>
      <c r="BK268" s="186">
        <f>ROUND(I268*H268,2)</f>
        <v>0</v>
      </c>
      <c r="BL268" s="20" t="s">
        <v>173</v>
      </c>
      <c r="BM268" s="185" t="s">
        <v>611</v>
      </c>
    </row>
    <row r="269" s="2" customFormat="1">
      <c r="A269" s="39"/>
      <c r="B269" s="40"/>
      <c r="C269" s="39"/>
      <c r="D269" s="203" t="s">
        <v>243</v>
      </c>
      <c r="E269" s="39"/>
      <c r="F269" s="204" t="s">
        <v>612</v>
      </c>
      <c r="G269" s="39"/>
      <c r="H269" s="39"/>
      <c r="I269" s="189"/>
      <c r="J269" s="39"/>
      <c r="K269" s="39"/>
      <c r="L269" s="40"/>
      <c r="M269" s="190"/>
      <c r="N269" s="191"/>
      <c r="O269" s="73"/>
      <c r="P269" s="73"/>
      <c r="Q269" s="73"/>
      <c r="R269" s="73"/>
      <c r="S269" s="73"/>
      <c r="T269" s="74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20" t="s">
        <v>243</v>
      </c>
      <c r="AU269" s="20" t="s">
        <v>82</v>
      </c>
    </row>
    <row r="270" s="14" customFormat="1">
      <c r="A270" s="14"/>
      <c r="B270" s="205"/>
      <c r="C270" s="14"/>
      <c r="D270" s="187" t="s">
        <v>165</v>
      </c>
      <c r="E270" s="206" t="s">
        <v>3</v>
      </c>
      <c r="F270" s="207" t="s">
        <v>589</v>
      </c>
      <c r="G270" s="14"/>
      <c r="H270" s="206" t="s">
        <v>3</v>
      </c>
      <c r="I270" s="208"/>
      <c r="J270" s="14"/>
      <c r="K270" s="14"/>
      <c r="L270" s="205"/>
      <c r="M270" s="209"/>
      <c r="N270" s="210"/>
      <c r="O270" s="210"/>
      <c r="P270" s="210"/>
      <c r="Q270" s="210"/>
      <c r="R270" s="210"/>
      <c r="S270" s="210"/>
      <c r="T270" s="21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6" t="s">
        <v>165</v>
      </c>
      <c r="AU270" s="206" t="s">
        <v>82</v>
      </c>
      <c r="AV270" s="14" t="s">
        <v>80</v>
      </c>
      <c r="AW270" s="14" t="s">
        <v>33</v>
      </c>
      <c r="AX270" s="14" t="s">
        <v>72</v>
      </c>
      <c r="AY270" s="206" t="s">
        <v>147</v>
      </c>
    </row>
    <row r="271" s="14" customFormat="1">
      <c r="A271" s="14"/>
      <c r="B271" s="205"/>
      <c r="C271" s="14"/>
      <c r="D271" s="187" t="s">
        <v>165</v>
      </c>
      <c r="E271" s="206" t="s">
        <v>3</v>
      </c>
      <c r="F271" s="207" t="s">
        <v>606</v>
      </c>
      <c r="G271" s="14"/>
      <c r="H271" s="206" t="s">
        <v>3</v>
      </c>
      <c r="I271" s="208"/>
      <c r="J271" s="14"/>
      <c r="K271" s="14"/>
      <c r="L271" s="205"/>
      <c r="M271" s="209"/>
      <c r="N271" s="210"/>
      <c r="O271" s="210"/>
      <c r="P271" s="210"/>
      <c r="Q271" s="210"/>
      <c r="R271" s="210"/>
      <c r="S271" s="210"/>
      <c r="T271" s="21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6" t="s">
        <v>165</v>
      </c>
      <c r="AU271" s="206" t="s">
        <v>82</v>
      </c>
      <c r="AV271" s="14" t="s">
        <v>80</v>
      </c>
      <c r="AW271" s="14" t="s">
        <v>33</v>
      </c>
      <c r="AX271" s="14" t="s">
        <v>72</v>
      </c>
      <c r="AY271" s="206" t="s">
        <v>147</v>
      </c>
    </row>
    <row r="272" s="13" customFormat="1">
      <c r="A272" s="13"/>
      <c r="B272" s="192"/>
      <c r="C272" s="13"/>
      <c r="D272" s="187" t="s">
        <v>165</v>
      </c>
      <c r="E272" s="193" t="s">
        <v>3</v>
      </c>
      <c r="F272" s="194" t="s">
        <v>607</v>
      </c>
      <c r="G272" s="13"/>
      <c r="H272" s="195">
        <v>18.760000000000002</v>
      </c>
      <c r="I272" s="196"/>
      <c r="J272" s="13"/>
      <c r="K272" s="13"/>
      <c r="L272" s="192"/>
      <c r="M272" s="197"/>
      <c r="N272" s="198"/>
      <c r="O272" s="198"/>
      <c r="P272" s="198"/>
      <c r="Q272" s="198"/>
      <c r="R272" s="198"/>
      <c r="S272" s="198"/>
      <c r="T272" s="19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3" t="s">
        <v>165</v>
      </c>
      <c r="AU272" s="193" t="s">
        <v>82</v>
      </c>
      <c r="AV272" s="13" t="s">
        <v>82</v>
      </c>
      <c r="AW272" s="13" t="s">
        <v>33</v>
      </c>
      <c r="AX272" s="13" t="s">
        <v>80</v>
      </c>
      <c r="AY272" s="193" t="s">
        <v>147</v>
      </c>
    </row>
    <row r="273" s="2" customFormat="1" ht="24.15" customHeight="1">
      <c r="A273" s="39"/>
      <c r="B273" s="173"/>
      <c r="C273" s="174" t="s">
        <v>613</v>
      </c>
      <c r="D273" s="174" t="s">
        <v>150</v>
      </c>
      <c r="E273" s="175" t="s">
        <v>614</v>
      </c>
      <c r="F273" s="176" t="s">
        <v>615</v>
      </c>
      <c r="G273" s="177" t="s">
        <v>240</v>
      </c>
      <c r="H273" s="178">
        <v>18.760000000000002</v>
      </c>
      <c r="I273" s="179"/>
      <c r="J273" s="180">
        <f>ROUND(I273*H273,2)</f>
        <v>0</v>
      </c>
      <c r="K273" s="176" t="s">
        <v>241</v>
      </c>
      <c r="L273" s="40"/>
      <c r="M273" s="181" t="s">
        <v>3</v>
      </c>
      <c r="N273" s="182" t="s">
        <v>43</v>
      </c>
      <c r="O273" s="73"/>
      <c r="P273" s="183">
        <f>O273*H273</f>
        <v>0</v>
      </c>
      <c r="Q273" s="183">
        <v>0.020199999999999999</v>
      </c>
      <c r="R273" s="183">
        <f>Q273*H273</f>
        <v>0.37895200000000001</v>
      </c>
      <c r="S273" s="183">
        <v>0</v>
      </c>
      <c r="T273" s="18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185" t="s">
        <v>173</v>
      </c>
      <c r="AT273" s="185" t="s">
        <v>150</v>
      </c>
      <c r="AU273" s="185" t="s">
        <v>82</v>
      </c>
      <c r="AY273" s="20" t="s">
        <v>147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20" t="s">
        <v>80</v>
      </c>
      <c r="BK273" s="186">
        <f>ROUND(I273*H273,2)</f>
        <v>0</v>
      </c>
      <c r="BL273" s="20" t="s">
        <v>173</v>
      </c>
      <c r="BM273" s="185" t="s">
        <v>616</v>
      </c>
    </row>
    <row r="274" s="2" customFormat="1">
      <c r="A274" s="39"/>
      <c r="B274" s="40"/>
      <c r="C274" s="39"/>
      <c r="D274" s="203" t="s">
        <v>243</v>
      </c>
      <c r="E274" s="39"/>
      <c r="F274" s="204" t="s">
        <v>617</v>
      </c>
      <c r="G274" s="39"/>
      <c r="H274" s="39"/>
      <c r="I274" s="189"/>
      <c r="J274" s="39"/>
      <c r="K274" s="39"/>
      <c r="L274" s="40"/>
      <c r="M274" s="190"/>
      <c r="N274" s="191"/>
      <c r="O274" s="73"/>
      <c r="P274" s="73"/>
      <c r="Q274" s="73"/>
      <c r="R274" s="73"/>
      <c r="S274" s="73"/>
      <c r="T274" s="74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20" t="s">
        <v>243</v>
      </c>
      <c r="AU274" s="20" t="s">
        <v>82</v>
      </c>
    </row>
    <row r="275" s="14" customFormat="1">
      <c r="A275" s="14"/>
      <c r="B275" s="205"/>
      <c r="C275" s="14"/>
      <c r="D275" s="187" t="s">
        <v>165</v>
      </c>
      <c r="E275" s="206" t="s">
        <v>3</v>
      </c>
      <c r="F275" s="207" t="s">
        <v>589</v>
      </c>
      <c r="G275" s="14"/>
      <c r="H275" s="206" t="s">
        <v>3</v>
      </c>
      <c r="I275" s="208"/>
      <c r="J275" s="14"/>
      <c r="K275" s="14"/>
      <c r="L275" s="205"/>
      <c r="M275" s="209"/>
      <c r="N275" s="210"/>
      <c r="O275" s="210"/>
      <c r="P275" s="210"/>
      <c r="Q275" s="210"/>
      <c r="R275" s="210"/>
      <c r="S275" s="210"/>
      <c r="T275" s="21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6" t="s">
        <v>165</v>
      </c>
      <c r="AU275" s="206" t="s">
        <v>82</v>
      </c>
      <c r="AV275" s="14" t="s">
        <v>80</v>
      </c>
      <c r="AW275" s="14" t="s">
        <v>33</v>
      </c>
      <c r="AX275" s="14" t="s">
        <v>72</v>
      </c>
      <c r="AY275" s="206" t="s">
        <v>147</v>
      </c>
    </row>
    <row r="276" s="14" customFormat="1">
      <c r="A276" s="14"/>
      <c r="B276" s="205"/>
      <c r="C276" s="14"/>
      <c r="D276" s="187" t="s">
        <v>165</v>
      </c>
      <c r="E276" s="206" t="s">
        <v>3</v>
      </c>
      <c r="F276" s="207" t="s">
        <v>606</v>
      </c>
      <c r="G276" s="14"/>
      <c r="H276" s="206" t="s">
        <v>3</v>
      </c>
      <c r="I276" s="208"/>
      <c r="J276" s="14"/>
      <c r="K276" s="14"/>
      <c r="L276" s="205"/>
      <c r="M276" s="209"/>
      <c r="N276" s="210"/>
      <c r="O276" s="210"/>
      <c r="P276" s="210"/>
      <c r="Q276" s="210"/>
      <c r="R276" s="210"/>
      <c r="S276" s="210"/>
      <c r="T276" s="21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6" t="s">
        <v>165</v>
      </c>
      <c r="AU276" s="206" t="s">
        <v>82</v>
      </c>
      <c r="AV276" s="14" t="s">
        <v>80</v>
      </c>
      <c r="AW276" s="14" t="s">
        <v>33</v>
      </c>
      <c r="AX276" s="14" t="s">
        <v>72</v>
      </c>
      <c r="AY276" s="206" t="s">
        <v>147</v>
      </c>
    </row>
    <row r="277" s="13" customFormat="1">
      <c r="A277" s="13"/>
      <c r="B277" s="192"/>
      <c r="C277" s="13"/>
      <c r="D277" s="187" t="s">
        <v>165</v>
      </c>
      <c r="E277" s="193" t="s">
        <v>3</v>
      </c>
      <c r="F277" s="194" t="s">
        <v>607</v>
      </c>
      <c r="G277" s="13"/>
      <c r="H277" s="195">
        <v>18.760000000000002</v>
      </c>
      <c r="I277" s="196"/>
      <c r="J277" s="13"/>
      <c r="K277" s="13"/>
      <c r="L277" s="192"/>
      <c r="M277" s="197"/>
      <c r="N277" s="198"/>
      <c r="O277" s="198"/>
      <c r="P277" s="198"/>
      <c r="Q277" s="198"/>
      <c r="R277" s="198"/>
      <c r="S277" s="198"/>
      <c r="T277" s="19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3" t="s">
        <v>165</v>
      </c>
      <c r="AU277" s="193" t="s">
        <v>82</v>
      </c>
      <c r="AV277" s="13" t="s">
        <v>82</v>
      </c>
      <c r="AW277" s="13" t="s">
        <v>33</v>
      </c>
      <c r="AX277" s="13" t="s">
        <v>80</v>
      </c>
      <c r="AY277" s="193" t="s">
        <v>147</v>
      </c>
    </row>
    <row r="278" s="2" customFormat="1" ht="24.15" customHeight="1">
      <c r="A278" s="39"/>
      <c r="B278" s="173"/>
      <c r="C278" s="174" t="s">
        <v>618</v>
      </c>
      <c r="D278" s="174" t="s">
        <v>150</v>
      </c>
      <c r="E278" s="175" t="s">
        <v>619</v>
      </c>
      <c r="F278" s="176" t="s">
        <v>620</v>
      </c>
      <c r="G278" s="177" t="s">
        <v>219</v>
      </c>
      <c r="H278" s="178">
        <v>93.799999999999997</v>
      </c>
      <c r="I278" s="179"/>
      <c r="J278" s="180">
        <f>ROUND(I278*H278,2)</f>
        <v>0</v>
      </c>
      <c r="K278" s="176" t="s">
        <v>241</v>
      </c>
      <c r="L278" s="40"/>
      <c r="M278" s="181" t="s">
        <v>3</v>
      </c>
      <c r="N278" s="182" t="s">
        <v>43</v>
      </c>
      <c r="O278" s="73"/>
      <c r="P278" s="183">
        <f>O278*H278</f>
        <v>0</v>
      </c>
      <c r="Q278" s="183">
        <v>0.0052399999999999999</v>
      </c>
      <c r="R278" s="183">
        <f>Q278*H278</f>
        <v>0.49151199999999995</v>
      </c>
      <c r="S278" s="183">
        <v>0</v>
      </c>
      <c r="T278" s="18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185" t="s">
        <v>173</v>
      </c>
      <c r="AT278" s="185" t="s">
        <v>150</v>
      </c>
      <c r="AU278" s="185" t="s">
        <v>82</v>
      </c>
      <c r="AY278" s="20" t="s">
        <v>147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20" t="s">
        <v>80</v>
      </c>
      <c r="BK278" s="186">
        <f>ROUND(I278*H278,2)</f>
        <v>0</v>
      </c>
      <c r="BL278" s="20" t="s">
        <v>173</v>
      </c>
      <c r="BM278" s="185" t="s">
        <v>621</v>
      </c>
    </row>
    <row r="279" s="2" customFormat="1">
      <c r="A279" s="39"/>
      <c r="B279" s="40"/>
      <c r="C279" s="39"/>
      <c r="D279" s="203" t="s">
        <v>243</v>
      </c>
      <c r="E279" s="39"/>
      <c r="F279" s="204" t="s">
        <v>622</v>
      </c>
      <c r="G279" s="39"/>
      <c r="H279" s="39"/>
      <c r="I279" s="189"/>
      <c r="J279" s="39"/>
      <c r="K279" s="39"/>
      <c r="L279" s="40"/>
      <c r="M279" s="190"/>
      <c r="N279" s="191"/>
      <c r="O279" s="73"/>
      <c r="P279" s="73"/>
      <c r="Q279" s="73"/>
      <c r="R279" s="73"/>
      <c r="S279" s="73"/>
      <c r="T279" s="74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20" t="s">
        <v>243</v>
      </c>
      <c r="AU279" s="20" t="s">
        <v>82</v>
      </c>
    </row>
    <row r="280" s="14" customFormat="1">
      <c r="A280" s="14"/>
      <c r="B280" s="205"/>
      <c r="C280" s="14"/>
      <c r="D280" s="187" t="s">
        <v>165</v>
      </c>
      <c r="E280" s="206" t="s">
        <v>3</v>
      </c>
      <c r="F280" s="207" t="s">
        <v>589</v>
      </c>
      <c r="G280" s="14"/>
      <c r="H280" s="206" t="s">
        <v>3</v>
      </c>
      <c r="I280" s="208"/>
      <c r="J280" s="14"/>
      <c r="K280" s="14"/>
      <c r="L280" s="205"/>
      <c r="M280" s="209"/>
      <c r="N280" s="210"/>
      <c r="O280" s="210"/>
      <c r="P280" s="210"/>
      <c r="Q280" s="210"/>
      <c r="R280" s="210"/>
      <c r="S280" s="210"/>
      <c r="T280" s="21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6" t="s">
        <v>165</v>
      </c>
      <c r="AU280" s="206" t="s">
        <v>82</v>
      </c>
      <c r="AV280" s="14" t="s">
        <v>80</v>
      </c>
      <c r="AW280" s="14" t="s">
        <v>33</v>
      </c>
      <c r="AX280" s="14" t="s">
        <v>72</v>
      </c>
      <c r="AY280" s="206" t="s">
        <v>147</v>
      </c>
    </row>
    <row r="281" s="14" customFormat="1">
      <c r="A281" s="14"/>
      <c r="B281" s="205"/>
      <c r="C281" s="14"/>
      <c r="D281" s="187" t="s">
        <v>165</v>
      </c>
      <c r="E281" s="206" t="s">
        <v>3</v>
      </c>
      <c r="F281" s="207" t="s">
        <v>606</v>
      </c>
      <c r="G281" s="14"/>
      <c r="H281" s="206" t="s">
        <v>3</v>
      </c>
      <c r="I281" s="208"/>
      <c r="J281" s="14"/>
      <c r="K281" s="14"/>
      <c r="L281" s="205"/>
      <c r="M281" s="209"/>
      <c r="N281" s="210"/>
      <c r="O281" s="210"/>
      <c r="P281" s="210"/>
      <c r="Q281" s="210"/>
      <c r="R281" s="210"/>
      <c r="S281" s="210"/>
      <c r="T281" s="21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6" t="s">
        <v>165</v>
      </c>
      <c r="AU281" s="206" t="s">
        <v>82</v>
      </c>
      <c r="AV281" s="14" t="s">
        <v>80</v>
      </c>
      <c r="AW281" s="14" t="s">
        <v>33</v>
      </c>
      <c r="AX281" s="14" t="s">
        <v>72</v>
      </c>
      <c r="AY281" s="206" t="s">
        <v>147</v>
      </c>
    </row>
    <row r="282" s="13" customFormat="1">
      <c r="A282" s="13"/>
      <c r="B282" s="192"/>
      <c r="C282" s="13"/>
      <c r="D282" s="187" t="s">
        <v>165</v>
      </c>
      <c r="E282" s="193" t="s">
        <v>3</v>
      </c>
      <c r="F282" s="194" t="s">
        <v>623</v>
      </c>
      <c r="G282" s="13"/>
      <c r="H282" s="195">
        <v>93.799999999999997</v>
      </c>
      <c r="I282" s="196"/>
      <c r="J282" s="13"/>
      <c r="K282" s="13"/>
      <c r="L282" s="192"/>
      <c r="M282" s="197"/>
      <c r="N282" s="198"/>
      <c r="O282" s="198"/>
      <c r="P282" s="198"/>
      <c r="Q282" s="198"/>
      <c r="R282" s="198"/>
      <c r="S282" s="198"/>
      <c r="T282" s="19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3" t="s">
        <v>165</v>
      </c>
      <c r="AU282" s="193" t="s">
        <v>82</v>
      </c>
      <c r="AV282" s="13" t="s">
        <v>82</v>
      </c>
      <c r="AW282" s="13" t="s">
        <v>33</v>
      </c>
      <c r="AX282" s="13" t="s">
        <v>80</v>
      </c>
      <c r="AY282" s="193" t="s">
        <v>147</v>
      </c>
    </row>
    <row r="283" s="2" customFormat="1" ht="24.15" customHeight="1">
      <c r="A283" s="39"/>
      <c r="B283" s="173"/>
      <c r="C283" s="174" t="s">
        <v>624</v>
      </c>
      <c r="D283" s="174" t="s">
        <v>150</v>
      </c>
      <c r="E283" s="175" t="s">
        <v>625</v>
      </c>
      <c r="F283" s="176" t="s">
        <v>626</v>
      </c>
      <c r="G283" s="177" t="s">
        <v>219</v>
      </c>
      <c r="H283" s="178">
        <v>93.799999999999997</v>
      </c>
      <c r="I283" s="179"/>
      <c r="J283" s="180">
        <f>ROUND(I283*H283,2)</f>
        <v>0</v>
      </c>
      <c r="K283" s="176" t="s">
        <v>241</v>
      </c>
      <c r="L283" s="40"/>
      <c r="M283" s="181" t="s">
        <v>3</v>
      </c>
      <c r="N283" s="182" t="s">
        <v>43</v>
      </c>
      <c r="O283" s="73"/>
      <c r="P283" s="183">
        <f>O283*H283</f>
        <v>0</v>
      </c>
      <c r="Q283" s="183">
        <v>0.11500000000000001</v>
      </c>
      <c r="R283" s="183">
        <f>Q283*H283</f>
        <v>10.787000000000001</v>
      </c>
      <c r="S283" s="183">
        <v>0</v>
      </c>
      <c r="T283" s="18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185" t="s">
        <v>173</v>
      </c>
      <c r="AT283" s="185" t="s">
        <v>150</v>
      </c>
      <c r="AU283" s="185" t="s">
        <v>82</v>
      </c>
      <c r="AY283" s="20" t="s">
        <v>147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20" t="s">
        <v>80</v>
      </c>
      <c r="BK283" s="186">
        <f>ROUND(I283*H283,2)</f>
        <v>0</v>
      </c>
      <c r="BL283" s="20" t="s">
        <v>173</v>
      </c>
      <c r="BM283" s="185" t="s">
        <v>627</v>
      </c>
    </row>
    <row r="284" s="2" customFormat="1">
      <c r="A284" s="39"/>
      <c r="B284" s="40"/>
      <c r="C284" s="39"/>
      <c r="D284" s="203" t="s">
        <v>243</v>
      </c>
      <c r="E284" s="39"/>
      <c r="F284" s="204" t="s">
        <v>628</v>
      </c>
      <c r="G284" s="39"/>
      <c r="H284" s="39"/>
      <c r="I284" s="189"/>
      <c r="J284" s="39"/>
      <c r="K284" s="39"/>
      <c r="L284" s="40"/>
      <c r="M284" s="190"/>
      <c r="N284" s="191"/>
      <c r="O284" s="73"/>
      <c r="P284" s="73"/>
      <c r="Q284" s="73"/>
      <c r="R284" s="73"/>
      <c r="S284" s="73"/>
      <c r="T284" s="74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20" t="s">
        <v>243</v>
      </c>
      <c r="AU284" s="20" t="s">
        <v>82</v>
      </c>
    </row>
    <row r="285" s="14" customFormat="1">
      <c r="A285" s="14"/>
      <c r="B285" s="205"/>
      <c r="C285" s="14"/>
      <c r="D285" s="187" t="s">
        <v>165</v>
      </c>
      <c r="E285" s="206" t="s">
        <v>3</v>
      </c>
      <c r="F285" s="207" t="s">
        <v>589</v>
      </c>
      <c r="G285" s="14"/>
      <c r="H285" s="206" t="s">
        <v>3</v>
      </c>
      <c r="I285" s="208"/>
      <c r="J285" s="14"/>
      <c r="K285" s="14"/>
      <c r="L285" s="205"/>
      <c r="M285" s="209"/>
      <c r="N285" s="210"/>
      <c r="O285" s="210"/>
      <c r="P285" s="210"/>
      <c r="Q285" s="210"/>
      <c r="R285" s="210"/>
      <c r="S285" s="210"/>
      <c r="T285" s="21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6" t="s">
        <v>165</v>
      </c>
      <c r="AU285" s="206" t="s">
        <v>82</v>
      </c>
      <c r="AV285" s="14" t="s">
        <v>80</v>
      </c>
      <c r="AW285" s="14" t="s">
        <v>33</v>
      </c>
      <c r="AX285" s="14" t="s">
        <v>72</v>
      </c>
      <c r="AY285" s="206" t="s">
        <v>147</v>
      </c>
    </row>
    <row r="286" s="14" customFormat="1">
      <c r="A286" s="14"/>
      <c r="B286" s="205"/>
      <c r="C286" s="14"/>
      <c r="D286" s="187" t="s">
        <v>165</v>
      </c>
      <c r="E286" s="206" t="s">
        <v>3</v>
      </c>
      <c r="F286" s="207" t="s">
        <v>606</v>
      </c>
      <c r="G286" s="14"/>
      <c r="H286" s="206" t="s">
        <v>3</v>
      </c>
      <c r="I286" s="208"/>
      <c r="J286" s="14"/>
      <c r="K286" s="14"/>
      <c r="L286" s="205"/>
      <c r="M286" s="209"/>
      <c r="N286" s="210"/>
      <c r="O286" s="210"/>
      <c r="P286" s="210"/>
      <c r="Q286" s="210"/>
      <c r="R286" s="210"/>
      <c r="S286" s="210"/>
      <c r="T286" s="21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6" t="s">
        <v>165</v>
      </c>
      <c r="AU286" s="206" t="s">
        <v>82</v>
      </c>
      <c r="AV286" s="14" t="s">
        <v>80</v>
      </c>
      <c r="AW286" s="14" t="s">
        <v>33</v>
      </c>
      <c r="AX286" s="14" t="s">
        <v>72</v>
      </c>
      <c r="AY286" s="206" t="s">
        <v>147</v>
      </c>
    </row>
    <row r="287" s="13" customFormat="1">
      <c r="A287" s="13"/>
      <c r="B287" s="192"/>
      <c r="C287" s="13"/>
      <c r="D287" s="187" t="s">
        <v>165</v>
      </c>
      <c r="E287" s="193" t="s">
        <v>3</v>
      </c>
      <c r="F287" s="194" t="s">
        <v>623</v>
      </c>
      <c r="G287" s="13"/>
      <c r="H287" s="195">
        <v>93.799999999999997</v>
      </c>
      <c r="I287" s="196"/>
      <c r="J287" s="13"/>
      <c r="K287" s="13"/>
      <c r="L287" s="192"/>
      <c r="M287" s="197"/>
      <c r="N287" s="198"/>
      <c r="O287" s="198"/>
      <c r="P287" s="198"/>
      <c r="Q287" s="198"/>
      <c r="R287" s="198"/>
      <c r="S287" s="198"/>
      <c r="T287" s="19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3" t="s">
        <v>165</v>
      </c>
      <c r="AU287" s="193" t="s">
        <v>82</v>
      </c>
      <c r="AV287" s="13" t="s">
        <v>82</v>
      </c>
      <c r="AW287" s="13" t="s">
        <v>33</v>
      </c>
      <c r="AX287" s="13" t="s">
        <v>80</v>
      </c>
      <c r="AY287" s="193" t="s">
        <v>147</v>
      </c>
    </row>
    <row r="288" s="2" customFormat="1" ht="21.75" customHeight="1">
      <c r="A288" s="39"/>
      <c r="B288" s="173"/>
      <c r="C288" s="174" t="s">
        <v>629</v>
      </c>
      <c r="D288" s="174" t="s">
        <v>150</v>
      </c>
      <c r="E288" s="175" t="s">
        <v>630</v>
      </c>
      <c r="F288" s="176" t="s">
        <v>631</v>
      </c>
      <c r="G288" s="177" t="s">
        <v>219</v>
      </c>
      <c r="H288" s="178">
        <v>187.59999999999999</v>
      </c>
      <c r="I288" s="179"/>
      <c r="J288" s="180">
        <f>ROUND(I288*H288,2)</f>
        <v>0</v>
      </c>
      <c r="K288" s="176" t="s">
        <v>241</v>
      </c>
      <c r="L288" s="40"/>
      <c r="M288" s="181" t="s">
        <v>3</v>
      </c>
      <c r="N288" s="182" t="s">
        <v>43</v>
      </c>
      <c r="O288" s="73"/>
      <c r="P288" s="183">
        <f>O288*H288</f>
        <v>0</v>
      </c>
      <c r="Q288" s="183">
        <v>0.46000000000000002</v>
      </c>
      <c r="R288" s="183">
        <f>Q288*H288</f>
        <v>86.296000000000006</v>
      </c>
      <c r="S288" s="183">
        <v>0</v>
      </c>
      <c r="T288" s="18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185" t="s">
        <v>173</v>
      </c>
      <c r="AT288" s="185" t="s">
        <v>150</v>
      </c>
      <c r="AU288" s="185" t="s">
        <v>82</v>
      </c>
      <c r="AY288" s="20" t="s">
        <v>147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20" t="s">
        <v>80</v>
      </c>
      <c r="BK288" s="186">
        <f>ROUND(I288*H288,2)</f>
        <v>0</v>
      </c>
      <c r="BL288" s="20" t="s">
        <v>173</v>
      </c>
      <c r="BM288" s="185" t="s">
        <v>632</v>
      </c>
    </row>
    <row r="289" s="2" customFormat="1">
      <c r="A289" s="39"/>
      <c r="B289" s="40"/>
      <c r="C289" s="39"/>
      <c r="D289" s="203" t="s">
        <v>243</v>
      </c>
      <c r="E289" s="39"/>
      <c r="F289" s="204" t="s">
        <v>633</v>
      </c>
      <c r="G289" s="39"/>
      <c r="H289" s="39"/>
      <c r="I289" s="189"/>
      <c r="J289" s="39"/>
      <c r="K289" s="39"/>
      <c r="L289" s="40"/>
      <c r="M289" s="190"/>
      <c r="N289" s="191"/>
      <c r="O289" s="73"/>
      <c r="P289" s="73"/>
      <c r="Q289" s="73"/>
      <c r="R289" s="73"/>
      <c r="S289" s="73"/>
      <c r="T289" s="74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20" t="s">
        <v>243</v>
      </c>
      <c r="AU289" s="20" t="s">
        <v>82</v>
      </c>
    </row>
    <row r="290" s="14" customFormat="1">
      <c r="A290" s="14"/>
      <c r="B290" s="205"/>
      <c r="C290" s="14"/>
      <c r="D290" s="187" t="s">
        <v>165</v>
      </c>
      <c r="E290" s="206" t="s">
        <v>3</v>
      </c>
      <c r="F290" s="207" t="s">
        <v>589</v>
      </c>
      <c r="G290" s="14"/>
      <c r="H290" s="206" t="s">
        <v>3</v>
      </c>
      <c r="I290" s="208"/>
      <c r="J290" s="14"/>
      <c r="K290" s="14"/>
      <c r="L290" s="205"/>
      <c r="M290" s="209"/>
      <c r="N290" s="210"/>
      <c r="O290" s="210"/>
      <c r="P290" s="210"/>
      <c r="Q290" s="210"/>
      <c r="R290" s="210"/>
      <c r="S290" s="210"/>
      <c r="T290" s="21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6" t="s">
        <v>165</v>
      </c>
      <c r="AU290" s="206" t="s">
        <v>82</v>
      </c>
      <c r="AV290" s="14" t="s">
        <v>80</v>
      </c>
      <c r="AW290" s="14" t="s">
        <v>33</v>
      </c>
      <c r="AX290" s="14" t="s">
        <v>72</v>
      </c>
      <c r="AY290" s="206" t="s">
        <v>147</v>
      </c>
    </row>
    <row r="291" s="14" customFormat="1">
      <c r="A291" s="14"/>
      <c r="B291" s="205"/>
      <c r="C291" s="14"/>
      <c r="D291" s="187" t="s">
        <v>165</v>
      </c>
      <c r="E291" s="206" t="s">
        <v>3</v>
      </c>
      <c r="F291" s="207" t="s">
        <v>606</v>
      </c>
      <c r="G291" s="14"/>
      <c r="H291" s="206" t="s">
        <v>3</v>
      </c>
      <c r="I291" s="208"/>
      <c r="J291" s="14"/>
      <c r="K291" s="14"/>
      <c r="L291" s="205"/>
      <c r="M291" s="209"/>
      <c r="N291" s="210"/>
      <c r="O291" s="210"/>
      <c r="P291" s="210"/>
      <c r="Q291" s="210"/>
      <c r="R291" s="210"/>
      <c r="S291" s="210"/>
      <c r="T291" s="21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6" t="s">
        <v>165</v>
      </c>
      <c r="AU291" s="206" t="s">
        <v>82</v>
      </c>
      <c r="AV291" s="14" t="s">
        <v>80</v>
      </c>
      <c r="AW291" s="14" t="s">
        <v>33</v>
      </c>
      <c r="AX291" s="14" t="s">
        <v>72</v>
      </c>
      <c r="AY291" s="206" t="s">
        <v>147</v>
      </c>
    </row>
    <row r="292" s="13" customFormat="1">
      <c r="A292" s="13"/>
      <c r="B292" s="192"/>
      <c r="C292" s="13"/>
      <c r="D292" s="187" t="s">
        <v>165</v>
      </c>
      <c r="E292" s="193" t="s">
        <v>3</v>
      </c>
      <c r="F292" s="194" t="s">
        <v>634</v>
      </c>
      <c r="G292" s="13"/>
      <c r="H292" s="195">
        <v>187.59999999999999</v>
      </c>
      <c r="I292" s="196"/>
      <c r="J292" s="13"/>
      <c r="K292" s="13"/>
      <c r="L292" s="192"/>
      <c r="M292" s="197"/>
      <c r="N292" s="198"/>
      <c r="O292" s="198"/>
      <c r="P292" s="198"/>
      <c r="Q292" s="198"/>
      <c r="R292" s="198"/>
      <c r="S292" s="198"/>
      <c r="T292" s="19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3" t="s">
        <v>165</v>
      </c>
      <c r="AU292" s="193" t="s">
        <v>82</v>
      </c>
      <c r="AV292" s="13" t="s">
        <v>82</v>
      </c>
      <c r="AW292" s="13" t="s">
        <v>33</v>
      </c>
      <c r="AX292" s="13" t="s">
        <v>80</v>
      </c>
      <c r="AY292" s="193" t="s">
        <v>147</v>
      </c>
    </row>
    <row r="293" s="2" customFormat="1" ht="16.5" customHeight="1">
      <c r="A293" s="39"/>
      <c r="B293" s="173"/>
      <c r="C293" s="174" t="s">
        <v>635</v>
      </c>
      <c r="D293" s="174" t="s">
        <v>150</v>
      </c>
      <c r="E293" s="175" t="s">
        <v>636</v>
      </c>
      <c r="F293" s="176" t="s">
        <v>637</v>
      </c>
      <c r="G293" s="177" t="s">
        <v>219</v>
      </c>
      <c r="H293" s="178">
        <v>155.19999999999999</v>
      </c>
      <c r="I293" s="179"/>
      <c r="J293" s="180">
        <f>ROUND(I293*H293,2)</f>
        <v>0</v>
      </c>
      <c r="K293" s="176" t="s">
        <v>241</v>
      </c>
      <c r="L293" s="40"/>
      <c r="M293" s="181" t="s">
        <v>3</v>
      </c>
      <c r="N293" s="182" t="s">
        <v>43</v>
      </c>
      <c r="O293" s="73"/>
      <c r="P293" s="183">
        <f>O293*H293</f>
        <v>0</v>
      </c>
      <c r="Q293" s="183">
        <v>0.00046999999999999999</v>
      </c>
      <c r="R293" s="183">
        <f>Q293*H293</f>
        <v>0.072943999999999995</v>
      </c>
      <c r="S293" s="183">
        <v>0</v>
      </c>
      <c r="T293" s="18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185" t="s">
        <v>173</v>
      </c>
      <c r="AT293" s="185" t="s">
        <v>150</v>
      </c>
      <c r="AU293" s="185" t="s">
        <v>82</v>
      </c>
      <c r="AY293" s="20" t="s">
        <v>147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20" t="s">
        <v>80</v>
      </c>
      <c r="BK293" s="186">
        <f>ROUND(I293*H293,2)</f>
        <v>0</v>
      </c>
      <c r="BL293" s="20" t="s">
        <v>173</v>
      </c>
      <c r="BM293" s="185" t="s">
        <v>638</v>
      </c>
    </row>
    <row r="294" s="2" customFormat="1">
      <c r="A294" s="39"/>
      <c r="B294" s="40"/>
      <c r="C294" s="39"/>
      <c r="D294" s="203" t="s">
        <v>243</v>
      </c>
      <c r="E294" s="39"/>
      <c r="F294" s="204" t="s">
        <v>639</v>
      </c>
      <c r="G294" s="39"/>
      <c r="H294" s="39"/>
      <c r="I294" s="189"/>
      <c r="J294" s="39"/>
      <c r="K294" s="39"/>
      <c r="L294" s="40"/>
      <c r="M294" s="190"/>
      <c r="N294" s="191"/>
      <c r="O294" s="73"/>
      <c r="P294" s="73"/>
      <c r="Q294" s="73"/>
      <c r="R294" s="73"/>
      <c r="S294" s="73"/>
      <c r="T294" s="74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20" t="s">
        <v>243</v>
      </c>
      <c r="AU294" s="20" t="s">
        <v>82</v>
      </c>
    </row>
    <row r="295" s="14" customFormat="1">
      <c r="A295" s="14"/>
      <c r="B295" s="205"/>
      <c r="C295" s="14"/>
      <c r="D295" s="187" t="s">
        <v>165</v>
      </c>
      <c r="E295" s="206" t="s">
        <v>3</v>
      </c>
      <c r="F295" s="207" t="s">
        <v>589</v>
      </c>
      <c r="G295" s="14"/>
      <c r="H295" s="206" t="s">
        <v>3</v>
      </c>
      <c r="I295" s="208"/>
      <c r="J295" s="14"/>
      <c r="K295" s="14"/>
      <c r="L295" s="205"/>
      <c r="M295" s="209"/>
      <c r="N295" s="210"/>
      <c r="O295" s="210"/>
      <c r="P295" s="210"/>
      <c r="Q295" s="210"/>
      <c r="R295" s="210"/>
      <c r="S295" s="210"/>
      <c r="T295" s="21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6" t="s">
        <v>165</v>
      </c>
      <c r="AU295" s="206" t="s">
        <v>82</v>
      </c>
      <c r="AV295" s="14" t="s">
        <v>80</v>
      </c>
      <c r="AW295" s="14" t="s">
        <v>33</v>
      </c>
      <c r="AX295" s="14" t="s">
        <v>72</v>
      </c>
      <c r="AY295" s="206" t="s">
        <v>147</v>
      </c>
    </row>
    <row r="296" s="14" customFormat="1">
      <c r="A296" s="14"/>
      <c r="B296" s="205"/>
      <c r="C296" s="14"/>
      <c r="D296" s="187" t="s">
        <v>165</v>
      </c>
      <c r="E296" s="206" t="s">
        <v>3</v>
      </c>
      <c r="F296" s="207" t="s">
        <v>606</v>
      </c>
      <c r="G296" s="14"/>
      <c r="H296" s="206" t="s">
        <v>3</v>
      </c>
      <c r="I296" s="208"/>
      <c r="J296" s="14"/>
      <c r="K296" s="14"/>
      <c r="L296" s="205"/>
      <c r="M296" s="209"/>
      <c r="N296" s="210"/>
      <c r="O296" s="210"/>
      <c r="P296" s="210"/>
      <c r="Q296" s="210"/>
      <c r="R296" s="210"/>
      <c r="S296" s="210"/>
      <c r="T296" s="21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06" t="s">
        <v>165</v>
      </c>
      <c r="AU296" s="206" t="s">
        <v>82</v>
      </c>
      <c r="AV296" s="14" t="s">
        <v>80</v>
      </c>
      <c r="AW296" s="14" t="s">
        <v>33</v>
      </c>
      <c r="AX296" s="14" t="s">
        <v>72</v>
      </c>
      <c r="AY296" s="206" t="s">
        <v>147</v>
      </c>
    </row>
    <row r="297" s="13" customFormat="1">
      <c r="A297" s="13"/>
      <c r="B297" s="192"/>
      <c r="C297" s="13"/>
      <c r="D297" s="187" t="s">
        <v>165</v>
      </c>
      <c r="E297" s="193" t="s">
        <v>3</v>
      </c>
      <c r="F297" s="194" t="s">
        <v>456</v>
      </c>
      <c r="G297" s="13"/>
      <c r="H297" s="195">
        <v>155.19999999999999</v>
      </c>
      <c r="I297" s="196"/>
      <c r="J297" s="13"/>
      <c r="K297" s="13"/>
      <c r="L297" s="192"/>
      <c r="M297" s="197"/>
      <c r="N297" s="198"/>
      <c r="O297" s="198"/>
      <c r="P297" s="198"/>
      <c r="Q297" s="198"/>
      <c r="R297" s="198"/>
      <c r="S297" s="198"/>
      <c r="T297" s="19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3" t="s">
        <v>165</v>
      </c>
      <c r="AU297" s="193" t="s">
        <v>82</v>
      </c>
      <c r="AV297" s="13" t="s">
        <v>82</v>
      </c>
      <c r="AW297" s="13" t="s">
        <v>33</v>
      </c>
      <c r="AX297" s="13" t="s">
        <v>80</v>
      </c>
      <c r="AY297" s="193" t="s">
        <v>147</v>
      </c>
    </row>
    <row r="298" s="2" customFormat="1" ht="21.75" customHeight="1">
      <c r="A298" s="39"/>
      <c r="B298" s="173"/>
      <c r="C298" s="174" t="s">
        <v>640</v>
      </c>
      <c r="D298" s="174" t="s">
        <v>150</v>
      </c>
      <c r="E298" s="175" t="s">
        <v>641</v>
      </c>
      <c r="F298" s="176" t="s">
        <v>642</v>
      </c>
      <c r="G298" s="177" t="s">
        <v>219</v>
      </c>
      <c r="H298" s="178">
        <v>5.75</v>
      </c>
      <c r="I298" s="179"/>
      <c r="J298" s="180">
        <f>ROUND(I298*H298,2)</f>
        <v>0</v>
      </c>
      <c r="K298" s="176" t="s">
        <v>241</v>
      </c>
      <c r="L298" s="40"/>
      <c r="M298" s="181" t="s">
        <v>3</v>
      </c>
      <c r="N298" s="182" t="s">
        <v>43</v>
      </c>
      <c r="O298" s="73"/>
      <c r="P298" s="183">
        <f>O298*H298</f>
        <v>0</v>
      </c>
      <c r="Q298" s="183">
        <v>0.22136</v>
      </c>
      <c r="R298" s="183">
        <f>Q298*H298</f>
        <v>1.2728200000000001</v>
      </c>
      <c r="S298" s="183">
        <v>0</v>
      </c>
      <c r="T298" s="18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185" t="s">
        <v>173</v>
      </c>
      <c r="AT298" s="185" t="s">
        <v>150</v>
      </c>
      <c r="AU298" s="185" t="s">
        <v>82</v>
      </c>
      <c r="AY298" s="20" t="s">
        <v>147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20" t="s">
        <v>80</v>
      </c>
      <c r="BK298" s="186">
        <f>ROUND(I298*H298,2)</f>
        <v>0</v>
      </c>
      <c r="BL298" s="20" t="s">
        <v>173</v>
      </c>
      <c r="BM298" s="185" t="s">
        <v>643</v>
      </c>
    </row>
    <row r="299" s="2" customFormat="1">
      <c r="A299" s="39"/>
      <c r="B299" s="40"/>
      <c r="C299" s="39"/>
      <c r="D299" s="203" t="s">
        <v>243</v>
      </c>
      <c r="E299" s="39"/>
      <c r="F299" s="204" t="s">
        <v>644</v>
      </c>
      <c r="G299" s="39"/>
      <c r="H299" s="39"/>
      <c r="I299" s="189"/>
      <c r="J299" s="39"/>
      <c r="K299" s="39"/>
      <c r="L299" s="40"/>
      <c r="M299" s="190"/>
      <c r="N299" s="191"/>
      <c r="O299" s="73"/>
      <c r="P299" s="73"/>
      <c r="Q299" s="73"/>
      <c r="R299" s="73"/>
      <c r="S299" s="73"/>
      <c r="T299" s="74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20" t="s">
        <v>243</v>
      </c>
      <c r="AU299" s="20" t="s">
        <v>82</v>
      </c>
    </row>
    <row r="300" s="13" customFormat="1">
      <c r="A300" s="13"/>
      <c r="B300" s="192"/>
      <c r="C300" s="13"/>
      <c r="D300" s="187" t="s">
        <v>165</v>
      </c>
      <c r="E300" s="193" t="s">
        <v>3</v>
      </c>
      <c r="F300" s="194" t="s">
        <v>645</v>
      </c>
      <c r="G300" s="13"/>
      <c r="H300" s="195">
        <v>5.75</v>
      </c>
      <c r="I300" s="196"/>
      <c r="J300" s="13"/>
      <c r="K300" s="13"/>
      <c r="L300" s="192"/>
      <c r="M300" s="197"/>
      <c r="N300" s="198"/>
      <c r="O300" s="198"/>
      <c r="P300" s="198"/>
      <c r="Q300" s="198"/>
      <c r="R300" s="198"/>
      <c r="S300" s="198"/>
      <c r="T300" s="19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3" t="s">
        <v>165</v>
      </c>
      <c r="AU300" s="193" t="s">
        <v>82</v>
      </c>
      <c r="AV300" s="13" t="s">
        <v>82</v>
      </c>
      <c r="AW300" s="13" t="s">
        <v>33</v>
      </c>
      <c r="AX300" s="13" t="s">
        <v>80</v>
      </c>
      <c r="AY300" s="193" t="s">
        <v>147</v>
      </c>
    </row>
    <row r="301" s="12" customFormat="1" ht="22.8" customHeight="1">
      <c r="A301" s="12"/>
      <c r="B301" s="160"/>
      <c r="C301" s="12"/>
      <c r="D301" s="161" t="s">
        <v>71</v>
      </c>
      <c r="E301" s="171" t="s">
        <v>199</v>
      </c>
      <c r="F301" s="171" t="s">
        <v>237</v>
      </c>
      <c r="G301" s="12"/>
      <c r="H301" s="12"/>
      <c r="I301" s="163"/>
      <c r="J301" s="172">
        <f>BK301</f>
        <v>0</v>
      </c>
      <c r="K301" s="12"/>
      <c r="L301" s="160"/>
      <c r="M301" s="165"/>
      <c r="N301" s="166"/>
      <c r="O301" s="166"/>
      <c r="P301" s="167">
        <f>SUM(P302:P319)</f>
        <v>0</v>
      </c>
      <c r="Q301" s="166"/>
      <c r="R301" s="167">
        <f>SUM(R302:R319)</f>
        <v>0.099400000000000002</v>
      </c>
      <c r="S301" s="166"/>
      <c r="T301" s="168">
        <f>SUM(T302:T319)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61" t="s">
        <v>80</v>
      </c>
      <c r="AT301" s="169" t="s">
        <v>71</v>
      </c>
      <c r="AU301" s="169" t="s">
        <v>80</v>
      </c>
      <c r="AY301" s="161" t="s">
        <v>147</v>
      </c>
      <c r="BK301" s="170">
        <f>SUM(BK302:BK319)</f>
        <v>0</v>
      </c>
    </row>
    <row r="302" s="2" customFormat="1" ht="24.15" customHeight="1">
      <c r="A302" s="39"/>
      <c r="B302" s="173"/>
      <c r="C302" s="174" t="s">
        <v>646</v>
      </c>
      <c r="D302" s="174" t="s">
        <v>150</v>
      </c>
      <c r="E302" s="175" t="s">
        <v>647</v>
      </c>
      <c r="F302" s="176" t="s">
        <v>648</v>
      </c>
      <c r="G302" s="177" t="s">
        <v>219</v>
      </c>
      <c r="H302" s="178">
        <v>372</v>
      </c>
      <c r="I302" s="179"/>
      <c r="J302" s="180">
        <f>ROUND(I302*H302,2)</f>
        <v>0</v>
      </c>
      <c r="K302" s="176" t="s">
        <v>241</v>
      </c>
      <c r="L302" s="40"/>
      <c r="M302" s="181" t="s">
        <v>3</v>
      </c>
      <c r="N302" s="182" t="s">
        <v>43</v>
      </c>
      <c r="O302" s="73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185" t="s">
        <v>173</v>
      </c>
      <c r="AT302" s="185" t="s">
        <v>150</v>
      </c>
      <c r="AU302" s="185" t="s">
        <v>82</v>
      </c>
      <c r="AY302" s="20" t="s">
        <v>147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20" t="s">
        <v>80</v>
      </c>
      <c r="BK302" s="186">
        <f>ROUND(I302*H302,2)</f>
        <v>0</v>
      </c>
      <c r="BL302" s="20" t="s">
        <v>173</v>
      </c>
      <c r="BM302" s="185" t="s">
        <v>649</v>
      </c>
    </row>
    <row r="303" s="2" customFormat="1">
      <c r="A303" s="39"/>
      <c r="B303" s="40"/>
      <c r="C303" s="39"/>
      <c r="D303" s="203" t="s">
        <v>243</v>
      </c>
      <c r="E303" s="39"/>
      <c r="F303" s="204" t="s">
        <v>650</v>
      </c>
      <c r="G303" s="39"/>
      <c r="H303" s="39"/>
      <c r="I303" s="189"/>
      <c r="J303" s="39"/>
      <c r="K303" s="39"/>
      <c r="L303" s="40"/>
      <c r="M303" s="190"/>
      <c r="N303" s="191"/>
      <c r="O303" s="73"/>
      <c r="P303" s="73"/>
      <c r="Q303" s="73"/>
      <c r="R303" s="73"/>
      <c r="S303" s="73"/>
      <c r="T303" s="74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20" t="s">
        <v>243</v>
      </c>
      <c r="AU303" s="20" t="s">
        <v>82</v>
      </c>
    </row>
    <row r="304" s="13" customFormat="1">
      <c r="A304" s="13"/>
      <c r="B304" s="192"/>
      <c r="C304" s="13"/>
      <c r="D304" s="187" t="s">
        <v>165</v>
      </c>
      <c r="E304" s="193" t="s">
        <v>3</v>
      </c>
      <c r="F304" s="194" t="s">
        <v>651</v>
      </c>
      <c r="G304" s="13"/>
      <c r="H304" s="195">
        <v>372</v>
      </c>
      <c r="I304" s="196"/>
      <c r="J304" s="13"/>
      <c r="K304" s="13"/>
      <c r="L304" s="192"/>
      <c r="M304" s="197"/>
      <c r="N304" s="198"/>
      <c r="O304" s="198"/>
      <c r="P304" s="198"/>
      <c r="Q304" s="198"/>
      <c r="R304" s="198"/>
      <c r="S304" s="198"/>
      <c r="T304" s="19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3" t="s">
        <v>165</v>
      </c>
      <c r="AU304" s="193" t="s">
        <v>82</v>
      </c>
      <c r="AV304" s="13" t="s">
        <v>82</v>
      </c>
      <c r="AW304" s="13" t="s">
        <v>33</v>
      </c>
      <c r="AX304" s="13" t="s">
        <v>80</v>
      </c>
      <c r="AY304" s="193" t="s">
        <v>147</v>
      </c>
    </row>
    <row r="305" s="2" customFormat="1" ht="24.15" customHeight="1">
      <c r="A305" s="39"/>
      <c r="B305" s="173"/>
      <c r="C305" s="174" t="s">
        <v>652</v>
      </c>
      <c r="D305" s="174" t="s">
        <v>150</v>
      </c>
      <c r="E305" s="175" t="s">
        <v>653</v>
      </c>
      <c r="F305" s="176" t="s">
        <v>654</v>
      </c>
      <c r="G305" s="177" t="s">
        <v>219</v>
      </c>
      <c r="H305" s="178">
        <v>14880</v>
      </c>
      <c r="I305" s="179"/>
      <c r="J305" s="180">
        <f>ROUND(I305*H305,2)</f>
        <v>0</v>
      </c>
      <c r="K305" s="176" t="s">
        <v>241</v>
      </c>
      <c r="L305" s="40"/>
      <c r="M305" s="181" t="s">
        <v>3</v>
      </c>
      <c r="N305" s="182" t="s">
        <v>43</v>
      </c>
      <c r="O305" s="73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185" t="s">
        <v>173</v>
      </c>
      <c r="AT305" s="185" t="s">
        <v>150</v>
      </c>
      <c r="AU305" s="185" t="s">
        <v>82</v>
      </c>
      <c r="AY305" s="20" t="s">
        <v>147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20" t="s">
        <v>80</v>
      </c>
      <c r="BK305" s="186">
        <f>ROUND(I305*H305,2)</f>
        <v>0</v>
      </c>
      <c r="BL305" s="20" t="s">
        <v>173</v>
      </c>
      <c r="BM305" s="185" t="s">
        <v>655</v>
      </c>
    </row>
    <row r="306" s="2" customFormat="1">
      <c r="A306" s="39"/>
      <c r="B306" s="40"/>
      <c r="C306" s="39"/>
      <c r="D306" s="203" t="s">
        <v>243</v>
      </c>
      <c r="E306" s="39"/>
      <c r="F306" s="204" t="s">
        <v>656</v>
      </c>
      <c r="G306" s="39"/>
      <c r="H306" s="39"/>
      <c r="I306" s="189"/>
      <c r="J306" s="39"/>
      <c r="K306" s="39"/>
      <c r="L306" s="40"/>
      <c r="M306" s="190"/>
      <c r="N306" s="191"/>
      <c r="O306" s="73"/>
      <c r="P306" s="73"/>
      <c r="Q306" s="73"/>
      <c r="R306" s="73"/>
      <c r="S306" s="73"/>
      <c r="T306" s="74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20" t="s">
        <v>243</v>
      </c>
      <c r="AU306" s="20" t="s">
        <v>82</v>
      </c>
    </row>
    <row r="307" s="13" customFormat="1">
      <c r="A307" s="13"/>
      <c r="B307" s="192"/>
      <c r="C307" s="13"/>
      <c r="D307" s="187" t="s">
        <v>165</v>
      </c>
      <c r="E307" s="193" t="s">
        <v>3</v>
      </c>
      <c r="F307" s="194" t="s">
        <v>651</v>
      </c>
      <c r="G307" s="13"/>
      <c r="H307" s="195">
        <v>372</v>
      </c>
      <c r="I307" s="196"/>
      <c r="J307" s="13"/>
      <c r="K307" s="13"/>
      <c r="L307" s="192"/>
      <c r="M307" s="197"/>
      <c r="N307" s="198"/>
      <c r="O307" s="198"/>
      <c r="P307" s="198"/>
      <c r="Q307" s="198"/>
      <c r="R307" s="198"/>
      <c r="S307" s="198"/>
      <c r="T307" s="19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3" t="s">
        <v>165</v>
      </c>
      <c r="AU307" s="193" t="s">
        <v>82</v>
      </c>
      <c r="AV307" s="13" t="s">
        <v>82</v>
      </c>
      <c r="AW307" s="13" t="s">
        <v>33</v>
      </c>
      <c r="AX307" s="13" t="s">
        <v>72</v>
      </c>
      <c r="AY307" s="193" t="s">
        <v>147</v>
      </c>
    </row>
    <row r="308" s="13" customFormat="1">
      <c r="A308" s="13"/>
      <c r="B308" s="192"/>
      <c r="C308" s="13"/>
      <c r="D308" s="187" t="s">
        <v>165</v>
      </c>
      <c r="E308" s="193" t="s">
        <v>3</v>
      </c>
      <c r="F308" s="194" t="s">
        <v>657</v>
      </c>
      <c r="G308" s="13"/>
      <c r="H308" s="195">
        <v>14880</v>
      </c>
      <c r="I308" s="196"/>
      <c r="J308" s="13"/>
      <c r="K308" s="13"/>
      <c r="L308" s="192"/>
      <c r="M308" s="197"/>
      <c r="N308" s="198"/>
      <c r="O308" s="198"/>
      <c r="P308" s="198"/>
      <c r="Q308" s="198"/>
      <c r="R308" s="198"/>
      <c r="S308" s="198"/>
      <c r="T308" s="19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3" t="s">
        <v>165</v>
      </c>
      <c r="AU308" s="193" t="s">
        <v>82</v>
      </c>
      <c r="AV308" s="13" t="s">
        <v>82</v>
      </c>
      <c r="AW308" s="13" t="s">
        <v>33</v>
      </c>
      <c r="AX308" s="13" t="s">
        <v>80</v>
      </c>
      <c r="AY308" s="193" t="s">
        <v>147</v>
      </c>
    </row>
    <row r="309" s="2" customFormat="1" ht="24.15" customHeight="1">
      <c r="A309" s="39"/>
      <c r="B309" s="173"/>
      <c r="C309" s="174" t="s">
        <v>658</v>
      </c>
      <c r="D309" s="174" t="s">
        <v>150</v>
      </c>
      <c r="E309" s="175" t="s">
        <v>659</v>
      </c>
      <c r="F309" s="176" t="s">
        <v>660</v>
      </c>
      <c r="G309" s="177" t="s">
        <v>219</v>
      </c>
      <c r="H309" s="178">
        <v>372</v>
      </c>
      <c r="I309" s="179"/>
      <c r="J309" s="180">
        <f>ROUND(I309*H309,2)</f>
        <v>0</v>
      </c>
      <c r="K309" s="176" t="s">
        <v>241</v>
      </c>
      <c r="L309" s="40"/>
      <c r="M309" s="181" t="s">
        <v>3</v>
      </c>
      <c r="N309" s="182" t="s">
        <v>43</v>
      </c>
      <c r="O309" s="73"/>
      <c r="P309" s="183">
        <f>O309*H309</f>
        <v>0</v>
      </c>
      <c r="Q309" s="183">
        <v>0</v>
      </c>
      <c r="R309" s="183">
        <f>Q309*H309</f>
        <v>0</v>
      </c>
      <c r="S309" s="183">
        <v>0</v>
      </c>
      <c r="T309" s="184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185" t="s">
        <v>173</v>
      </c>
      <c r="AT309" s="185" t="s">
        <v>150</v>
      </c>
      <c r="AU309" s="185" t="s">
        <v>82</v>
      </c>
      <c r="AY309" s="20" t="s">
        <v>147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20" t="s">
        <v>80</v>
      </c>
      <c r="BK309" s="186">
        <f>ROUND(I309*H309,2)</f>
        <v>0</v>
      </c>
      <c r="BL309" s="20" t="s">
        <v>173</v>
      </c>
      <c r="BM309" s="185" t="s">
        <v>661</v>
      </c>
    </row>
    <row r="310" s="2" customFormat="1">
      <c r="A310" s="39"/>
      <c r="B310" s="40"/>
      <c r="C310" s="39"/>
      <c r="D310" s="203" t="s">
        <v>243</v>
      </c>
      <c r="E310" s="39"/>
      <c r="F310" s="204" t="s">
        <v>662</v>
      </c>
      <c r="G310" s="39"/>
      <c r="H310" s="39"/>
      <c r="I310" s="189"/>
      <c r="J310" s="39"/>
      <c r="K310" s="39"/>
      <c r="L310" s="40"/>
      <c r="M310" s="190"/>
      <c r="N310" s="191"/>
      <c r="O310" s="73"/>
      <c r="P310" s="73"/>
      <c r="Q310" s="73"/>
      <c r="R310" s="73"/>
      <c r="S310" s="73"/>
      <c r="T310" s="74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20" t="s">
        <v>243</v>
      </c>
      <c r="AU310" s="20" t="s">
        <v>82</v>
      </c>
    </row>
    <row r="311" s="13" customFormat="1">
      <c r="A311" s="13"/>
      <c r="B311" s="192"/>
      <c r="C311" s="13"/>
      <c r="D311" s="187" t="s">
        <v>165</v>
      </c>
      <c r="E311" s="193" t="s">
        <v>3</v>
      </c>
      <c r="F311" s="194" t="s">
        <v>651</v>
      </c>
      <c r="G311" s="13"/>
      <c r="H311" s="195">
        <v>372</v>
      </c>
      <c r="I311" s="196"/>
      <c r="J311" s="13"/>
      <c r="K311" s="13"/>
      <c r="L311" s="192"/>
      <c r="M311" s="197"/>
      <c r="N311" s="198"/>
      <c r="O311" s="198"/>
      <c r="P311" s="198"/>
      <c r="Q311" s="198"/>
      <c r="R311" s="198"/>
      <c r="S311" s="198"/>
      <c r="T311" s="19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3" t="s">
        <v>165</v>
      </c>
      <c r="AU311" s="193" t="s">
        <v>82</v>
      </c>
      <c r="AV311" s="13" t="s">
        <v>82</v>
      </c>
      <c r="AW311" s="13" t="s">
        <v>33</v>
      </c>
      <c r="AX311" s="13" t="s">
        <v>80</v>
      </c>
      <c r="AY311" s="193" t="s">
        <v>147</v>
      </c>
    </row>
    <row r="312" s="2" customFormat="1" ht="24.15" customHeight="1">
      <c r="A312" s="39"/>
      <c r="B312" s="173"/>
      <c r="C312" s="174" t="s">
        <v>663</v>
      </c>
      <c r="D312" s="174" t="s">
        <v>150</v>
      </c>
      <c r="E312" s="175" t="s">
        <v>664</v>
      </c>
      <c r="F312" s="176" t="s">
        <v>665</v>
      </c>
      <c r="G312" s="177" t="s">
        <v>219</v>
      </c>
      <c r="H312" s="178">
        <v>157.59999999999999</v>
      </c>
      <c r="I312" s="179"/>
      <c r="J312" s="180">
        <f>ROUND(I312*H312,2)</f>
        <v>0</v>
      </c>
      <c r="K312" s="176" t="s">
        <v>241</v>
      </c>
      <c r="L312" s="40"/>
      <c r="M312" s="181" t="s">
        <v>3</v>
      </c>
      <c r="N312" s="182" t="s">
        <v>43</v>
      </c>
      <c r="O312" s="73"/>
      <c r="P312" s="183">
        <f>O312*H312</f>
        <v>0</v>
      </c>
      <c r="Q312" s="183">
        <v>0.00021000000000000001</v>
      </c>
      <c r="R312" s="183">
        <f>Q312*H312</f>
        <v>0.033096</v>
      </c>
      <c r="S312" s="183">
        <v>0</v>
      </c>
      <c r="T312" s="18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185" t="s">
        <v>173</v>
      </c>
      <c r="AT312" s="185" t="s">
        <v>150</v>
      </c>
      <c r="AU312" s="185" t="s">
        <v>82</v>
      </c>
      <c r="AY312" s="20" t="s">
        <v>147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20" t="s">
        <v>80</v>
      </c>
      <c r="BK312" s="186">
        <f>ROUND(I312*H312,2)</f>
        <v>0</v>
      </c>
      <c r="BL312" s="20" t="s">
        <v>173</v>
      </c>
      <c r="BM312" s="185" t="s">
        <v>666</v>
      </c>
    </row>
    <row r="313" s="2" customFormat="1">
      <c r="A313" s="39"/>
      <c r="B313" s="40"/>
      <c r="C313" s="39"/>
      <c r="D313" s="203" t="s">
        <v>243</v>
      </c>
      <c r="E313" s="39"/>
      <c r="F313" s="204" t="s">
        <v>667</v>
      </c>
      <c r="G313" s="39"/>
      <c r="H313" s="39"/>
      <c r="I313" s="189"/>
      <c r="J313" s="39"/>
      <c r="K313" s="39"/>
      <c r="L313" s="40"/>
      <c r="M313" s="190"/>
      <c r="N313" s="191"/>
      <c r="O313" s="73"/>
      <c r="P313" s="73"/>
      <c r="Q313" s="73"/>
      <c r="R313" s="73"/>
      <c r="S313" s="73"/>
      <c r="T313" s="74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20" t="s">
        <v>243</v>
      </c>
      <c r="AU313" s="20" t="s">
        <v>82</v>
      </c>
    </row>
    <row r="314" s="13" customFormat="1">
      <c r="A314" s="13"/>
      <c r="B314" s="192"/>
      <c r="C314" s="13"/>
      <c r="D314" s="187" t="s">
        <v>165</v>
      </c>
      <c r="E314" s="193" t="s">
        <v>3</v>
      </c>
      <c r="F314" s="194" t="s">
        <v>668</v>
      </c>
      <c r="G314" s="13"/>
      <c r="H314" s="195">
        <v>157.59999999999999</v>
      </c>
      <c r="I314" s="196"/>
      <c r="J314" s="13"/>
      <c r="K314" s="13"/>
      <c r="L314" s="192"/>
      <c r="M314" s="197"/>
      <c r="N314" s="198"/>
      <c r="O314" s="198"/>
      <c r="P314" s="198"/>
      <c r="Q314" s="198"/>
      <c r="R314" s="198"/>
      <c r="S314" s="198"/>
      <c r="T314" s="19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3" t="s">
        <v>165</v>
      </c>
      <c r="AU314" s="193" t="s">
        <v>82</v>
      </c>
      <c r="AV314" s="13" t="s">
        <v>82</v>
      </c>
      <c r="AW314" s="13" t="s">
        <v>33</v>
      </c>
      <c r="AX314" s="13" t="s">
        <v>80</v>
      </c>
      <c r="AY314" s="193" t="s">
        <v>147</v>
      </c>
    </row>
    <row r="315" s="2" customFormat="1" ht="24.15" customHeight="1">
      <c r="A315" s="39"/>
      <c r="B315" s="173"/>
      <c r="C315" s="174" t="s">
        <v>669</v>
      </c>
      <c r="D315" s="174" t="s">
        <v>150</v>
      </c>
      <c r="E315" s="175" t="s">
        <v>670</v>
      </c>
      <c r="F315" s="176" t="s">
        <v>671</v>
      </c>
      <c r="G315" s="177" t="s">
        <v>219</v>
      </c>
      <c r="H315" s="178">
        <v>157.59999999999999</v>
      </c>
      <c r="I315" s="179"/>
      <c r="J315" s="180">
        <f>ROUND(I315*H315,2)</f>
        <v>0</v>
      </c>
      <c r="K315" s="176" t="s">
        <v>241</v>
      </c>
      <c r="L315" s="40"/>
      <c r="M315" s="181" t="s">
        <v>3</v>
      </c>
      <c r="N315" s="182" t="s">
        <v>43</v>
      </c>
      <c r="O315" s="73"/>
      <c r="P315" s="183">
        <f>O315*H315</f>
        <v>0</v>
      </c>
      <c r="Q315" s="183">
        <v>4.0000000000000003E-05</v>
      </c>
      <c r="R315" s="183">
        <f>Q315*H315</f>
        <v>0.0063040000000000006</v>
      </c>
      <c r="S315" s="183">
        <v>0</v>
      </c>
      <c r="T315" s="184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185" t="s">
        <v>173</v>
      </c>
      <c r="AT315" s="185" t="s">
        <v>150</v>
      </c>
      <c r="AU315" s="185" t="s">
        <v>82</v>
      </c>
      <c r="AY315" s="20" t="s">
        <v>147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20" t="s">
        <v>80</v>
      </c>
      <c r="BK315" s="186">
        <f>ROUND(I315*H315,2)</f>
        <v>0</v>
      </c>
      <c r="BL315" s="20" t="s">
        <v>173</v>
      </c>
      <c r="BM315" s="185" t="s">
        <v>672</v>
      </c>
    </row>
    <row r="316" s="2" customFormat="1">
      <c r="A316" s="39"/>
      <c r="B316" s="40"/>
      <c r="C316" s="39"/>
      <c r="D316" s="203" t="s">
        <v>243</v>
      </c>
      <c r="E316" s="39"/>
      <c r="F316" s="204" t="s">
        <v>673</v>
      </c>
      <c r="G316" s="39"/>
      <c r="H316" s="39"/>
      <c r="I316" s="189"/>
      <c r="J316" s="39"/>
      <c r="K316" s="39"/>
      <c r="L316" s="40"/>
      <c r="M316" s="190"/>
      <c r="N316" s="191"/>
      <c r="O316" s="73"/>
      <c r="P316" s="73"/>
      <c r="Q316" s="73"/>
      <c r="R316" s="73"/>
      <c r="S316" s="73"/>
      <c r="T316" s="7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20" t="s">
        <v>243</v>
      </c>
      <c r="AU316" s="20" t="s">
        <v>82</v>
      </c>
    </row>
    <row r="317" s="13" customFormat="1">
      <c r="A317" s="13"/>
      <c r="B317" s="192"/>
      <c r="C317" s="13"/>
      <c r="D317" s="187" t="s">
        <v>165</v>
      </c>
      <c r="E317" s="193" t="s">
        <v>3</v>
      </c>
      <c r="F317" s="194" t="s">
        <v>668</v>
      </c>
      <c r="G317" s="13"/>
      <c r="H317" s="195">
        <v>157.59999999999999</v>
      </c>
      <c r="I317" s="196"/>
      <c r="J317" s="13"/>
      <c r="K317" s="13"/>
      <c r="L317" s="192"/>
      <c r="M317" s="197"/>
      <c r="N317" s="198"/>
      <c r="O317" s="198"/>
      <c r="P317" s="198"/>
      <c r="Q317" s="198"/>
      <c r="R317" s="198"/>
      <c r="S317" s="198"/>
      <c r="T317" s="19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3" t="s">
        <v>165</v>
      </c>
      <c r="AU317" s="193" t="s">
        <v>82</v>
      </c>
      <c r="AV317" s="13" t="s">
        <v>82</v>
      </c>
      <c r="AW317" s="13" t="s">
        <v>33</v>
      </c>
      <c r="AX317" s="13" t="s">
        <v>80</v>
      </c>
      <c r="AY317" s="193" t="s">
        <v>147</v>
      </c>
    </row>
    <row r="318" s="2" customFormat="1" ht="16.5" customHeight="1">
      <c r="A318" s="39"/>
      <c r="B318" s="173"/>
      <c r="C318" s="228" t="s">
        <v>674</v>
      </c>
      <c r="D318" s="228" t="s">
        <v>457</v>
      </c>
      <c r="E318" s="229" t="s">
        <v>675</v>
      </c>
      <c r="F318" s="230" t="s">
        <v>676</v>
      </c>
      <c r="G318" s="231" t="s">
        <v>366</v>
      </c>
      <c r="H318" s="232">
        <v>5</v>
      </c>
      <c r="I318" s="233"/>
      <c r="J318" s="234">
        <f>ROUND(I318*H318,2)</f>
        <v>0</v>
      </c>
      <c r="K318" s="230" t="s">
        <v>241</v>
      </c>
      <c r="L318" s="235"/>
      <c r="M318" s="236" t="s">
        <v>3</v>
      </c>
      <c r="N318" s="237" t="s">
        <v>43</v>
      </c>
      <c r="O318" s="73"/>
      <c r="P318" s="183">
        <f>O318*H318</f>
        <v>0</v>
      </c>
      <c r="Q318" s="183">
        <v>0.012</v>
      </c>
      <c r="R318" s="183">
        <f>Q318*H318</f>
        <v>0.059999999999999998</v>
      </c>
      <c r="S318" s="183">
        <v>0</v>
      </c>
      <c r="T318" s="18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185" t="s">
        <v>194</v>
      </c>
      <c r="AT318" s="185" t="s">
        <v>457</v>
      </c>
      <c r="AU318" s="185" t="s">
        <v>82</v>
      </c>
      <c r="AY318" s="20" t="s">
        <v>147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20" t="s">
        <v>80</v>
      </c>
      <c r="BK318" s="186">
        <f>ROUND(I318*H318,2)</f>
        <v>0</v>
      </c>
      <c r="BL318" s="20" t="s">
        <v>173</v>
      </c>
      <c r="BM318" s="185" t="s">
        <v>677</v>
      </c>
    </row>
    <row r="319" s="13" customFormat="1">
      <c r="A319" s="13"/>
      <c r="B319" s="192"/>
      <c r="C319" s="13"/>
      <c r="D319" s="187" t="s">
        <v>165</v>
      </c>
      <c r="E319" s="193" t="s">
        <v>3</v>
      </c>
      <c r="F319" s="194" t="s">
        <v>146</v>
      </c>
      <c r="G319" s="13"/>
      <c r="H319" s="195">
        <v>5</v>
      </c>
      <c r="I319" s="196"/>
      <c r="J319" s="13"/>
      <c r="K319" s="13"/>
      <c r="L319" s="192"/>
      <c r="M319" s="197"/>
      <c r="N319" s="198"/>
      <c r="O319" s="198"/>
      <c r="P319" s="198"/>
      <c r="Q319" s="198"/>
      <c r="R319" s="198"/>
      <c r="S319" s="198"/>
      <c r="T319" s="19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3" t="s">
        <v>165</v>
      </c>
      <c r="AU319" s="193" t="s">
        <v>82</v>
      </c>
      <c r="AV319" s="13" t="s">
        <v>82</v>
      </c>
      <c r="AW319" s="13" t="s">
        <v>33</v>
      </c>
      <c r="AX319" s="13" t="s">
        <v>80</v>
      </c>
      <c r="AY319" s="193" t="s">
        <v>147</v>
      </c>
    </row>
    <row r="320" s="12" customFormat="1" ht="22.8" customHeight="1">
      <c r="A320" s="12"/>
      <c r="B320" s="160"/>
      <c r="C320" s="12"/>
      <c r="D320" s="161" t="s">
        <v>71</v>
      </c>
      <c r="E320" s="171" t="s">
        <v>678</v>
      </c>
      <c r="F320" s="171" t="s">
        <v>679</v>
      </c>
      <c r="G320" s="12"/>
      <c r="H320" s="12"/>
      <c r="I320" s="163"/>
      <c r="J320" s="172">
        <f>BK320</f>
        <v>0</v>
      </c>
      <c r="K320" s="12"/>
      <c r="L320" s="160"/>
      <c r="M320" s="165"/>
      <c r="N320" s="166"/>
      <c r="O320" s="166"/>
      <c r="P320" s="167">
        <f>SUM(P321:P322)</f>
        <v>0</v>
      </c>
      <c r="Q320" s="166"/>
      <c r="R320" s="167">
        <f>SUM(R321:R322)</f>
        <v>0</v>
      </c>
      <c r="S320" s="166"/>
      <c r="T320" s="168">
        <f>SUM(T321:T322)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61" t="s">
        <v>80</v>
      </c>
      <c r="AT320" s="169" t="s">
        <v>71</v>
      </c>
      <c r="AU320" s="169" t="s">
        <v>80</v>
      </c>
      <c r="AY320" s="161" t="s">
        <v>147</v>
      </c>
      <c r="BK320" s="170">
        <f>SUM(BK321:BK322)</f>
        <v>0</v>
      </c>
    </row>
    <row r="321" s="2" customFormat="1" ht="33" customHeight="1">
      <c r="A321" s="39"/>
      <c r="B321" s="173"/>
      <c r="C321" s="174" t="s">
        <v>680</v>
      </c>
      <c r="D321" s="174" t="s">
        <v>150</v>
      </c>
      <c r="E321" s="175" t="s">
        <v>681</v>
      </c>
      <c r="F321" s="176" t="s">
        <v>682</v>
      </c>
      <c r="G321" s="177" t="s">
        <v>259</v>
      </c>
      <c r="H321" s="178">
        <v>512.21400000000006</v>
      </c>
      <c r="I321" s="179"/>
      <c r="J321" s="180">
        <f>ROUND(I321*H321,2)</f>
        <v>0</v>
      </c>
      <c r="K321" s="176" t="s">
        <v>241</v>
      </c>
      <c r="L321" s="40"/>
      <c r="M321" s="181" t="s">
        <v>3</v>
      </c>
      <c r="N321" s="182" t="s">
        <v>43</v>
      </c>
      <c r="O321" s="73"/>
      <c r="P321" s="183">
        <f>O321*H321</f>
        <v>0</v>
      </c>
      <c r="Q321" s="183">
        <v>0</v>
      </c>
      <c r="R321" s="183">
        <f>Q321*H321</f>
        <v>0</v>
      </c>
      <c r="S321" s="183">
        <v>0</v>
      </c>
      <c r="T321" s="18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185" t="s">
        <v>173</v>
      </c>
      <c r="AT321" s="185" t="s">
        <v>150</v>
      </c>
      <c r="AU321" s="185" t="s">
        <v>82</v>
      </c>
      <c r="AY321" s="20" t="s">
        <v>147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20" t="s">
        <v>80</v>
      </c>
      <c r="BK321" s="186">
        <f>ROUND(I321*H321,2)</f>
        <v>0</v>
      </c>
      <c r="BL321" s="20" t="s">
        <v>173</v>
      </c>
      <c r="BM321" s="185" t="s">
        <v>683</v>
      </c>
    </row>
    <row r="322" s="2" customFormat="1">
      <c r="A322" s="39"/>
      <c r="B322" s="40"/>
      <c r="C322" s="39"/>
      <c r="D322" s="203" t="s">
        <v>243</v>
      </c>
      <c r="E322" s="39"/>
      <c r="F322" s="204" t="s">
        <v>684</v>
      </c>
      <c r="G322" s="39"/>
      <c r="H322" s="39"/>
      <c r="I322" s="189"/>
      <c r="J322" s="39"/>
      <c r="K322" s="39"/>
      <c r="L322" s="40"/>
      <c r="M322" s="190"/>
      <c r="N322" s="191"/>
      <c r="O322" s="73"/>
      <c r="P322" s="73"/>
      <c r="Q322" s="73"/>
      <c r="R322" s="73"/>
      <c r="S322" s="73"/>
      <c r="T322" s="74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20" t="s">
        <v>243</v>
      </c>
      <c r="AU322" s="20" t="s">
        <v>82</v>
      </c>
    </row>
    <row r="323" s="12" customFormat="1" ht="25.92" customHeight="1">
      <c r="A323" s="12"/>
      <c r="B323" s="160"/>
      <c r="C323" s="12"/>
      <c r="D323" s="161" t="s">
        <v>71</v>
      </c>
      <c r="E323" s="162" t="s">
        <v>685</v>
      </c>
      <c r="F323" s="162" t="s">
        <v>686</v>
      </c>
      <c r="G323" s="12"/>
      <c r="H323" s="12"/>
      <c r="I323" s="163"/>
      <c r="J323" s="164">
        <f>BK323</f>
        <v>0</v>
      </c>
      <c r="K323" s="12"/>
      <c r="L323" s="160"/>
      <c r="M323" s="165"/>
      <c r="N323" s="166"/>
      <c r="O323" s="166"/>
      <c r="P323" s="167">
        <f>P324+P387+P437+P456+P458+P468+P504</f>
        <v>0</v>
      </c>
      <c r="Q323" s="166"/>
      <c r="R323" s="167">
        <f>R324+R387+R437+R456+R458+R468+R504</f>
        <v>7.2301323800000006</v>
      </c>
      <c r="S323" s="166"/>
      <c r="T323" s="168">
        <f>T324+T387+T437+T456+T458+T468+T504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61" t="s">
        <v>82</v>
      </c>
      <c r="AT323" s="169" t="s">
        <v>71</v>
      </c>
      <c r="AU323" s="169" t="s">
        <v>72</v>
      </c>
      <c r="AY323" s="161" t="s">
        <v>147</v>
      </c>
      <c r="BK323" s="170">
        <f>BK324+BK387+BK437+BK456+BK458+BK468+BK504</f>
        <v>0</v>
      </c>
    </row>
    <row r="324" s="12" customFormat="1" ht="22.8" customHeight="1">
      <c r="A324" s="12"/>
      <c r="B324" s="160"/>
      <c r="C324" s="12"/>
      <c r="D324" s="161" t="s">
        <v>71</v>
      </c>
      <c r="E324" s="171" t="s">
        <v>687</v>
      </c>
      <c r="F324" s="171" t="s">
        <v>688</v>
      </c>
      <c r="G324" s="12"/>
      <c r="H324" s="12"/>
      <c r="I324" s="163"/>
      <c r="J324" s="172">
        <f>BK324</f>
        <v>0</v>
      </c>
      <c r="K324" s="12"/>
      <c r="L324" s="160"/>
      <c r="M324" s="165"/>
      <c r="N324" s="166"/>
      <c r="O324" s="166"/>
      <c r="P324" s="167">
        <f>SUM(P325:P386)</f>
        <v>0</v>
      </c>
      <c r="Q324" s="166"/>
      <c r="R324" s="167">
        <f>SUM(R325:R386)</f>
        <v>0.52749089999999998</v>
      </c>
      <c r="S324" s="166"/>
      <c r="T324" s="168">
        <f>SUM(T325:T386)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61" t="s">
        <v>82</v>
      </c>
      <c r="AT324" s="169" t="s">
        <v>71</v>
      </c>
      <c r="AU324" s="169" t="s">
        <v>80</v>
      </c>
      <c r="AY324" s="161" t="s">
        <v>147</v>
      </c>
      <c r="BK324" s="170">
        <f>SUM(BK325:BK386)</f>
        <v>0</v>
      </c>
    </row>
    <row r="325" s="2" customFormat="1" ht="21.75" customHeight="1">
      <c r="A325" s="39"/>
      <c r="B325" s="173"/>
      <c r="C325" s="174" t="s">
        <v>689</v>
      </c>
      <c r="D325" s="174" t="s">
        <v>150</v>
      </c>
      <c r="E325" s="175" t="s">
        <v>690</v>
      </c>
      <c r="F325" s="176" t="s">
        <v>691</v>
      </c>
      <c r="G325" s="177" t="s">
        <v>219</v>
      </c>
      <c r="H325" s="178">
        <v>25.010000000000002</v>
      </c>
      <c r="I325" s="179"/>
      <c r="J325" s="180">
        <f>ROUND(I325*H325,2)</f>
        <v>0</v>
      </c>
      <c r="K325" s="176" t="s">
        <v>241</v>
      </c>
      <c r="L325" s="40"/>
      <c r="M325" s="181" t="s">
        <v>3</v>
      </c>
      <c r="N325" s="182" t="s">
        <v>43</v>
      </c>
      <c r="O325" s="73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185" t="s">
        <v>511</v>
      </c>
      <c r="AT325" s="185" t="s">
        <v>150</v>
      </c>
      <c r="AU325" s="185" t="s">
        <v>82</v>
      </c>
      <c r="AY325" s="20" t="s">
        <v>147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20" t="s">
        <v>80</v>
      </c>
      <c r="BK325" s="186">
        <f>ROUND(I325*H325,2)</f>
        <v>0</v>
      </c>
      <c r="BL325" s="20" t="s">
        <v>511</v>
      </c>
      <c r="BM325" s="185" t="s">
        <v>692</v>
      </c>
    </row>
    <row r="326" s="2" customFormat="1">
      <c r="A326" s="39"/>
      <c r="B326" s="40"/>
      <c r="C326" s="39"/>
      <c r="D326" s="203" t="s">
        <v>243</v>
      </c>
      <c r="E326" s="39"/>
      <c r="F326" s="204" t="s">
        <v>693</v>
      </c>
      <c r="G326" s="39"/>
      <c r="H326" s="39"/>
      <c r="I326" s="189"/>
      <c r="J326" s="39"/>
      <c r="K326" s="39"/>
      <c r="L326" s="40"/>
      <c r="M326" s="190"/>
      <c r="N326" s="191"/>
      <c r="O326" s="73"/>
      <c r="P326" s="73"/>
      <c r="Q326" s="73"/>
      <c r="R326" s="73"/>
      <c r="S326" s="73"/>
      <c r="T326" s="74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20" t="s">
        <v>243</v>
      </c>
      <c r="AU326" s="20" t="s">
        <v>82</v>
      </c>
    </row>
    <row r="327" s="14" customFormat="1">
      <c r="A327" s="14"/>
      <c r="B327" s="205"/>
      <c r="C327" s="14"/>
      <c r="D327" s="187" t="s">
        <v>165</v>
      </c>
      <c r="E327" s="206" t="s">
        <v>3</v>
      </c>
      <c r="F327" s="207" t="s">
        <v>415</v>
      </c>
      <c r="G327" s="14"/>
      <c r="H327" s="206" t="s">
        <v>3</v>
      </c>
      <c r="I327" s="208"/>
      <c r="J327" s="14"/>
      <c r="K327" s="14"/>
      <c r="L327" s="205"/>
      <c r="M327" s="209"/>
      <c r="N327" s="210"/>
      <c r="O327" s="210"/>
      <c r="P327" s="210"/>
      <c r="Q327" s="210"/>
      <c r="R327" s="210"/>
      <c r="S327" s="210"/>
      <c r="T327" s="21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6" t="s">
        <v>165</v>
      </c>
      <c r="AU327" s="206" t="s">
        <v>82</v>
      </c>
      <c r="AV327" s="14" t="s">
        <v>80</v>
      </c>
      <c r="AW327" s="14" t="s">
        <v>33</v>
      </c>
      <c r="AX327" s="14" t="s">
        <v>72</v>
      </c>
      <c r="AY327" s="206" t="s">
        <v>147</v>
      </c>
    </row>
    <row r="328" s="14" customFormat="1">
      <c r="A328" s="14"/>
      <c r="B328" s="205"/>
      <c r="C328" s="14"/>
      <c r="D328" s="187" t="s">
        <v>165</v>
      </c>
      <c r="E328" s="206" t="s">
        <v>3</v>
      </c>
      <c r="F328" s="207" t="s">
        <v>694</v>
      </c>
      <c r="G328" s="14"/>
      <c r="H328" s="206" t="s">
        <v>3</v>
      </c>
      <c r="I328" s="208"/>
      <c r="J328" s="14"/>
      <c r="K328" s="14"/>
      <c r="L328" s="205"/>
      <c r="M328" s="209"/>
      <c r="N328" s="210"/>
      <c r="O328" s="210"/>
      <c r="P328" s="210"/>
      <c r="Q328" s="210"/>
      <c r="R328" s="210"/>
      <c r="S328" s="210"/>
      <c r="T328" s="21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6" t="s">
        <v>165</v>
      </c>
      <c r="AU328" s="206" t="s">
        <v>82</v>
      </c>
      <c r="AV328" s="14" t="s">
        <v>80</v>
      </c>
      <c r="AW328" s="14" t="s">
        <v>33</v>
      </c>
      <c r="AX328" s="14" t="s">
        <v>72</v>
      </c>
      <c r="AY328" s="206" t="s">
        <v>147</v>
      </c>
    </row>
    <row r="329" s="13" customFormat="1">
      <c r="A329" s="13"/>
      <c r="B329" s="192"/>
      <c r="C329" s="13"/>
      <c r="D329" s="187" t="s">
        <v>165</v>
      </c>
      <c r="E329" s="193" t="s">
        <v>3</v>
      </c>
      <c r="F329" s="194" t="s">
        <v>695</v>
      </c>
      <c r="G329" s="13"/>
      <c r="H329" s="195">
        <v>25.010000000000002</v>
      </c>
      <c r="I329" s="196"/>
      <c r="J329" s="13"/>
      <c r="K329" s="13"/>
      <c r="L329" s="192"/>
      <c r="M329" s="197"/>
      <c r="N329" s="198"/>
      <c r="O329" s="198"/>
      <c r="P329" s="198"/>
      <c r="Q329" s="198"/>
      <c r="R329" s="198"/>
      <c r="S329" s="198"/>
      <c r="T329" s="19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3" t="s">
        <v>165</v>
      </c>
      <c r="AU329" s="193" t="s">
        <v>82</v>
      </c>
      <c r="AV329" s="13" t="s">
        <v>82</v>
      </c>
      <c r="AW329" s="13" t="s">
        <v>33</v>
      </c>
      <c r="AX329" s="13" t="s">
        <v>80</v>
      </c>
      <c r="AY329" s="193" t="s">
        <v>147</v>
      </c>
    </row>
    <row r="330" s="2" customFormat="1" ht="16.5" customHeight="1">
      <c r="A330" s="39"/>
      <c r="B330" s="173"/>
      <c r="C330" s="228" t="s">
        <v>696</v>
      </c>
      <c r="D330" s="228" t="s">
        <v>457</v>
      </c>
      <c r="E330" s="229" t="s">
        <v>697</v>
      </c>
      <c r="F330" s="230" t="s">
        <v>698</v>
      </c>
      <c r="G330" s="231" t="s">
        <v>699</v>
      </c>
      <c r="H330" s="232">
        <v>25.010000000000002</v>
      </c>
      <c r="I330" s="233"/>
      <c r="J330" s="234">
        <f>ROUND(I330*H330,2)</f>
        <v>0</v>
      </c>
      <c r="K330" s="230" t="s">
        <v>241</v>
      </c>
      <c r="L330" s="235"/>
      <c r="M330" s="236" t="s">
        <v>3</v>
      </c>
      <c r="N330" s="237" t="s">
        <v>43</v>
      </c>
      <c r="O330" s="73"/>
      <c r="P330" s="183">
        <f>O330*H330</f>
        <v>0</v>
      </c>
      <c r="Q330" s="183">
        <v>0.001</v>
      </c>
      <c r="R330" s="183">
        <f>Q330*H330</f>
        <v>0.025010000000000001</v>
      </c>
      <c r="S330" s="183">
        <v>0</v>
      </c>
      <c r="T330" s="18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185" t="s">
        <v>613</v>
      </c>
      <c r="AT330" s="185" t="s">
        <v>457</v>
      </c>
      <c r="AU330" s="185" t="s">
        <v>82</v>
      </c>
      <c r="AY330" s="20" t="s">
        <v>147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20" t="s">
        <v>80</v>
      </c>
      <c r="BK330" s="186">
        <f>ROUND(I330*H330,2)</f>
        <v>0</v>
      </c>
      <c r="BL330" s="20" t="s">
        <v>511</v>
      </c>
      <c r="BM330" s="185" t="s">
        <v>700</v>
      </c>
    </row>
    <row r="331" s="2" customFormat="1" ht="21.75" customHeight="1">
      <c r="A331" s="39"/>
      <c r="B331" s="173"/>
      <c r="C331" s="174" t="s">
        <v>701</v>
      </c>
      <c r="D331" s="174" t="s">
        <v>150</v>
      </c>
      <c r="E331" s="175" t="s">
        <v>702</v>
      </c>
      <c r="F331" s="176" t="s">
        <v>703</v>
      </c>
      <c r="G331" s="177" t="s">
        <v>219</v>
      </c>
      <c r="H331" s="178">
        <v>61.024000000000001</v>
      </c>
      <c r="I331" s="179"/>
      <c r="J331" s="180">
        <f>ROUND(I331*H331,2)</f>
        <v>0</v>
      </c>
      <c r="K331" s="176" t="s">
        <v>241</v>
      </c>
      <c r="L331" s="40"/>
      <c r="M331" s="181" t="s">
        <v>3</v>
      </c>
      <c r="N331" s="182" t="s">
        <v>43</v>
      </c>
      <c r="O331" s="73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185" t="s">
        <v>511</v>
      </c>
      <c r="AT331" s="185" t="s">
        <v>150</v>
      </c>
      <c r="AU331" s="185" t="s">
        <v>82</v>
      </c>
      <c r="AY331" s="20" t="s">
        <v>147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20" t="s">
        <v>80</v>
      </c>
      <c r="BK331" s="186">
        <f>ROUND(I331*H331,2)</f>
        <v>0</v>
      </c>
      <c r="BL331" s="20" t="s">
        <v>511</v>
      </c>
      <c r="BM331" s="185" t="s">
        <v>704</v>
      </c>
    </row>
    <row r="332" s="2" customFormat="1">
      <c r="A332" s="39"/>
      <c r="B332" s="40"/>
      <c r="C332" s="39"/>
      <c r="D332" s="203" t="s">
        <v>243</v>
      </c>
      <c r="E332" s="39"/>
      <c r="F332" s="204" t="s">
        <v>705</v>
      </c>
      <c r="G332" s="39"/>
      <c r="H332" s="39"/>
      <c r="I332" s="189"/>
      <c r="J332" s="39"/>
      <c r="K332" s="39"/>
      <c r="L332" s="40"/>
      <c r="M332" s="190"/>
      <c r="N332" s="191"/>
      <c r="O332" s="73"/>
      <c r="P332" s="73"/>
      <c r="Q332" s="73"/>
      <c r="R332" s="73"/>
      <c r="S332" s="73"/>
      <c r="T332" s="74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20" t="s">
        <v>243</v>
      </c>
      <c r="AU332" s="20" t="s">
        <v>82</v>
      </c>
    </row>
    <row r="333" s="14" customFormat="1">
      <c r="A333" s="14"/>
      <c r="B333" s="205"/>
      <c r="C333" s="14"/>
      <c r="D333" s="187" t="s">
        <v>165</v>
      </c>
      <c r="E333" s="206" t="s">
        <v>3</v>
      </c>
      <c r="F333" s="207" t="s">
        <v>415</v>
      </c>
      <c r="G333" s="14"/>
      <c r="H333" s="206" t="s">
        <v>3</v>
      </c>
      <c r="I333" s="208"/>
      <c r="J333" s="14"/>
      <c r="K333" s="14"/>
      <c r="L333" s="205"/>
      <c r="M333" s="209"/>
      <c r="N333" s="210"/>
      <c r="O333" s="210"/>
      <c r="P333" s="210"/>
      <c r="Q333" s="210"/>
      <c r="R333" s="210"/>
      <c r="S333" s="210"/>
      <c r="T333" s="21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06" t="s">
        <v>165</v>
      </c>
      <c r="AU333" s="206" t="s">
        <v>82</v>
      </c>
      <c r="AV333" s="14" t="s">
        <v>80</v>
      </c>
      <c r="AW333" s="14" t="s">
        <v>33</v>
      </c>
      <c r="AX333" s="14" t="s">
        <v>72</v>
      </c>
      <c r="AY333" s="206" t="s">
        <v>147</v>
      </c>
    </row>
    <row r="334" s="14" customFormat="1">
      <c r="A334" s="14"/>
      <c r="B334" s="205"/>
      <c r="C334" s="14"/>
      <c r="D334" s="187" t="s">
        <v>165</v>
      </c>
      <c r="E334" s="206" t="s">
        <v>3</v>
      </c>
      <c r="F334" s="207" t="s">
        <v>706</v>
      </c>
      <c r="G334" s="14"/>
      <c r="H334" s="206" t="s">
        <v>3</v>
      </c>
      <c r="I334" s="208"/>
      <c r="J334" s="14"/>
      <c r="K334" s="14"/>
      <c r="L334" s="205"/>
      <c r="M334" s="209"/>
      <c r="N334" s="210"/>
      <c r="O334" s="210"/>
      <c r="P334" s="210"/>
      <c r="Q334" s="210"/>
      <c r="R334" s="210"/>
      <c r="S334" s="210"/>
      <c r="T334" s="21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6" t="s">
        <v>165</v>
      </c>
      <c r="AU334" s="206" t="s">
        <v>82</v>
      </c>
      <c r="AV334" s="14" t="s">
        <v>80</v>
      </c>
      <c r="AW334" s="14" t="s">
        <v>33</v>
      </c>
      <c r="AX334" s="14" t="s">
        <v>72</v>
      </c>
      <c r="AY334" s="206" t="s">
        <v>147</v>
      </c>
    </row>
    <row r="335" s="13" customFormat="1">
      <c r="A335" s="13"/>
      <c r="B335" s="192"/>
      <c r="C335" s="13"/>
      <c r="D335" s="187" t="s">
        <v>165</v>
      </c>
      <c r="E335" s="193" t="s">
        <v>3</v>
      </c>
      <c r="F335" s="194" t="s">
        <v>707</v>
      </c>
      <c r="G335" s="13"/>
      <c r="H335" s="195">
        <v>61.024000000000001</v>
      </c>
      <c r="I335" s="196"/>
      <c r="J335" s="13"/>
      <c r="K335" s="13"/>
      <c r="L335" s="192"/>
      <c r="M335" s="197"/>
      <c r="N335" s="198"/>
      <c r="O335" s="198"/>
      <c r="P335" s="198"/>
      <c r="Q335" s="198"/>
      <c r="R335" s="198"/>
      <c r="S335" s="198"/>
      <c r="T335" s="19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3" t="s">
        <v>165</v>
      </c>
      <c r="AU335" s="193" t="s">
        <v>82</v>
      </c>
      <c r="AV335" s="13" t="s">
        <v>82</v>
      </c>
      <c r="AW335" s="13" t="s">
        <v>33</v>
      </c>
      <c r="AX335" s="13" t="s">
        <v>80</v>
      </c>
      <c r="AY335" s="193" t="s">
        <v>147</v>
      </c>
    </row>
    <row r="336" s="2" customFormat="1" ht="16.5" customHeight="1">
      <c r="A336" s="39"/>
      <c r="B336" s="173"/>
      <c r="C336" s="228" t="s">
        <v>708</v>
      </c>
      <c r="D336" s="228" t="s">
        <v>457</v>
      </c>
      <c r="E336" s="229" t="s">
        <v>697</v>
      </c>
      <c r="F336" s="230" t="s">
        <v>698</v>
      </c>
      <c r="G336" s="231" t="s">
        <v>699</v>
      </c>
      <c r="H336" s="232">
        <v>61.024000000000001</v>
      </c>
      <c r="I336" s="233"/>
      <c r="J336" s="234">
        <f>ROUND(I336*H336,2)</f>
        <v>0</v>
      </c>
      <c r="K336" s="230" t="s">
        <v>241</v>
      </c>
      <c r="L336" s="235"/>
      <c r="M336" s="236" t="s">
        <v>3</v>
      </c>
      <c r="N336" s="237" t="s">
        <v>43</v>
      </c>
      <c r="O336" s="73"/>
      <c r="P336" s="183">
        <f>O336*H336</f>
        <v>0</v>
      </c>
      <c r="Q336" s="183">
        <v>0.001</v>
      </c>
      <c r="R336" s="183">
        <f>Q336*H336</f>
        <v>0.061024000000000002</v>
      </c>
      <c r="S336" s="183">
        <v>0</v>
      </c>
      <c r="T336" s="184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185" t="s">
        <v>613</v>
      </c>
      <c r="AT336" s="185" t="s">
        <v>457</v>
      </c>
      <c r="AU336" s="185" t="s">
        <v>82</v>
      </c>
      <c r="AY336" s="20" t="s">
        <v>147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20" t="s">
        <v>80</v>
      </c>
      <c r="BK336" s="186">
        <f>ROUND(I336*H336,2)</f>
        <v>0</v>
      </c>
      <c r="BL336" s="20" t="s">
        <v>511</v>
      </c>
      <c r="BM336" s="185" t="s">
        <v>709</v>
      </c>
    </row>
    <row r="337" s="2" customFormat="1" ht="24.15" customHeight="1">
      <c r="A337" s="39"/>
      <c r="B337" s="173"/>
      <c r="C337" s="174" t="s">
        <v>710</v>
      </c>
      <c r="D337" s="174" t="s">
        <v>150</v>
      </c>
      <c r="E337" s="175" t="s">
        <v>711</v>
      </c>
      <c r="F337" s="176" t="s">
        <v>712</v>
      </c>
      <c r="G337" s="177" t="s">
        <v>219</v>
      </c>
      <c r="H337" s="178">
        <v>93.799999999999997</v>
      </c>
      <c r="I337" s="179"/>
      <c r="J337" s="180">
        <f>ROUND(I337*H337,2)</f>
        <v>0</v>
      </c>
      <c r="K337" s="176" t="s">
        <v>241</v>
      </c>
      <c r="L337" s="40"/>
      <c r="M337" s="181" t="s">
        <v>3</v>
      </c>
      <c r="N337" s="182" t="s">
        <v>43</v>
      </c>
      <c r="O337" s="73"/>
      <c r="P337" s="183">
        <f>O337*H337</f>
        <v>0</v>
      </c>
      <c r="Q337" s="183">
        <v>3.0000000000000001E-05</v>
      </c>
      <c r="R337" s="183">
        <f>Q337*H337</f>
        <v>0.0028140000000000001</v>
      </c>
      <c r="S337" s="183">
        <v>0</v>
      </c>
      <c r="T337" s="18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185" t="s">
        <v>511</v>
      </c>
      <c r="AT337" s="185" t="s">
        <v>150</v>
      </c>
      <c r="AU337" s="185" t="s">
        <v>82</v>
      </c>
      <c r="AY337" s="20" t="s">
        <v>147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20" t="s">
        <v>80</v>
      </c>
      <c r="BK337" s="186">
        <f>ROUND(I337*H337,2)</f>
        <v>0</v>
      </c>
      <c r="BL337" s="20" t="s">
        <v>511</v>
      </c>
      <c r="BM337" s="185" t="s">
        <v>713</v>
      </c>
    </row>
    <row r="338" s="2" customFormat="1">
      <c r="A338" s="39"/>
      <c r="B338" s="40"/>
      <c r="C338" s="39"/>
      <c r="D338" s="203" t="s">
        <v>243</v>
      </c>
      <c r="E338" s="39"/>
      <c r="F338" s="204" t="s">
        <v>714</v>
      </c>
      <c r="G338" s="39"/>
      <c r="H338" s="39"/>
      <c r="I338" s="189"/>
      <c r="J338" s="39"/>
      <c r="K338" s="39"/>
      <c r="L338" s="40"/>
      <c r="M338" s="190"/>
      <c r="N338" s="191"/>
      <c r="O338" s="73"/>
      <c r="P338" s="73"/>
      <c r="Q338" s="73"/>
      <c r="R338" s="73"/>
      <c r="S338" s="73"/>
      <c r="T338" s="74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20" t="s">
        <v>243</v>
      </c>
      <c r="AU338" s="20" t="s">
        <v>82</v>
      </c>
    </row>
    <row r="339" s="14" customFormat="1">
      <c r="A339" s="14"/>
      <c r="B339" s="205"/>
      <c r="C339" s="14"/>
      <c r="D339" s="187" t="s">
        <v>165</v>
      </c>
      <c r="E339" s="206" t="s">
        <v>3</v>
      </c>
      <c r="F339" s="207" t="s">
        <v>589</v>
      </c>
      <c r="G339" s="14"/>
      <c r="H339" s="206" t="s">
        <v>3</v>
      </c>
      <c r="I339" s="208"/>
      <c r="J339" s="14"/>
      <c r="K339" s="14"/>
      <c r="L339" s="205"/>
      <c r="M339" s="209"/>
      <c r="N339" s="210"/>
      <c r="O339" s="210"/>
      <c r="P339" s="210"/>
      <c r="Q339" s="210"/>
      <c r="R339" s="210"/>
      <c r="S339" s="210"/>
      <c r="T339" s="21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06" t="s">
        <v>165</v>
      </c>
      <c r="AU339" s="206" t="s">
        <v>82</v>
      </c>
      <c r="AV339" s="14" t="s">
        <v>80</v>
      </c>
      <c r="AW339" s="14" t="s">
        <v>33</v>
      </c>
      <c r="AX339" s="14" t="s">
        <v>72</v>
      </c>
      <c r="AY339" s="206" t="s">
        <v>147</v>
      </c>
    </row>
    <row r="340" s="14" customFormat="1">
      <c r="A340" s="14"/>
      <c r="B340" s="205"/>
      <c r="C340" s="14"/>
      <c r="D340" s="187" t="s">
        <v>165</v>
      </c>
      <c r="E340" s="206" t="s">
        <v>3</v>
      </c>
      <c r="F340" s="207" t="s">
        <v>606</v>
      </c>
      <c r="G340" s="14"/>
      <c r="H340" s="206" t="s">
        <v>3</v>
      </c>
      <c r="I340" s="208"/>
      <c r="J340" s="14"/>
      <c r="K340" s="14"/>
      <c r="L340" s="205"/>
      <c r="M340" s="209"/>
      <c r="N340" s="210"/>
      <c r="O340" s="210"/>
      <c r="P340" s="210"/>
      <c r="Q340" s="210"/>
      <c r="R340" s="210"/>
      <c r="S340" s="210"/>
      <c r="T340" s="21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6" t="s">
        <v>165</v>
      </c>
      <c r="AU340" s="206" t="s">
        <v>82</v>
      </c>
      <c r="AV340" s="14" t="s">
        <v>80</v>
      </c>
      <c r="AW340" s="14" t="s">
        <v>33</v>
      </c>
      <c r="AX340" s="14" t="s">
        <v>72</v>
      </c>
      <c r="AY340" s="206" t="s">
        <v>147</v>
      </c>
    </row>
    <row r="341" s="13" customFormat="1">
      <c r="A341" s="13"/>
      <c r="B341" s="192"/>
      <c r="C341" s="13"/>
      <c r="D341" s="187" t="s">
        <v>165</v>
      </c>
      <c r="E341" s="193" t="s">
        <v>3</v>
      </c>
      <c r="F341" s="194" t="s">
        <v>623</v>
      </c>
      <c r="G341" s="13"/>
      <c r="H341" s="195">
        <v>93.799999999999997</v>
      </c>
      <c r="I341" s="196"/>
      <c r="J341" s="13"/>
      <c r="K341" s="13"/>
      <c r="L341" s="192"/>
      <c r="M341" s="197"/>
      <c r="N341" s="198"/>
      <c r="O341" s="198"/>
      <c r="P341" s="198"/>
      <c r="Q341" s="198"/>
      <c r="R341" s="198"/>
      <c r="S341" s="198"/>
      <c r="T341" s="19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3" t="s">
        <v>165</v>
      </c>
      <c r="AU341" s="193" t="s">
        <v>82</v>
      </c>
      <c r="AV341" s="13" t="s">
        <v>82</v>
      </c>
      <c r="AW341" s="13" t="s">
        <v>33</v>
      </c>
      <c r="AX341" s="13" t="s">
        <v>80</v>
      </c>
      <c r="AY341" s="193" t="s">
        <v>147</v>
      </c>
    </row>
    <row r="342" s="2" customFormat="1" ht="16.5" customHeight="1">
      <c r="A342" s="39"/>
      <c r="B342" s="173"/>
      <c r="C342" s="228" t="s">
        <v>715</v>
      </c>
      <c r="D342" s="228" t="s">
        <v>457</v>
      </c>
      <c r="E342" s="229" t="s">
        <v>716</v>
      </c>
      <c r="F342" s="230" t="s">
        <v>717</v>
      </c>
      <c r="G342" s="231" t="s">
        <v>219</v>
      </c>
      <c r="H342" s="232">
        <v>109.324</v>
      </c>
      <c r="I342" s="233"/>
      <c r="J342" s="234">
        <f>ROUND(I342*H342,2)</f>
        <v>0</v>
      </c>
      <c r="K342" s="230" t="s">
        <v>241</v>
      </c>
      <c r="L342" s="235"/>
      <c r="M342" s="236" t="s">
        <v>3</v>
      </c>
      <c r="N342" s="237" t="s">
        <v>43</v>
      </c>
      <c r="O342" s="73"/>
      <c r="P342" s="183">
        <f>O342*H342</f>
        <v>0</v>
      </c>
      <c r="Q342" s="183">
        <v>0.0020999999999999999</v>
      </c>
      <c r="R342" s="183">
        <f>Q342*H342</f>
        <v>0.22958039999999999</v>
      </c>
      <c r="S342" s="183">
        <v>0</v>
      </c>
      <c r="T342" s="18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185" t="s">
        <v>613</v>
      </c>
      <c r="AT342" s="185" t="s">
        <v>457</v>
      </c>
      <c r="AU342" s="185" t="s">
        <v>82</v>
      </c>
      <c r="AY342" s="20" t="s">
        <v>147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20" t="s">
        <v>80</v>
      </c>
      <c r="BK342" s="186">
        <f>ROUND(I342*H342,2)</f>
        <v>0</v>
      </c>
      <c r="BL342" s="20" t="s">
        <v>511</v>
      </c>
      <c r="BM342" s="185" t="s">
        <v>718</v>
      </c>
    </row>
    <row r="343" s="13" customFormat="1">
      <c r="A343" s="13"/>
      <c r="B343" s="192"/>
      <c r="C343" s="13"/>
      <c r="D343" s="187" t="s">
        <v>165</v>
      </c>
      <c r="E343" s="193" t="s">
        <v>3</v>
      </c>
      <c r="F343" s="194" t="s">
        <v>719</v>
      </c>
      <c r="G343" s="13"/>
      <c r="H343" s="195">
        <v>109.324</v>
      </c>
      <c r="I343" s="196"/>
      <c r="J343" s="13"/>
      <c r="K343" s="13"/>
      <c r="L343" s="192"/>
      <c r="M343" s="197"/>
      <c r="N343" s="198"/>
      <c r="O343" s="198"/>
      <c r="P343" s="198"/>
      <c r="Q343" s="198"/>
      <c r="R343" s="198"/>
      <c r="S343" s="198"/>
      <c r="T343" s="19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3" t="s">
        <v>165</v>
      </c>
      <c r="AU343" s="193" t="s">
        <v>82</v>
      </c>
      <c r="AV343" s="13" t="s">
        <v>82</v>
      </c>
      <c r="AW343" s="13" t="s">
        <v>33</v>
      </c>
      <c r="AX343" s="13" t="s">
        <v>80</v>
      </c>
      <c r="AY343" s="193" t="s">
        <v>147</v>
      </c>
    </row>
    <row r="344" s="2" customFormat="1" ht="21.75" customHeight="1">
      <c r="A344" s="39"/>
      <c r="B344" s="173"/>
      <c r="C344" s="174" t="s">
        <v>720</v>
      </c>
      <c r="D344" s="174" t="s">
        <v>150</v>
      </c>
      <c r="E344" s="175" t="s">
        <v>721</v>
      </c>
      <c r="F344" s="176" t="s">
        <v>722</v>
      </c>
      <c r="G344" s="177" t="s">
        <v>219</v>
      </c>
      <c r="H344" s="178">
        <v>14.640000000000001</v>
      </c>
      <c r="I344" s="179"/>
      <c r="J344" s="180">
        <f>ROUND(I344*H344,2)</f>
        <v>0</v>
      </c>
      <c r="K344" s="176" t="s">
        <v>241</v>
      </c>
      <c r="L344" s="40"/>
      <c r="M344" s="181" t="s">
        <v>3</v>
      </c>
      <c r="N344" s="182" t="s">
        <v>43</v>
      </c>
      <c r="O344" s="73"/>
      <c r="P344" s="183">
        <f>O344*H344</f>
        <v>0</v>
      </c>
      <c r="Q344" s="183">
        <v>5.0000000000000002E-05</v>
      </c>
      <c r="R344" s="183">
        <f>Q344*H344</f>
        <v>0.00073200000000000001</v>
      </c>
      <c r="S344" s="183">
        <v>0</v>
      </c>
      <c r="T344" s="18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185" t="s">
        <v>511</v>
      </c>
      <c r="AT344" s="185" t="s">
        <v>150</v>
      </c>
      <c r="AU344" s="185" t="s">
        <v>82</v>
      </c>
      <c r="AY344" s="20" t="s">
        <v>147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20" t="s">
        <v>80</v>
      </c>
      <c r="BK344" s="186">
        <f>ROUND(I344*H344,2)</f>
        <v>0</v>
      </c>
      <c r="BL344" s="20" t="s">
        <v>511</v>
      </c>
      <c r="BM344" s="185" t="s">
        <v>723</v>
      </c>
    </row>
    <row r="345" s="2" customFormat="1">
      <c r="A345" s="39"/>
      <c r="B345" s="40"/>
      <c r="C345" s="39"/>
      <c r="D345" s="203" t="s">
        <v>243</v>
      </c>
      <c r="E345" s="39"/>
      <c r="F345" s="204" t="s">
        <v>724</v>
      </c>
      <c r="G345" s="39"/>
      <c r="H345" s="39"/>
      <c r="I345" s="189"/>
      <c r="J345" s="39"/>
      <c r="K345" s="39"/>
      <c r="L345" s="40"/>
      <c r="M345" s="190"/>
      <c r="N345" s="191"/>
      <c r="O345" s="73"/>
      <c r="P345" s="73"/>
      <c r="Q345" s="73"/>
      <c r="R345" s="73"/>
      <c r="S345" s="73"/>
      <c r="T345" s="74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20" t="s">
        <v>243</v>
      </c>
      <c r="AU345" s="20" t="s">
        <v>82</v>
      </c>
    </row>
    <row r="346" s="14" customFormat="1">
      <c r="A346" s="14"/>
      <c r="B346" s="205"/>
      <c r="C346" s="14"/>
      <c r="D346" s="187" t="s">
        <v>165</v>
      </c>
      <c r="E346" s="206" t="s">
        <v>3</v>
      </c>
      <c r="F346" s="207" t="s">
        <v>589</v>
      </c>
      <c r="G346" s="14"/>
      <c r="H346" s="206" t="s">
        <v>3</v>
      </c>
      <c r="I346" s="208"/>
      <c r="J346" s="14"/>
      <c r="K346" s="14"/>
      <c r="L346" s="205"/>
      <c r="M346" s="209"/>
      <c r="N346" s="210"/>
      <c r="O346" s="210"/>
      <c r="P346" s="210"/>
      <c r="Q346" s="210"/>
      <c r="R346" s="210"/>
      <c r="S346" s="210"/>
      <c r="T346" s="21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06" t="s">
        <v>165</v>
      </c>
      <c r="AU346" s="206" t="s">
        <v>82</v>
      </c>
      <c r="AV346" s="14" t="s">
        <v>80</v>
      </c>
      <c r="AW346" s="14" t="s">
        <v>33</v>
      </c>
      <c r="AX346" s="14" t="s">
        <v>72</v>
      </c>
      <c r="AY346" s="206" t="s">
        <v>147</v>
      </c>
    </row>
    <row r="347" s="14" customFormat="1">
      <c r="A347" s="14"/>
      <c r="B347" s="205"/>
      <c r="C347" s="14"/>
      <c r="D347" s="187" t="s">
        <v>165</v>
      </c>
      <c r="E347" s="206" t="s">
        <v>3</v>
      </c>
      <c r="F347" s="207" t="s">
        <v>606</v>
      </c>
      <c r="G347" s="14"/>
      <c r="H347" s="206" t="s">
        <v>3</v>
      </c>
      <c r="I347" s="208"/>
      <c r="J347" s="14"/>
      <c r="K347" s="14"/>
      <c r="L347" s="205"/>
      <c r="M347" s="209"/>
      <c r="N347" s="210"/>
      <c r="O347" s="210"/>
      <c r="P347" s="210"/>
      <c r="Q347" s="210"/>
      <c r="R347" s="210"/>
      <c r="S347" s="210"/>
      <c r="T347" s="21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06" t="s">
        <v>165</v>
      </c>
      <c r="AU347" s="206" t="s">
        <v>82</v>
      </c>
      <c r="AV347" s="14" t="s">
        <v>80</v>
      </c>
      <c r="AW347" s="14" t="s">
        <v>33</v>
      </c>
      <c r="AX347" s="14" t="s">
        <v>72</v>
      </c>
      <c r="AY347" s="206" t="s">
        <v>147</v>
      </c>
    </row>
    <row r="348" s="13" customFormat="1">
      <c r="A348" s="13"/>
      <c r="B348" s="192"/>
      <c r="C348" s="13"/>
      <c r="D348" s="187" t="s">
        <v>165</v>
      </c>
      <c r="E348" s="193" t="s">
        <v>3</v>
      </c>
      <c r="F348" s="194" t="s">
        <v>725</v>
      </c>
      <c r="G348" s="13"/>
      <c r="H348" s="195">
        <v>9.8399999999999999</v>
      </c>
      <c r="I348" s="196"/>
      <c r="J348" s="13"/>
      <c r="K348" s="13"/>
      <c r="L348" s="192"/>
      <c r="M348" s="197"/>
      <c r="N348" s="198"/>
      <c r="O348" s="198"/>
      <c r="P348" s="198"/>
      <c r="Q348" s="198"/>
      <c r="R348" s="198"/>
      <c r="S348" s="198"/>
      <c r="T348" s="19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3" t="s">
        <v>165</v>
      </c>
      <c r="AU348" s="193" t="s">
        <v>82</v>
      </c>
      <c r="AV348" s="13" t="s">
        <v>82</v>
      </c>
      <c r="AW348" s="13" t="s">
        <v>33</v>
      </c>
      <c r="AX348" s="13" t="s">
        <v>72</v>
      </c>
      <c r="AY348" s="193" t="s">
        <v>147</v>
      </c>
    </row>
    <row r="349" s="13" customFormat="1">
      <c r="A349" s="13"/>
      <c r="B349" s="192"/>
      <c r="C349" s="13"/>
      <c r="D349" s="187" t="s">
        <v>165</v>
      </c>
      <c r="E349" s="193" t="s">
        <v>3</v>
      </c>
      <c r="F349" s="194" t="s">
        <v>726</v>
      </c>
      <c r="G349" s="13"/>
      <c r="H349" s="195">
        <v>4.7999999999999998</v>
      </c>
      <c r="I349" s="196"/>
      <c r="J349" s="13"/>
      <c r="K349" s="13"/>
      <c r="L349" s="192"/>
      <c r="M349" s="197"/>
      <c r="N349" s="198"/>
      <c r="O349" s="198"/>
      <c r="P349" s="198"/>
      <c r="Q349" s="198"/>
      <c r="R349" s="198"/>
      <c r="S349" s="198"/>
      <c r="T349" s="19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3" t="s">
        <v>165</v>
      </c>
      <c r="AU349" s="193" t="s">
        <v>82</v>
      </c>
      <c r="AV349" s="13" t="s">
        <v>82</v>
      </c>
      <c r="AW349" s="13" t="s">
        <v>33</v>
      </c>
      <c r="AX349" s="13" t="s">
        <v>72</v>
      </c>
      <c r="AY349" s="193" t="s">
        <v>147</v>
      </c>
    </row>
    <row r="350" s="15" customFormat="1">
      <c r="A350" s="15"/>
      <c r="B350" s="212"/>
      <c r="C350" s="15"/>
      <c r="D350" s="187" t="s">
        <v>165</v>
      </c>
      <c r="E350" s="213" t="s">
        <v>3</v>
      </c>
      <c r="F350" s="214" t="s">
        <v>247</v>
      </c>
      <c r="G350" s="15"/>
      <c r="H350" s="215">
        <v>14.640000000000001</v>
      </c>
      <c r="I350" s="216"/>
      <c r="J350" s="15"/>
      <c r="K350" s="15"/>
      <c r="L350" s="212"/>
      <c r="M350" s="217"/>
      <c r="N350" s="218"/>
      <c r="O350" s="218"/>
      <c r="P350" s="218"/>
      <c r="Q350" s="218"/>
      <c r="R350" s="218"/>
      <c r="S350" s="218"/>
      <c r="T350" s="219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13" t="s">
        <v>165</v>
      </c>
      <c r="AU350" s="213" t="s">
        <v>82</v>
      </c>
      <c r="AV350" s="15" t="s">
        <v>173</v>
      </c>
      <c r="AW350" s="15" t="s">
        <v>33</v>
      </c>
      <c r="AX350" s="15" t="s">
        <v>80</v>
      </c>
      <c r="AY350" s="213" t="s">
        <v>147</v>
      </c>
    </row>
    <row r="351" s="2" customFormat="1" ht="16.5" customHeight="1">
      <c r="A351" s="39"/>
      <c r="B351" s="173"/>
      <c r="C351" s="228" t="s">
        <v>727</v>
      </c>
      <c r="D351" s="228" t="s">
        <v>457</v>
      </c>
      <c r="E351" s="229" t="s">
        <v>716</v>
      </c>
      <c r="F351" s="230" t="s">
        <v>717</v>
      </c>
      <c r="G351" s="231" t="s">
        <v>219</v>
      </c>
      <c r="H351" s="232">
        <v>17.875</v>
      </c>
      <c r="I351" s="233"/>
      <c r="J351" s="234">
        <f>ROUND(I351*H351,2)</f>
        <v>0</v>
      </c>
      <c r="K351" s="230" t="s">
        <v>241</v>
      </c>
      <c r="L351" s="235"/>
      <c r="M351" s="236" t="s">
        <v>3</v>
      </c>
      <c r="N351" s="237" t="s">
        <v>43</v>
      </c>
      <c r="O351" s="73"/>
      <c r="P351" s="183">
        <f>O351*H351</f>
        <v>0</v>
      </c>
      <c r="Q351" s="183">
        <v>0.0020999999999999999</v>
      </c>
      <c r="R351" s="183">
        <f>Q351*H351</f>
        <v>0.037537499999999994</v>
      </c>
      <c r="S351" s="183">
        <v>0</v>
      </c>
      <c r="T351" s="18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185" t="s">
        <v>613</v>
      </c>
      <c r="AT351" s="185" t="s">
        <v>457</v>
      </c>
      <c r="AU351" s="185" t="s">
        <v>82</v>
      </c>
      <c r="AY351" s="20" t="s">
        <v>147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20" t="s">
        <v>80</v>
      </c>
      <c r="BK351" s="186">
        <f>ROUND(I351*H351,2)</f>
        <v>0</v>
      </c>
      <c r="BL351" s="20" t="s">
        <v>511</v>
      </c>
      <c r="BM351" s="185" t="s">
        <v>728</v>
      </c>
    </row>
    <row r="352" s="13" customFormat="1">
      <c r="A352" s="13"/>
      <c r="B352" s="192"/>
      <c r="C352" s="13"/>
      <c r="D352" s="187" t="s">
        <v>165</v>
      </c>
      <c r="E352" s="193" t="s">
        <v>3</v>
      </c>
      <c r="F352" s="194" t="s">
        <v>729</v>
      </c>
      <c r="G352" s="13"/>
      <c r="H352" s="195">
        <v>17.875</v>
      </c>
      <c r="I352" s="196"/>
      <c r="J352" s="13"/>
      <c r="K352" s="13"/>
      <c r="L352" s="192"/>
      <c r="M352" s="197"/>
      <c r="N352" s="198"/>
      <c r="O352" s="198"/>
      <c r="P352" s="198"/>
      <c r="Q352" s="198"/>
      <c r="R352" s="198"/>
      <c r="S352" s="198"/>
      <c r="T352" s="19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3" t="s">
        <v>165</v>
      </c>
      <c r="AU352" s="193" t="s">
        <v>82</v>
      </c>
      <c r="AV352" s="13" t="s">
        <v>82</v>
      </c>
      <c r="AW352" s="13" t="s">
        <v>33</v>
      </c>
      <c r="AX352" s="13" t="s">
        <v>80</v>
      </c>
      <c r="AY352" s="193" t="s">
        <v>147</v>
      </c>
    </row>
    <row r="353" s="2" customFormat="1" ht="16.5" customHeight="1">
      <c r="A353" s="39"/>
      <c r="B353" s="173"/>
      <c r="C353" s="174" t="s">
        <v>730</v>
      </c>
      <c r="D353" s="174" t="s">
        <v>150</v>
      </c>
      <c r="E353" s="175" t="s">
        <v>731</v>
      </c>
      <c r="F353" s="176" t="s">
        <v>732</v>
      </c>
      <c r="G353" s="177" t="s">
        <v>219</v>
      </c>
      <c r="H353" s="178">
        <v>93.799999999999997</v>
      </c>
      <c r="I353" s="179"/>
      <c r="J353" s="180">
        <f>ROUND(I353*H353,2)</f>
        <v>0</v>
      </c>
      <c r="K353" s="176" t="s">
        <v>241</v>
      </c>
      <c r="L353" s="40"/>
      <c r="M353" s="181" t="s">
        <v>3</v>
      </c>
      <c r="N353" s="182" t="s">
        <v>43</v>
      </c>
      <c r="O353" s="73"/>
      <c r="P353" s="183">
        <f>O353*H353</f>
        <v>0</v>
      </c>
      <c r="Q353" s="183">
        <v>0</v>
      </c>
      <c r="R353" s="183">
        <f>Q353*H353</f>
        <v>0</v>
      </c>
      <c r="S353" s="183">
        <v>0</v>
      </c>
      <c r="T353" s="18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185" t="s">
        <v>511</v>
      </c>
      <c r="AT353" s="185" t="s">
        <v>150</v>
      </c>
      <c r="AU353" s="185" t="s">
        <v>82</v>
      </c>
      <c r="AY353" s="20" t="s">
        <v>147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20" t="s">
        <v>80</v>
      </c>
      <c r="BK353" s="186">
        <f>ROUND(I353*H353,2)</f>
        <v>0</v>
      </c>
      <c r="BL353" s="20" t="s">
        <v>511</v>
      </c>
      <c r="BM353" s="185" t="s">
        <v>733</v>
      </c>
    </row>
    <row r="354" s="2" customFormat="1">
      <c r="A354" s="39"/>
      <c r="B354" s="40"/>
      <c r="C354" s="39"/>
      <c r="D354" s="203" t="s">
        <v>243</v>
      </c>
      <c r="E354" s="39"/>
      <c r="F354" s="204" t="s">
        <v>734</v>
      </c>
      <c r="G354" s="39"/>
      <c r="H354" s="39"/>
      <c r="I354" s="189"/>
      <c r="J354" s="39"/>
      <c r="K354" s="39"/>
      <c r="L354" s="40"/>
      <c r="M354" s="190"/>
      <c r="N354" s="191"/>
      <c r="O354" s="73"/>
      <c r="P354" s="73"/>
      <c r="Q354" s="73"/>
      <c r="R354" s="73"/>
      <c r="S354" s="73"/>
      <c r="T354" s="74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20" t="s">
        <v>243</v>
      </c>
      <c r="AU354" s="20" t="s">
        <v>82</v>
      </c>
    </row>
    <row r="355" s="14" customFormat="1">
      <c r="A355" s="14"/>
      <c r="B355" s="205"/>
      <c r="C355" s="14"/>
      <c r="D355" s="187" t="s">
        <v>165</v>
      </c>
      <c r="E355" s="206" t="s">
        <v>3</v>
      </c>
      <c r="F355" s="207" t="s">
        <v>589</v>
      </c>
      <c r="G355" s="14"/>
      <c r="H355" s="206" t="s">
        <v>3</v>
      </c>
      <c r="I355" s="208"/>
      <c r="J355" s="14"/>
      <c r="K355" s="14"/>
      <c r="L355" s="205"/>
      <c r="M355" s="209"/>
      <c r="N355" s="210"/>
      <c r="O355" s="210"/>
      <c r="P355" s="210"/>
      <c r="Q355" s="210"/>
      <c r="R355" s="210"/>
      <c r="S355" s="210"/>
      <c r="T355" s="21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6" t="s">
        <v>165</v>
      </c>
      <c r="AU355" s="206" t="s">
        <v>82</v>
      </c>
      <c r="AV355" s="14" t="s">
        <v>80</v>
      </c>
      <c r="AW355" s="14" t="s">
        <v>33</v>
      </c>
      <c r="AX355" s="14" t="s">
        <v>72</v>
      </c>
      <c r="AY355" s="206" t="s">
        <v>147</v>
      </c>
    </row>
    <row r="356" s="14" customFormat="1">
      <c r="A356" s="14"/>
      <c r="B356" s="205"/>
      <c r="C356" s="14"/>
      <c r="D356" s="187" t="s">
        <v>165</v>
      </c>
      <c r="E356" s="206" t="s">
        <v>3</v>
      </c>
      <c r="F356" s="207" t="s">
        <v>606</v>
      </c>
      <c r="G356" s="14"/>
      <c r="H356" s="206" t="s">
        <v>3</v>
      </c>
      <c r="I356" s="208"/>
      <c r="J356" s="14"/>
      <c r="K356" s="14"/>
      <c r="L356" s="205"/>
      <c r="M356" s="209"/>
      <c r="N356" s="210"/>
      <c r="O356" s="210"/>
      <c r="P356" s="210"/>
      <c r="Q356" s="210"/>
      <c r="R356" s="210"/>
      <c r="S356" s="210"/>
      <c r="T356" s="21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06" t="s">
        <v>165</v>
      </c>
      <c r="AU356" s="206" t="s">
        <v>82</v>
      </c>
      <c r="AV356" s="14" t="s">
        <v>80</v>
      </c>
      <c r="AW356" s="14" t="s">
        <v>33</v>
      </c>
      <c r="AX356" s="14" t="s">
        <v>72</v>
      </c>
      <c r="AY356" s="206" t="s">
        <v>147</v>
      </c>
    </row>
    <row r="357" s="13" customFormat="1">
      <c r="A357" s="13"/>
      <c r="B357" s="192"/>
      <c r="C357" s="13"/>
      <c r="D357" s="187" t="s">
        <v>165</v>
      </c>
      <c r="E357" s="193" t="s">
        <v>3</v>
      </c>
      <c r="F357" s="194" t="s">
        <v>623</v>
      </c>
      <c r="G357" s="13"/>
      <c r="H357" s="195">
        <v>93.799999999999997</v>
      </c>
      <c r="I357" s="196"/>
      <c r="J357" s="13"/>
      <c r="K357" s="13"/>
      <c r="L357" s="192"/>
      <c r="M357" s="197"/>
      <c r="N357" s="198"/>
      <c r="O357" s="198"/>
      <c r="P357" s="198"/>
      <c r="Q357" s="198"/>
      <c r="R357" s="198"/>
      <c r="S357" s="198"/>
      <c r="T357" s="19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3" t="s">
        <v>165</v>
      </c>
      <c r="AU357" s="193" t="s">
        <v>82</v>
      </c>
      <c r="AV357" s="13" t="s">
        <v>82</v>
      </c>
      <c r="AW357" s="13" t="s">
        <v>33</v>
      </c>
      <c r="AX357" s="13" t="s">
        <v>80</v>
      </c>
      <c r="AY357" s="193" t="s">
        <v>147</v>
      </c>
    </row>
    <row r="358" s="2" customFormat="1" ht="16.5" customHeight="1">
      <c r="A358" s="39"/>
      <c r="B358" s="173"/>
      <c r="C358" s="228" t="s">
        <v>735</v>
      </c>
      <c r="D358" s="228" t="s">
        <v>457</v>
      </c>
      <c r="E358" s="229" t="s">
        <v>736</v>
      </c>
      <c r="F358" s="230" t="s">
        <v>737</v>
      </c>
      <c r="G358" s="231" t="s">
        <v>219</v>
      </c>
      <c r="H358" s="232">
        <v>98.489999999999995</v>
      </c>
      <c r="I358" s="233"/>
      <c r="J358" s="234">
        <f>ROUND(I358*H358,2)</f>
        <v>0</v>
      </c>
      <c r="K358" s="230" t="s">
        <v>241</v>
      </c>
      <c r="L358" s="235"/>
      <c r="M358" s="236" t="s">
        <v>3</v>
      </c>
      <c r="N358" s="237" t="s">
        <v>43</v>
      </c>
      <c r="O358" s="73"/>
      <c r="P358" s="183">
        <f>O358*H358</f>
        <v>0</v>
      </c>
      <c r="Q358" s="183">
        <v>0.001</v>
      </c>
      <c r="R358" s="183">
        <f>Q358*H358</f>
        <v>0.098489999999999994</v>
      </c>
      <c r="S358" s="183">
        <v>0</v>
      </c>
      <c r="T358" s="18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185" t="s">
        <v>613</v>
      </c>
      <c r="AT358" s="185" t="s">
        <v>457</v>
      </c>
      <c r="AU358" s="185" t="s">
        <v>82</v>
      </c>
      <c r="AY358" s="20" t="s">
        <v>147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20" t="s">
        <v>80</v>
      </c>
      <c r="BK358" s="186">
        <f>ROUND(I358*H358,2)</f>
        <v>0</v>
      </c>
      <c r="BL358" s="20" t="s">
        <v>511</v>
      </c>
      <c r="BM358" s="185" t="s">
        <v>738</v>
      </c>
    </row>
    <row r="359" s="13" customFormat="1">
      <c r="A359" s="13"/>
      <c r="B359" s="192"/>
      <c r="C359" s="13"/>
      <c r="D359" s="187" t="s">
        <v>165</v>
      </c>
      <c r="E359" s="193" t="s">
        <v>3</v>
      </c>
      <c r="F359" s="194" t="s">
        <v>739</v>
      </c>
      <c r="G359" s="13"/>
      <c r="H359" s="195">
        <v>98.489999999999995</v>
      </c>
      <c r="I359" s="196"/>
      <c r="J359" s="13"/>
      <c r="K359" s="13"/>
      <c r="L359" s="192"/>
      <c r="M359" s="197"/>
      <c r="N359" s="198"/>
      <c r="O359" s="198"/>
      <c r="P359" s="198"/>
      <c r="Q359" s="198"/>
      <c r="R359" s="198"/>
      <c r="S359" s="198"/>
      <c r="T359" s="19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3" t="s">
        <v>165</v>
      </c>
      <c r="AU359" s="193" t="s">
        <v>82</v>
      </c>
      <c r="AV359" s="13" t="s">
        <v>82</v>
      </c>
      <c r="AW359" s="13" t="s">
        <v>33</v>
      </c>
      <c r="AX359" s="13" t="s">
        <v>80</v>
      </c>
      <c r="AY359" s="193" t="s">
        <v>147</v>
      </c>
    </row>
    <row r="360" s="2" customFormat="1" ht="16.5" customHeight="1">
      <c r="A360" s="39"/>
      <c r="B360" s="173"/>
      <c r="C360" s="174" t="s">
        <v>740</v>
      </c>
      <c r="D360" s="174" t="s">
        <v>150</v>
      </c>
      <c r="E360" s="175" t="s">
        <v>741</v>
      </c>
      <c r="F360" s="176" t="s">
        <v>742</v>
      </c>
      <c r="G360" s="177" t="s">
        <v>219</v>
      </c>
      <c r="H360" s="178">
        <v>93.799999999999997</v>
      </c>
      <c r="I360" s="179"/>
      <c r="J360" s="180">
        <f>ROUND(I360*H360,2)</f>
        <v>0</v>
      </c>
      <c r="K360" s="176" t="s">
        <v>241</v>
      </c>
      <c r="L360" s="40"/>
      <c r="M360" s="181" t="s">
        <v>3</v>
      </c>
      <c r="N360" s="182" t="s">
        <v>43</v>
      </c>
      <c r="O360" s="73"/>
      <c r="P360" s="183">
        <f>O360*H360</f>
        <v>0</v>
      </c>
      <c r="Q360" s="183">
        <v>0</v>
      </c>
      <c r="R360" s="183">
        <f>Q360*H360</f>
        <v>0</v>
      </c>
      <c r="S360" s="183">
        <v>0</v>
      </c>
      <c r="T360" s="18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185" t="s">
        <v>511</v>
      </c>
      <c r="AT360" s="185" t="s">
        <v>150</v>
      </c>
      <c r="AU360" s="185" t="s">
        <v>82</v>
      </c>
      <c r="AY360" s="20" t="s">
        <v>147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20" t="s">
        <v>80</v>
      </c>
      <c r="BK360" s="186">
        <f>ROUND(I360*H360,2)</f>
        <v>0</v>
      </c>
      <c r="BL360" s="20" t="s">
        <v>511</v>
      </c>
      <c r="BM360" s="185" t="s">
        <v>743</v>
      </c>
    </row>
    <row r="361" s="2" customFormat="1">
      <c r="A361" s="39"/>
      <c r="B361" s="40"/>
      <c r="C361" s="39"/>
      <c r="D361" s="203" t="s">
        <v>243</v>
      </c>
      <c r="E361" s="39"/>
      <c r="F361" s="204" t="s">
        <v>744</v>
      </c>
      <c r="G361" s="39"/>
      <c r="H361" s="39"/>
      <c r="I361" s="189"/>
      <c r="J361" s="39"/>
      <c r="K361" s="39"/>
      <c r="L361" s="40"/>
      <c r="M361" s="190"/>
      <c r="N361" s="191"/>
      <c r="O361" s="73"/>
      <c r="P361" s="73"/>
      <c r="Q361" s="73"/>
      <c r="R361" s="73"/>
      <c r="S361" s="73"/>
      <c r="T361" s="74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20" t="s">
        <v>243</v>
      </c>
      <c r="AU361" s="20" t="s">
        <v>82</v>
      </c>
    </row>
    <row r="362" s="14" customFormat="1">
      <c r="A362" s="14"/>
      <c r="B362" s="205"/>
      <c r="C362" s="14"/>
      <c r="D362" s="187" t="s">
        <v>165</v>
      </c>
      <c r="E362" s="206" t="s">
        <v>3</v>
      </c>
      <c r="F362" s="207" t="s">
        <v>589</v>
      </c>
      <c r="G362" s="14"/>
      <c r="H362" s="206" t="s">
        <v>3</v>
      </c>
      <c r="I362" s="208"/>
      <c r="J362" s="14"/>
      <c r="K362" s="14"/>
      <c r="L362" s="205"/>
      <c r="M362" s="209"/>
      <c r="N362" s="210"/>
      <c r="O362" s="210"/>
      <c r="P362" s="210"/>
      <c r="Q362" s="210"/>
      <c r="R362" s="210"/>
      <c r="S362" s="210"/>
      <c r="T362" s="21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6" t="s">
        <v>165</v>
      </c>
      <c r="AU362" s="206" t="s">
        <v>82</v>
      </c>
      <c r="AV362" s="14" t="s">
        <v>80</v>
      </c>
      <c r="AW362" s="14" t="s">
        <v>33</v>
      </c>
      <c r="AX362" s="14" t="s">
        <v>72</v>
      </c>
      <c r="AY362" s="206" t="s">
        <v>147</v>
      </c>
    </row>
    <row r="363" s="14" customFormat="1">
      <c r="A363" s="14"/>
      <c r="B363" s="205"/>
      <c r="C363" s="14"/>
      <c r="D363" s="187" t="s">
        <v>165</v>
      </c>
      <c r="E363" s="206" t="s">
        <v>3</v>
      </c>
      <c r="F363" s="207" t="s">
        <v>606</v>
      </c>
      <c r="G363" s="14"/>
      <c r="H363" s="206" t="s">
        <v>3</v>
      </c>
      <c r="I363" s="208"/>
      <c r="J363" s="14"/>
      <c r="K363" s="14"/>
      <c r="L363" s="205"/>
      <c r="M363" s="209"/>
      <c r="N363" s="210"/>
      <c r="O363" s="210"/>
      <c r="P363" s="210"/>
      <c r="Q363" s="210"/>
      <c r="R363" s="210"/>
      <c r="S363" s="210"/>
      <c r="T363" s="21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6" t="s">
        <v>165</v>
      </c>
      <c r="AU363" s="206" t="s">
        <v>82</v>
      </c>
      <c r="AV363" s="14" t="s">
        <v>80</v>
      </c>
      <c r="AW363" s="14" t="s">
        <v>33</v>
      </c>
      <c r="AX363" s="14" t="s">
        <v>72</v>
      </c>
      <c r="AY363" s="206" t="s">
        <v>147</v>
      </c>
    </row>
    <row r="364" s="13" customFormat="1">
      <c r="A364" s="13"/>
      <c r="B364" s="192"/>
      <c r="C364" s="13"/>
      <c r="D364" s="187" t="s">
        <v>165</v>
      </c>
      <c r="E364" s="193" t="s">
        <v>3</v>
      </c>
      <c r="F364" s="194" t="s">
        <v>623</v>
      </c>
      <c r="G364" s="13"/>
      <c r="H364" s="195">
        <v>93.799999999999997</v>
      </c>
      <c r="I364" s="196"/>
      <c r="J364" s="13"/>
      <c r="K364" s="13"/>
      <c r="L364" s="192"/>
      <c r="M364" s="197"/>
      <c r="N364" s="198"/>
      <c r="O364" s="198"/>
      <c r="P364" s="198"/>
      <c r="Q364" s="198"/>
      <c r="R364" s="198"/>
      <c r="S364" s="198"/>
      <c r="T364" s="19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3" t="s">
        <v>165</v>
      </c>
      <c r="AU364" s="193" t="s">
        <v>82</v>
      </c>
      <c r="AV364" s="13" t="s">
        <v>82</v>
      </c>
      <c r="AW364" s="13" t="s">
        <v>33</v>
      </c>
      <c r="AX364" s="13" t="s">
        <v>80</v>
      </c>
      <c r="AY364" s="193" t="s">
        <v>147</v>
      </c>
    </row>
    <row r="365" s="2" customFormat="1" ht="16.5" customHeight="1">
      <c r="A365" s="39"/>
      <c r="B365" s="173"/>
      <c r="C365" s="228" t="s">
        <v>745</v>
      </c>
      <c r="D365" s="228" t="s">
        <v>457</v>
      </c>
      <c r="E365" s="229" t="s">
        <v>746</v>
      </c>
      <c r="F365" s="230" t="s">
        <v>747</v>
      </c>
      <c r="G365" s="231" t="s">
        <v>219</v>
      </c>
      <c r="H365" s="232">
        <v>98.489999999999995</v>
      </c>
      <c r="I365" s="233"/>
      <c r="J365" s="234">
        <f>ROUND(I365*H365,2)</f>
        <v>0</v>
      </c>
      <c r="K365" s="230" t="s">
        <v>241</v>
      </c>
      <c r="L365" s="235"/>
      <c r="M365" s="236" t="s">
        <v>3</v>
      </c>
      <c r="N365" s="237" t="s">
        <v>43</v>
      </c>
      <c r="O365" s="73"/>
      <c r="P365" s="183">
        <f>O365*H365</f>
        <v>0</v>
      </c>
      <c r="Q365" s="183">
        <v>0.00050000000000000001</v>
      </c>
      <c r="R365" s="183">
        <f>Q365*H365</f>
        <v>0.049244999999999997</v>
      </c>
      <c r="S365" s="183">
        <v>0</v>
      </c>
      <c r="T365" s="18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185" t="s">
        <v>613</v>
      </c>
      <c r="AT365" s="185" t="s">
        <v>457</v>
      </c>
      <c r="AU365" s="185" t="s">
        <v>82</v>
      </c>
      <c r="AY365" s="20" t="s">
        <v>147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20" t="s">
        <v>80</v>
      </c>
      <c r="BK365" s="186">
        <f>ROUND(I365*H365,2)</f>
        <v>0</v>
      </c>
      <c r="BL365" s="20" t="s">
        <v>511</v>
      </c>
      <c r="BM365" s="185" t="s">
        <v>748</v>
      </c>
    </row>
    <row r="366" s="13" customFormat="1">
      <c r="A366" s="13"/>
      <c r="B366" s="192"/>
      <c r="C366" s="13"/>
      <c r="D366" s="187" t="s">
        <v>165</v>
      </c>
      <c r="E366" s="193" t="s">
        <v>3</v>
      </c>
      <c r="F366" s="194" t="s">
        <v>739</v>
      </c>
      <c r="G366" s="13"/>
      <c r="H366" s="195">
        <v>98.489999999999995</v>
      </c>
      <c r="I366" s="196"/>
      <c r="J366" s="13"/>
      <c r="K366" s="13"/>
      <c r="L366" s="192"/>
      <c r="M366" s="197"/>
      <c r="N366" s="198"/>
      <c r="O366" s="198"/>
      <c r="P366" s="198"/>
      <c r="Q366" s="198"/>
      <c r="R366" s="198"/>
      <c r="S366" s="198"/>
      <c r="T366" s="19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3" t="s">
        <v>165</v>
      </c>
      <c r="AU366" s="193" t="s">
        <v>82</v>
      </c>
      <c r="AV366" s="13" t="s">
        <v>82</v>
      </c>
      <c r="AW366" s="13" t="s">
        <v>33</v>
      </c>
      <c r="AX366" s="13" t="s">
        <v>80</v>
      </c>
      <c r="AY366" s="193" t="s">
        <v>147</v>
      </c>
    </row>
    <row r="367" s="2" customFormat="1" ht="16.5" customHeight="1">
      <c r="A367" s="39"/>
      <c r="B367" s="173"/>
      <c r="C367" s="174" t="s">
        <v>749</v>
      </c>
      <c r="D367" s="174" t="s">
        <v>150</v>
      </c>
      <c r="E367" s="175" t="s">
        <v>750</v>
      </c>
      <c r="F367" s="176" t="s">
        <v>751</v>
      </c>
      <c r="G367" s="177" t="s">
        <v>219</v>
      </c>
      <c r="H367" s="178">
        <v>14.640000000000001</v>
      </c>
      <c r="I367" s="179"/>
      <c r="J367" s="180">
        <f>ROUND(I367*H367,2)</f>
        <v>0</v>
      </c>
      <c r="K367" s="176" t="s">
        <v>241</v>
      </c>
      <c r="L367" s="40"/>
      <c r="M367" s="181" t="s">
        <v>3</v>
      </c>
      <c r="N367" s="182" t="s">
        <v>43</v>
      </c>
      <c r="O367" s="73"/>
      <c r="P367" s="183">
        <f>O367*H367</f>
        <v>0</v>
      </c>
      <c r="Q367" s="183">
        <v>0</v>
      </c>
      <c r="R367" s="183">
        <f>Q367*H367</f>
        <v>0</v>
      </c>
      <c r="S367" s="183">
        <v>0</v>
      </c>
      <c r="T367" s="18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185" t="s">
        <v>511</v>
      </c>
      <c r="AT367" s="185" t="s">
        <v>150</v>
      </c>
      <c r="AU367" s="185" t="s">
        <v>82</v>
      </c>
      <c r="AY367" s="20" t="s">
        <v>147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20" t="s">
        <v>80</v>
      </c>
      <c r="BK367" s="186">
        <f>ROUND(I367*H367,2)</f>
        <v>0</v>
      </c>
      <c r="BL367" s="20" t="s">
        <v>511</v>
      </c>
      <c r="BM367" s="185" t="s">
        <v>752</v>
      </c>
    </row>
    <row r="368" s="2" customFormat="1">
      <c r="A368" s="39"/>
      <c r="B368" s="40"/>
      <c r="C368" s="39"/>
      <c r="D368" s="203" t="s">
        <v>243</v>
      </c>
      <c r="E368" s="39"/>
      <c r="F368" s="204" t="s">
        <v>753</v>
      </c>
      <c r="G368" s="39"/>
      <c r="H368" s="39"/>
      <c r="I368" s="189"/>
      <c r="J368" s="39"/>
      <c r="K368" s="39"/>
      <c r="L368" s="40"/>
      <c r="M368" s="190"/>
      <c r="N368" s="191"/>
      <c r="O368" s="73"/>
      <c r="P368" s="73"/>
      <c r="Q368" s="73"/>
      <c r="R368" s="73"/>
      <c r="S368" s="73"/>
      <c r="T368" s="74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20" t="s">
        <v>243</v>
      </c>
      <c r="AU368" s="20" t="s">
        <v>82</v>
      </c>
    </row>
    <row r="369" s="14" customFormat="1">
      <c r="A369" s="14"/>
      <c r="B369" s="205"/>
      <c r="C369" s="14"/>
      <c r="D369" s="187" t="s">
        <v>165</v>
      </c>
      <c r="E369" s="206" t="s">
        <v>3</v>
      </c>
      <c r="F369" s="207" t="s">
        <v>589</v>
      </c>
      <c r="G369" s="14"/>
      <c r="H369" s="206" t="s">
        <v>3</v>
      </c>
      <c r="I369" s="208"/>
      <c r="J369" s="14"/>
      <c r="K369" s="14"/>
      <c r="L369" s="205"/>
      <c r="M369" s="209"/>
      <c r="N369" s="210"/>
      <c r="O369" s="210"/>
      <c r="P369" s="210"/>
      <c r="Q369" s="210"/>
      <c r="R369" s="210"/>
      <c r="S369" s="210"/>
      <c r="T369" s="21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06" t="s">
        <v>165</v>
      </c>
      <c r="AU369" s="206" t="s">
        <v>82</v>
      </c>
      <c r="AV369" s="14" t="s">
        <v>80</v>
      </c>
      <c r="AW369" s="14" t="s">
        <v>33</v>
      </c>
      <c r="AX369" s="14" t="s">
        <v>72</v>
      </c>
      <c r="AY369" s="206" t="s">
        <v>147</v>
      </c>
    </row>
    <row r="370" s="14" customFormat="1">
      <c r="A370" s="14"/>
      <c r="B370" s="205"/>
      <c r="C370" s="14"/>
      <c r="D370" s="187" t="s">
        <v>165</v>
      </c>
      <c r="E370" s="206" t="s">
        <v>3</v>
      </c>
      <c r="F370" s="207" t="s">
        <v>606</v>
      </c>
      <c r="G370" s="14"/>
      <c r="H370" s="206" t="s">
        <v>3</v>
      </c>
      <c r="I370" s="208"/>
      <c r="J370" s="14"/>
      <c r="K370" s="14"/>
      <c r="L370" s="205"/>
      <c r="M370" s="209"/>
      <c r="N370" s="210"/>
      <c r="O370" s="210"/>
      <c r="P370" s="210"/>
      <c r="Q370" s="210"/>
      <c r="R370" s="210"/>
      <c r="S370" s="210"/>
      <c r="T370" s="21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06" t="s">
        <v>165</v>
      </c>
      <c r="AU370" s="206" t="s">
        <v>82</v>
      </c>
      <c r="AV370" s="14" t="s">
        <v>80</v>
      </c>
      <c r="AW370" s="14" t="s">
        <v>33</v>
      </c>
      <c r="AX370" s="14" t="s">
        <v>72</v>
      </c>
      <c r="AY370" s="206" t="s">
        <v>147</v>
      </c>
    </row>
    <row r="371" s="13" customFormat="1">
      <c r="A371" s="13"/>
      <c r="B371" s="192"/>
      <c r="C371" s="13"/>
      <c r="D371" s="187" t="s">
        <v>165</v>
      </c>
      <c r="E371" s="193" t="s">
        <v>3</v>
      </c>
      <c r="F371" s="194" t="s">
        <v>725</v>
      </c>
      <c r="G371" s="13"/>
      <c r="H371" s="195">
        <v>9.8399999999999999</v>
      </c>
      <c r="I371" s="196"/>
      <c r="J371" s="13"/>
      <c r="K371" s="13"/>
      <c r="L371" s="192"/>
      <c r="M371" s="197"/>
      <c r="N371" s="198"/>
      <c r="O371" s="198"/>
      <c r="P371" s="198"/>
      <c r="Q371" s="198"/>
      <c r="R371" s="198"/>
      <c r="S371" s="198"/>
      <c r="T371" s="19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3" t="s">
        <v>165</v>
      </c>
      <c r="AU371" s="193" t="s">
        <v>82</v>
      </c>
      <c r="AV371" s="13" t="s">
        <v>82</v>
      </c>
      <c r="AW371" s="13" t="s">
        <v>33</v>
      </c>
      <c r="AX371" s="13" t="s">
        <v>72</v>
      </c>
      <c r="AY371" s="193" t="s">
        <v>147</v>
      </c>
    </row>
    <row r="372" s="13" customFormat="1">
      <c r="A372" s="13"/>
      <c r="B372" s="192"/>
      <c r="C372" s="13"/>
      <c r="D372" s="187" t="s">
        <v>165</v>
      </c>
      <c r="E372" s="193" t="s">
        <v>3</v>
      </c>
      <c r="F372" s="194" t="s">
        <v>726</v>
      </c>
      <c r="G372" s="13"/>
      <c r="H372" s="195">
        <v>4.7999999999999998</v>
      </c>
      <c r="I372" s="196"/>
      <c r="J372" s="13"/>
      <c r="K372" s="13"/>
      <c r="L372" s="192"/>
      <c r="M372" s="197"/>
      <c r="N372" s="198"/>
      <c r="O372" s="198"/>
      <c r="P372" s="198"/>
      <c r="Q372" s="198"/>
      <c r="R372" s="198"/>
      <c r="S372" s="198"/>
      <c r="T372" s="19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3" t="s">
        <v>165</v>
      </c>
      <c r="AU372" s="193" t="s">
        <v>82</v>
      </c>
      <c r="AV372" s="13" t="s">
        <v>82</v>
      </c>
      <c r="AW372" s="13" t="s">
        <v>33</v>
      </c>
      <c r="AX372" s="13" t="s">
        <v>72</v>
      </c>
      <c r="AY372" s="193" t="s">
        <v>147</v>
      </c>
    </row>
    <row r="373" s="15" customFormat="1">
      <c r="A373" s="15"/>
      <c r="B373" s="212"/>
      <c r="C373" s="15"/>
      <c r="D373" s="187" t="s">
        <v>165</v>
      </c>
      <c r="E373" s="213" t="s">
        <v>3</v>
      </c>
      <c r="F373" s="214" t="s">
        <v>247</v>
      </c>
      <c r="G373" s="15"/>
      <c r="H373" s="215">
        <v>14.640000000000001</v>
      </c>
      <c r="I373" s="216"/>
      <c r="J373" s="15"/>
      <c r="K373" s="15"/>
      <c r="L373" s="212"/>
      <c r="M373" s="217"/>
      <c r="N373" s="218"/>
      <c r="O373" s="218"/>
      <c r="P373" s="218"/>
      <c r="Q373" s="218"/>
      <c r="R373" s="218"/>
      <c r="S373" s="218"/>
      <c r="T373" s="21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13" t="s">
        <v>165</v>
      </c>
      <c r="AU373" s="213" t="s">
        <v>82</v>
      </c>
      <c r="AV373" s="15" t="s">
        <v>173</v>
      </c>
      <c r="AW373" s="15" t="s">
        <v>33</v>
      </c>
      <c r="AX373" s="15" t="s">
        <v>80</v>
      </c>
      <c r="AY373" s="213" t="s">
        <v>147</v>
      </c>
    </row>
    <row r="374" s="2" customFormat="1" ht="16.5" customHeight="1">
      <c r="A374" s="39"/>
      <c r="B374" s="173"/>
      <c r="C374" s="228" t="s">
        <v>754</v>
      </c>
      <c r="D374" s="228" t="s">
        <v>457</v>
      </c>
      <c r="E374" s="229" t="s">
        <v>736</v>
      </c>
      <c r="F374" s="230" t="s">
        <v>737</v>
      </c>
      <c r="G374" s="231" t="s">
        <v>219</v>
      </c>
      <c r="H374" s="232">
        <v>15.372</v>
      </c>
      <c r="I374" s="233"/>
      <c r="J374" s="234">
        <f>ROUND(I374*H374,2)</f>
        <v>0</v>
      </c>
      <c r="K374" s="230" t="s">
        <v>241</v>
      </c>
      <c r="L374" s="235"/>
      <c r="M374" s="236" t="s">
        <v>3</v>
      </c>
      <c r="N374" s="237" t="s">
        <v>43</v>
      </c>
      <c r="O374" s="73"/>
      <c r="P374" s="183">
        <f>O374*H374</f>
        <v>0</v>
      </c>
      <c r="Q374" s="183">
        <v>0.001</v>
      </c>
      <c r="R374" s="183">
        <f>Q374*H374</f>
        <v>0.015372</v>
      </c>
      <c r="S374" s="183">
        <v>0</v>
      </c>
      <c r="T374" s="18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185" t="s">
        <v>613</v>
      </c>
      <c r="AT374" s="185" t="s">
        <v>457</v>
      </c>
      <c r="AU374" s="185" t="s">
        <v>82</v>
      </c>
      <c r="AY374" s="20" t="s">
        <v>147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20" t="s">
        <v>80</v>
      </c>
      <c r="BK374" s="186">
        <f>ROUND(I374*H374,2)</f>
        <v>0</v>
      </c>
      <c r="BL374" s="20" t="s">
        <v>511</v>
      </c>
      <c r="BM374" s="185" t="s">
        <v>755</v>
      </c>
    </row>
    <row r="375" s="13" customFormat="1">
      <c r="A375" s="13"/>
      <c r="B375" s="192"/>
      <c r="C375" s="13"/>
      <c r="D375" s="187" t="s">
        <v>165</v>
      </c>
      <c r="E375" s="193" t="s">
        <v>3</v>
      </c>
      <c r="F375" s="194" t="s">
        <v>756</v>
      </c>
      <c r="G375" s="13"/>
      <c r="H375" s="195">
        <v>15.372</v>
      </c>
      <c r="I375" s="196"/>
      <c r="J375" s="13"/>
      <c r="K375" s="13"/>
      <c r="L375" s="192"/>
      <c r="M375" s="197"/>
      <c r="N375" s="198"/>
      <c r="O375" s="198"/>
      <c r="P375" s="198"/>
      <c r="Q375" s="198"/>
      <c r="R375" s="198"/>
      <c r="S375" s="198"/>
      <c r="T375" s="19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3" t="s">
        <v>165</v>
      </c>
      <c r="AU375" s="193" t="s">
        <v>82</v>
      </c>
      <c r="AV375" s="13" t="s">
        <v>82</v>
      </c>
      <c r="AW375" s="13" t="s">
        <v>33</v>
      </c>
      <c r="AX375" s="13" t="s">
        <v>80</v>
      </c>
      <c r="AY375" s="193" t="s">
        <v>147</v>
      </c>
    </row>
    <row r="376" s="2" customFormat="1" ht="16.5" customHeight="1">
      <c r="A376" s="39"/>
      <c r="B376" s="173"/>
      <c r="C376" s="174" t="s">
        <v>757</v>
      </c>
      <c r="D376" s="174" t="s">
        <v>150</v>
      </c>
      <c r="E376" s="175" t="s">
        <v>758</v>
      </c>
      <c r="F376" s="176" t="s">
        <v>759</v>
      </c>
      <c r="G376" s="177" t="s">
        <v>219</v>
      </c>
      <c r="H376" s="178">
        <v>14.640000000000001</v>
      </c>
      <c r="I376" s="179"/>
      <c r="J376" s="180">
        <f>ROUND(I376*H376,2)</f>
        <v>0</v>
      </c>
      <c r="K376" s="176" t="s">
        <v>241</v>
      </c>
      <c r="L376" s="40"/>
      <c r="M376" s="181" t="s">
        <v>3</v>
      </c>
      <c r="N376" s="182" t="s">
        <v>43</v>
      </c>
      <c r="O376" s="73"/>
      <c r="P376" s="183">
        <f>O376*H376</f>
        <v>0</v>
      </c>
      <c r="Q376" s="183">
        <v>0</v>
      </c>
      <c r="R376" s="183">
        <f>Q376*H376</f>
        <v>0</v>
      </c>
      <c r="S376" s="183">
        <v>0</v>
      </c>
      <c r="T376" s="18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185" t="s">
        <v>511</v>
      </c>
      <c r="AT376" s="185" t="s">
        <v>150</v>
      </c>
      <c r="AU376" s="185" t="s">
        <v>82</v>
      </c>
      <c r="AY376" s="20" t="s">
        <v>147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20" t="s">
        <v>80</v>
      </c>
      <c r="BK376" s="186">
        <f>ROUND(I376*H376,2)</f>
        <v>0</v>
      </c>
      <c r="BL376" s="20" t="s">
        <v>511</v>
      </c>
      <c r="BM376" s="185" t="s">
        <v>760</v>
      </c>
    </row>
    <row r="377" s="2" customFormat="1">
      <c r="A377" s="39"/>
      <c r="B377" s="40"/>
      <c r="C377" s="39"/>
      <c r="D377" s="203" t="s">
        <v>243</v>
      </c>
      <c r="E377" s="39"/>
      <c r="F377" s="204" t="s">
        <v>761</v>
      </c>
      <c r="G377" s="39"/>
      <c r="H377" s="39"/>
      <c r="I377" s="189"/>
      <c r="J377" s="39"/>
      <c r="K377" s="39"/>
      <c r="L377" s="40"/>
      <c r="M377" s="190"/>
      <c r="N377" s="191"/>
      <c r="O377" s="73"/>
      <c r="P377" s="73"/>
      <c r="Q377" s="73"/>
      <c r="R377" s="73"/>
      <c r="S377" s="73"/>
      <c r="T377" s="74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20" t="s">
        <v>243</v>
      </c>
      <c r="AU377" s="20" t="s">
        <v>82</v>
      </c>
    </row>
    <row r="378" s="14" customFormat="1">
      <c r="A378" s="14"/>
      <c r="B378" s="205"/>
      <c r="C378" s="14"/>
      <c r="D378" s="187" t="s">
        <v>165</v>
      </c>
      <c r="E378" s="206" t="s">
        <v>3</v>
      </c>
      <c r="F378" s="207" t="s">
        <v>589</v>
      </c>
      <c r="G378" s="14"/>
      <c r="H378" s="206" t="s">
        <v>3</v>
      </c>
      <c r="I378" s="208"/>
      <c r="J378" s="14"/>
      <c r="K378" s="14"/>
      <c r="L378" s="205"/>
      <c r="M378" s="209"/>
      <c r="N378" s="210"/>
      <c r="O378" s="210"/>
      <c r="P378" s="210"/>
      <c r="Q378" s="210"/>
      <c r="R378" s="210"/>
      <c r="S378" s="210"/>
      <c r="T378" s="21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06" t="s">
        <v>165</v>
      </c>
      <c r="AU378" s="206" t="s">
        <v>82</v>
      </c>
      <c r="AV378" s="14" t="s">
        <v>80</v>
      </c>
      <c r="AW378" s="14" t="s">
        <v>33</v>
      </c>
      <c r="AX378" s="14" t="s">
        <v>72</v>
      </c>
      <c r="AY378" s="206" t="s">
        <v>147</v>
      </c>
    </row>
    <row r="379" s="14" customFormat="1">
      <c r="A379" s="14"/>
      <c r="B379" s="205"/>
      <c r="C379" s="14"/>
      <c r="D379" s="187" t="s">
        <v>165</v>
      </c>
      <c r="E379" s="206" t="s">
        <v>3</v>
      </c>
      <c r="F379" s="207" t="s">
        <v>606</v>
      </c>
      <c r="G379" s="14"/>
      <c r="H379" s="206" t="s">
        <v>3</v>
      </c>
      <c r="I379" s="208"/>
      <c r="J379" s="14"/>
      <c r="K379" s="14"/>
      <c r="L379" s="205"/>
      <c r="M379" s="209"/>
      <c r="N379" s="210"/>
      <c r="O379" s="210"/>
      <c r="P379" s="210"/>
      <c r="Q379" s="210"/>
      <c r="R379" s="210"/>
      <c r="S379" s="210"/>
      <c r="T379" s="21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6" t="s">
        <v>165</v>
      </c>
      <c r="AU379" s="206" t="s">
        <v>82</v>
      </c>
      <c r="AV379" s="14" t="s">
        <v>80</v>
      </c>
      <c r="AW379" s="14" t="s">
        <v>33</v>
      </c>
      <c r="AX379" s="14" t="s">
        <v>72</v>
      </c>
      <c r="AY379" s="206" t="s">
        <v>147</v>
      </c>
    </row>
    <row r="380" s="13" customFormat="1">
      <c r="A380" s="13"/>
      <c r="B380" s="192"/>
      <c r="C380" s="13"/>
      <c r="D380" s="187" t="s">
        <v>165</v>
      </c>
      <c r="E380" s="193" t="s">
        <v>3</v>
      </c>
      <c r="F380" s="194" t="s">
        <v>725</v>
      </c>
      <c r="G380" s="13"/>
      <c r="H380" s="195">
        <v>9.8399999999999999</v>
      </c>
      <c r="I380" s="196"/>
      <c r="J380" s="13"/>
      <c r="K380" s="13"/>
      <c r="L380" s="192"/>
      <c r="M380" s="197"/>
      <c r="N380" s="198"/>
      <c r="O380" s="198"/>
      <c r="P380" s="198"/>
      <c r="Q380" s="198"/>
      <c r="R380" s="198"/>
      <c r="S380" s="198"/>
      <c r="T380" s="19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3" t="s">
        <v>165</v>
      </c>
      <c r="AU380" s="193" t="s">
        <v>82</v>
      </c>
      <c r="AV380" s="13" t="s">
        <v>82</v>
      </c>
      <c r="AW380" s="13" t="s">
        <v>33</v>
      </c>
      <c r="AX380" s="13" t="s">
        <v>72</v>
      </c>
      <c r="AY380" s="193" t="s">
        <v>147</v>
      </c>
    </row>
    <row r="381" s="13" customFormat="1">
      <c r="A381" s="13"/>
      <c r="B381" s="192"/>
      <c r="C381" s="13"/>
      <c r="D381" s="187" t="s">
        <v>165</v>
      </c>
      <c r="E381" s="193" t="s">
        <v>3</v>
      </c>
      <c r="F381" s="194" t="s">
        <v>726</v>
      </c>
      <c r="G381" s="13"/>
      <c r="H381" s="195">
        <v>4.7999999999999998</v>
      </c>
      <c r="I381" s="196"/>
      <c r="J381" s="13"/>
      <c r="K381" s="13"/>
      <c r="L381" s="192"/>
      <c r="M381" s="197"/>
      <c r="N381" s="198"/>
      <c r="O381" s="198"/>
      <c r="P381" s="198"/>
      <c r="Q381" s="198"/>
      <c r="R381" s="198"/>
      <c r="S381" s="198"/>
      <c r="T381" s="19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3" t="s">
        <v>165</v>
      </c>
      <c r="AU381" s="193" t="s">
        <v>82</v>
      </c>
      <c r="AV381" s="13" t="s">
        <v>82</v>
      </c>
      <c r="AW381" s="13" t="s">
        <v>33</v>
      </c>
      <c r="AX381" s="13" t="s">
        <v>72</v>
      </c>
      <c r="AY381" s="193" t="s">
        <v>147</v>
      </c>
    </row>
    <row r="382" s="15" customFormat="1">
      <c r="A382" s="15"/>
      <c r="B382" s="212"/>
      <c r="C382" s="15"/>
      <c r="D382" s="187" t="s">
        <v>165</v>
      </c>
      <c r="E382" s="213" t="s">
        <v>3</v>
      </c>
      <c r="F382" s="214" t="s">
        <v>247</v>
      </c>
      <c r="G382" s="15"/>
      <c r="H382" s="215">
        <v>14.640000000000001</v>
      </c>
      <c r="I382" s="216"/>
      <c r="J382" s="15"/>
      <c r="K382" s="15"/>
      <c r="L382" s="212"/>
      <c r="M382" s="217"/>
      <c r="N382" s="218"/>
      <c r="O382" s="218"/>
      <c r="P382" s="218"/>
      <c r="Q382" s="218"/>
      <c r="R382" s="218"/>
      <c r="S382" s="218"/>
      <c r="T382" s="219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13" t="s">
        <v>165</v>
      </c>
      <c r="AU382" s="213" t="s">
        <v>82</v>
      </c>
      <c r="AV382" s="15" t="s">
        <v>173</v>
      </c>
      <c r="AW382" s="15" t="s">
        <v>33</v>
      </c>
      <c r="AX382" s="15" t="s">
        <v>80</v>
      </c>
      <c r="AY382" s="213" t="s">
        <v>147</v>
      </c>
    </row>
    <row r="383" s="2" customFormat="1" ht="16.5" customHeight="1">
      <c r="A383" s="39"/>
      <c r="B383" s="173"/>
      <c r="C383" s="228" t="s">
        <v>762</v>
      </c>
      <c r="D383" s="228" t="s">
        <v>457</v>
      </c>
      <c r="E383" s="229" t="s">
        <v>746</v>
      </c>
      <c r="F383" s="230" t="s">
        <v>747</v>
      </c>
      <c r="G383" s="231" t="s">
        <v>219</v>
      </c>
      <c r="H383" s="232">
        <v>15.372</v>
      </c>
      <c r="I383" s="233"/>
      <c r="J383" s="234">
        <f>ROUND(I383*H383,2)</f>
        <v>0</v>
      </c>
      <c r="K383" s="230" t="s">
        <v>241</v>
      </c>
      <c r="L383" s="235"/>
      <c r="M383" s="236" t="s">
        <v>3</v>
      </c>
      <c r="N383" s="237" t="s">
        <v>43</v>
      </c>
      <c r="O383" s="73"/>
      <c r="P383" s="183">
        <f>O383*H383</f>
        <v>0</v>
      </c>
      <c r="Q383" s="183">
        <v>0.00050000000000000001</v>
      </c>
      <c r="R383" s="183">
        <f>Q383*H383</f>
        <v>0.0076860000000000001</v>
      </c>
      <c r="S383" s="183">
        <v>0</v>
      </c>
      <c r="T383" s="18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185" t="s">
        <v>613</v>
      </c>
      <c r="AT383" s="185" t="s">
        <v>457</v>
      </c>
      <c r="AU383" s="185" t="s">
        <v>82</v>
      </c>
      <c r="AY383" s="20" t="s">
        <v>147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20" t="s">
        <v>80</v>
      </c>
      <c r="BK383" s="186">
        <f>ROUND(I383*H383,2)</f>
        <v>0</v>
      </c>
      <c r="BL383" s="20" t="s">
        <v>511</v>
      </c>
      <c r="BM383" s="185" t="s">
        <v>763</v>
      </c>
    </row>
    <row r="384" s="13" customFormat="1">
      <c r="A384" s="13"/>
      <c r="B384" s="192"/>
      <c r="C384" s="13"/>
      <c r="D384" s="187" t="s">
        <v>165</v>
      </c>
      <c r="E384" s="193" t="s">
        <v>3</v>
      </c>
      <c r="F384" s="194" t="s">
        <v>756</v>
      </c>
      <c r="G384" s="13"/>
      <c r="H384" s="195">
        <v>15.372</v>
      </c>
      <c r="I384" s="196"/>
      <c r="J384" s="13"/>
      <c r="K384" s="13"/>
      <c r="L384" s="192"/>
      <c r="M384" s="197"/>
      <c r="N384" s="198"/>
      <c r="O384" s="198"/>
      <c r="P384" s="198"/>
      <c r="Q384" s="198"/>
      <c r="R384" s="198"/>
      <c r="S384" s="198"/>
      <c r="T384" s="19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3" t="s">
        <v>165</v>
      </c>
      <c r="AU384" s="193" t="s">
        <v>82</v>
      </c>
      <c r="AV384" s="13" t="s">
        <v>82</v>
      </c>
      <c r="AW384" s="13" t="s">
        <v>33</v>
      </c>
      <c r="AX384" s="13" t="s">
        <v>80</v>
      </c>
      <c r="AY384" s="193" t="s">
        <v>147</v>
      </c>
    </row>
    <row r="385" s="2" customFormat="1" ht="24.15" customHeight="1">
      <c r="A385" s="39"/>
      <c r="B385" s="173"/>
      <c r="C385" s="174" t="s">
        <v>764</v>
      </c>
      <c r="D385" s="174" t="s">
        <v>150</v>
      </c>
      <c r="E385" s="175" t="s">
        <v>765</v>
      </c>
      <c r="F385" s="176" t="s">
        <v>766</v>
      </c>
      <c r="G385" s="177" t="s">
        <v>259</v>
      </c>
      <c r="H385" s="178">
        <v>0.52700000000000002</v>
      </c>
      <c r="I385" s="179"/>
      <c r="J385" s="180">
        <f>ROUND(I385*H385,2)</f>
        <v>0</v>
      </c>
      <c r="K385" s="176" t="s">
        <v>241</v>
      </c>
      <c r="L385" s="40"/>
      <c r="M385" s="181" t="s">
        <v>3</v>
      </c>
      <c r="N385" s="182" t="s">
        <v>43</v>
      </c>
      <c r="O385" s="73"/>
      <c r="P385" s="183">
        <f>O385*H385</f>
        <v>0</v>
      </c>
      <c r="Q385" s="183">
        <v>0</v>
      </c>
      <c r="R385" s="183">
        <f>Q385*H385</f>
        <v>0</v>
      </c>
      <c r="S385" s="183">
        <v>0</v>
      </c>
      <c r="T385" s="18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185" t="s">
        <v>511</v>
      </c>
      <c r="AT385" s="185" t="s">
        <v>150</v>
      </c>
      <c r="AU385" s="185" t="s">
        <v>82</v>
      </c>
      <c r="AY385" s="20" t="s">
        <v>147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20" t="s">
        <v>80</v>
      </c>
      <c r="BK385" s="186">
        <f>ROUND(I385*H385,2)</f>
        <v>0</v>
      </c>
      <c r="BL385" s="20" t="s">
        <v>511</v>
      </c>
      <c r="BM385" s="185" t="s">
        <v>767</v>
      </c>
    </row>
    <row r="386" s="2" customFormat="1">
      <c r="A386" s="39"/>
      <c r="B386" s="40"/>
      <c r="C386" s="39"/>
      <c r="D386" s="203" t="s">
        <v>243</v>
      </c>
      <c r="E386" s="39"/>
      <c r="F386" s="204" t="s">
        <v>768</v>
      </c>
      <c r="G386" s="39"/>
      <c r="H386" s="39"/>
      <c r="I386" s="189"/>
      <c r="J386" s="39"/>
      <c r="K386" s="39"/>
      <c r="L386" s="40"/>
      <c r="M386" s="190"/>
      <c r="N386" s="191"/>
      <c r="O386" s="73"/>
      <c r="P386" s="73"/>
      <c r="Q386" s="73"/>
      <c r="R386" s="73"/>
      <c r="S386" s="73"/>
      <c r="T386" s="74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20" t="s">
        <v>243</v>
      </c>
      <c r="AU386" s="20" t="s">
        <v>82</v>
      </c>
    </row>
    <row r="387" s="12" customFormat="1" ht="22.8" customHeight="1">
      <c r="A387" s="12"/>
      <c r="B387" s="160"/>
      <c r="C387" s="12"/>
      <c r="D387" s="161" t="s">
        <v>71</v>
      </c>
      <c r="E387" s="171" t="s">
        <v>769</v>
      </c>
      <c r="F387" s="171" t="s">
        <v>770</v>
      </c>
      <c r="G387" s="12"/>
      <c r="H387" s="12"/>
      <c r="I387" s="163"/>
      <c r="J387" s="172">
        <f>BK387</f>
        <v>0</v>
      </c>
      <c r="K387" s="12"/>
      <c r="L387" s="160"/>
      <c r="M387" s="165"/>
      <c r="N387" s="166"/>
      <c r="O387" s="166"/>
      <c r="P387" s="167">
        <f>SUM(P388:P436)</f>
        <v>0</v>
      </c>
      <c r="Q387" s="166"/>
      <c r="R387" s="167">
        <f>SUM(R388:R436)</f>
        <v>1.5022582899999999</v>
      </c>
      <c r="S387" s="166"/>
      <c r="T387" s="168">
        <f>SUM(T388:T436)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61" t="s">
        <v>82</v>
      </c>
      <c r="AT387" s="169" t="s">
        <v>71</v>
      </c>
      <c r="AU387" s="169" t="s">
        <v>80</v>
      </c>
      <c r="AY387" s="161" t="s">
        <v>147</v>
      </c>
      <c r="BK387" s="170">
        <f>SUM(BK388:BK436)</f>
        <v>0</v>
      </c>
    </row>
    <row r="388" s="2" customFormat="1" ht="21.75" customHeight="1">
      <c r="A388" s="39"/>
      <c r="B388" s="173"/>
      <c r="C388" s="174" t="s">
        <v>771</v>
      </c>
      <c r="D388" s="174" t="s">
        <v>150</v>
      </c>
      <c r="E388" s="175" t="s">
        <v>772</v>
      </c>
      <c r="F388" s="176" t="s">
        <v>773</v>
      </c>
      <c r="G388" s="177" t="s">
        <v>344</v>
      </c>
      <c r="H388" s="178">
        <v>31.899999999999999</v>
      </c>
      <c r="I388" s="179"/>
      <c r="J388" s="180">
        <f>ROUND(I388*H388,2)</f>
        <v>0</v>
      </c>
      <c r="K388" s="176" t="s">
        <v>241</v>
      </c>
      <c r="L388" s="40"/>
      <c r="M388" s="181" t="s">
        <v>3</v>
      </c>
      <c r="N388" s="182" t="s">
        <v>43</v>
      </c>
      <c r="O388" s="73"/>
      <c r="P388" s="183">
        <f>O388*H388</f>
        <v>0</v>
      </c>
      <c r="Q388" s="183">
        <v>0.0015</v>
      </c>
      <c r="R388" s="183">
        <f>Q388*H388</f>
        <v>0.047849999999999997</v>
      </c>
      <c r="S388" s="183">
        <v>0</v>
      </c>
      <c r="T388" s="184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185" t="s">
        <v>511</v>
      </c>
      <c r="AT388" s="185" t="s">
        <v>150</v>
      </c>
      <c r="AU388" s="185" t="s">
        <v>82</v>
      </c>
      <c r="AY388" s="20" t="s">
        <v>147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20" t="s">
        <v>80</v>
      </c>
      <c r="BK388" s="186">
        <f>ROUND(I388*H388,2)</f>
        <v>0</v>
      </c>
      <c r="BL388" s="20" t="s">
        <v>511</v>
      </c>
      <c r="BM388" s="185" t="s">
        <v>774</v>
      </c>
    </row>
    <row r="389" s="2" customFormat="1">
      <c r="A389" s="39"/>
      <c r="B389" s="40"/>
      <c r="C389" s="39"/>
      <c r="D389" s="203" t="s">
        <v>243</v>
      </c>
      <c r="E389" s="39"/>
      <c r="F389" s="204" t="s">
        <v>775</v>
      </c>
      <c r="G389" s="39"/>
      <c r="H389" s="39"/>
      <c r="I389" s="189"/>
      <c r="J389" s="39"/>
      <c r="K389" s="39"/>
      <c r="L389" s="40"/>
      <c r="M389" s="190"/>
      <c r="N389" s="191"/>
      <c r="O389" s="73"/>
      <c r="P389" s="73"/>
      <c r="Q389" s="73"/>
      <c r="R389" s="73"/>
      <c r="S389" s="73"/>
      <c r="T389" s="74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20" t="s">
        <v>243</v>
      </c>
      <c r="AU389" s="20" t="s">
        <v>82</v>
      </c>
    </row>
    <row r="390" s="14" customFormat="1">
      <c r="A390" s="14"/>
      <c r="B390" s="205"/>
      <c r="C390" s="14"/>
      <c r="D390" s="187" t="s">
        <v>165</v>
      </c>
      <c r="E390" s="206" t="s">
        <v>3</v>
      </c>
      <c r="F390" s="207" t="s">
        <v>776</v>
      </c>
      <c r="G390" s="14"/>
      <c r="H390" s="206" t="s">
        <v>3</v>
      </c>
      <c r="I390" s="208"/>
      <c r="J390" s="14"/>
      <c r="K390" s="14"/>
      <c r="L390" s="205"/>
      <c r="M390" s="209"/>
      <c r="N390" s="210"/>
      <c r="O390" s="210"/>
      <c r="P390" s="210"/>
      <c r="Q390" s="210"/>
      <c r="R390" s="210"/>
      <c r="S390" s="210"/>
      <c r="T390" s="21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06" t="s">
        <v>165</v>
      </c>
      <c r="AU390" s="206" t="s">
        <v>82</v>
      </c>
      <c r="AV390" s="14" t="s">
        <v>80</v>
      </c>
      <c r="AW390" s="14" t="s">
        <v>33</v>
      </c>
      <c r="AX390" s="14" t="s">
        <v>72</v>
      </c>
      <c r="AY390" s="206" t="s">
        <v>147</v>
      </c>
    </row>
    <row r="391" s="14" customFormat="1">
      <c r="A391" s="14"/>
      <c r="B391" s="205"/>
      <c r="C391" s="14"/>
      <c r="D391" s="187" t="s">
        <v>165</v>
      </c>
      <c r="E391" s="206" t="s">
        <v>3</v>
      </c>
      <c r="F391" s="207" t="s">
        <v>777</v>
      </c>
      <c r="G391" s="14"/>
      <c r="H391" s="206" t="s">
        <v>3</v>
      </c>
      <c r="I391" s="208"/>
      <c r="J391" s="14"/>
      <c r="K391" s="14"/>
      <c r="L391" s="205"/>
      <c r="M391" s="209"/>
      <c r="N391" s="210"/>
      <c r="O391" s="210"/>
      <c r="P391" s="210"/>
      <c r="Q391" s="210"/>
      <c r="R391" s="210"/>
      <c r="S391" s="210"/>
      <c r="T391" s="21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6" t="s">
        <v>165</v>
      </c>
      <c r="AU391" s="206" t="s">
        <v>82</v>
      </c>
      <c r="AV391" s="14" t="s">
        <v>80</v>
      </c>
      <c r="AW391" s="14" t="s">
        <v>33</v>
      </c>
      <c r="AX391" s="14" t="s">
        <v>72</v>
      </c>
      <c r="AY391" s="206" t="s">
        <v>147</v>
      </c>
    </row>
    <row r="392" s="13" customFormat="1">
      <c r="A392" s="13"/>
      <c r="B392" s="192"/>
      <c r="C392" s="13"/>
      <c r="D392" s="187" t="s">
        <v>165</v>
      </c>
      <c r="E392" s="193" t="s">
        <v>3</v>
      </c>
      <c r="F392" s="194" t="s">
        <v>778</v>
      </c>
      <c r="G392" s="13"/>
      <c r="H392" s="195">
        <v>31.899999999999999</v>
      </c>
      <c r="I392" s="196"/>
      <c r="J392" s="13"/>
      <c r="K392" s="13"/>
      <c r="L392" s="192"/>
      <c r="M392" s="197"/>
      <c r="N392" s="198"/>
      <c r="O392" s="198"/>
      <c r="P392" s="198"/>
      <c r="Q392" s="198"/>
      <c r="R392" s="198"/>
      <c r="S392" s="198"/>
      <c r="T392" s="19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3" t="s">
        <v>165</v>
      </c>
      <c r="AU392" s="193" t="s">
        <v>82</v>
      </c>
      <c r="AV392" s="13" t="s">
        <v>82</v>
      </c>
      <c r="AW392" s="13" t="s">
        <v>33</v>
      </c>
      <c r="AX392" s="13" t="s">
        <v>80</v>
      </c>
      <c r="AY392" s="193" t="s">
        <v>147</v>
      </c>
    </row>
    <row r="393" s="2" customFormat="1" ht="21.75" customHeight="1">
      <c r="A393" s="39"/>
      <c r="B393" s="173"/>
      <c r="C393" s="174" t="s">
        <v>779</v>
      </c>
      <c r="D393" s="174" t="s">
        <v>150</v>
      </c>
      <c r="E393" s="175" t="s">
        <v>780</v>
      </c>
      <c r="F393" s="176" t="s">
        <v>781</v>
      </c>
      <c r="G393" s="177" t="s">
        <v>344</v>
      </c>
      <c r="H393" s="178">
        <v>43.899999999999999</v>
      </c>
      <c r="I393" s="179"/>
      <c r="J393" s="180">
        <f>ROUND(I393*H393,2)</f>
        <v>0</v>
      </c>
      <c r="K393" s="176" t="s">
        <v>241</v>
      </c>
      <c r="L393" s="40"/>
      <c r="M393" s="181" t="s">
        <v>3</v>
      </c>
      <c r="N393" s="182" t="s">
        <v>43</v>
      </c>
      <c r="O393" s="73"/>
      <c r="P393" s="183">
        <f>O393*H393</f>
        <v>0</v>
      </c>
      <c r="Q393" s="183">
        <v>0.0016199999999999999</v>
      </c>
      <c r="R393" s="183">
        <f>Q393*H393</f>
        <v>0.071118000000000001</v>
      </c>
      <c r="S393" s="183">
        <v>0</v>
      </c>
      <c r="T393" s="18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185" t="s">
        <v>511</v>
      </c>
      <c r="AT393" s="185" t="s">
        <v>150</v>
      </c>
      <c r="AU393" s="185" t="s">
        <v>82</v>
      </c>
      <c r="AY393" s="20" t="s">
        <v>147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20" t="s">
        <v>80</v>
      </c>
      <c r="BK393" s="186">
        <f>ROUND(I393*H393,2)</f>
        <v>0</v>
      </c>
      <c r="BL393" s="20" t="s">
        <v>511</v>
      </c>
      <c r="BM393" s="185" t="s">
        <v>782</v>
      </c>
    </row>
    <row r="394" s="2" customFormat="1">
      <c r="A394" s="39"/>
      <c r="B394" s="40"/>
      <c r="C394" s="39"/>
      <c r="D394" s="203" t="s">
        <v>243</v>
      </c>
      <c r="E394" s="39"/>
      <c r="F394" s="204" t="s">
        <v>783</v>
      </c>
      <c r="G394" s="39"/>
      <c r="H394" s="39"/>
      <c r="I394" s="189"/>
      <c r="J394" s="39"/>
      <c r="K394" s="39"/>
      <c r="L394" s="40"/>
      <c r="M394" s="190"/>
      <c r="N394" s="191"/>
      <c r="O394" s="73"/>
      <c r="P394" s="73"/>
      <c r="Q394" s="73"/>
      <c r="R394" s="73"/>
      <c r="S394" s="73"/>
      <c r="T394" s="74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20" t="s">
        <v>243</v>
      </c>
      <c r="AU394" s="20" t="s">
        <v>82</v>
      </c>
    </row>
    <row r="395" s="14" customFormat="1">
      <c r="A395" s="14"/>
      <c r="B395" s="205"/>
      <c r="C395" s="14"/>
      <c r="D395" s="187" t="s">
        <v>165</v>
      </c>
      <c r="E395" s="206" t="s">
        <v>3</v>
      </c>
      <c r="F395" s="207" t="s">
        <v>776</v>
      </c>
      <c r="G395" s="14"/>
      <c r="H395" s="206" t="s">
        <v>3</v>
      </c>
      <c r="I395" s="208"/>
      <c r="J395" s="14"/>
      <c r="K395" s="14"/>
      <c r="L395" s="205"/>
      <c r="M395" s="209"/>
      <c r="N395" s="210"/>
      <c r="O395" s="210"/>
      <c r="P395" s="210"/>
      <c r="Q395" s="210"/>
      <c r="R395" s="210"/>
      <c r="S395" s="210"/>
      <c r="T395" s="21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06" t="s">
        <v>165</v>
      </c>
      <c r="AU395" s="206" t="s">
        <v>82</v>
      </c>
      <c r="AV395" s="14" t="s">
        <v>80</v>
      </c>
      <c r="AW395" s="14" t="s">
        <v>33</v>
      </c>
      <c r="AX395" s="14" t="s">
        <v>72</v>
      </c>
      <c r="AY395" s="206" t="s">
        <v>147</v>
      </c>
    </row>
    <row r="396" s="14" customFormat="1">
      <c r="A396" s="14"/>
      <c r="B396" s="205"/>
      <c r="C396" s="14"/>
      <c r="D396" s="187" t="s">
        <v>165</v>
      </c>
      <c r="E396" s="206" t="s">
        <v>3</v>
      </c>
      <c r="F396" s="207" t="s">
        <v>784</v>
      </c>
      <c r="G396" s="14"/>
      <c r="H396" s="206" t="s">
        <v>3</v>
      </c>
      <c r="I396" s="208"/>
      <c r="J396" s="14"/>
      <c r="K396" s="14"/>
      <c r="L396" s="205"/>
      <c r="M396" s="209"/>
      <c r="N396" s="210"/>
      <c r="O396" s="210"/>
      <c r="P396" s="210"/>
      <c r="Q396" s="210"/>
      <c r="R396" s="210"/>
      <c r="S396" s="210"/>
      <c r="T396" s="21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06" t="s">
        <v>165</v>
      </c>
      <c r="AU396" s="206" t="s">
        <v>82</v>
      </c>
      <c r="AV396" s="14" t="s">
        <v>80</v>
      </c>
      <c r="AW396" s="14" t="s">
        <v>33</v>
      </c>
      <c r="AX396" s="14" t="s">
        <v>72</v>
      </c>
      <c r="AY396" s="206" t="s">
        <v>147</v>
      </c>
    </row>
    <row r="397" s="13" customFormat="1">
      <c r="A397" s="13"/>
      <c r="B397" s="192"/>
      <c r="C397" s="13"/>
      <c r="D397" s="187" t="s">
        <v>165</v>
      </c>
      <c r="E397" s="193" t="s">
        <v>3</v>
      </c>
      <c r="F397" s="194" t="s">
        <v>785</v>
      </c>
      <c r="G397" s="13"/>
      <c r="H397" s="195">
        <v>43.899999999999999</v>
      </c>
      <c r="I397" s="196"/>
      <c r="J397" s="13"/>
      <c r="K397" s="13"/>
      <c r="L397" s="192"/>
      <c r="M397" s="197"/>
      <c r="N397" s="198"/>
      <c r="O397" s="198"/>
      <c r="P397" s="198"/>
      <c r="Q397" s="198"/>
      <c r="R397" s="198"/>
      <c r="S397" s="198"/>
      <c r="T397" s="19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3" t="s">
        <v>165</v>
      </c>
      <c r="AU397" s="193" t="s">
        <v>82</v>
      </c>
      <c r="AV397" s="13" t="s">
        <v>82</v>
      </c>
      <c r="AW397" s="13" t="s">
        <v>33</v>
      </c>
      <c r="AX397" s="13" t="s">
        <v>80</v>
      </c>
      <c r="AY397" s="193" t="s">
        <v>147</v>
      </c>
    </row>
    <row r="398" s="2" customFormat="1" ht="16.5" customHeight="1">
      <c r="A398" s="39"/>
      <c r="B398" s="173"/>
      <c r="C398" s="174" t="s">
        <v>786</v>
      </c>
      <c r="D398" s="174" t="s">
        <v>150</v>
      </c>
      <c r="E398" s="175" t="s">
        <v>787</v>
      </c>
      <c r="F398" s="176" t="s">
        <v>788</v>
      </c>
      <c r="G398" s="177" t="s">
        <v>219</v>
      </c>
      <c r="H398" s="178">
        <v>169.017</v>
      </c>
      <c r="I398" s="179"/>
      <c r="J398" s="180">
        <f>ROUND(I398*H398,2)</f>
        <v>0</v>
      </c>
      <c r="K398" s="176" t="s">
        <v>241</v>
      </c>
      <c r="L398" s="40"/>
      <c r="M398" s="181" t="s">
        <v>3</v>
      </c>
      <c r="N398" s="182" t="s">
        <v>43</v>
      </c>
      <c r="O398" s="73"/>
      <c r="P398" s="183">
        <f>O398*H398</f>
        <v>0</v>
      </c>
      <c r="Q398" s="183">
        <v>0.00019000000000000001</v>
      </c>
      <c r="R398" s="183">
        <f>Q398*H398</f>
        <v>0.03211323</v>
      </c>
      <c r="S398" s="183">
        <v>0</v>
      </c>
      <c r="T398" s="18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185" t="s">
        <v>511</v>
      </c>
      <c r="AT398" s="185" t="s">
        <v>150</v>
      </c>
      <c r="AU398" s="185" t="s">
        <v>82</v>
      </c>
      <c r="AY398" s="20" t="s">
        <v>147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20" t="s">
        <v>80</v>
      </c>
      <c r="BK398" s="186">
        <f>ROUND(I398*H398,2)</f>
        <v>0</v>
      </c>
      <c r="BL398" s="20" t="s">
        <v>511</v>
      </c>
      <c r="BM398" s="185" t="s">
        <v>789</v>
      </c>
    </row>
    <row r="399" s="2" customFormat="1">
      <c r="A399" s="39"/>
      <c r="B399" s="40"/>
      <c r="C399" s="39"/>
      <c r="D399" s="203" t="s">
        <v>243</v>
      </c>
      <c r="E399" s="39"/>
      <c r="F399" s="204" t="s">
        <v>790</v>
      </c>
      <c r="G399" s="39"/>
      <c r="H399" s="39"/>
      <c r="I399" s="189"/>
      <c r="J399" s="39"/>
      <c r="K399" s="39"/>
      <c r="L399" s="40"/>
      <c r="M399" s="190"/>
      <c r="N399" s="191"/>
      <c r="O399" s="73"/>
      <c r="P399" s="73"/>
      <c r="Q399" s="73"/>
      <c r="R399" s="73"/>
      <c r="S399" s="73"/>
      <c r="T399" s="74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20" t="s">
        <v>243</v>
      </c>
      <c r="AU399" s="20" t="s">
        <v>82</v>
      </c>
    </row>
    <row r="400" s="14" customFormat="1">
      <c r="A400" s="14"/>
      <c r="B400" s="205"/>
      <c r="C400" s="14"/>
      <c r="D400" s="187" t="s">
        <v>165</v>
      </c>
      <c r="E400" s="206" t="s">
        <v>3</v>
      </c>
      <c r="F400" s="207" t="s">
        <v>589</v>
      </c>
      <c r="G400" s="14"/>
      <c r="H400" s="206" t="s">
        <v>3</v>
      </c>
      <c r="I400" s="208"/>
      <c r="J400" s="14"/>
      <c r="K400" s="14"/>
      <c r="L400" s="205"/>
      <c r="M400" s="209"/>
      <c r="N400" s="210"/>
      <c r="O400" s="210"/>
      <c r="P400" s="210"/>
      <c r="Q400" s="210"/>
      <c r="R400" s="210"/>
      <c r="S400" s="210"/>
      <c r="T400" s="21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06" t="s">
        <v>165</v>
      </c>
      <c r="AU400" s="206" t="s">
        <v>82</v>
      </c>
      <c r="AV400" s="14" t="s">
        <v>80</v>
      </c>
      <c r="AW400" s="14" t="s">
        <v>33</v>
      </c>
      <c r="AX400" s="14" t="s">
        <v>72</v>
      </c>
      <c r="AY400" s="206" t="s">
        <v>147</v>
      </c>
    </row>
    <row r="401" s="14" customFormat="1">
      <c r="A401" s="14"/>
      <c r="B401" s="205"/>
      <c r="C401" s="14"/>
      <c r="D401" s="187" t="s">
        <v>165</v>
      </c>
      <c r="E401" s="206" t="s">
        <v>3</v>
      </c>
      <c r="F401" s="207" t="s">
        <v>590</v>
      </c>
      <c r="G401" s="14"/>
      <c r="H401" s="206" t="s">
        <v>3</v>
      </c>
      <c r="I401" s="208"/>
      <c r="J401" s="14"/>
      <c r="K401" s="14"/>
      <c r="L401" s="205"/>
      <c r="M401" s="209"/>
      <c r="N401" s="210"/>
      <c r="O401" s="210"/>
      <c r="P401" s="210"/>
      <c r="Q401" s="210"/>
      <c r="R401" s="210"/>
      <c r="S401" s="210"/>
      <c r="T401" s="21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06" t="s">
        <v>165</v>
      </c>
      <c r="AU401" s="206" t="s">
        <v>82</v>
      </c>
      <c r="AV401" s="14" t="s">
        <v>80</v>
      </c>
      <c r="AW401" s="14" t="s">
        <v>33</v>
      </c>
      <c r="AX401" s="14" t="s">
        <v>72</v>
      </c>
      <c r="AY401" s="206" t="s">
        <v>147</v>
      </c>
    </row>
    <row r="402" s="13" customFormat="1">
      <c r="A402" s="13"/>
      <c r="B402" s="192"/>
      <c r="C402" s="13"/>
      <c r="D402" s="187" t="s">
        <v>165</v>
      </c>
      <c r="E402" s="193" t="s">
        <v>3</v>
      </c>
      <c r="F402" s="194" t="s">
        <v>591</v>
      </c>
      <c r="G402" s="13"/>
      <c r="H402" s="195">
        <v>169.017</v>
      </c>
      <c r="I402" s="196"/>
      <c r="J402" s="13"/>
      <c r="K402" s="13"/>
      <c r="L402" s="192"/>
      <c r="M402" s="197"/>
      <c r="N402" s="198"/>
      <c r="O402" s="198"/>
      <c r="P402" s="198"/>
      <c r="Q402" s="198"/>
      <c r="R402" s="198"/>
      <c r="S402" s="198"/>
      <c r="T402" s="19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3" t="s">
        <v>165</v>
      </c>
      <c r="AU402" s="193" t="s">
        <v>82</v>
      </c>
      <c r="AV402" s="13" t="s">
        <v>82</v>
      </c>
      <c r="AW402" s="13" t="s">
        <v>33</v>
      </c>
      <c r="AX402" s="13" t="s">
        <v>80</v>
      </c>
      <c r="AY402" s="193" t="s">
        <v>147</v>
      </c>
    </row>
    <row r="403" s="2" customFormat="1" ht="16.5" customHeight="1">
      <c r="A403" s="39"/>
      <c r="B403" s="173"/>
      <c r="C403" s="228" t="s">
        <v>791</v>
      </c>
      <c r="D403" s="228" t="s">
        <v>457</v>
      </c>
      <c r="E403" s="229" t="s">
        <v>792</v>
      </c>
      <c r="F403" s="230" t="s">
        <v>793</v>
      </c>
      <c r="G403" s="231" t="s">
        <v>219</v>
      </c>
      <c r="H403" s="232">
        <v>196.989</v>
      </c>
      <c r="I403" s="233"/>
      <c r="J403" s="234">
        <f>ROUND(I403*H403,2)</f>
        <v>0</v>
      </c>
      <c r="K403" s="230" t="s">
        <v>241</v>
      </c>
      <c r="L403" s="235"/>
      <c r="M403" s="236" t="s">
        <v>3</v>
      </c>
      <c r="N403" s="237" t="s">
        <v>43</v>
      </c>
      <c r="O403" s="73"/>
      <c r="P403" s="183">
        <f>O403*H403</f>
        <v>0</v>
      </c>
      <c r="Q403" s="183">
        <v>0.00038999999999999999</v>
      </c>
      <c r="R403" s="183">
        <f>Q403*H403</f>
        <v>0.076825710000000005</v>
      </c>
      <c r="S403" s="183">
        <v>0</v>
      </c>
      <c r="T403" s="18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185" t="s">
        <v>613</v>
      </c>
      <c r="AT403" s="185" t="s">
        <v>457</v>
      </c>
      <c r="AU403" s="185" t="s">
        <v>82</v>
      </c>
      <c r="AY403" s="20" t="s">
        <v>147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20" t="s">
        <v>80</v>
      </c>
      <c r="BK403" s="186">
        <f>ROUND(I403*H403,2)</f>
        <v>0</v>
      </c>
      <c r="BL403" s="20" t="s">
        <v>511</v>
      </c>
      <c r="BM403" s="185" t="s">
        <v>794</v>
      </c>
    </row>
    <row r="404" s="13" customFormat="1">
      <c r="A404" s="13"/>
      <c r="B404" s="192"/>
      <c r="C404" s="13"/>
      <c r="D404" s="187" t="s">
        <v>165</v>
      </c>
      <c r="E404" s="193" t="s">
        <v>3</v>
      </c>
      <c r="F404" s="194" t="s">
        <v>795</v>
      </c>
      <c r="G404" s="13"/>
      <c r="H404" s="195">
        <v>196.989</v>
      </c>
      <c r="I404" s="196"/>
      <c r="J404" s="13"/>
      <c r="K404" s="13"/>
      <c r="L404" s="192"/>
      <c r="M404" s="197"/>
      <c r="N404" s="198"/>
      <c r="O404" s="198"/>
      <c r="P404" s="198"/>
      <c r="Q404" s="198"/>
      <c r="R404" s="198"/>
      <c r="S404" s="198"/>
      <c r="T404" s="19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3" t="s">
        <v>165</v>
      </c>
      <c r="AU404" s="193" t="s">
        <v>82</v>
      </c>
      <c r="AV404" s="13" t="s">
        <v>82</v>
      </c>
      <c r="AW404" s="13" t="s">
        <v>33</v>
      </c>
      <c r="AX404" s="13" t="s">
        <v>80</v>
      </c>
      <c r="AY404" s="193" t="s">
        <v>147</v>
      </c>
    </row>
    <row r="405" s="2" customFormat="1" ht="37.8" customHeight="1">
      <c r="A405" s="39"/>
      <c r="B405" s="173"/>
      <c r="C405" s="174" t="s">
        <v>796</v>
      </c>
      <c r="D405" s="174" t="s">
        <v>150</v>
      </c>
      <c r="E405" s="175" t="s">
        <v>797</v>
      </c>
      <c r="F405" s="176" t="s">
        <v>798</v>
      </c>
      <c r="G405" s="177" t="s">
        <v>219</v>
      </c>
      <c r="H405" s="178">
        <v>95.016999999999996</v>
      </c>
      <c r="I405" s="179"/>
      <c r="J405" s="180">
        <f>ROUND(I405*H405,2)</f>
        <v>0</v>
      </c>
      <c r="K405" s="176" t="s">
        <v>241</v>
      </c>
      <c r="L405" s="40"/>
      <c r="M405" s="181" t="s">
        <v>3</v>
      </c>
      <c r="N405" s="182" t="s">
        <v>43</v>
      </c>
      <c r="O405" s="73"/>
      <c r="P405" s="183">
        <f>O405*H405</f>
        <v>0</v>
      </c>
      <c r="Q405" s="183">
        <v>0.00010000000000000001</v>
      </c>
      <c r="R405" s="183">
        <f>Q405*H405</f>
        <v>0.0095017000000000001</v>
      </c>
      <c r="S405" s="183">
        <v>0</v>
      </c>
      <c r="T405" s="18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185" t="s">
        <v>511</v>
      </c>
      <c r="AT405" s="185" t="s">
        <v>150</v>
      </c>
      <c r="AU405" s="185" t="s">
        <v>82</v>
      </c>
      <c r="AY405" s="20" t="s">
        <v>147</v>
      </c>
      <c r="BE405" s="186">
        <f>IF(N405="základní",J405,0)</f>
        <v>0</v>
      </c>
      <c r="BF405" s="186">
        <f>IF(N405="snížená",J405,0)</f>
        <v>0</v>
      </c>
      <c r="BG405" s="186">
        <f>IF(N405="zákl. přenesená",J405,0)</f>
        <v>0</v>
      </c>
      <c r="BH405" s="186">
        <f>IF(N405="sníž. přenesená",J405,0)</f>
        <v>0</v>
      </c>
      <c r="BI405" s="186">
        <f>IF(N405="nulová",J405,0)</f>
        <v>0</v>
      </c>
      <c r="BJ405" s="20" t="s">
        <v>80</v>
      </c>
      <c r="BK405" s="186">
        <f>ROUND(I405*H405,2)</f>
        <v>0</v>
      </c>
      <c r="BL405" s="20" t="s">
        <v>511</v>
      </c>
      <c r="BM405" s="185" t="s">
        <v>799</v>
      </c>
    </row>
    <row r="406" s="2" customFormat="1">
      <c r="A406" s="39"/>
      <c r="B406" s="40"/>
      <c r="C406" s="39"/>
      <c r="D406" s="203" t="s">
        <v>243</v>
      </c>
      <c r="E406" s="39"/>
      <c r="F406" s="204" t="s">
        <v>800</v>
      </c>
      <c r="G406" s="39"/>
      <c r="H406" s="39"/>
      <c r="I406" s="189"/>
      <c r="J406" s="39"/>
      <c r="K406" s="39"/>
      <c r="L406" s="40"/>
      <c r="M406" s="190"/>
      <c r="N406" s="191"/>
      <c r="O406" s="73"/>
      <c r="P406" s="73"/>
      <c r="Q406" s="73"/>
      <c r="R406" s="73"/>
      <c r="S406" s="73"/>
      <c r="T406" s="74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20" t="s">
        <v>243</v>
      </c>
      <c r="AU406" s="20" t="s">
        <v>82</v>
      </c>
    </row>
    <row r="407" s="14" customFormat="1">
      <c r="A407" s="14"/>
      <c r="B407" s="205"/>
      <c r="C407" s="14"/>
      <c r="D407" s="187" t="s">
        <v>165</v>
      </c>
      <c r="E407" s="206" t="s">
        <v>3</v>
      </c>
      <c r="F407" s="207" t="s">
        <v>589</v>
      </c>
      <c r="G407" s="14"/>
      <c r="H407" s="206" t="s">
        <v>3</v>
      </c>
      <c r="I407" s="208"/>
      <c r="J407" s="14"/>
      <c r="K407" s="14"/>
      <c r="L407" s="205"/>
      <c r="M407" s="209"/>
      <c r="N407" s="210"/>
      <c r="O407" s="210"/>
      <c r="P407" s="210"/>
      <c r="Q407" s="210"/>
      <c r="R407" s="210"/>
      <c r="S407" s="210"/>
      <c r="T407" s="21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06" t="s">
        <v>165</v>
      </c>
      <c r="AU407" s="206" t="s">
        <v>82</v>
      </c>
      <c r="AV407" s="14" t="s">
        <v>80</v>
      </c>
      <c r="AW407" s="14" t="s">
        <v>33</v>
      </c>
      <c r="AX407" s="14" t="s">
        <v>72</v>
      </c>
      <c r="AY407" s="206" t="s">
        <v>147</v>
      </c>
    </row>
    <row r="408" s="14" customFormat="1">
      <c r="A408" s="14"/>
      <c r="B408" s="205"/>
      <c r="C408" s="14"/>
      <c r="D408" s="187" t="s">
        <v>165</v>
      </c>
      <c r="E408" s="206" t="s">
        <v>3</v>
      </c>
      <c r="F408" s="207" t="s">
        <v>590</v>
      </c>
      <c r="G408" s="14"/>
      <c r="H408" s="206" t="s">
        <v>3</v>
      </c>
      <c r="I408" s="208"/>
      <c r="J408" s="14"/>
      <c r="K408" s="14"/>
      <c r="L408" s="205"/>
      <c r="M408" s="209"/>
      <c r="N408" s="210"/>
      <c r="O408" s="210"/>
      <c r="P408" s="210"/>
      <c r="Q408" s="210"/>
      <c r="R408" s="210"/>
      <c r="S408" s="210"/>
      <c r="T408" s="21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6" t="s">
        <v>165</v>
      </c>
      <c r="AU408" s="206" t="s">
        <v>82</v>
      </c>
      <c r="AV408" s="14" t="s">
        <v>80</v>
      </c>
      <c r="AW408" s="14" t="s">
        <v>33</v>
      </c>
      <c r="AX408" s="14" t="s">
        <v>72</v>
      </c>
      <c r="AY408" s="206" t="s">
        <v>147</v>
      </c>
    </row>
    <row r="409" s="13" customFormat="1">
      <c r="A409" s="13"/>
      <c r="B409" s="192"/>
      <c r="C409" s="13"/>
      <c r="D409" s="187" t="s">
        <v>165</v>
      </c>
      <c r="E409" s="193" t="s">
        <v>3</v>
      </c>
      <c r="F409" s="194" t="s">
        <v>801</v>
      </c>
      <c r="G409" s="13"/>
      <c r="H409" s="195">
        <v>95.016999999999996</v>
      </c>
      <c r="I409" s="196"/>
      <c r="J409" s="13"/>
      <c r="K409" s="13"/>
      <c r="L409" s="192"/>
      <c r="M409" s="197"/>
      <c r="N409" s="198"/>
      <c r="O409" s="198"/>
      <c r="P409" s="198"/>
      <c r="Q409" s="198"/>
      <c r="R409" s="198"/>
      <c r="S409" s="198"/>
      <c r="T409" s="19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3" t="s">
        <v>165</v>
      </c>
      <c r="AU409" s="193" t="s">
        <v>82</v>
      </c>
      <c r="AV409" s="13" t="s">
        <v>82</v>
      </c>
      <c r="AW409" s="13" t="s">
        <v>33</v>
      </c>
      <c r="AX409" s="13" t="s">
        <v>80</v>
      </c>
      <c r="AY409" s="193" t="s">
        <v>147</v>
      </c>
    </row>
    <row r="410" s="2" customFormat="1" ht="37.8" customHeight="1">
      <c r="A410" s="39"/>
      <c r="B410" s="173"/>
      <c r="C410" s="174" t="s">
        <v>802</v>
      </c>
      <c r="D410" s="174" t="s">
        <v>150</v>
      </c>
      <c r="E410" s="175" t="s">
        <v>803</v>
      </c>
      <c r="F410" s="176" t="s">
        <v>804</v>
      </c>
      <c r="G410" s="177" t="s">
        <v>219</v>
      </c>
      <c r="H410" s="178">
        <v>70</v>
      </c>
      <c r="I410" s="179"/>
      <c r="J410" s="180">
        <f>ROUND(I410*H410,2)</f>
        <v>0</v>
      </c>
      <c r="K410" s="176" t="s">
        <v>241</v>
      </c>
      <c r="L410" s="40"/>
      <c r="M410" s="181" t="s">
        <v>3</v>
      </c>
      <c r="N410" s="182" t="s">
        <v>43</v>
      </c>
      <c r="O410" s="73"/>
      <c r="P410" s="183">
        <f>O410*H410</f>
        <v>0</v>
      </c>
      <c r="Q410" s="183">
        <v>0.00020000000000000001</v>
      </c>
      <c r="R410" s="183">
        <f>Q410*H410</f>
        <v>0.014</v>
      </c>
      <c r="S410" s="183">
        <v>0</v>
      </c>
      <c r="T410" s="184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185" t="s">
        <v>511</v>
      </c>
      <c r="AT410" s="185" t="s">
        <v>150</v>
      </c>
      <c r="AU410" s="185" t="s">
        <v>82</v>
      </c>
      <c r="AY410" s="20" t="s">
        <v>147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20" t="s">
        <v>80</v>
      </c>
      <c r="BK410" s="186">
        <f>ROUND(I410*H410,2)</f>
        <v>0</v>
      </c>
      <c r="BL410" s="20" t="s">
        <v>511</v>
      </c>
      <c r="BM410" s="185" t="s">
        <v>805</v>
      </c>
    </row>
    <row r="411" s="2" customFormat="1">
      <c r="A411" s="39"/>
      <c r="B411" s="40"/>
      <c r="C411" s="39"/>
      <c r="D411" s="203" t="s">
        <v>243</v>
      </c>
      <c r="E411" s="39"/>
      <c r="F411" s="204" t="s">
        <v>806</v>
      </c>
      <c r="G411" s="39"/>
      <c r="H411" s="39"/>
      <c r="I411" s="189"/>
      <c r="J411" s="39"/>
      <c r="K411" s="39"/>
      <c r="L411" s="40"/>
      <c r="M411" s="190"/>
      <c r="N411" s="191"/>
      <c r="O411" s="73"/>
      <c r="P411" s="73"/>
      <c r="Q411" s="73"/>
      <c r="R411" s="73"/>
      <c r="S411" s="73"/>
      <c r="T411" s="74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20" t="s">
        <v>243</v>
      </c>
      <c r="AU411" s="20" t="s">
        <v>82</v>
      </c>
    </row>
    <row r="412" s="14" customFormat="1">
      <c r="A412" s="14"/>
      <c r="B412" s="205"/>
      <c r="C412" s="14"/>
      <c r="D412" s="187" t="s">
        <v>165</v>
      </c>
      <c r="E412" s="206" t="s">
        <v>3</v>
      </c>
      <c r="F412" s="207" t="s">
        <v>589</v>
      </c>
      <c r="G412" s="14"/>
      <c r="H412" s="206" t="s">
        <v>3</v>
      </c>
      <c r="I412" s="208"/>
      <c r="J412" s="14"/>
      <c r="K412" s="14"/>
      <c r="L412" s="205"/>
      <c r="M412" s="209"/>
      <c r="N412" s="210"/>
      <c r="O412" s="210"/>
      <c r="P412" s="210"/>
      <c r="Q412" s="210"/>
      <c r="R412" s="210"/>
      <c r="S412" s="210"/>
      <c r="T412" s="21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6" t="s">
        <v>165</v>
      </c>
      <c r="AU412" s="206" t="s">
        <v>82</v>
      </c>
      <c r="AV412" s="14" t="s">
        <v>80</v>
      </c>
      <c r="AW412" s="14" t="s">
        <v>33</v>
      </c>
      <c r="AX412" s="14" t="s">
        <v>72</v>
      </c>
      <c r="AY412" s="206" t="s">
        <v>147</v>
      </c>
    </row>
    <row r="413" s="14" customFormat="1">
      <c r="A413" s="14"/>
      <c r="B413" s="205"/>
      <c r="C413" s="14"/>
      <c r="D413" s="187" t="s">
        <v>165</v>
      </c>
      <c r="E413" s="206" t="s">
        <v>3</v>
      </c>
      <c r="F413" s="207" t="s">
        <v>590</v>
      </c>
      <c r="G413" s="14"/>
      <c r="H413" s="206" t="s">
        <v>3</v>
      </c>
      <c r="I413" s="208"/>
      <c r="J413" s="14"/>
      <c r="K413" s="14"/>
      <c r="L413" s="205"/>
      <c r="M413" s="209"/>
      <c r="N413" s="210"/>
      <c r="O413" s="210"/>
      <c r="P413" s="210"/>
      <c r="Q413" s="210"/>
      <c r="R413" s="210"/>
      <c r="S413" s="210"/>
      <c r="T413" s="21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06" t="s">
        <v>165</v>
      </c>
      <c r="AU413" s="206" t="s">
        <v>82</v>
      </c>
      <c r="AV413" s="14" t="s">
        <v>80</v>
      </c>
      <c r="AW413" s="14" t="s">
        <v>33</v>
      </c>
      <c r="AX413" s="14" t="s">
        <v>72</v>
      </c>
      <c r="AY413" s="206" t="s">
        <v>147</v>
      </c>
    </row>
    <row r="414" s="13" customFormat="1">
      <c r="A414" s="13"/>
      <c r="B414" s="192"/>
      <c r="C414" s="13"/>
      <c r="D414" s="187" t="s">
        <v>165</v>
      </c>
      <c r="E414" s="193" t="s">
        <v>3</v>
      </c>
      <c r="F414" s="194" t="s">
        <v>807</v>
      </c>
      <c r="G414" s="13"/>
      <c r="H414" s="195">
        <v>70</v>
      </c>
      <c r="I414" s="196"/>
      <c r="J414" s="13"/>
      <c r="K414" s="13"/>
      <c r="L414" s="192"/>
      <c r="M414" s="197"/>
      <c r="N414" s="198"/>
      <c r="O414" s="198"/>
      <c r="P414" s="198"/>
      <c r="Q414" s="198"/>
      <c r="R414" s="198"/>
      <c r="S414" s="198"/>
      <c r="T414" s="19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3" t="s">
        <v>165</v>
      </c>
      <c r="AU414" s="193" t="s">
        <v>82</v>
      </c>
      <c r="AV414" s="13" t="s">
        <v>82</v>
      </c>
      <c r="AW414" s="13" t="s">
        <v>33</v>
      </c>
      <c r="AX414" s="13" t="s">
        <v>80</v>
      </c>
      <c r="AY414" s="193" t="s">
        <v>147</v>
      </c>
    </row>
    <row r="415" s="2" customFormat="1" ht="37.8" customHeight="1">
      <c r="A415" s="39"/>
      <c r="B415" s="173"/>
      <c r="C415" s="174" t="s">
        <v>808</v>
      </c>
      <c r="D415" s="174" t="s">
        <v>150</v>
      </c>
      <c r="E415" s="175" t="s">
        <v>809</v>
      </c>
      <c r="F415" s="176" t="s">
        <v>810</v>
      </c>
      <c r="G415" s="177" t="s">
        <v>219</v>
      </c>
      <c r="H415" s="178">
        <v>4</v>
      </c>
      <c r="I415" s="179"/>
      <c r="J415" s="180">
        <f>ROUND(I415*H415,2)</f>
        <v>0</v>
      </c>
      <c r="K415" s="176" t="s">
        <v>241</v>
      </c>
      <c r="L415" s="40"/>
      <c r="M415" s="181" t="s">
        <v>3</v>
      </c>
      <c r="N415" s="182" t="s">
        <v>43</v>
      </c>
      <c r="O415" s="73"/>
      <c r="P415" s="183">
        <f>O415*H415</f>
        <v>0</v>
      </c>
      <c r="Q415" s="183">
        <v>0.00029999999999999997</v>
      </c>
      <c r="R415" s="183">
        <f>Q415*H415</f>
        <v>0.0011999999999999999</v>
      </c>
      <c r="S415" s="183">
        <v>0</v>
      </c>
      <c r="T415" s="184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185" t="s">
        <v>511</v>
      </c>
      <c r="AT415" s="185" t="s">
        <v>150</v>
      </c>
      <c r="AU415" s="185" t="s">
        <v>82</v>
      </c>
      <c r="AY415" s="20" t="s">
        <v>147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20" t="s">
        <v>80</v>
      </c>
      <c r="BK415" s="186">
        <f>ROUND(I415*H415,2)</f>
        <v>0</v>
      </c>
      <c r="BL415" s="20" t="s">
        <v>511</v>
      </c>
      <c r="BM415" s="185" t="s">
        <v>811</v>
      </c>
    </row>
    <row r="416" s="2" customFormat="1">
      <c r="A416" s="39"/>
      <c r="B416" s="40"/>
      <c r="C416" s="39"/>
      <c r="D416" s="203" t="s">
        <v>243</v>
      </c>
      <c r="E416" s="39"/>
      <c r="F416" s="204" t="s">
        <v>812</v>
      </c>
      <c r="G416" s="39"/>
      <c r="H416" s="39"/>
      <c r="I416" s="189"/>
      <c r="J416" s="39"/>
      <c r="K416" s="39"/>
      <c r="L416" s="40"/>
      <c r="M416" s="190"/>
      <c r="N416" s="191"/>
      <c r="O416" s="73"/>
      <c r="P416" s="73"/>
      <c r="Q416" s="73"/>
      <c r="R416" s="73"/>
      <c r="S416" s="73"/>
      <c r="T416" s="74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20" t="s">
        <v>243</v>
      </c>
      <c r="AU416" s="20" t="s">
        <v>82</v>
      </c>
    </row>
    <row r="417" s="14" customFormat="1">
      <c r="A417" s="14"/>
      <c r="B417" s="205"/>
      <c r="C417" s="14"/>
      <c r="D417" s="187" t="s">
        <v>165</v>
      </c>
      <c r="E417" s="206" t="s">
        <v>3</v>
      </c>
      <c r="F417" s="207" t="s">
        <v>589</v>
      </c>
      <c r="G417" s="14"/>
      <c r="H417" s="206" t="s">
        <v>3</v>
      </c>
      <c r="I417" s="208"/>
      <c r="J417" s="14"/>
      <c r="K417" s="14"/>
      <c r="L417" s="205"/>
      <c r="M417" s="209"/>
      <c r="N417" s="210"/>
      <c r="O417" s="210"/>
      <c r="P417" s="210"/>
      <c r="Q417" s="210"/>
      <c r="R417" s="210"/>
      <c r="S417" s="210"/>
      <c r="T417" s="21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06" t="s">
        <v>165</v>
      </c>
      <c r="AU417" s="206" t="s">
        <v>82</v>
      </c>
      <c r="AV417" s="14" t="s">
        <v>80</v>
      </c>
      <c r="AW417" s="14" t="s">
        <v>33</v>
      </c>
      <c r="AX417" s="14" t="s">
        <v>72</v>
      </c>
      <c r="AY417" s="206" t="s">
        <v>147</v>
      </c>
    </row>
    <row r="418" s="14" customFormat="1">
      <c r="A418" s="14"/>
      <c r="B418" s="205"/>
      <c r="C418" s="14"/>
      <c r="D418" s="187" t="s">
        <v>165</v>
      </c>
      <c r="E418" s="206" t="s">
        <v>3</v>
      </c>
      <c r="F418" s="207" t="s">
        <v>590</v>
      </c>
      <c r="G418" s="14"/>
      <c r="H418" s="206" t="s">
        <v>3</v>
      </c>
      <c r="I418" s="208"/>
      <c r="J418" s="14"/>
      <c r="K418" s="14"/>
      <c r="L418" s="205"/>
      <c r="M418" s="209"/>
      <c r="N418" s="210"/>
      <c r="O418" s="210"/>
      <c r="P418" s="210"/>
      <c r="Q418" s="210"/>
      <c r="R418" s="210"/>
      <c r="S418" s="210"/>
      <c r="T418" s="21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6" t="s">
        <v>165</v>
      </c>
      <c r="AU418" s="206" t="s">
        <v>82</v>
      </c>
      <c r="AV418" s="14" t="s">
        <v>80</v>
      </c>
      <c r="AW418" s="14" t="s">
        <v>33</v>
      </c>
      <c r="AX418" s="14" t="s">
        <v>72</v>
      </c>
      <c r="AY418" s="206" t="s">
        <v>147</v>
      </c>
    </row>
    <row r="419" s="13" customFormat="1">
      <c r="A419" s="13"/>
      <c r="B419" s="192"/>
      <c r="C419" s="13"/>
      <c r="D419" s="187" t="s">
        <v>165</v>
      </c>
      <c r="E419" s="193" t="s">
        <v>3</v>
      </c>
      <c r="F419" s="194" t="s">
        <v>813</v>
      </c>
      <c r="G419" s="13"/>
      <c r="H419" s="195">
        <v>4</v>
      </c>
      <c r="I419" s="196"/>
      <c r="J419" s="13"/>
      <c r="K419" s="13"/>
      <c r="L419" s="192"/>
      <c r="M419" s="197"/>
      <c r="N419" s="198"/>
      <c r="O419" s="198"/>
      <c r="P419" s="198"/>
      <c r="Q419" s="198"/>
      <c r="R419" s="198"/>
      <c r="S419" s="198"/>
      <c r="T419" s="19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3" t="s">
        <v>165</v>
      </c>
      <c r="AU419" s="193" t="s">
        <v>82</v>
      </c>
      <c r="AV419" s="13" t="s">
        <v>82</v>
      </c>
      <c r="AW419" s="13" t="s">
        <v>33</v>
      </c>
      <c r="AX419" s="13" t="s">
        <v>80</v>
      </c>
      <c r="AY419" s="193" t="s">
        <v>147</v>
      </c>
    </row>
    <row r="420" s="2" customFormat="1" ht="16.5" customHeight="1">
      <c r="A420" s="39"/>
      <c r="B420" s="173"/>
      <c r="C420" s="228" t="s">
        <v>814</v>
      </c>
      <c r="D420" s="228" t="s">
        <v>457</v>
      </c>
      <c r="E420" s="229" t="s">
        <v>815</v>
      </c>
      <c r="F420" s="230" t="s">
        <v>816</v>
      </c>
      <c r="G420" s="231" t="s">
        <v>219</v>
      </c>
      <c r="H420" s="232">
        <v>196.989</v>
      </c>
      <c r="I420" s="233"/>
      <c r="J420" s="234">
        <f>ROUND(I420*H420,2)</f>
        <v>0</v>
      </c>
      <c r="K420" s="230" t="s">
        <v>241</v>
      </c>
      <c r="L420" s="235"/>
      <c r="M420" s="236" t="s">
        <v>3</v>
      </c>
      <c r="N420" s="237" t="s">
        <v>43</v>
      </c>
      <c r="O420" s="73"/>
      <c r="P420" s="183">
        <f>O420*H420</f>
        <v>0</v>
      </c>
      <c r="Q420" s="183">
        <v>0.0019</v>
      </c>
      <c r="R420" s="183">
        <f>Q420*H420</f>
        <v>0.37427910000000003</v>
      </c>
      <c r="S420" s="183">
        <v>0</v>
      </c>
      <c r="T420" s="184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185" t="s">
        <v>613</v>
      </c>
      <c r="AT420" s="185" t="s">
        <v>457</v>
      </c>
      <c r="AU420" s="185" t="s">
        <v>82</v>
      </c>
      <c r="AY420" s="20" t="s">
        <v>147</v>
      </c>
      <c r="BE420" s="186">
        <f>IF(N420="základní",J420,0)</f>
        <v>0</v>
      </c>
      <c r="BF420" s="186">
        <f>IF(N420="snížená",J420,0)</f>
        <v>0</v>
      </c>
      <c r="BG420" s="186">
        <f>IF(N420="zákl. přenesená",J420,0)</f>
        <v>0</v>
      </c>
      <c r="BH420" s="186">
        <f>IF(N420="sníž. přenesená",J420,0)</f>
        <v>0</v>
      </c>
      <c r="BI420" s="186">
        <f>IF(N420="nulová",J420,0)</f>
        <v>0</v>
      </c>
      <c r="BJ420" s="20" t="s">
        <v>80</v>
      </c>
      <c r="BK420" s="186">
        <f>ROUND(I420*H420,2)</f>
        <v>0</v>
      </c>
      <c r="BL420" s="20" t="s">
        <v>511</v>
      </c>
      <c r="BM420" s="185" t="s">
        <v>817</v>
      </c>
    </row>
    <row r="421" s="13" customFormat="1">
      <c r="A421" s="13"/>
      <c r="B421" s="192"/>
      <c r="C421" s="13"/>
      <c r="D421" s="187" t="s">
        <v>165</v>
      </c>
      <c r="E421" s="193" t="s">
        <v>3</v>
      </c>
      <c r="F421" s="194" t="s">
        <v>591</v>
      </c>
      <c r="G421" s="13"/>
      <c r="H421" s="195">
        <v>169.017</v>
      </c>
      <c r="I421" s="196"/>
      <c r="J421" s="13"/>
      <c r="K421" s="13"/>
      <c r="L421" s="192"/>
      <c r="M421" s="197"/>
      <c r="N421" s="198"/>
      <c r="O421" s="198"/>
      <c r="P421" s="198"/>
      <c r="Q421" s="198"/>
      <c r="R421" s="198"/>
      <c r="S421" s="198"/>
      <c r="T421" s="19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3" t="s">
        <v>165</v>
      </c>
      <c r="AU421" s="193" t="s">
        <v>82</v>
      </c>
      <c r="AV421" s="13" t="s">
        <v>82</v>
      </c>
      <c r="AW421" s="13" t="s">
        <v>33</v>
      </c>
      <c r="AX421" s="13" t="s">
        <v>72</v>
      </c>
      <c r="AY421" s="193" t="s">
        <v>147</v>
      </c>
    </row>
    <row r="422" s="13" customFormat="1">
      <c r="A422" s="13"/>
      <c r="B422" s="192"/>
      <c r="C422" s="13"/>
      <c r="D422" s="187" t="s">
        <v>165</v>
      </c>
      <c r="E422" s="193" t="s">
        <v>3</v>
      </c>
      <c r="F422" s="194" t="s">
        <v>795</v>
      </c>
      <c r="G422" s="13"/>
      <c r="H422" s="195">
        <v>196.989</v>
      </c>
      <c r="I422" s="196"/>
      <c r="J422" s="13"/>
      <c r="K422" s="13"/>
      <c r="L422" s="192"/>
      <c r="M422" s="197"/>
      <c r="N422" s="198"/>
      <c r="O422" s="198"/>
      <c r="P422" s="198"/>
      <c r="Q422" s="198"/>
      <c r="R422" s="198"/>
      <c r="S422" s="198"/>
      <c r="T422" s="19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3" t="s">
        <v>165</v>
      </c>
      <c r="AU422" s="193" t="s">
        <v>82</v>
      </c>
      <c r="AV422" s="13" t="s">
        <v>82</v>
      </c>
      <c r="AW422" s="13" t="s">
        <v>33</v>
      </c>
      <c r="AX422" s="13" t="s">
        <v>80</v>
      </c>
      <c r="AY422" s="193" t="s">
        <v>147</v>
      </c>
    </row>
    <row r="423" s="2" customFormat="1" ht="21.75" customHeight="1">
      <c r="A423" s="39"/>
      <c r="B423" s="173"/>
      <c r="C423" s="174" t="s">
        <v>818</v>
      </c>
      <c r="D423" s="174" t="s">
        <v>150</v>
      </c>
      <c r="E423" s="175" t="s">
        <v>819</v>
      </c>
      <c r="F423" s="176" t="s">
        <v>820</v>
      </c>
      <c r="G423" s="177" t="s">
        <v>219</v>
      </c>
      <c r="H423" s="178">
        <v>169.017</v>
      </c>
      <c r="I423" s="179"/>
      <c r="J423" s="180">
        <f>ROUND(I423*H423,2)</f>
        <v>0</v>
      </c>
      <c r="K423" s="176" t="s">
        <v>241</v>
      </c>
      <c r="L423" s="40"/>
      <c r="M423" s="181" t="s">
        <v>3</v>
      </c>
      <c r="N423" s="182" t="s">
        <v>43</v>
      </c>
      <c r="O423" s="73"/>
      <c r="P423" s="183">
        <f>O423*H423</f>
        <v>0</v>
      </c>
      <c r="Q423" s="183">
        <v>0</v>
      </c>
      <c r="R423" s="183">
        <f>Q423*H423</f>
        <v>0</v>
      </c>
      <c r="S423" s="183">
        <v>0</v>
      </c>
      <c r="T423" s="18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185" t="s">
        <v>511</v>
      </c>
      <c r="AT423" s="185" t="s">
        <v>150</v>
      </c>
      <c r="AU423" s="185" t="s">
        <v>82</v>
      </c>
      <c r="AY423" s="20" t="s">
        <v>147</v>
      </c>
      <c r="BE423" s="186">
        <f>IF(N423="základní",J423,0)</f>
        <v>0</v>
      </c>
      <c r="BF423" s="186">
        <f>IF(N423="snížená",J423,0)</f>
        <v>0</v>
      </c>
      <c r="BG423" s="186">
        <f>IF(N423="zákl. přenesená",J423,0)</f>
        <v>0</v>
      </c>
      <c r="BH423" s="186">
        <f>IF(N423="sníž. přenesená",J423,0)</f>
        <v>0</v>
      </c>
      <c r="BI423" s="186">
        <f>IF(N423="nulová",J423,0)</f>
        <v>0</v>
      </c>
      <c r="BJ423" s="20" t="s">
        <v>80</v>
      </c>
      <c r="BK423" s="186">
        <f>ROUND(I423*H423,2)</f>
        <v>0</v>
      </c>
      <c r="BL423" s="20" t="s">
        <v>511</v>
      </c>
      <c r="BM423" s="185" t="s">
        <v>821</v>
      </c>
    </row>
    <row r="424" s="2" customFormat="1">
      <c r="A424" s="39"/>
      <c r="B424" s="40"/>
      <c r="C424" s="39"/>
      <c r="D424" s="203" t="s">
        <v>243</v>
      </c>
      <c r="E424" s="39"/>
      <c r="F424" s="204" t="s">
        <v>822</v>
      </c>
      <c r="G424" s="39"/>
      <c r="H424" s="39"/>
      <c r="I424" s="189"/>
      <c r="J424" s="39"/>
      <c r="K424" s="39"/>
      <c r="L424" s="40"/>
      <c r="M424" s="190"/>
      <c r="N424" s="191"/>
      <c r="O424" s="73"/>
      <c r="P424" s="73"/>
      <c r="Q424" s="73"/>
      <c r="R424" s="73"/>
      <c r="S424" s="73"/>
      <c r="T424" s="74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20" t="s">
        <v>243</v>
      </c>
      <c r="AU424" s="20" t="s">
        <v>82</v>
      </c>
    </row>
    <row r="425" s="14" customFormat="1">
      <c r="A425" s="14"/>
      <c r="B425" s="205"/>
      <c r="C425" s="14"/>
      <c r="D425" s="187" t="s">
        <v>165</v>
      </c>
      <c r="E425" s="206" t="s">
        <v>3</v>
      </c>
      <c r="F425" s="207" t="s">
        <v>589</v>
      </c>
      <c r="G425" s="14"/>
      <c r="H425" s="206" t="s">
        <v>3</v>
      </c>
      <c r="I425" s="208"/>
      <c r="J425" s="14"/>
      <c r="K425" s="14"/>
      <c r="L425" s="205"/>
      <c r="M425" s="209"/>
      <c r="N425" s="210"/>
      <c r="O425" s="210"/>
      <c r="P425" s="210"/>
      <c r="Q425" s="210"/>
      <c r="R425" s="210"/>
      <c r="S425" s="210"/>
      <c r="T425" s="21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06" t="s">
        <v>165</v>
      </c>
      <c r="AU425" s="206" t="s">
        <v>82</v>
      </c>
      <c r="AV425" s="14" t="s">
        <v>80</v>
      </c>
      <c r="AW425" s="14" t="s">
        <v>33</v>
      </c>
      <c r="AX425" s="14" t="s">
        <v>72</v>
      </c>
      <c r="AY425" s="206" t="s">
        <v>147</v>
      </c>
    </row>
    <row r="426" s="14" customFormat="1">
      <c r="A426" s="14"/>
      <c r="B426" s="205"/>
      <c r="C426" s="14"/>
      <c r="D426" s="187" t="s">
        <v>165</v>
      </c>
      <c r="E426" s="206" t="s">
        <v>3</v>
      </c>
      <c r="F426" s="207" t="s">
        <v>590</v>
      </c>
      <c r="G426" s="14"/>
      <c r="H426" s="206" t="s">
        <v>3</v>
      </c>
      <c r="I426" s="208"/>
      <c r="J426" s="14"/>
      <c r="K426" s="14"/>
      <c r="L426" s="205"/>
      <c r="M426" s="209"/>
      <c r="N426" s="210"/>
      <c r="O426" s="210"/>
      <c r="P426" s="210"/>
      <c r="Q426" s="210"/>
      <c r="R426" s="210"/>
      <c r="S426" s="210"/>
      <c r="T426" s="21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06" t="s">
        <v>165</v>
      </c>
      <c r="AU426" s="206" t="s">
        <v>82</v>
      </c>
      <c r="AV426" s="14" t="s">
        <v>80</v>
      </c>
      <c r="AW426" s="14" t="s">
        <v>33</v>
      </c>
      <c r="AX426" s="14" t="s">
        <v>72</v>
      </c>
      <c r="AY426" s="206" t="s">
        <v>147</v>
      </c>
    </row>
    <row r="427" s="13" customFormat="1">
      <c r="A427" s="13"/>
      <c r="B427" s="192"/>
      <c r="C427" s="13"/>
      <c r="D427" s="187" t="s">
        <v>165</v>
      </c>
      <c r="E427" s="193" t="s">
        <v>3</v>
      </c>
      <c r="F427" s="194" t="s">
        <v>591</v>
      </c>
      <c r="G427" s="13"/>
      <c r="H427" s="195">
        <v>169.017</v>
      </c>
      <c r="I427" s="196"/>
      <c r="J427" s="13"/>
      <c r="K427" s="13"/>
      <c r="L427" s="192"/>
      <c r="M427" s="197"/>
      <c r="N427" s="198"/>
      <c r="O427" s="198"/>
      <c r="P427" s="198"/>
      <c r="Q427" s="198"/>
      <c r="R427" s="198"/>
      <c r="S427" s="198"/>
      <c r="T427" s="19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3" t="s">
        <v>165</v>
      </c>
      <c r="AU427" s="193" t="s">
        <v>82</v>
      </c>
      <c r="AV427" s="13" t="s">
        <v>82</v>
      </c>
      <c r="AW427" s="13" t="s">
        <v>33</v>
      </c>
      <c r="AX427" s="13" t="s">
        <v>80</v>
      </c>
      <c r="AY427" s="193" t="s">
        <v>147</v>
      </c>
    </row>
    <row r="428" s="2" customFormat="1" ht="16.5" customHeight="1">
      <c r="A428" s="39"/>
      <c r="B428" s="173"/>
      <c r="C428" s="228" t="s">
        <v>823</v>
      </c>
      <c r="D428" s="228" t="s">
        <v>457</v>
      </c>
      <c r="E428" s="229" t="s">
        <v>824</v>
      </c>
      <c r="F428" s="230" t="s">
        <v>825</v>
      </c>
      <c r="G428" s="231" t="s">
        <v>219</v>
      </c>
      <c r="H428" s="232">
        <v>195.215</v>
      </c>
      <c r="I428" s="233"/>
      <c r="J428" s="234">
        <f>ROUND(I428*H428,2)</f>
        <v>0</v>
      </c>
      <c r="K428" s="230" t="s">
        <v>241</v>
      </c>
      <c r="L428" s="235"/>
      <c r="M428" s="236" t="s">
        <v>3</v>
      </c>
      <c r="N428" s="237" t="s">
        <v>43</v>
      </c>
      <c r="O428" s="73"/>
      <c r="P428" s="183">
        <f>O428*H428</f>
        <v>0</v>
      </c>
      <c r="Q428" s="183">
        <v>0.00014999999999999999</v>
      </c>
      <c r="R428" s="183">
        <f>Q428*H428</f>
        <v>0.029282249999999999</v>
      </c>
      <c r="S428" s="183">
        <v>0</v>
      </c>
      <c r="T428" s="18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185" t="s">
        <v>613</v>
      </c>
      <c r="AT428" s="185" t="s">
        <v>457</v>
      </c>
      <c r="AU428" s="185" t="s">
        <v>82</v>
      </c>
      <c r="AY428" s="20" t="s">
        <v>147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20" t="s">
        <v>80</v>
      </c>
      <c r="BK428" s="186">
        <f>ROUND(I428*H428,2)</f>
        <v>0</v>
      </c>
      <c r="BL428" s="20" t="s">
        <v>511</v>
      </c>
      <c r="BM428" s="185" t="s">
        <v>826</v>
      </c>
    </row>
    <row r="429" s="13" customFormat="1">
      <c r="A429" s="13"/>
      <c r="B429" s="192"/>
      <c r="C429" s="13"/>
      <c r="D429" s="187" t="s">
        <v>165</v>
      </c>
      <c r="E429" s="193" t="s">
        <v>3</v>
      </c>
      <c r="F429" s="194" t="s">
        <v>827</v>
      </c>
      <c r="G429" s="13"/>
      <c r="H429" s="195">
        <v>195.215</v>
      </c>
      <c r="I429" s="196"/>
      <c r="J429" s="13"/>
      <c r="K429" s="13"/>
      <c r="L429" s="192"/>
      <c r="M429" s="197"/>
      <c r="N429" s="198"/>
      <c r="O429" s="198"/>
      <c r="P429" s="198"/>
      <c r="Q429" s="198"/>
      <c r="R429" s="198"/>
      <c r="S429" s="198"/>
      <c r="T429" s="19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3" t="s">
        <v>165</v>
      </c>
      <c r="AU429" s="193" t="s">
        <v>82</v>
      </c>
      <c r="AV429" s="13" t="s">
        <v>82</v>
      </c>
      <c r="AW429" s="13" t="s">
        <v>33</v>
      </c>
      <c r="AX429" s="13" t="s">
        <v>80</v>
      </c>
      <c r="AY429" s="193" t="s">
        <v>147</v>
      </c>
    </row>
    <row r="430" s="2" customFormat="1" ht="24.15" customHeight="1">
      <c r="A430" s="39"/>
      <c r="B430" s="173"/>
      <c r="C430" s="174" t="s">
        <v>828</v>
      </c>
      <c r="D430" s="174" t="s">
        <v>150</v>
      </c>
      <c r="E430" s="175" t="s">
        <v>829</v>
      </c>
      <c r="F430" s="176" t="s">
        <v>830</v>
      </c>
      <c r="G430" s="177" t="s">
        <v>219</v>
      </c>
      <c r="H430" s="178">
        <v>25.010000000000002</v>
      </c>
      <c r="I430" s="179"/>
      <c r="J430" s="180">
        <f>ROUND(I430*H430,2)</f>
        <v>0</v>
      </c>
      <c r="K430" s="176" t="s">
        <v>241</v>
      </c>
      <c r="L430" s="40"/>
      <c r="M430" s="181" t="s">
        <v>3</v>
      </c>
      <c r="N430" s="182" t="s">
        <v>43</v>
      </c>
      <c r="O430" s="73"/>
      <c r="P430" s="183">
        <f>O430*H430</f>
        <v>0</v>
      </c>
      <c r="Q430" s="183">
        <v>0.033829999999999999</v>
      </c>
      <c r="R430" s="183">
        <f>Q430*H430</f>
        <v>0.84608830000000002</v>
      </c>
      <c r="S430" s="183">
        <v>0</v>
      </c>
      <c r="T430" s="18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185" t="s">
        <v>511</v>
      </c>
      <c r="AT430" s="185" t="s">
        <v>150</v>
      </c>
      <c r="AU430" s="185" t="s">
        <v>82</v>
      </c>
      <c r="AY430" s="20" t="s">
        <v>147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20" t="s">
        <v>80</v>
      </c>
      <c r="BK430" s="186">
        <f>ROUND(I430*H430,2)</f>
        <v>0</v>
      </c>
      <c r="BL430" s="20" t="s">
        <v>511</v>
      </c>
      <c r="BM430" s="185" t="s">
        <v>831</v>
      </c>
    </row>
    <row r="431" s="2" customFormat="1">
      <c r="A431" s="39"/>
      <c r="B431" s="40"/>
      <c r="C431" s="39"/>
      <c r="D431" s="203" t="s">
        <v>243</v>
      </c>
      <c r="E431" s="39"/>
      <c r="F431" s="204" t="s">
        <v>832</v>
      </c>
      <c r="G431" s="39"/>
      <c r="H431" s="39"/>
      <c r="I431" s="189"/>
      <c r="J431" s="39"/>
      <c r="K431" s="39"/>
      <c r="L431" s="40"/>
      <c r="M431" s="190"/>
      <c r="N431" s="191"/>
      <c r="O431" s="73"/>
      <c r="P431" s="73"/>
      <c r="Q431" s="73"/>
      <c r="R431" s="73"/>
      <c r="S431" s="73"/>
      <c r="T431" s="74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20" t="s">
        <v>243</v>
      </c>
      <c r="AU431" s="20" t="s">
        <v>82</v>
      </c>
    </row>
    <row r="432" s="14" customFormat="1">
      <c r="A432" s="14"/>
      <c r="B432" s="205"/>
      <c r="C432" s="14"/>
      <c r="D432" s="187" t="s">
        <v>165</v>
      </c>
      <c r="E432" s="206" t="s">
        <v>3</v>
      </c>
      <c r="F432" s="207" t="s">
        <v>589</v>
      </c>
      <c r="G432" s="14"/>
      <c r="H432" s="206" t="s">
        <v>3</v>
      </c>
      <c r="I432" s="208"/>
      <c r="J432" s="14"/>
      <c r="K432" s="14"/>
      <c r="L432" s="205"/>
      <c r="M432" s="209"/>
      <c r="N432" s="210"/>
      <c r="O432" s="210"/>
      <c r="P432" s="210"/>
      <c r="Q432" s="210"/>
      <c r="R432" s="210"/>
      <c r="S432" s="210"/>
      <c r="T432" s="21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06" t="s">
        <v>165</v>
      </c>
      <c r="AU432" s="206" t="s">
        <v>82</v>
      </c>
      <c r="AV432" s="14" t="s">
        <v>80</v>
      </c>
      <c r="AW432" s="14" t="s">
        <v>33</v>
      </c>
      <c r="AX432" s="14" t="s">
        <v>72</v>
      </c>
      <c r="AY432" s="206" t="s">
        <v>147</v>
      </c>
    </row>
    <row r="433" s="14" customFormat="1">
      <c r="A433" s="14"/>
      <c r="B433" s="205"/>
      <c r="C433" s="14"/>
      <c r="D433" s="187" t="s">
        <v>165</v>
      </c>
      <c r="E433" s="206" t="s">
        <v>3</v>
      </c>
      <c r="F433" s="207" t="s">
        <v>590</v>
      </c>
      <c r="G433" s="14"/>
      <c r="H433" s="206" t="s">
        <v>3</v>
      </c>
      <c r="I433" s="208"/>
      <c r="J433" s="14"/>
      <c r="K433" s="14"/>
      <c r="L433" s="205"/>
      <c r="M433" s="209"/>
      <c r="N433" s="210"/>
      <c r="O433" s="210"/>
      <c r="P433" s="210"/>
      <c r="Q433" s="210"/>
      <c r="R433" s="210"/>
      <c r="S433" s="210"/>
      <c r="T433" s="21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06" t="s">
        <v>165</v>
      </c>
      <c r="AU433" s="206" t="s">
        <v>82</v>
      </c>
      <c r="AV433" s="14" t="s">
        <v>80</v>
      </c>
      <c r="AW433" s="14" t="s">
        <v>33</v>
      </c>
      <c r="AX433" s="14" t="s">
        <v>72</v>
      </c>
      <c r="AY433" s="206" t="s">
        <v>147</v>
      </c>
    </row>
    <row r="434" s="13" customFormat="1">
      <c r="A434" s="13"/>
      <c r="B434" s="192"/>
      <c r="C434" s="13"/>
      <c r="D434" s="187" t="s">
        <v>165</v>
      </c>
      <c r="E434" s="193" t="s">
        <v>3</v>
      </c>
      <c r="F434" s="194" t="s">
        <v>695</v>
      </c>
      <c r="G434" s="13"/>
      <c r="H434" s="195">
        <v>25.010000000000002</v>
      </c>
      <c r="I434" s="196"/>
      <c r="J434" s="13"/>
      <c r="K434" s="13"/>
      <c r="L434" s="192"/>
      <c r="M434" s="197"/>
      <c r="N434" s="198"/>
      <c r="O434" s="198"/>
      <c r="P434" s="198"/>
      <c r="Q434" s="198"/>
      <c r="R434" s="198"/>
      <c r="S434" s="198"/>
      <c r="T434" s="19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3" t="s">
        <v>165</v>
      </c>
      <c r="AU434" s="193" t="s">
        <v>82</v>
      </c>
      <c r="AV434" s="13" t="s">
        <v>82</v>
      </c>
      <c r="AW434" s="13" t="s">
        <v>33</v>
      </c>
      <c r="AX434" s="13" t="s">
        <v>80</v>
      </c>
      <c r="AY434" s="193" t="s">
        <v>147</v>
      </c>
    </row>
    <row r="435" s="2" customFormat="1" ht="24.15" customHeight="1">
      <c r="A435" s="39"/>
      <c r="B435" s="173"/>
      <c r="C435" s="174" t="s">
        <v>833</v>
      </c>
      <c r="D435" s="174" t="s">
        <v>150</v>
      </c>
      <c r="E435" s="175" t="s">
        <v>834</v>
      </c>
      <c r="F435" s="176" t="s">
        <v>835</v>
      </c>
      <c r="G435" s="177" t="s">
        <v>259</v>
      </c>
      <c r="H435" s="178">
        <v>1.502</v>
      </c>
      <c r="I435" s="179"/>
      <c r="J435" s="180">
        <f>ROUND(I435*H435,2)</f>
        <v>0</v>
      </c>
      <c r="K435" s="176" t="s">
        <v>241</v>
      </c>
      <c r="L435" s="40"/>
      <c r="M435" s="181" t="s">
        <v>3</v>
      </c>
      <c r="N435" s="182" t="s">
        <v>43</v>
      </c>
      <c r="O435" s="73"/>
      <c r="P435" s="183">
        <f>O435*H435</f>
        <v>0</v>
      </c>
      <c r="Q435" s="183">
        <v>0</v>
      </c>
      <c r="R435" s="183">
        <f>Q435*H435</f>
        <v>0</v>
      </c>
      <c r="S435" s="183">
        <v>0</v>
      </c>
      <c r="T435" s="18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185" t="s">
        <v>511</v>
      </c>
      <c r="AT435" s="185" t="s">
        <v>150</v>
      </c>
      <c r="AU435" s="185" t="s">
        <v>82</v>
      </c>
      <c r="AY435" s="20" t="s">
        <v>147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20" t="s">
        <v>80</v>
      </c>
      <c r="BK435" s="186">
        <f>ROUND(I435*H435,2)</f>
        <v>0</v>
      </c>
      <c r="BL435" s="20" t="s">
        <v>511</v>
      </c>
      <c r="BM435" s="185" t="s">
        <v>836</v>
      </c>
    </row>
    <row r="436" s="2" customFormat="1">
      <c r="A436" s="39"/>
      <c r="B436" s="40"/>
      <c r="C436" s="39"/>
      <c r="D436" s="203" t="s">
        <v>243</v>
      </c>
      <c r="E436" s="39"/>
      <c r="F436" s="204" t="s">
        <v>837</v>
      </c>
      <c r="G436" s="39"/>
      <c r="H436" s="39"/>
      <c r="I436" s="189"/>
      <c r="J436" s="39"/>
      <c r="K436" s="39"/>
      <c r="L436" s="40"/>
      <c r="M436" s="190"/>
      <c r="N436" s="191"/>
      <c r="O436" s="73"/>
      <c r="P436" s="73"/>
      <c r="Q436" s="73"/>
      <c r="R436" s="73"/>
      <c r="S436" s="73"/>
      <c r="T436" s="74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20" t="s">
        <v>243</v>
      </c>
      <c r="AU436" s="20" t="s">
        <v>82</v>
      </c>
    </row>
    <row r="437" s="12" customFormat="1" ht="22.8" customHeight="1">
      <c r="A437" s="12"/>
      <c r="B437" s="160"/>
      <c r="C437" s="12"/>
      <c r="D437" s="161" t="s">
        <v>71</v>
      </c>
      <c r="E437" s="171" t="s">
        <v>838</v>
      </c>
      <c r="F437" s="171" t="s">
        <v>839</v>
      </c>
      <c r="G437" s="12"/>
      <c r="H437" s="12"/>
      <c r="I437" s="163"/>
      <c r="J437" s="172">
        <f>BK437</f>
        <v>0</v>
      </c>
      <c r="K437" s="12"/>
      <c r="L437" s="160"/>
      <c r="M437" s="165"/>
      <c r="N437" s="166"/>
      <c r="O437" s="166"/>
      <c r="P437" s="167">
        <f>SUM(P438:P455)</f>
        <v>0</v>
      </c>
      <c r="Q437" s="166"/>
      <c r="R437" s="167">
        <f>SUM(R438:R455)</f>
        <v>2.6941311900000002</v>
      </c>
      <c r="S437" s="166"/>
      <c r="T437" s="168">
        <f>SUM(T438:T455)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61" t="s">
        <v>82</v>
      </c>
      <c r="AT437" s="169" t="s">
        <v>71</v>
      </c>
      <c r="AU437" s="169" t="s">
        <v>80</v>
      </c>
      <c r="AY437" s="161" t="s">
        <v>147</v>
      </c>
      <c r="BK437" s="170">
        <f>SUM(BK438:BK455)</f>
        <v>0</v>
      </c>
    </row>
    <row r="438" s="2" customFormat="1" ht="24.15" customHeight="1">
      <c r="A438" s="39"/>
      <c r="B438" s="173"/>
      <c r="C438" s="174" t="s">
        <v>840</v>
      </c>
      <c r="D438" s="174" t="s">
        <v>150</v>
      </c>
      <c r="E438" s="175" t="s">
        <v>841</v>
      </c>
      <c r="F438" s="176" t="s">
        <v>842</v>
      </c>
      <c r="G438" s="177" t="s">
        <v>219</v>
      </c>
      <c r="H438" s="178">
        <v>169.017</v>
      </c>
      <c r="I438" s="179"/>
      <c r="J438" s="180">
        <f>ROUND(I438*H438,2)</f>
        <v>0</v>
      </c>
      <c r="K438" s="176" t="s">
        <v>241</v>
      </c>
      <c r="L438" s="40"/>
      <c r="M438" s="181" t="s">
        <v>3</v>
      </c>
      <c r="N438" s="182" t="s">
        <v>43</v>
      </c>
      <c r="O438" s="73"/>
      <c r="P438" s="183">
        <f>O438*H438</f>
        <v>0</v>
      </c>
      <c r="Q438" s="183">
        <v>0</v>
      </c>
      <c r="R438" s="183">
        <f>Q438*H438</f>
        <v>0</v>
      </c>
      <c r="S438" s="183">
        <v>0</v>
      </c>
      <c r="T438" s="18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185" t="s">
        <v>511</v>
      </c>
      <c r="AT438" s="185" t="s">
        <v>150</v>
      </c>
      <c r="AU438" s="185" t="s">
        <v>82</v>
      </c>
      <c r="AY438" s="20" t="s">
        <v>147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20" t="s">
        <v>80</v>
      </c>
      <c r="BK438" s="186">
        <f>ROUND(I438*H438,2)</f>
        <v>0</v>
      </c>
      <c r="BL438" s="20" t="s">
        <v>511</v>
      </c>
      <c r="BM438" s="185" t="s">
        <v>843</v>
      </c>
    </row>
    <row r="439" s="2" customFormat="1">
      <c r="A439" s="39"/>
      <c r="B439" s="40"/>
      <c r="C439" s="39"/>
      <c r="D439" s="203" t="s">
        <v>243</v>
      </c>
      <c r="E439" s="39"/>
      <c r="F439" s="204" t="s">
        <v>844</v>
      </c>
      <c r="G439" s="39"/>
      <c r="H439" s="39"/>
      <c r="I439" s="189"/>
      <c r="J439" s="39"/>
      <c r="K439" s="39"/>
      <c r="L439" s="40"/>
      <c r="M439" s="190"/>
      <c r="N439" s="191"/>
      <c r="O439" s="73"/>
      <c r="P439" s="73"/>
      <c r="Q439" s="73"/>
      <c r="R439" s="73"/>
      <c r="S439" s="73"/>
      <c r="T439" s="74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20" t="s">
        <v>243</v>
      </c>
      <c r="AU439" s="20" t="s">
        <v>82</v>
      </c>
    </row>
    <row r="440" s="14" customFormat="1">
      <c r="A440" s="14"/>
      <c r="B440" s="205"/>
      <c r="C440" s="14"/>
      <c r="D440" s="187" t="s">
        <v>165</v>
      </c>
      <c r="E440" s="206" t="s">
        <v>3</v>
      </c>
      <c r="F440" s="207" t="s">
        <v>589</v>
      </c>
      <c r="G440" s="14"/>
      <c r="H440" s="206" t="s">
        <v>3</v>
      </c>
      <c r="I440" s="208"/>
      <c r="J440" s="14"/>
      <c r="K440" s="14"/>
      <c r="L440" s="205"/>
      <c r="M440" s="209"/>
      <c r="N440" s="210"/>
      <c r="O440" s="210"/>
      <c r="P440" s="210"/>
      <c r="Q440" s="210"/>
      <c r="R440" s="210"/>
      <c r="S440" s="210"/>
      <c r="T440" s="21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6" t="s">
        <v>165</v>
      </c>
      <c r="AU440" s="206" t="s">
        <v>82</v>
      </c>
      <c r="AV440" s="14" t="s">
        <v>80</v>
      </c>
      <c r="AW440" s="14" t="s">
        <v>33</v>
      </c>
      <c r="AX440" s="14" t="s">
        <v>72</v>
      </c>
      <c r="AY440" s="206" t="s">
        <v>147</v>
      </c>
    </row>
    <row r="441" s="14" customFormat="1">
      <c r="A441" s="14"/>
      <c r="B441" s="205"/>
      <c r="C441" s="14"/>
      <c r="D441" s="187" t="s">
        <v>165</v>
      </c>
      <c r="E441" s="206" t="s">
        <v>3</v>
      </c>
      <c r="F441" s="207" t="s">
        <v>590</v>
      </c>
      <c r="G441" s="14"/>
      <c r="H441" s="206" t="s">
        <v>3</v>
      </c>
      <c r="I441" s="208"/>
      <c r="J441" s="14"/>
      <c r="K441" s="14"/>
      <c r="L441" s="205"/>
      <c r="M441" s="209"/>
      <c r="N441" s="210"/>
      <c r="O441" s="210"/>
      <c r="P441" s="210"/>
      <c r="Q441" s="210"/>
      <c r="R441" s="210"/>
      <c r="S441" s="210"/>
      <c r="T441" s="21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06" t="s">
        <v>165</v>
      </c>
      <c r="AU441" s="206" t="s">
        <v>82</v>
      </c>
      <c r="AV441" s="14" t="s">
        <v>80</v>
      </c>
      <c r="AW441" s="14" t="s">
        <v>33</v>
      </c>
      <c r="AX441" s="14" t="s">
        <v>72</v>
      </c>
      <c r="AY441" s="206" t="s">
        <v>147</v>
      </c>
    </row>
    <row r="442" s="13" customFormat="1">
      <c r="A442" s="13"/>
      <c r="B442" s="192"/>
      <c r="C442" s="13"/>
      <c r="D442" s="187" t="s">
        <v>165</v>
      </c>
      <c r="E442" s="193" t="s">
        <v>3</v>
      </c>
      <c r="F442" s="194" t="s">
        <v>591</v>
      </c>
      <c r="G442" s="13"/>
      <c r="H442" s="195">
        <v>169.017</v>
      </c>
      <c r="I442" s="196"/>
      <c r="J442" s="13"/>
      <c r="K442" s="13"/>
      <c r="L442" s="192"/>
      <c r="M442" s="197"/>
      <c r="N442" s="198"/>
      <c r="O442" s="198"/>
      <c r="P442" s="198"/>
      <c r="Q442" s="198"/>
      <c r="R442" s="198"/>
      <c r="S442" s="198"/>
      <c r="T442" s="19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3" t="s">
        <v>165</v>
      </c>
      <c r="AU442" s="193" t="s">
        <v>82</v>
      </c>
      <c r="AV442" s="13" t="s">
        <v>82</v>
      </c>
      <c r="AW442" s="13" t="s">
        <v>33</v>
      </c>
      <c r="AX442" s="13" t="s">
        <v>80</v>
      </c>
      <c r="AY442" s="193" t="s">
        <v>147</v>
      </c>
    </row>
    <row r="443" s="2" customFormat="1" ht="16.5" customHeight="1">
      <c r="A443" s="39"/>
      <c r="B443" s="173"/>
      <c r="C443" s="228" t="s">
        <v>845</v>
      </c>
      <c r="D443" s="228" t="s">
        <v>457</v>
      </c>
      <c r="E443" s="229" t="s">
        <v>846</v>
      </c>
      <c r="F443" s="230" t="s">
        <v>847</v>
      </c>
      <c r="G443" s="231" t="s">
        <v>219</v>
      </c>
      <c r="H443" s="232">
        <v>194.37000000000001</v>
      </c>
      <c r="I443" s="233"/>
      <c r="J443" s="234">
        <f>ROUND(I443*H443,2)</f>
        <v>0</v>
      </c>
      <c r="K443" s="230" t="s">
        <v>241</v>
      </c>
      <c r="L443" s="235"/>
      <c r="M443" s="236" t="s">
        <v>3</v>
      </c>
      <c r="N443" s="237" t="s">
        <v>43</v>
      </c>
      <c r="O443" s="73"/>
      <c r="P443" s="183">
        <f>O443*H443</f>
        <v>0</v>
      </c>
      <c r="Q443" s="183">
        <v>0.0018</v>
      </c>
      <c r="R443" s="183">
        <f>Q443*H443</f>
        <v>0.34986600000000001</v>
      </c>
      <c r="S443" s="183">
        <v>0</v>
      </c>
      <c r="T443" s="184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185" t="s">
        <v>613</v>
      </c>
      <c r="AT443" s="185" t="s">
        <v>457</v>
      </c>
      <c r="AU443" s="185" t="s">
        <v>82</v>
      </c>
      <c r="AY443" s="20" t="s">
        <v>147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20" t="s">
        <v>80</v>
      </c>
      <c r="BK443" s="186">
        <f>ROUND(I443*H443,2)</f>
        <v>0</v>
      </c>
      <c r="BL443" s="20" t="s">
        <v>511</v>
      </c>
      <c r="BM443" s="185" t="s">
        <v>848</v>
      </c>
    </row>
    <row r="444" s="13" customFormat="1">
      <c r="A444" s="13"/>
      <c r="B444" s="192"/>
      <c r="C444" s="13"/>
      <c r="D444" s="187" t="s">
        <v>165</v>
      </c>
      <c r="E444" s="193" t="s">
        <v>3</v>
      </c>
      <c r="F444" s="194" t="s">
        <v>849</v>
      </c>
      <c r="G444" s="13"/>
      <c r="H444" s="195">
        <v>169.017</v>
      </c>
      <c r="I444" s="196"/>
      <c r="J444" s="13"/>
      <c r="K444" s="13"/>
      <c r="L444" s="192"/>
      <c r="M444" s="197"/>
      <c r="N444" s="198"/>
      <c r="O444" s="198"/>
      <c r="P444" s="198"/>
      <c r="Q444" s="198"/>
      <c r="R444" s="198"/>
      <c r="S444" s="198"/>
      <c r="T444" s="19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3" t="s">
        <v>165</v>
      </c>
      <c r="AU444" s="193" t="s">
        <v>82</v>
      </c>
      <c r="AV444" s="13" t="s">
        <v>82</v>
      </c>
      <c r="AW444" s="13" t="s">
        <v>33</v>
      </c>
      <c r="AX444" s="13" t="s">
        <v>72</v>
      </c>
      <c r="AY444" s="193" t="s">
        <v>147</v>
      </c>
    </row>
    <row r="445" s="13" customFormat="1">
      <c r="A445" s="13"/>
      <c r="B445" s="192"/>
      <c r="C445" s="13"/>
      <c r="D445" s="187" t="s">
        <v>165</v>
      </c>
      <c r="E445" s="193" t="s">
        <v>3</v>
      </c>
      <c r="F445" s="194" t="s">
        <v>850</v>
      </c>
      <c r="G445" s="13"/>
      <c r="H445" s="195">
        <v>194.37000000000001</v>
      </c>
      <c r="I445" s="196"/>
      <c r="J445" s="13"/>
      <c r="K445" s="13"/>
      <c r="L445" s="192"/>
      <c r="M445" s="197"/>
      <c r="N445" s="198"/>
      <c r="O445" s="198"/>
      <c r="P445" s="198"/>
      <c r="Q445" s="198"/>
      <c r="R445" s="198"/>
      <c r="S445" s="198"/>
      <c r="T445" s="19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3" t="s">
        <v>165</v>
      </c>
      <c r="AU445" s="193" t="s">
        <v>82</v>
      </c>
      <c r="AV445" s="13" t="s">
        <v>82</v>
      </c>
      <c r="AW445" s="13" t="s">
        <v>33</v>
      </c>
      <c r="AX445" s="13" t="s">
        <v>80</v>
      </c>
      <c r="AY445" s="193" t="s">
        <v>147</v>
      </c>
    </row>
    <row r="446" s="2" customFormat="1" ht="16.5" customHeight="1">
      <c r="A446" s="39"/>
      <c r="B446" s="173"/>
      <c r="C446" s="228" t="s">
        <v>851</v>
      </c>
      <c r="D446" s="228" t="s">
        <v>457</v>
      </c>
      <c r="E446" s="229" t="s">
        <v>852</v>
      </c>
      <c r="F446" s="230" t="s">
        <v>853</v>
      </c>
      <c r="G446" s="231" t="s">
        <v>219</v>
      </c>
      <c r="H446" s="232">
        <v>388.73899999999998</v>
      </c>
      <c r="I446" s="233"/>
      <c r="J446" s="234">
        <f>ROUND(I446*H446,2)</f>
        <v>0</v>
      </c>
      <c r="K446" s="230" t="s">
        <v>241</v>
      </c>
      <c r="L446" s="235"/>
      <c r="M446" s="236" t="s">
        <v>3</v>
      </c>
      <c r="N446" s="237" t="s">
        <v>43</v>
      </c>
      <c r="O446" s="73"/>
      <c r="P446" s="183">
        <f>O446*H446</f>
        <v>0</v>
      </c>
      <c r="Q446" s="183">
        <v>0.0060000000000000001</v>
      </c>
      <c r="R446" s="183">
        <f>Q446*H446</f>
        <v>2.3324340000000001</v>
      </c>
      <c r="S446" s="183">
        <v>0</v>
      </c>
      <c r="T446" s="18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185" t="s">
        <v>613</v>
      </c>
      <c r="AT446" s="185" t="s">
        <v>457</v>
      </c>
      <c r="AU446" s="185" t="s">
        <v>82</v>
      </c>
      <c r="AY446" s="20" t="s">
        <v>147</v>
      </c>
      <c r="BE446" s="186">
        <f>IF(N446="základní",J446,0)</f>
        <v>0</v>
      </c>
      <c r="BF446" s="186">
        <f>IF(N446="snížená",J446,0)</f>
        <v>0</v>
      </c>
      <c r="BG446" s="186">
        <f>IF(N446="zákl. přenesená",J446,0)</f>
        <v>0</v>
      </c>
      <c r="BH446" s="186">
        <f>IF(N446="sníž. přenesená",J446,0)</f>
        <v>0</v>
      </c>
      <c r="BI446" s="186">
        <f>IF(N446="nulová",J446,0)</f>
        <v>0</v>
      </c>
      <c r="BJ446" s="20" t="s">
        <v>80</v>
      </c>
      <c r="BK446" s="186">
        <f>ROUND(I446*H446,2)</f>
        <v>0</v>
      </c>
      <c r="BL446" s="20" t="s">
        <v>511</v>
      </c>
      <c r="BM446" s="185" t="s">
        <v>854</v>
      </c>
    </row>
    <row r="447" s="13" customFormat="1">
      <c r="A447" s="13"/>
      <c r="B447" s="192"/>
      <c r="C447" s="13"/>
      <c r="D447" s="187" t="s">
        <v>165</v>
      </c>
      <c r="E447" s="193" t="s">
        <v>3</v>
      </c>
      <c r="F447" s="194" t="s">
        <v>855</v>
      </c>
      <c r="G447" s="13"/>
      <c r="H447" s="195">
        <v>338.03399999999999</v>
      </c>
      <c r="I447" s="196"/>
      <c r="J447" s="13"/>
      <c r="K447" s="13"/>
      <c r="L447" s="192"/>
      <c r="M447" s="197"/>
      <c r="N447" s="198"/>
      <c r="O447" s="198"/>
      <c r="P447" s="198"/>
      <c r="Q447" s="198"/>
      <c r="R447" s="198"/>
      <c r="S447" s="198"/>
      <c r="T447" s="19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3" t="s">
        <v>165</v>
      </c>
      <c r="AU447" s="193" t="s">
        <v>82</v>
      </c>
      <c r="AV447" s="13" t="s">
        <v>82</v>
      </c>
      <c r="AW447" s="13" t="s">
        <v>33</v>
      </c>
      <c r="AX447" s="13" t="s">
        <v>72</v>
      </c>
      <c r="AY447" s="193" t="s">
        <v>147</v>
      </c>
    </row>
    <row r="448" s="13" customFormat="1">
      <c r="A448" s="13"/>
      <c r="B448" s="192"/>
      <c r="C448" s="13"/>
      <c r="D448" s="187" t="s">
        <v>165</v>
      </c>
      <c r="E448" s="193" t="s">
        <v>3</v>
      </c>
      <c r="F448" s="194" t="s">
        <v>856</v>
      </c>
      <c r="G448" s="13"/>
      <c r="H448" s="195">
        <v>388.73899999999998</v>
      </c>
      <c r="I448" s="196"/>
      <c r="J448" s="13"/>
      <c r="K448" s="13"/>
      <c r="L448" s="192"/>
      <c r="M448" s="197"/>
      <c r="N448" s="198"/>
      <c r="O448" s="198"/>
      <c r="P448" s="198"/>
      <c r="Q448" s="198"/>
      <c r="R448" s="198"/>
      <c r="S448" s="198"/>
      <c r="T448" s="19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3" t="s">
        <v>165</v>
      </c>
      <c r="AU448" s="193" t="s">
        <v>82</v>
      </c>
      <c r="AV448" s="13" t="s">
        <v>82</v>
      </c>
      <c r="AW448" s="13" t="s">
        <v>33</v>
      </c>
      <c r="AX448" s="13" t="s">
        <v>80</v>
      </c>
      <c r="AY448" s="193" t="s">
        <v>147</v>
      </c>
    </row>
    <row r="449" s="2" customFormat="1" ht="24.15" customHeight="1">
      <c r="A449" s="39"/>
      <c r="B449" s="173"/>
      <c r="C449" s="174" t="s">
        <v>857</v>
      </c>
      <c r="D449" s="174" t="s">
        <v>150</v>
      </c>
      <c r="E449" s="175" t="s">
        <v>858</v>
      </c>
      <c r="F449" s="176" t="s">
        <v>859</v>
      </c>
      <c r="G449" s="177" t="s">
        <v>219</v>
      </c>
      <c r="H449" s="178">
        <v>169.017</v>
      </c>
      <c r="I449" s="179"/>
      <c r="J449" s="180">
        <f>ROUND(I449*H449,2)</f>
        <v>0</v>
      </c>
      <c r="K449" s="176" t="s">
        <v>241</v>
      </c>
      <c r="L449" s="40"/>
      <c r="M449" s="181" t="s">
        <v>3</v>
      </c>
      <c r="N449" s="182" t="s">
        <v>43</v>
      </c>
      <c r="O449" s="73"/>
      <c r="P449" s="183">
        <f>O449*H449</f>
        <v>0</v>
      </c>
      <c r="Q449" s="183">
        <v>6.9999999999999994E-05</v>
      </c>
      <c r="R449" s="183">
        <f>Q449*H449</f>
        <v>0.011831189999999998</v>
      </c>
      <c r="S449" s="183">
        <v>0</v>
      </c>
      <c r="T449" s="18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185" t="s">
        <v>511</v>
      </c>
      <c r="AT449" s="185" t="s">
        <v>150</v>
      </c>
      <c r="AU449" s="185" t="s">
        <v>82</v>
      </c>
      <c r="AY449" s="20" t="s">
        <v>147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20" t="s">
        <v>80</v>
      </c>
      <c r="BK449" s="186">
        <f>ROUND(I449*H449,2)</f>
        <v>0</v>
      </c>
      <c r="BL449" s="20" t="s">
        <v>511</v>
      </c>
      <c r="BM449" s="185" t="s">
        <v>860</v>
      </c>
    </row>
    <row r="450" s="2" customFormat="1">
      <c r="A450" s="39"/>
      <c r="B450" s="40"/>
      <c r="C450" s="39"/>
      <c r="D450" s="203" t="s">
        <v>243</v>
      </c>
      <c r="E450" s="39"/>
      <c r="F450" s="204" t="s">
        <v>861</v>
      </c>
      <c r="G450" s="39"/>
      <c r="H450" s="39"/>
      <c r="I450" s="189"/>
      <c r="J450" s="39"/>
      <c r="K450" s="39"/>
      <c r="L450" s="40"/>
      <c r="M450" s="190"/>
      <c r="N450" s="191"/>
      <c r="O450" s="73"/>
      <c r="P450" s="73"/>
      <c r="Q450" s="73"/>
      <c r="R450" s="73"/>
      <c r="S450" s="73"/>
      <c r="T450" s="74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20" t="s">
        <v>243</v>
      </c>
      <c r="AU450" s="20" t="s">
        <v>82</v>
      </c>
    </row>
    <row r="451" s="14" customFormat="1">
      <c r="A451" s="14"/>
      <c r="B451" s="205"/>
      <c r="C451" s="14"/>
      <c r="D451" s="187" t="s">
        <v>165</v>
      </c>
      <c r="E451" s="206" t="s">
        <v>3</v>
      </c>
      <c r="F451" s="207" t="s">
        <v>589</v>
      </c>
      <c r="G451" s="14"/>
      <c r="H451" s="206" t="s">
        <v>3</v>
      </c>
      <c r="I451" s="208"/>
      <c r="J451" s="14"/>
      <c r="K451" s="14"/>
      <c r="L451" s="205"/>
      <c r="M451" s="209"/>
      <c r="N451" s="210"/>
      <c r="O451" s="210"/>
      <c r="P451" s="210"/>
      <c r="Q451" s="210"/>
      <c r="R451" s="210"/>
      <c r="S451" s="210"/>
      <c r="T451" s="21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06" t="s">
        <v>165</v>
      </c>
      <c r="AU451" s="206" t="s">
        <v>82</v>
      </c>
      <c r="AV451" s="14" t="s">
        <v>80</v>
      </c>
      <c r="AW451" s="14" t="s">
        <v>33</v>
      </c>
      <c r="AX451" s="14" t="s">
        <v>72</v>
      </c>
      <c r="AY451" s="206" t="s">
        <v>147</v>
      </c>
    </row>
    <row r="452" s="14" customFormat="1">
      <c r="A452" s="14"/>
      <c r="B452" s="205"/>
      <c r="C452" s="14"/>
      <c r="D452" s="187" t="s">
        <v>165</v>
      </c>
      <c r="E452" s="206" t="s">
        <v>3</v>
      </c>
      <c r="F452" s="207" t="s">
        <v>590</v>
      </c>
      <c r="G452" s="14"/>
      <c r="H452" s="206" t="s">
        <v>3</v>
      </c>
      <c r="I452" s="208"/>
      <c r="J452" s="14"/>
      <c r="K452" s="14"/>
      <c r="L452" s="205"/>
      <c r="M452" s="209"/>
      <c r="N452" s="210"/>
      <c r="O452" s="210"/>
      <c r="P452" s="210"/>
      <c r="Q452" s="210"/>
      <c r="R452" s="210"/>
      <c r="S452" s="210"/>
      <c r="T452" s="21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06" t="s">
        <v>165</v>
      </c>
      <c r="AU452" s="206" t="s">
        <v>82</v>
      </c>
      <c r="AV452" s="14" t="s">
        <v>80</v>
      </c>
      <c r="AW452" s="14" t="s">
        <v>33</v>
      </c>
      <c r="AX452" s="14" t="s">
        <v>72</v>
      </c>
      <c r="AY452" s="206" t="s">
        <v>147</v>
      </c>
    </row>
    <row r="453" s="13" customFormat="1">
      <c r="A453" s="13"/>
      <c r="B453" s="192"/>
      <c r="C453" s="13"/>
      <c r="D453" s="187" t="s">
        <v>165</v>
      </c>
      <c r="E453" s="193" t="s">
        <v>3</v>
      </c>
      <c r="F453" s="194" t="s">
        <v>591</v>
      </c>
      <c r="G453" s="13"/>
      <c r="H453" s="195">
        <v>169.017</v>
      </c>
      <c r="I453" s="196"/>
      <c r="J453" s="13"/>
      <c r="K453" s="13"/>
      <c r="L453" s="192"/>
      <c r="M453" s="197"/>
      <c r="N453" s="198"/>
      <c r="O453" s="198"/>
      <c r="P453" s="198"/>
      <c r="Q453" s="198"/>
      <c r="R453" s="198"/>
      <c r="S453" s="198"/>
      <c r="T453" s="19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93" t="s">
        <v>165</v>
      </c>
      <c r="AU453" s="193" t="s">
        <v>82</v>
      </c>
      <c r="AV453" s="13" t="s">
        <v>82</v>
      </c>
      <c r="AW453" s="13" t="s">
        <v>33</v>
      </c>
      <c r="AX453" s="13" t="s">
        <v>80</v>
      </c>
      <c r="AY453" s="193" t="s">
        <v>147</v>
      </c>
    </row>
    <row r="454" s="2" customFormat="1" ht="24.15" customHeight="1">
      <c r="A454" s="39"/>
      <c r="B454" s="173"/>
      <c r="C454" s="174" t="s">
        <v>862</v>
      </c>
      <c r="D454" s="174" t="s">
        <v>150</v>
      </c>
      <c r="E454" s="175" t="s">
        <v>863</v>
      </c>
      <c r="F454" s="176" t="s">
        <v>864</v>
      </c>
      <c r="G454" s="177" t="s">
        <v>259</v>
      </c>
      <c r="H454" s="178">
        <v>2.694</v>
      </c>
      <c r="I454" s="179"/>
      <c r="J454" s="180">
        <f>ROUND(I454*H454,2)</f>
        <v>0</v>
      </c>
      <c r="K454" s="176" t="s">
        <v>241</v>
      </c>
      <c r="L454" s="40"/>
      <c r="M454" s="181" t="s">
        <v>3</v>
      </c>
      <c r="N454" s="182" t="s">
        <v>43</v>
      </c>
      <c r="O454" s="73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185" t="s">
        <v>511</v>
      </c>
      <c r="AT454" s="185" t="s">
        <v>150</v>
      </c>
      <c r="AU454" s="185" t="s">
        <v>82</v>
      </c>
      <c r="AY454" s="20" t="s">
        <v>147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20" t="s">
        <v>80</v>
      </c>
      <c r="BK454" s="186">
        <f>ROUND(I454*H454,2)</f>
        <v>0</v>
      </c>
      <c r="BL454" s="20" t="s">
        <v>511</v>
      </c>
      <c r="BM454" s="185" t="s">
        <v>865</v>
      </c>
    </row>
    <row r="455" s="2" customFormat="1">
      <c r="A455" s="39"/>
      <c r="B455" s="40"/>
      <c r="C455" s="39"/>
      <c r="D455" s="203" t="s">
        <v>243</v>
      </c>
      <c r="E455" s="39"/>
      <c r="F455" s="204" t="s">
        <v>866</v>
      </c>
      <c r="G455" s="39"/>
      <c r="H455" s="39"/>
      <c r="I455" s="189"/>
      <c r="J455" s="39"/>
      <c r="K455" s="39"/>
      <c r="L455" s="40"/>
      <c r="M455" s="190"/>
      <c r="N455" s="191"/>
      <c r="O455" s="73"/>
      <c r="P455" s="73"/>
      <c r="Q455" s="73"/>
      <c r="R455" s="73"/>
      <c r="S455" s="73"/>
      <c r="T455" s="74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20" t="s">
        <v>243</v>
      </c>
      <c r="AU455" s="20" t="s">
        <v>82</v>
      </c>
    </row>
    <row r="456" s="12" customFormat="1" ht="22.8" customHeight="1">
      <c r="A456" s="12"/>
      <c r="B456" s="160"/>
      <c r="C456" s="12"/>
      <c r="D456" s="161" t="s">
        <v>71</v>
      </c>
      <c r="E456" s="171" t="s">
        <v>867</v>
      </c>
      <c r="F456" s="171" t="s">
        <v>868</v>
      </c>
      <c r="G456" s="12"/>
      <c r="H456" s="12"/>
      <c r="I456" s="163"/>
      <c r="J456" s="172">
        <f>BK456</f>
        <v>0</v>
      </c>
      <c r="K456" s="12"/>
      <c r="L456" s="160"/>
      <c r="M456" s="165"/>
      <c r="N456" s="166"/>
      <c r="O456" s="166"/>
      <c r="P456" s="167">
        <f>P457</f>
        <v>0</v>
      </c>
      <c r="Q456" s="166"/>
      <c r="R456" s="167">
        <f>R457</f>
        <v>0</v>
      </c>
      <c r="S456" s="166"/>
      <c r="T456" s="168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61" t="s">
        <v>82</v>
      </c>
      <c r="AT456" s="169" t="s">
        <v>71</v>
      </c>
      <c r="AU456" s="169" t="s">
        <v>80</v>
      </c>
      <c r="AY456" s="161" t="s">
        <v>147</v>
      </c>
      <c r="BK456" s="170">
        <f>BK457</f>
        <v>0</v>
      </c>
    </row>
    <row r="457" s="2" customFormat="1" ht="16.5" customHeight="1">
      <c r="A457" s="39"/>
      <c r="B457" s="173"/>
      <c r="C457" s="174" t="s">
        <v>869</v>
      </c>
      <c r="D457" s="174" t="s">
        <v>150</v>
      </c>
      <c r="E457" s="175" t="s">
        <v>870</v>
      </c>
      <c r="F457" s="176" t="s">
        <v>871</v>
      </c>
      <c r="G457" s="177" t="s">
        <v>581</v>
      </c>
      <c r="H457" s="178">
        <v>1</v>
      </c>
      <c r="I457" s="179"/>
      <c r="J457" s="180">
        <f>ROUND(I457*H457,2)</f>
        <v>0</v>
      </c>
      <c r="K457" s="176" t="s">
        <v>556</v>
      </c>
      <c r="L457" s="40"/>
      <c r="M457" s="181" t="s">
        <v>3</v>
      </c>
      <c r="N457" s="182" t="s">
        <v>43</v>
      </c>
      <c r="O457" s="73"/>
      <c r="P457" s="183">
        <f>O457*H457</f>
        <v>0</v>
      </c>
      <c r="Q457" s="183">
        <v>0</v>
      </c>
      <c r="R457" s="183">
        <f>Q457*H457</f>
        <v>0</v>
      </c>
      <c r="S457" s="183">
        <v>0</v>
      </c>
      <c r="T457" s="18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185" t="s">
        <v>511</v>
      </c>
      <c r="AT457" s="185" t="s">
        <v>150</v>
      </c>
      <c r="AU457" s="185" t="s">
        <v>82</v>
      </c>
      <c r="AY457" s="20" t="s">
        <v>147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20" t="s">
        <v>80</v>
      </c>
      <c r="BK457" s="186">
        <f>ROUND(I457*H457,2)</f>
        <v>0</v>
      </c>
      <c r="BL457" s="20" t="s">
        <v>511</v>
      </c>
      <c r="BM457" s="185" t="s">
        <v>872</v>
      </c>
    </row>
    <row r="458" s="12" customFormat="1" ht="22.8" customHeight="1">
      <c r="A458" s="12"/>
      <c r="B458" s="160"/>
      <c r="C458" s="12"/>
      <c r="D458" s="161" t="s">
        <v>71</v>
      </c>
      <c r="E458" s="171" t="s">
        <v>873</v>
      </c>
      <c r="F458" s="171" t="s">
        <v>874</v>
      </c>
      <c r="G458" s="12"/>
      <c r="H458" s="12"/>
      <c r="I458" s="163"/>
      <c r="J458" s="172">
        <f>BK458</f>
        <v>0</v>
      </c>
      <c r="K458" s="12"/>
      <c r="L458" s="160"/>
      <c r="M458" s="165"/>
      <c r="N458" s="166"/>
      <c r="O458" s="166"/>
      <c r="P458" s="167">
        <f>SUM(P459:P467)</f>
        <v>0</v>
      </c>
      <c r="Q458" s="166"/>
      <c r="R458" s="167">
        <f>SUM(R459:R467)</f>
        <v>0.050000000000000003</v>
      </c>
      <c r="S458" s="166"/>
      <c r="T458" s="168">
        <f>SUM(T459:T467)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61" t="s">
        <v>82</v>
      </c>
      <c r="AT458" s="169" t="s">
        <v>71</v>
      </c>
      <c r="AU458" s="169" t="s">
        <v>80</v>
      </c>
      <c r="AY458" s="161" t="s">
        <v>147</v>
      </c>
      <c r="BK458" s="170">
        <f>SUM(BK459:BK467)</f>
        <v>0</v>
      </c>
    </row>
    <row r="459" s="2" customFormat="1" ht="24.15" customHeight="1">
      <c r="A459" s="39"/>
      <c r="B459" s="173"/>
      <c r="C459" s="174" t="s">
        <v>875</v>
      </c>
      <c r="D459" s="174" t="s">
        <v>150</v>
      </c>
      <c r="E459" s="175" t="s">
        <v>876</v>
      </c>
      <c r="F459" s="176" t="s">
        <v>877</v>
      </c>
      <c r="G459" s="177" t="s">
        <v>366</v>
      </c>
      <c r="H459" s="178">
        <v>1</v>
      </c>
      <c r="I459" s="179"/>
      <c r="J459" s="180">
        <f>ROUND(I459*H459,2)</f>
        <v>0</v>
      </c>
      <c r="K459" s="176" t="s">
        <v>241</v>
      </c>
      <c r="L459" s="40"/>
      <c r="M459" s="181" t="s">
        <v>3</v>
      </c>
      <c r="N459" s="182" t="s">
        <v>43</v>
      </c>
      <c r="O459" s="73"/>
      <c r="P459" s="183">
        <f>O459*H459</f>
        <v>0</v>
      </c>
      <c r="Q459" s="183">
        <v>0</v>
      </c>
      <c r="R459" s="183">
        <f>Q459*H459</f>
        <v>0</v>
      </c>
      <c r="S459" s="183">
        <v>0</v>
      </c>
      <c r="T459" s="18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185" t="s">
        <v>511</v>
      </c>
      <c r="AT459" s="185" t="s">
        <v>150</v>
      </c>
      <c r="AU459" s="185" t="s">
        <v>82</v>
      </c>
      <c r="AY459" s="20" t="s">
        <v>147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20" t="s">
        <v>80</v>
      </c>
      <c r="BK459" s="186">
        <f>ROUND(I459*H459,2)</f>
        <v>0</v>
      </c>
      <c r="BL459" s="20" t="s">
        <v>511</v>
      </c>
      <c r="BM459" s="185" t="s">
        <v>878</v>
      </c>
    </row>
    <row r="460" s="2" customFormat="1">
      <c r="A460" s="39"/>
      <c r="B460" s="40"/>
      <c r="C460" s="39"/>
      <c r="D460" s="203" t="s">
        <v>243</v>
      </c>
      <c r="E460" s="39"/>
      <c r="F460" s="204" t="s">
        <v>879</v>
      </c>
      <c r="G460" s="39"/>
      <c r="H460" s="39"/>
      <c r="I460" s="189"/>
      <c r="J460" s="39"/>
      <c r="K460" s="39"/>
      <c r="L460" s="40"/>
      <c r="M460" s="190"/>
      <c r="N460" s="191"/>
      <c r="O460" s="73"/>
      <c r="P460" s="73"/>
      <c r="Q460" s="73"/>
      <c r="R460" s="73"/>
      <c r="S460" s="73"/>
      <c r="T460" s="74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20" t="s">
        <v>243</v>
      </c>
      <c r="AU460" s="20" t="s">
        <v>82</v>
      </c>
    </row>
    <row r="461" s="14" customFormat="1">
      <c r="A461" s="14"/>
      <c r="B461" s="205"/>
      <c r="C461" s="14"/>
      <c r="D461" s="187" t="s">
        <v>165</v>
      </c>
      <c r="E461" s="206" t="s">
        <v>3</v>
      </c>
      <c r="F461" s="207" t="s">
        <v>776</v>
      </c>
      <c r="G461" s="14"/>
      <c r="H461" s="206" t="s">
        <v>3</v>
      </c>
      <c r="I461" s="208"/>
      <c r="J461" s="14"/>
      <c r="K461" s="14"/>
      <c r="L461" s="205"/>
      <c r="M461" s="209"/>
      <c r="N461" s="210"/>
      <c r="O461" s="210"/>
      <c r="P461" s="210"/>
      <c r="Q461" s="210"/>
      <c r="R461" s="210"/>
      <c r="S461" s="210"/>
      <c r="T461" s="21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06" t="s">
        <v>165</v>
      </c>
      <c r="AU461" s="206" t="s">
        <v>82</v>
      </c>
      <c r="AV461" s="14" t="s">
        <v>80</v>
      </c>
      <c r="AW461" s="14" t="s">
        <v>33</v>
      </c>
      <c r="AX461" s="14" t="s">
        <v>72</v>
      </c>
      <c r="AY461" s="206" t="s">
        <v>147</v>
      </c>
    </row>
    <row r="462" s="14" customFormat="1">
      <c r="A462" s="14"/>
      <c r="B462" s="205"/>
      <c r="C462" s="14"/>
      <c r="D462" s="187" t="s">
        <v>165</v>
      </c>
      <c r="E462" s="206" t="s">
        <v>3</v>
      </c>
      <c r="F462" s="207" t="s">
        <v>880</v>
      </c>
      <c r="G462" s="14"/>
      <c r="H462" s="206" t="s">
        <v>3</v>
      </c>
      <c r="I462" s="208"/>
      <c r="J462" s="14"/>
      <c r="K462" s="14"/>
      <c r="L462" s="205"/>
      <c r="M462" s="209"/>
      <c r="N462" s="210"/>
      <c r="O462" s="210"/>
      <c r="P462" s="210"/>
      <c r="Q462" s="210"/>
      <c r="R462" s="210"/>
      <c r="S462" s="210"/>
      <c r="T462" s="21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6" t="s">
        <v>165</v>
      </c>
      <c r="AU462" s="206" t="s">
        <v>82</v>
      </c>
      <c r="AV462" s="14" t="s">
        <v>80</v>
      </c>
      <c r="AW462" s="14" t="s">
        <v>33</v>
      </c>
      <c r="AX462" s="14" t="s">
        <v>72</v>
      </c>
      <c r="AY462" s="206" t="s">
        <v>147</v>
      </c>
    </row>
    <row r="463" s="13" customFormat="1">
      <c r="A463" s="13"/>
      <c r="B463" s="192"/>
      <c r="C463" s="13"/>
      <c r="D463" s="187" t="s">
        <v>165</v>
      </c>
      <c r="E463" s="193" t="s">
        <v>3</v>
      </c>
      <c r="F463" s="194" t="s">
        <v>80</v>
      </c>
      <c r="G463" s="13"/>
      <c r="H463" s="195">
        <v>1</v>
      </c>
      <c r="I463" s="196"/>
      <c r="J463" s="13"/>
      <c r="K463" s="13"/>
      <c r="L463" s="192"/>
      <c r="M463" s="197"/>
      <c r="N463" s="198"/>
      <c r="O463" s="198"/>
      <c r="P463" s="198"/>
      <c r="Q463" s="198"/>
      <c r="R463" s="198"/>
      <c r="S463" s="198"/>
      <c r="T463" s="19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3" t="s">
        <v>165</v>
      </c>
      <c r="AU463" s="193" t="s">
        <v>82</v>
      </c>
      <c r="AV463" s="13" t="s">
        <v>82</v>
      </c>
      <c r="AW463" s="13" t="s">
        <v>33</v>
      </c>
      <c r="AX463" s="13" t="s">
        <v>80</v>
      </c>
      <c r="AY463" s="193" t="s">
        <v>147</v>
      </c>
    </row>
    <row r="464" s="2" customFormat="1" ht="24.15" customHeight="1">
      <c r="A464" s="39"/>
      <c r="B464" s="173"/>
      <c r="C464" s="228" t="s">
        <v>881</v>
      </c>
      <c r="D464" s="228" t="s">
        <v>457</v>
      </c>
      <c r="E464" s="229" t="s">
        <v>882</v>
      </c>
      <c r="F464" s="230" t="s">
        <v>883</v>
      </c>
      <c r="G464" s="231" t="s">
        <v>366</v>
      </c>
      <c r="H464" s="232">
        <v>1</v>
      </c>
      <c r="I464" s="233"/>
      <c r="J464" s="234">
        <f>ROUND(I464*H464,2)</f>
        <v>0</v>
      </c>
      <c r="K464" s="230" t="s">
        <v>556</v>
      </c>
      <c r="L464" s="235"/>
      <c r="M464" s="236" t="s">
        <v>3</v>
      </c>
      <c r="N464" s="237" t="s">
        <v>43</v>
      </c>
      <c r="O464" s="73"/>
      <c r="P464" s="183">
        <f>O464*H464</f>
        <v>0</v>
      </c>
      <c r="Q464" s="183">
        <v>0.050000000000000003</v>
      </c>
      <c r="R464" s="183">
        <f>Q464*H464</f>
        <v>0.050000000000000003</v>
      </c>
      <c r="S464" s="183">
        <v>0</v>
      </c>
      <c r="T464" s="184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185" t="s">
        <v>613</v>
      </c>
      <c r="AT464" s="185" t="s">
        <v>457</v>
      </c>
      <c r="AU464" s="185" t="s">
        <v>82</v>
      </c>
      <c r="AY464" s="20" t="s">
        <v>147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20" t="s">
        <v>80</v>
      </c>
      <c r="BK464" s="186">
        <f>ROUND(I464*H464,2)</f>
        <v>0</v>
      </c>
      <c r="BL464" s="20" t="s">
        <v>511</v>
      </c>
      <c r="BM464" s="185" t="s">
        <v>884</v>
      </c>
    </row>
    <row r="465" s="13" customFormat="1">
      <c r="A465" s="13"/>
      <c r="B465" s="192"/>
      <c r="C465" s="13"/>
      <c r="D465" s="187" t="s">
        <v>165</v>
      </c>
      <c r="E465" s="193" t="s">
        <v>3</v>
      </c>
      <c r="F465" s="194" t="s">
        <v>80</v>
      </c>
      <c r="G465" s="13"/>
      <c r="H465" s="195">
        <v>1</v>
      </c>
      <c r="I465" s="196"/>
      <c r="J465" s="13"/>
      <c r="K465" s="13"/>
      <c r="L465" s="192"/>
      <c r="M465" s="197"/>
      <c r="N465" s="198"/>
      <c r="O465" s="198"/>
      <c r="P465" s="198"/>
      <c r="Q465" s="198"/>
      <c r="R465" s="198"/>
      <c r="S465" s="198"/>
      <c r="T465" s="19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3" t="s">
        <v>165</v>
      </c>
      <c r="AU465" s="193" t="s">
        <v>82</v>
      </c>
      <c r="AV465" s="13" t="s">
        <v>82</v>
      </c>
      <c r="AW465" s="13" t="s">
        <v>33</v>
      </c>
      <c r="AX465" s="13" t="s">
        <v>80</v>
      </c>
      <c r="AY465" s="193" t="s">
        <v>147</v>
      </c>
    </row>
    <row r="466" s="2" customFormat="1" ht="24.15" customHeight="1">
      <c r="A466" s="39"/>
      <c r="B466" s="173"/>
      <c r="C466" s="174" t="s">
        <v>885</v>
      </c>
      <c r="D466" s="174" t="s">
        <v>150</v>
      </c>
      <c r="E466" s="175" t="s">
        <v>886</v>
      </c>
      <c r="F466" s="176" t="s">
        <v>887</v>
      </c>
      <c r="G466" s="177" t="s">
        <v>259</v>
      </c>
      <c r="H466" s="178">
        <v>0.050000000000000003</v>
      </c>
      <c r="I466" s="179"/>
      <c r="J466" s="180">
        <f>ROUND(I466*H466,2)</f>
        <v>0</v>
      </c>
      <c r="K466" s="176" t="s">
        <v>241</v>
      </c>
      <c r="L466" s="40"/>
      <c r="M466" s="181" t="s">
        <v>3</v>
      </c>
      <c r="N466" s="182" t="s">
        <v>43</v>
      </c>
      <c r="O466" s="73"/>
      <c r="P466" s="183">
        <f>O466*H466</f>
        <v>0</v>
      </c>
      <c r="Q466" s="183">
        <v>0</v>
      </c>
      <c r="R466" s="183">
        <f>Q466*H466</f>
        <v>0</v>
      </c>
      <c r="S466" s="183">
        <v>0</v>
      </c>
      <c r="T466" s="184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185" t="s">
        <v>511</v>
      </c>
      <c r="AT466" s="185" t="s">
        <v>150</v>
      </c>
      <c r="AU466" s="185" t="s">
        <v>82</v>
      </c>
      <c r="AY466" s="20" t="s">
        <v>147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20" t="s">
        <v>80</v>
      </c>
      <c r="BK466" s="186">
        <f>ROUND(I466*H466,2)</f>
        <v>0</v>
      </c>
      <c r="BL466" s="20" t="s">
        <v>511</v>
      </c>
      <c r="BM466" s="185" t="s">
        <v>888</v>
      </c>
    </row>
    <row r="467" s="2" customFormat="1">
      <c r="A467" s="39"/>
      <c r="B467" s="40"/>
      <c r="C467" s="39"/>
      <c r="D467" s="203" t="s">
        <v>243</v>
      </c>
      <c r="E467" s="39"/>
      <c r="F467" s="204" t="s">
        <v>889</v>
      </c>
      <c r="G467" s="39"/>
      <c r="H467" s="39"/>
      <c r="I467" s="189"/>
      <c r="J467" s="39"/>
      <c r="K467" s="39"/>
      <c r="L467" s="40"/>
      <c r="M467" s="190"/>
      <c r="N467" s="191"/>
      <c r="O467" s="73"/>
      <c r="P467" s="73"/>
      <c r="Q467" s="73"/>
      <c r="R467" s="73"/>
      <c r="S467" s="73"/>
      <c r="T467" s="74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20" t="s">
        <v>243</v>
      </c>
      <c r="AU467" s="20" t="s">
        <v>82</v>
      </c>
    </row>
    <row r="468" s="12" customFormat="1" ht="22.8" customHeight="1">
      <c r="A468" s="12"/>
      <c r="B468" s="160"/>
      <c r="C468" s="12"/>
      <c r="D468" s="161" t="s">
        <v>71</v>
      </c>
      <c r="E468" s="171" t="s">
        <v>890</v>
      </c>
      <c r="F468" s="171" t="s">
        <v>891</v>
      </c>
      <c r="G468" s="12"/>
      <c r="H468" s="12"/>
      <c r="I468" s="163"/>
      <c r="J468" s="172">
        <f>BK468</f>
        <v>0</v>
      </c>
      <c r="K468" s="12"/>
      <c r="L468" s="160"/>
      <c r="M468" s="165"/>
      <c r="N468" s="166"/>
      <c r="O468" s="166"/>
      <c r="P468" s="167">
        <f>SUM(P469:P503)</f>
        <v>0</v>
      </c>
      <c r="Q468" s="166"/>
      <c r="R468" s="167">
        <f>SUM(R469:R503)</f>
        <v>0.85440200000000011</v>
      </c>
      <c r="S468" s="166"/>
      <c r="T468" s="168">
        <f>SUM(T469:T503)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161" t="s">
        <v>82</v>
      </c>
      <c r="AT468" s="169" t="s">
        <v>71</v>
      </c>
      <c r="AU468" s="169" t="s">
        <v>80</v>
      </c>
      <c r="AY468" s="161" t="s">
        <v>147</v>
      </c>
      <c r="BK468" s="170">
        <f>SUM(BK469:BK503)</f>
        <v>0</v>
      </c>
    </row>
    <row r="469" s="2" customFormat="1" ht="24.15" customHeight="1">
      <c r="A469" s="39"/>
      <c r="B469" s="173"/>
      <c r="C469" s="174" t="s">
        <v>892</v>
      </c>
      <c r="D469" s="174" t="s">
        <v>150</v>
      </c>
      <c r="E469" s="175" t="s">
        <v>893</v>
      </c>
      <c r="F469" s="176" t="s">
        <v>894</v>
      </c>
      <c r="G469" s="177" t="s">
        <v>344</v>
      </c>
      <c r="H469" s="178">
        <v>31.899999999999999</v>
      </c>
      <c r="I469" s="179"/>
      <c r="J469" s="180">
        <f>ROUND(I469*H469,2)</f>
        <v>0</v>
      </c>
      <c r="K469" s="176" t="s">
        <v>241</v>
      </c>
      <c r="L469" s="40"/>
      <c r="M469" s="181" t="s">
        <v>3</v>
      </c>
      <c r="N469" s="182" t="s">
        <v>43</v>
      </c>
      <c r="O469" s="73"/>
      <c r="P469" s="183">
        <f>O469*H469</f>
        <v>0</v>
      </c>
      <c r="Q469" s="183">
        <v>0.0057999999999999996</v>
      </c>
      <c r="R469" s="183">
        <f>Q469*H469</f>
        <v>0.18501999999999999</v>
      </c>
      <c r="S469" s="183">
        <v>0</v>
      </c>
      <c r="T469" s="18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185" t="s">
        <v>511</v>
      </c>
      <c r="AT469" s="185" t="s">
        <v>150</v>
      </c>
      <c r="AU469" s="185" t="s">
        <v>82</v>
      </c>
      <c r="AY469" s="20" t="s">
        <v>147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20" t="s">
        <v>80</v>
      </c>
      <c r="BK469" s="186">
        <f>ROUND(I469*H469,2)</f>
        <v>0</v>
      </c>
      <c r="BL469" s="20" t="s">
        <v>511</v>
      </c>
      <c r="BM469" s="185" t="s">
        <v>895</v>
      </c>
    </row>
    <row r="470" s="2" customFormat="1">
      <c r="A470" s="39"/>
      <c r="B470" s="40"/>
      <c r="C470" s="39"/>
      <c r="D470" s="203" t="s">
        <v>243</v>
      </c>
      <c r="E470" s="39"/>
      <c r="F470" s="204" t="s">
        <v>896</v>
      </c>
      <c r="G470" s="39"/>
      <c r="H470" s="39"/>
      <c r="I470" s="189"/>
      <c r="J470" s="39"/>
      <c r="K470" s="39"/>
      <c r="L470" s="40"/>
      <c r="M470" s="190"/>
      <c r="N470" s="191"/>
      <c r="O470" s="73"/>
      <c r="P470" s="73"/>
      <c r="Q470" s="73"/>
      <c r="R470" s="73"/>
      <c r="S470" s="73"/>
      <c r="T470" s="74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20" t="s">
        <v>243</v>
      </c>
      <c r="AU470" s="20" t="s">
        <v>82</v>
      </c>
    </row>
    <row r="471" s="14" customFormat="1">
      <c r="A471" s="14"/>
      <c r="B471" s="205"/>
      <c r="C471" s="14"/>
      <c r="D471" s="187" t="s">
        <v>165</v>
      </c>
      <c r="E471" s="206" t="s">
        <v>3</v>
      </c>
      <c r="F471" s="207" t="s">
        <v>776</v>
      </c>
      <c r="G471" s="14"/>
      <c r="H471" s="206" t="s">
        <v>3</v>
      </c>
      <c r="I471" s="208"/>
      <c r="J471" s="14"/>
      <c r="K471" s="14"/>
      <c r="L471" s="205"/>
      <c r="M471" s="209"/>
      <c r="N471" s="210"/>
      <c r="O471" s="210"/>
      <c r="P471" s="210"/>
      <c r="Q471" s="210"/>
      <c r="R471" s="210"/>
      <c r="S471" s="210"/>
      <c r="T471" s="21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6" t="s">
        <v>165</v>
      </c>
      <c r="AU471" s="206" t="s">
        <v>82</v>
      </c>
      <c r="AV471" s="14" t="s">
        <v>80</v>
      </c>
      <c r="AW471" s="14" t="s">
        <v>33</v>
      </c>
      <c r="AX471" s="14" t="s">
        <v>72</v>
      </c>
      <c r="AY471" s="206" t="s">
        <v>147</v>
      </c>
    </row>
    <row r="472" s="14" customFormat="1">
      <c r="A472" s="14"/>
      <c r="B472" s="205"/>
      <c r="C472" s="14"/>
      <c r="D472" s="187" t="s">
        <v>165</v>
      </c>
      <c r="E472" s="206" t="s">
        <v>3</v>
      </c>
      <c r="F472" s="207" t="s">
        <v>897</v>
      </c>
      <c r="G472" s="14"/>
      <c r="H472" s="206" t="s">
        <v>3</v>
      </c>
      <c r="I472" s="208"/>
      <c r="J472" s="14"/>
      <c r="K472" s="14"/>
      <c r="L472" s="205"/>
      <c r="M472" s="209"/>
      <c r="N472" s="210"/>
      <c r="O472" s="210"/>
      <c r="P472" s="210"/>
      <c r="Q472" s="210"/>
      <c r="R472" s="210"/>
      <c r="S472" s="210"/>
      <c r="T472" s="21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6" t="s">
        <v>165</v>
      </c>
      <c r="AU472" s="206" t="s">
        <v>82</v>
      </c>
      <c r="AV472" s="14" t="s">
        <v>80</v>
      </c>
      <c r="AW472" s="14" t="s">
        <v>33</v>
      </c>
      <c r="AX472" s="14" t="s">
        <v>72</v>
      </c>
      <c r="AY472" s="206" t="s">
        <v>147</v>
      </c>
    </row>
    <row r="473" s="13" customFormat="1">
      <c r="A473" s="13"/>
      <c r="B473" s="192"/>
      <c r="C473" s="13"/>
      <c r="D473" s="187" t="s">
        <v>165</v>
      </c>
      <c r="E473" s="193" t="s">
        <v>3</v>
      </c>
      <c r="F473" s="194" t="s">
        <v>778</v>
      </c>
      <c r="G473" s="13"/>
      <c r="H473" s="195">
        <v>31.899999999999999</v>
      </c>
      <c r="I473" s="196"/>
      <c r="J473" s="13"/>
      <c r="K473" s="13"/>
      <c r="L473" s="192"/>
      <c r="M473" s="197"/>
      <c r="N473" s="198"/>
      <c r="O473" s="198"/>
      <c r="P473" s="198"/>
      <c r="Q473" s="198"/>
      <c r="R473" s="198"/>
      <c r="S473" s="198"/>
      <c r="T473" s="19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3" t="s">
        <v>165</v>
      </c>
      <c r="AU473" s="193" t="s">
        <v>82</v>
      </c>
      <c r="AV473" s="13" t="s">
        <v>82</v>
      </c>
      <c r="AW473" s="13" t="s">
        <v>33</v>
      </c>
      <c r="AX473" s="13" t="s">
        <v>80</v>
      </c>
      <c r="AY473" s="193" t="s">
        <v>147</v>
      </c>
    </row>
    <row r="474" s="2" customFormat="1" ht="24.15" customHeight="1">
      <c r="A474" s="39"/>
      <c r="B474" s="173"/>
      <c r="C474" s="174" t="s">
        <v>898</v>
      </c>
      <c r="D474" s="174" t="s">
        <v>150</v>
      </c>
      <c r="E474" s="175" t="s">
        <v>899</v>
      </c>
      <c r="F474" s="176" t="s">
        <v>900</v>
      </c>
      <c r="G474" s="177" t="s">
        <v>344</v>
      </c>
      <c r="H474" s="178">
        <v>31.899999999999999</v>
      </c>
      <c r="I474" s="179"/>
      <c r="J474" s="180">
        <f>ROUND(I474*H474,2)</f>
        <v>0</v>
      </c>
      <c r="K474" s="176" t="s">
        <v>241</v>
      </c>
      <c r="L474" s="40"/>
      <c r="M474" s="181" t="s">
        <v>3</v>
      </c>
      <c r="N474" s="182" t="s">
        <v>43</v>
      </c>
      <c r="O474" s="73"/>
      <c r="P474" s="183">
        <f>O474*H474</f>
        <v>0</v>
      </c>
      <c r="Q474" s="183">
        <v>0.0064900000000000001</v>
      </c>
      <c r="R474" s="183">
        <f>Q474*H474</f>
        <v>0.20703099999999999</v>
      </c>
      <c r="S474" s="183">
        <v>0</v>
      </c>
      <c r="T474" s="184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185" t="s">
        <v>511</v>
      </c>
      <c r="AT474" s="185" t="s">
        <v>150</v>
      </c>
      <c r="AU474" s="185" t="s">
        <v>82</v>
      </c>
      <c r="AY474" s="20" t="s">
        <v>147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20" t="s">
        <v>80</v>
      </c>
      <c r="BK474" s="186">
        <f>ROUND(I474*H474,2)</f>
        <v>0</v>
      </c>
      <c r="BL474" s="20" t="s">
        <v>511</v>
      </c>
      <c r="BM474" s="185" t="s">
        <v>901</v>
      </c>
    </row>
    <row r="475" s="2" customFormat="1">
      <c r="A475" s="39"/>
      <c r="B475" s="40"/>
      <c r="C475" s="39"/>
      <c r="D475" s="203" t="s">
        <v>243</v>
      </c>
      <c r="E475" s="39"/>
      <c r="F475" s="204" t="s">
        <v>902</v>
      </c>
      <c r="G475" s="39"/>
      <c r="H475" s="39"/>
      <c r="I475" s="189"/>
      <c r="J475" s="39"/>
      <c r="K475" s="39"/>
      <c r="L475" s="40"/>
      <c r="M475" s="190"/>
      <c r="N475" s="191"/>
      <c r="O475" s="73"/>
      <c r="P475" s="73"/>
      <c r="Q475" s="73"/>
      <c r="R475" s="73"/>
      <c r="S475" s="73"/>
      <c r="T475" s="74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20" t="s">
        <v>243</v>
      </c>
      <c r="AU475" s="20" t="s">
        <v>82</v>
      </c>
    </row>
    <row r="476" s="14" customFormat="1">
      <c r="A476" s="14"/>
      <c r="B476" s="205"/>
      <c r="C476" s="14"/>
      <c r="D476" s="187" t="s">
        <v>165</v>
      </c>
      <c r="E476" s="206" t="s">
        <v>3</v>
      </c>
      <c r="F476" s="207" t="s">
        <v>776</v>
      </c>
      <c r="G476" s="14"/>
      <c r="H476" s="206" t="s">
        <v>3</v>
      </c>
      <c r="I476" s="208"/>
      <c r="J476" s="14"/>
      <c r="K476" s="14"/>
      <c r="L476" s="205"/>
      <c r="M476" s="209"/>
      <c r="N476" s="210"/>
      <c r="O476" s="210"/>
      <c r="P476" s="210"/>
      <c r="Q476" s="210"/>
      <c r="R476" s="210"/>
      <c r="S476" s="210"/>
      <c r="T476" s="21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06" t="s">
        <v>165</v>
      </c>
      <c r="AU476" s="206" t="s">
        <v>82</v>
      </c>
      <c r="AV476" s="14" t="s">
        <v>80</v>
      </c>
      <c r="AW476" s="14" t="s">
        <v>33</v>
      </c>
      <c r="AX476" s="14" t="s">
        <v>72</v>
      </c>
      <c r="AY476" s="206" t="s">
        <v>147</v>
      </c>
    </row>
    <row r="477" s="14" customFormat="1">
      <c r="A477" s="14"/>
      <c r="B477" s="205"/>
      <c r="C477" s="14"/>
      <c r="D477" s="187" t="s">
        <v>165</v>
      </c>
      <c r="E477" s="206" t="s">
        <v>3</v>
      </c>
      <c r="F477" s="207" t="s">
        <v>897</v>
      </c>
      <c r="G477" s="14"/>
      <c r="H477" s="206" t="s">
        <v>3</v>
      </c>
      <c r="I477" s="208"/>
      <c r="J477" s="14"/>
      <c r="K477" s="14"/>
      <c r="L477" s="205"/>
      <c r="M477" s="209"/>
      <c r="N477" s="210"/>
      <c r="O477" s="210"/>
      <c r="P477" s="210"/>
      <c r="Q477" s="210"/>
      <c r="R477" s="210"/>
      <c r="S477" s="210"/>
      <c r="T477" s="21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06" t="s">
        <v>165</v>
      </c>
      <c r="AU477" s="206" t="s">
        <v>82</v>
      </c>
      <c r="AV477" s="14" t="s">
        <v>80</v>
      </c>
      <c r="AW477" s="14" t="s">
        <v>33</v>
      </c>
      <c r="AX477" s="14" t="s">
        <v>72</v>
      </c>
      <c r="AY477" s="206" t="s">
        <v>147</v>
      </c>
    </row>
    <row r="478" s="13" customFormat="1">
      <c r="A478" s="13"/>
      <c r="B478" s="192"/>
      <c r="C478" s="13"/>
      <c r="D478" s="187" t="s">
        <v>165</v>
      </c>
      <c r="E478" s="193" t="s">
        <v>3</v>
      </c>
      <c r="F478" s="194" t="s">
        <v>778</v>
      </c>
      <c r="G478" s="13"/>
      <c r="H478" s="195">
        <v>31.899999999999999</v>
      </c>
      <c r="I478" s="196"/>
      <c r="J478" s="13"/>
      <c r="K478" s="13"/>
      <c r="L478" s="192"/>
      <c r="M478" s="197"/>
      <c r="N478" s="198"/>
      <c r="O478" s="198"/>
      <c r="P478" s="198"/>
      <c r="Q478" s="198"/>
      <c r="R478" s="198"/>
      <c r="S478" s="198"/>
      <c r="T478" s="19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3" t="s">
        <v>165</v>
      </c>
      <c r="AU478" s="193" t="s">
        <v>82</v>
      </c>
      <c r="AV478" s="13" t="s">
        <v>82</v>
      </c>
      <c r="AW478" s="13" t="s">
        <v>33</v>
      </c>
      <c r="AX478" s="13" t="s">
        <v>80</v>
      </c>
      <c r="AY478" s="193" t="s">
        <v>147</v>
      </c>
    </row>
    <row r="479" s="2" customFormat="1" ht="21.75" customHeight="1">
      <c r="A479" s="39"/>
      <c r="B479" s="173"/>
      <c r="C479" s="174" t="s">
        <v>903</v>
      </c>
      <c r="D479" s="174" t="s">
        <v>150</v>
      </c>
      <c r="E479" s="175" t="s">
        <v>904</v>
      </c>
      <c r="F479" s="176" t="s">
        <v>905</v>
      </c>
      <c r="G479" s="177" t="s">
        <v>344</v>
      </c>
      <c r="H479" s="178">
        <v>31.899999999999999</v>
      </c>
      <c r="I479" s="179"/>
      <c r="J479" s="180">
        <f>ROUND(I479*H479,2)</f>
        <v>0</v>
      </c>
      <c r="K479" s="176" t="s">
        <v>241</v>
      </c>
      <c r="L479" s="40"/>
      <c r="M479" s="181" t="s">
        <v>3</v>
      </c>
      <c r="N479" s="182" t="s">
        <v>43</v>
      </c>
      <c r="O479" s="73"/>
      <c r="P479" s="183">
        <f>O479*H479</f>
        <v>0</v>
      </c>
      <c r="Q479" s="183">
        <v>0.0016900000000000001</v>
      </c>
      <c r="R479" s="183">
        <f>Q479*H479</f>
        <v>0.053911000000000001</v>
      </c>
      <c r="S479" s="183">
        <v>0</v>
      </c>
      <c r="T479" s="184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185" t="s">
        <v>511</v>
      </c>
      <c r="AT479" s="185" t="s">
        <v>150</v>
      </c>
      <c r="AU479" s="185" t="s">
        <v>82</v>
      </c>
      <c r="AY479" s="20" t="s">
        <v>147</v>
      </c>
      <c r="BE479" s="186">
        <f>IF(N479="základní",J479,0)</f>
        <v>0</v>
      </c>
      <c r="BF479" s="186">
        <f>IF(N479="snížená",J479,0)</f>
        <v>0</v>
      </c>
      <c r="BG479" s="186">
        <f>IF(N479="zákl. přenesená",J479,0)</f>
        <v>0</v>
      </c>
      <c r="BH479" s="186">
        <f>IF(N479="sníž. přenesená",J479,0)</f>
        <v>0</v>
      </c>
      <c r="BI479" s="186">
        <f>IF(N479="nulová",J479,0)</f>
        <v>0</v>
      </c>
      <c r="BJ479" s="20" t="s">
        <v>80</v>
      </c>
      <c r="BK479" s="186">
        <f>ROUND(I479*H479,2)</f>
        <v>0</v>
      </c>
      <c r="BL479" s="20" t="s">
        <v>511</v>
      </c>
      <c r="BM479" s="185" t="s">
        <v>906</v>
      </c>
    </row>
    <row r="480" s="2" customFormat="1">
      <c r="A480" s="39"/>
      <c r="B480" s="40"/>
      <c r="C480" s="39"/>
      <c r="D480" s="203" t="s">
        <v>243</v>
      </c>
      <c r="E480" s="39"/>
      <c r="F480" s="204" t="s">
        <v>907</v>
      </c>
      <c r="G480" s="39"/>
      <c r="H480" s="39"/>
      <c r="I480" s="189"/>
      <c r="J480" s="39"/>
      <c r="K480" s="39"/>
      <c r="L480" s="40"/>
      <c r="M480" s="190"/>
      <c r="N480" s="191"/>
      <c r="O480" s="73"/>
      <c r="P480" s="73"/>
      <c r="Q480" s="73"/>
      <c r="R480" s="73"/>
      <c r="S480" s="73"/>
      <c r="T480" s="74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20" t="s">
        <v>243</v>
      </c>
      <c r="AU480" s="20" t="s">
        <v>82</v>
      </c>
    </row>
    <row r="481" s="14" customFormat="1">
      <c r="A481" s="14"/>
      <c r="B481" s="205"/>
      <c r="C481" s="14"/>
      <c r="D481" s="187" t="s">
        <v>165</v>
      </c>
      <c r="E481" s="206" t="s">
        <v>3</v>
      </c>
      <c r="F481" s="207" t="s">
        <v>776</v>
      </c>
      <c r="G481" s="14"/>
      <c r="H481" s="206" t="s">
        <v>3</v>
      </c>
      <c r="I481" s="208"/>
      <c r="J481" s="14"/>
      <c r="K481" s="14"/>
      <c r="L481" s="205"/>
      <c r="M481" s="209"/>
      <c r="N481" s="210"/>
      <c r="O481" s="210"/>
      <c r="P481" s="210"/>
      <c r="Q481" s="210"/>
      <c r="R481" s="210"/>
      <c r="S481" s="210"/>
      <c r="T481" s="21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06" t="s">
        <v>165</v>
      </c>
      <c r="AU481" s="206" t="s">
        <v>82</v>
      </c>
      <c r="AV481" s="14" t="s">
        <v>80</v>
      </c>
      <c r="AW481" s="14" t="s">
        <v>33</v>
      </c>
      <c r="AX481" s="14" t="s">
        <v>72</v>
      </c>
      <c r="AY481" s="206" t="s">
        <v>147</v>
      </c>
    </row>
    <row r="482" s="14" customFormat="1">
      <c r="A482" s="14"/>
      <c r="B482" s="205"/>
      <c r="C482" s="14"/>
      <c r="D482" s="187" t="s">
        <v>165</v>
      </c>
      <c r="E482" s="206" t="s">
        <v>3</v>
      </c>
      <c r="F482" s="207" t="s">
        <v>880</v>
      </c>
      <c r="G482" s="14"/>
      <c r="H482" s="206" t="s">
        <v>3</v>
      </c>
      <c r="I482" s="208"/>
      <c r="J482" s="14"/>
      <c r="K482" s="14"/>
      <c r="L482" s="205"/>
      <c r="M482" s="209"/>
      <c r="N482" s="210"/>
      <c r="O482" s="210"/>
      <c r="P482" s="210"/>
      <c r="Q482" s="210"/>
      <c r="R482" s="210"/>
      <c r="S482" s="210"/>
      <c r="T482" s="21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06" t="s">
        <v>165</v>
      </c>
      <c r="AU482" s="206" t="s">
        <v>82</v>
      </c>
      <c r="AV482" s="14" t="s">
        <v>80</v>
      </c>
      <c r="AW482" s="14" t="s">
        <v>33</v>
      </c>
      <c r="AX482" s="14" t="s">
        <v>72</v>
      </c>
      <c r="AY482" s="206" t="s">
        <v>147</v>
      </c>
    </row>
    <row r="483" s="13" customFormat="1">
      <c r="A483" s="13"/>
      <c r="B483" s="192"/>
      <c r="C483" s="13"/>
      <c r="D483" s="187" t="s">
        <v>165</v>
      </c>
      <c r="E483" s="193" t="s">
        <v>3</v>
      </c>
      <c r="F483" s="194" t="s">
        <v>778</v>
      </c>
      <c r="G483" s="13"/>
      <c r="H483" s="195">
        <v>31.899999999999999</v>
      </c>
      <c r="I483" s="196"/>
      <c r="J483" s="13"/>
      <c r="K483" s="13"/>
      <c r="L483" s="192"/>
      <c r="M483" s="197"/>
      <c r="N483" s="198"/>
      <c r="O483" s="198"/>
      <c r="P483" s="198"/>
      <c r="Q483" s="198"/>
      <c r="R483" s="198"/>
      <c r="S483" s="198"/>
      <c r="T483" s="19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93" t="s">
        <v>165</v>
      </c>
      <c r="AU483" s="193" t="s">
        <v>82</v>
      </c>
      <c r="AV483" s="13" t="s">
        <v>82</v>
      </c>
      <c r="AW483" s="13" t="s">
        <v>33</v>
      </c>
      <c r="AX483" s="13" t="s">
        <v>80</v>
      </c>
      <c r="AY483" s="193" t="s">
        <v>147</v>
      </c>
    </row>
    <row r="484" s="2" customFormat="1" ht="24.15" customHeight="1">
      <c r="A484" s="39"/>
      <c r="B484" s="173"/>
      <c r="C484" s="174" t="s">
        <v>908</v>
      </c>
      <c r="D484" s="174" t="s">
        <v>150</v>
      </c>
      <c r="E484" s="175" t="s">
        <v>909</v>
      </c>
      <c r="F484" s="176" t="s">
        <v>910</v>
      </c>
      <c r="G484" s="177" t="s">
        <v>366</v>
      </c>
      <c r="H484" s="178">
        <v>2</v>
      </c>
      <c r="I484" s="179"/>
      <c r="J484" s="180">
        <f>ROUND(I484*H484,2)</f>
        <v>0</v>
      </c>
      <c r="K484" s="176" t="s">
        <v>241</v>
      </c>
      <c r="L484" s="40"/>
      <c r="M484" s="181" t="s">
        <v>3</v>
      </c>
      <c r="N484" s="182" t="s">
        <v>43</v>
      </c>
      <c r="O484" s="73"/>
      <c r="P484" s="183">
        <f>O484*H484</f>
        <v>0</v>
      </c>
      <c r="Q484" s="183">
        <v>0.00036000000000000002</v>
      </c>
      <c r="R484" s="183">
        <f>Q484*H484</f>
        <v>0.00072000000000000005</v>
      </c>
      <c r="S484" s="183">
        <v>0</v>
      </c>
      <c r="T484" s="184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185" t="s">
        <v>511</v>
      </c>
      <c r="AT484" s="185" t="s">
        <v>150</v>
      </c>
      <c r="AU484" s="185" t="s">
        <v>82</v>
      </c>
      <c r="AY484" s="20" t="s">
        <v>147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20" t="s">
        <v>80</v>
      </c>
      <c r="BK484" s="186">
        <f>ROUND(I484*H484,2)</f>
        <v>0</v>
      </c>
      <c r="BL484" s="20" t="s">
        <v>511</v>
      </c>
      <c r="BM484" s="185" t="s">
        <v>911</v>
      </c>
    </row>
    <row r="485" s="2" customFormat="1">
      <c r="A485" s="39"/>
      <c r="B485" s="40"/>
      <c r="C485" s="39"/>
      <c r="D485" s="203" t="s">
        <v>243</v>
      </c>
      <c r="E485" s="39"/>
      <c r="F485" s="204" t="s">
        <v>912</v>
      </c>
      <c r="G485" s="39"/>
      <c r="H485" s="39"/>
      <c r="I485" s="189"/>
      <c r="J485" s="39"/>
      <c r="K485" s="39"/>
      <c r="L485" s="40"/>
      <c r="M485" s="190"/>
      <c r="N485" s="191"/>
      <c r="O485" s="73"/>
      <c r="P485" s="73"/>
      <c r="Q485" s="73"/>
      <c r="R485" s="73"/>
      <c r="S485" s="73"/>
      <c r="T485" s="74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20" t="s">
        <v>243</v>
      </c>
      <c r="AU485" s="20" t="s">
        <v>82</v>
      </c>
    </row>
    <row r="486" s="14" customFormat="1">
      <c r="A486" s="14"/>
      <c r="B486" s="205"/>
      <c r="C486" s="14"/>
      <c r="D486" s="187" t="s">
        <v>165</v>
      </c>
      <c r="E486" s="206" t="s">
        <v>3</v>
      </c>
      <c r="F486" s="207" t="s">
        <v>776</v>
      </c>
      <c r="G486" s="14"/>
      <c r="H486" s="206" t="s">
        <v>3</v>
      </c>
      <c r="I486" s="208"/>
      <c r="J486" s="14"/>
      <c r="K486" s="14"/>
      <c r="L486" s="205"/>
      <c r="M486" s="209"/>
      <c r="N486" s="210"/>
      <c r="O486" s="210"/>
      <c r="P486" s="210"/>
      <c r="Q486" s="210"/>
      <c r="R486" s="210"/>
      <c r="S486" s="210"/>
      <c r="T486" s="21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06" t="s">
        <v>165</v>
      </c>
      <c r="AU486" s="206" t="s">
        <v>82</v>
      </c>
      <c r="AV486" s="14" t="s">
        <v>80</v>
      </c>
      <c r="AW486" s="14" t="s">
        <v>33</v>
      </c>
      <c r="AX486" s="14" t="s">
        <v>72</v>
      </c>
      <c r="AY486" s="206" t="s">
        <v>147</v>
      </c>
    </row>
    <row r="487" s="14" customFormat="1">
      <c r="A487" s="14"/>
      <c r="B487" s="205"/>
      <c r="C487" s="14"/>
      <c r="D487" s="187" t="s">
        <v>165</v>
      </c>
      <c r="E487" s="206" t="s">
        <v>3</v>
      </c>
      <c r="F487" s="207" t="s">
        <v>880</v>
      </c>
      <c r="G487" s="14"/>
      <c r="H487" s="206" t="s">
        <v>3</v>
      </c>
      <c r="I487" s="208"/>
      <c r="J487" s="14"/>
      <c r="K487" s="14"/>
      <c r="L487" s="205"/>
      <c r="M487" s="209"/>
      <c r="N487" s="210"/>
      <c r="O487" s="210"/>
      <c r="P487" s="210"/>
      <c r="Q487" s="210"/>
      <c r="R487" s="210"/>
      <c r="S487" s="210"/>
      <c r="T487" s="21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06" t="s">
        <v>165</v>
      </c>
      <c r="AU487" s="206" t="s">
        <v>82</v>
      </c>
      <c r="AV487" s="14" t="s">
        <v>80</v>
      </c>
      <c r="AW487" s="14" t="s">
        <v>33</v>
      </c>
      <c r="AX487" s="14" t="s">
        <v>72</v>
      </c>
      <c r="AY487" s="206" t="s">
        <v>147</v>
      </c>
    </row>
    <row r="488" s="13" customFormat="1">
      <c r="A488" s="13"/>
      <c r="B488" s="192"/>
      <c r="C488" s="13"/>
      <c r="D488" s="187" t="s">
        <v>165</v>
      </c>
      <c r="E488" s="193" t="s">
        <v>3</v>
      </c>
      <c r="F488" s="194" t="s">
        <v>82</v>
      </c>
      <c r="G488" s="13"/>
      <c r="H488" s="195">
        <v>2</v>
      </c>
      <c r="I488" s="196"/>
      <c r="J488" s="13"/>
      <c r="K488" s="13"/>
      <c r="L488" s="192"/>
      <c r="M488" s="197"/>
      <c r="N488" s="198"/>
      <c r="O488" s="198"/>
      <c r="P488" s="198"/>
      <c r="Q488" s="198"/>
      <c r="R488" s="198"/>
      <c r="S488" s="198"/>
      <c r="T488" s="19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3" t="s">
        <v>165</v>
      </c>
      <c r="AU488" s="193" t="s">
        <v>82</v>
      </c>
      <c r="AV488" s="13" t="s">
        <v>82</v>
      </c>
      <c r="AW488" s="13" t="s">
        <v>33</v>
      </c>
      <c r="AX488" s="13" t="s">
        <v>80</v>
      </c>
      <c r="AY488" s="193" t="s">
        <v>147</v>
      </c>
    </row>
    <row r="489" s="2" customFormat="1" ht="24.15" customHeight="1">
      <c r="A489" s="39"/>
      <c r="B489" s="173"/>
      <c r="C489" s="174" t="s">
        <v>913</v>
      </c>
      <c r="D489" s="174" t="s">
        <v>150</v>
      </c>
      <c r="E489" s="175" t="s">
        <v>914</v>
      </c>
      <c r="F489" s="176" t="s">
        <v>915</v>
      </c>
      <c r="G489" s="177" t="s">
        <v>344</v>
      </c>
      <c r="H489" s="178">
        <v>13.199999999999999</v>
      </c>
      <c r="I489" s="179"/>
      <c r="J489" s="180">
        <f>ROUND(I489*H489,2)</f>
        <v>0</v>
      </c>
      <c r="K489" s="176" t="s">
        <v>241</v>
      </c>
      <c r="L489" s="40"/>
      <c r="M489" s="181" t="s">
        <v>3</v>
      </c>
      <c r="N489" s="182" t="s">
        <v>43</v>
      </c>
      <c r="O489" s="73"/>
      <c r="P489" s="183">
        <f>O489*H489</f>
        <v>0</v>
      </c>
      <c r="Q489" s="183">
        <v>0.0020999999999999999</v>
      </c>
      <c r="R489" s="183">
        <f>Q489*H489</f>
        <v>0.027719999999999998</v>
      </c>
      <c r="S489" s="183">
        <v>0</v>
      </c>
      <c r="T489" s="184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185" t="s">
        <v>511</v>
      </c>
      <c r="AT489" s="185" t="s">
        <v>150</v>
      </c>
      <c r="AU489" s="185" t="s">
        <v>82</v>
      </c>
      <c r="AY489" s="20" t="s">
        <v>147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20" t="s">
        <v>80</v>
      </c>
      <c r="BK489" s="186">
        <f>ROUND(I489*H489,2)</f>
        <v>0</v>
      </c>
      <c r="BL489" s="20" t="s">
        <v>511</v>
      </c>
      <c r="BM489" s="185" t="s">
        <v>916</v>
      </c>
    </row>
    <row r="490" s="2" customFormat="1">
      <c r="A490" s="39"/>
      <c r="B490" s="40"/>
      <c r="C490" s="39"/>
      <c r="D490" s="203" t="s">
        <v>243</v>
      </c>
      <c r="E490" s="39"/>
      <c r="F490" s="204" t="s">
        <v>917</v>
      </c>
      <c r="G490" s="39"/>
      <c r="H490" s="39"/>
      <c r="I490" s="189"/>
      <c r="J490" s="39"/>
      <c r="K490" s="39"/>
      <c r="L490" s="40"/>
      <c r="M490" s="190"/>
      <c r="N490" s="191"/>
      <c r="O490" s="73"/>
      <c r="P490" s="73"/>
      <c r="Q490" s="73"/>
      <c r="R490" s="73"/>
      <c r="S490" s="73"/>
      <c r="T490" s="74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20" t="s">
        <v>243</v>
      </c>
      <c r="AU490" s="20" t="s">
        <v>82</v>
      </c>
    </row>
    <row r="491" s="14" customFormat="1">
      <c r="A491" s="14"/>
      <c r="B491" s="205"/>
      <c r="C491" s="14"/>
      <c r="D491" s="187" t="s">
        <v>165</v>
      </c>
      <c r="E491" s="206" t="s">
        <v>3</v>
      </c>
      <c r="F491" s="207" t="s">
        <v>776</v>
      </c>
      <c r="G491" s="14"/>
      <c r="H491" s="206" t="s">
        <v>3</v>
      </c>
      <c r="I491" s="208"/>
      <c r="J491" s="14"/>
      <c r="K491" s="14"/>
      <c r="L491" s="205"/>
      <c r="M491" s="209"/>
      <c r="N491" s="210"/>
      <c r="O491" s="210"/>
      <c r="P491" s="210"/>
      <c r="Q491" s="210"/>
      <c r="R491" s="210"/>
      <c r="S491" s="210"/>
      <c r="T491" s="21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06" t="s">
        <v>165</v>
      </c>
      <c r="AU491" s="206" t="s">
        <v>82</v>
      </c>
      <c r="AV491" s="14" t="s">
        <v>80</v>
      </c>
      <c r="AW491" s="14" t="s">
        <v>33</v>
      </c>
      <c r="AX491" s="14" t="s">
        <v>72</v>
      </c>
      <c r="AY491" s="206" t="s">
        <v>147</v>
      </c>
    </row>
    <row r="492" s="14" customFormat="1">
      <c r="A492" s="14"/>
      <c r="B492" s="205"/>
      <c r="C492" s="14"/>
      <c r="D492" s="187" t="s">
        <v>165</v>
      </c>
      <c r="E492" s="206" t="s">
        <v>3</v>
      </c>
      <c r="F492" s="207" t="s">
        <v>918</v>
      </c>
      <c r="G492" s="14"/>
      <c r="H492" s="206" t="s">
        <v>3</v>
      </c>
      <c r="I492" s="208"/>
      <c r="J492" s="14"/>
      <c r="K492" s="14"/>
      <c r="L492" s="205"/>
      <c r="M492" s="209"/>
      <c r="N492" s="210"/>
      <c r="O492" s="210"/>
      <c r="P492" s="210"/>
      <c r="Q492" s="210"/>
      <c r="R492" s="210"/>
      <c r="S492" s="210"/>
      <c r="T492" s="21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06" t="s">
        <v>165</v>
      </c>
      <c r="AU492" s="206" t="s">
        <v>82</v>
      </c>
      <c r="AV492" s="14" t="s">
        <v>80</v>
      </c>
      <c r="AW492" s="14" t="s">
        <v>33</v>
      </c>
      <c r="AX492" s="14" t="s">
        <v>72</v>
      </c>
      <c r="AY492" s="206" t="s">
        <v>147</v>
      </c>
    </row>
    <row r="493" s="13" customFormat="1">
      <c r="A493" s="13"/>
      <c r="B493" s="192"/>
      <c r="C493" s="13"/>
      <c r="D493" s="187" t="s">
        <v>165</v>
      </c>
      <c r="E493" s="193" t="s">
        <v>3</v>
      </c>
      <c r="F493" s="194" t="s">
        <v>919</v>
      </c>
      <c r="G493" s="13"/>
      <c r="H493" s="195">
        <v>13.199999999999999</v>
      </c>
      <c r="I493" s="196"/>
      <c r="J493" s="13"/>
      <c r="K493" s="13"/>
      <c r="L493" s="192"/>
      <c r="M493" s="197"/>
      <c r="N493" s="198"/>
      <c r="O493" s="198"/>
      <c r="P493" s="198"/>
      <c r="Q493" s="198"/>
      <c r="R493" s="198"/>
      <c r="S493" s="198"/>
      <c r="T493" s="19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93" t="s">
        <v>165</v>
      </c>
      <c r="AU493" s="193" t="s">
        <v>82</v>
      </c>
      <c r="AV493" s="13" t="s">
        <v>82</v>
      </c>
      <c r="AW493" s="13" t="s">
        <v>33</v>
      </c>
      <c r="AX493" s="13" t="s">
        <v>80</v>
      </c>
      <c r="AY493" s="193" t="s">
        <v>147</v>
      </c>
    </row>
    <row r="494" s="2" customFormat="1" ht="16.5" customHeight="1">
      <c r="A494" s="39"/>
      <c r="B494" s="173"/>
      <c r="C494" s="174" t="s">
        <v>920</v>
      </c>
      <c r="D494" s="174" t="s">
        <v>150</v>
      </c>
      <c r="E494" s="175" t="s">
        <v>921</v>
      </c>
      <c r="F494" s="176" t="s">
        <v>922</v>
      </c>
      <c r="G494" s="177" t="s">
        <v>366</v>
      </c>
      <c r="H494" s="178">
        <v>64</v>
      </c>
      <c r="I494" s="179"/>
      <c r="J494" s="180">
        <f>ROUND(I494*H494,2)</f>
        <v>0</v>
      </c>
      <c r="K494" s="176" t="s">
        <v>556</v>
      </c>
      <c r="L494" s="40"/>
      <c r="M494" s="181" t="s">
        <v>3</v>
      </c>
      <c r="N494" s="182" t="s">
        <v>43</v>
      </c>
      <c r="O494" s="73"/>
      <c r="P494" s="183">
        <f>O494*H494</f>
        <v>0</v>
      </c>
      <c r="Q494" s="183">
        <v>0.0050000000000000001</v>
      </c>
      <c r="R494" s="183">
        <f>Q494*H494</f>
        <v>0.32000000000000001</v>
      </c>
      <c r="S494" s="183">
        <v>0</v>
      </c>
      <c r="T494" s="184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185" t="s">
        <v>511</v>
      </c>
      <c r="AT494" s="185" t="s">
        <v>150</v>
      </c>
      <c r="AU494" s="185" t="s">
        <v>82</v>
      </c>
      <c r="AY494" s="20" t="s">
        <v>147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20" t="s">
        <v>80</v>
      </c>
      <c r="BK494" s="186">
        <f>ROUND(I494*H494,2)</f>
        <v>0</v>
      </c>
      <c r="BL494" s="20" t="s">
        <v>511</v>
      </c>
      <c r="BM494" s="185" t="s">
        <v>923</v>
      </c>
    </row>
    <row r="495" s="14" customFormat="1">
      <c r="A495" s="14"/>
      <c r="B495" s="205"/>
      <c r="C495" s="14"/>
      <c r="D495" s="187" t="s">
        <v>165</v>
      </c>
      <c r="E495" s="206" t="s">
        <v>3</v>
      </c>
      <c r="F495" s="207" t="s">
        <v>776</v>
      </c>
      <c r="G495" s="14"/>
      <c r="H495" s="206" t="s">
        <v>3</v>
      </c>
      <c r="I495" s="208"/>
      <c r="J495" s="14"/>
      <c r="K495" s="14"/>
      <c r="L495" s="205"/>
      <c r="M495" s="209"/>
      <c r="N495" s="210"/>
      <c r="O495" s="210"/>
      <c r="P495" s="210"/>
      <c r="Q495" s="210"/>
      <c r="R495" s="210"/>
      <c r="S495" s="210"/>
      <c r="T495" s="21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06" t="s">
        <v>165</v>
      </c>
      <c r="AU495" s="206" t="s">
        <v>82</v>
      </c>
      <c r="AV495" s="14" t="s">
        <v>80</v>
      </c>
      <c r="AW495" s="14" t="s">
        <v>33</v>
      </c>
      <c r="AX495" s="14" t="s">
        <v>72</v>
      </c>
      <c r="AY495" s="206" t="s">
        <v>147</v>
      </c>
    </row>
    <row r="496" s="14" customFormat="1">
      <c r="A496" s="14"/>
      <c r="B496" s="205"/>
      <c r="C496" s="14"/>
      <c r="D496" s="187" t="s">
        <v>165</v>
      </c>
      <c r="E496" s="206" t="s">
        <v>3</v>
      </c>
      <c r="F496" s="207" t="s">
        <v>924</v>
      </c>
      <c r="G496" s="14"/>
      <c r="H496" s="206" t="s">
        <v>3</v>
      </c>
      <c r="I496" s="208"/>
      <c r="J496" s="14"/>
      <c r="K496" s="14"/>
      <c r="L496" s="205"/>
      <c r="M496" s="209"/>
      <c r="N496" s="210"/>
      <c r="O496" s="210"/>
      <c r="P496" s="210"/>
      <c r="Q496" s="210"/>
      <c r="R496" s="210"/>
      <c r="S496" s="210"/>
      <c r="T496" s="21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06" t="s">
        <v>165</v>
      </c>
      <c r="AU496" s="206" t="s">
        <v>82</v>
      </c>
      <c r="AV496" s="14" t="s">
        <v>80</v>
      </c>
      <c r="AW496" s="14" t="s">
        <v>33</v>
      </c>
      <c r="AX496" s="14" t="s">
        <v>72</v>
      </c>
      <c r="AY496" s="206" t="s">
        <v>147</v>
      </c>
    </row>
    <row r="497" s="13" customFormat="1">
      <c r="A497" s="13"/>
      <c r="B497" s="192"/>
      <c r="C497" s="13"/>
      <c r="D497" s="187" t="s">
        <v>165</v>
      </c>
      <c r="E497" s="193" t="s">
        <v>3</v>
      </c>
      <c r="F497" s="194" t="s">
        <v>786</v>
      </c>
      <c r="G497" s="13"/>
      <c r="H497" s="195">
        <v>64</v>
      </c>
      <c r="I497" s="196"/>
      <c r="J497" s="13"/>
      <c r="K497" s="13"/>
      <c r="L497" s="192"/>
      <c r="M497" s="197"/>
      <c r="N497" s="198"/>
      <c r="O497" s="198"/>
      <c r="P497" s="198"/>
      <c r="Q497" s="198"/>
      <c r="R497" s="198"/>
      <c r="S497" s="198"/>
      <c r="T497" s="19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3" t="s">
        <v>165</v>
      </c>
      <c r="AU497" s="193" t="s">
        <v>82</v>
      </c>
      <c r="AV497" s="13" t="s">
        <v>82</v>
      </c>
      <c r="AW497" s="13" t="s">
        <v>33</v>
      </c>
      <c r="AX497" s="13" t="s">
        <v>80</v>
      </c>
      <c r="AY497" s="193" t="s">
        <v>147</v>
      </c>
    </row>
    <row r="498" s="2" customFormat="1" ht="16.5" customHeight="1">
      <c r="A498" s="39"/>
      <c r="B498" s="173"/>
      <c r="C498" s="174" t="s">
        <v>925</v>
      </c>
      <c r="D498" s="174" t="s">
        <v>150</v>
      </c>
      <c r="E498" s="175" t="s">
        <v>926</v>
      </c>
      <c r="F498" s="176" t="s">
        <v>927</v>
      </c>
      <c r="G498" s="177" t="s">
        <v>344</v>
      </c>
      <c r="H498" s="178">
        <v>12</v>
      </c>
      <c r="I498" s="179"/>
      <c r="J498" s="180">
        <f>ROUND(I498*H498,2)</f>
        <v>0</v>
      </c>
      <c r="K498" s="176" t="s">
        <v>556</v>
      </c>
      <c r="L498" s="40"/>
      <c r="M498" s="181" t="s">
        <v>3</v>
      </c>
      <c r="N498" s="182" t="s">
        <v>43</v>
      </c>
      <c r="O498" s="73"/>
      <c r="P498" s="183">
        <f>O498*H498</f>
        <v>0</v>
      </c>
      <c r="Q498" s="183">
        <v>0.0050000000000000001</v>
      </c>
      <c r="R498" s="183">
        <f>Q498*H498</f>
        <v>0.059999999999999998</v>
      </c>
      <c r="S498" s="183">
        <v>0</v>
      </c>
      <c r="T498" s="184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185" t="s">
        <v>511</v>
      </c>
      <c r="AT498" s="185" t="s">
        <v>150</v>
      </c>
      <c r="AU498" s="185" t="s">
        <v>82</v>
      </c>
      <c r="AY498" s="20" t="s">
        <v>147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20" t="s">
        <v>80</v>
      </c>
      <c r="BK498" s="186">
        <f>ROUND(I498*H498,2)</f>
        <v>0</v>
      </c>
      <c r="BL498" s="20" t="s">
        <v>511</v>
      </c>
      <c r="BM498" s="185" t="s">
        <v>928</v>
      </c>
    </row>
    <row r="499" s="14" customFormat="1">
      <c r="A499" s="14"/>
      <c r="B499" s="205"/>
      <c r="C499" s="14"/>
      <c r="D499" s="187" t="s">
        <v>165</v>
      </c>
      <c r="E499" s="206" t="s">
        <v>3</v>
      </c>
      <c r="F499" s="207" t="s">
        <v>776</v>
      </c>
      <c r="G499" s="14"/>
      <c r="H499" s="206" t="s">
        <v>3</v>
      </c>
      <c r="I499" s="208"/>
      <c r="J499" s="14"/>
      <c r="K499" s="14"/>
      <c r="L499" s="205"/>
      <c r="M499" s="209"/>
      <c r="N499" s="210"/>
      <c r="O499" s="210"/>
      <c r="P499" s="210"/>
      <c r="Q499" s="210"/>
      <c r="R499" s="210"/>
      <c r="S499" s="210"/>
      <c r="T499" s="21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06" t="s">
        <v>165</v>
      </c>
      <c r="AU499" s="206" t="s">
        <v>82</v>
      </c>
      <c r="AV499" s="14" t="s">
        <v>80</v>
      </c>
      <c r="AW499" s="14" t="s">
        <v>33</v>
      </c>
      <c r="AX499" s="14" t="s">
        <v>72</v>
      </c>
      <c r="AY499" s="206" t="s">
        <v>147</v>
      </c>
    </row>
    <row r="500" s="14" customFormat="1">
      <c r="A500" s="14"/>
      <c r="B500" s="205"/>
      <c r="C500" s="14"/>
      <c r="D500" s="187" t="s">
        <v>165</v>
      </c>
      <c r="E500" s="206" t="s">
        <v>3</v>
      </c>
      <c r="F500" s="207" t="s">
        <v>929</v>
      </c>
      <c r="G500" s="14"/>
      <c r="H500" s="206" t="s">
        <v>3</v>
      </c>
      <c r="I500" s="208"/>
      <c r="J500" s="14"/>
      <c r="K500" s="14"/>
      <c r="L500" s="205"/>
      <c r="M500" s="209"/>
      <c r="N500" s="210"/>
      <c r="O500" s="210"/>
      <c r="P500" s="210"/>
      <c r="Q500" s="210"/>
      <c r="R500" s="210"/>
      <c r="S500" s="210"/>
      <c r="T500" s="21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6" t="s">
        <v>165</v>
      </c>
      <c r="AU500" s="206" t="s">
        <v>82</v>
      </c>
      <c r="AV500" s="14" t="s">
        <v>80</v>
      </c>
      <c r="AW500" s="14" t="s">
        <v>33</v>
      </c>
      <c r="AX500" s="14" t="s">
        <v>72</v>
      </c>
      <c r="AY500" s="206" t="s">
        <v>147</v>
      </c>
    </row>
    <row r="501" s="13" customFormat="1">
      <c r="A501" s="13"/>
      <c r="B501" s="192"/>
      <c r="C501" s="13"/>
      <c r="D501" s="187" t="s">
        <v>165</v>
      </c>
      <c r="E501" s="193" t="s">
        <v>3</v>
      </c>
      <c r="F501" s="194" t="s">
        <v>9</v>
      </c>
      <c r="G501" s="13"/>
      <c r="H501" s="195">
        <v>12</v>
      </c>
      <c r="I501" s="196"/>
      <c r="J501" s="13"/>
      <c r="K501" s="13"/>
      <c r="L501" s="192"/>
      <c r="M501" s="197"/>
      <c r="N501" s="198"/>
      <c r="O501" s="198"/>
      <c r="P501" s="198"/>
      <c r="Q501" s="198"/>
      <c r="R501" s="198"/>
      <c r="S501" s="198"/>
      <c r="T501" s="19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3" t="s">
        <v>165</v>
      </c>
      <c r="AU501" s="193" t="s">
        <v>82</v>
      </c>
      <c r="AV501" s="13" t="s">
        <v>82</v>
      </c>
      <c r="AW501" s="13" t="s">
        <v>33</v>
      </c>
      <c r="AX501" s="13" t="s">
        <v>80</v>
      </c>
      <c r="AY501" s="193" t="s">
        <v>147</v>
      </c>
    </row>
    <row r="502" s="2" customFormat="1" ht="24.15" customHeight="1">
      <c r="A502" s="39"/>
      <c r="B502" s="173"/>
      <c r="C502" s="174" t="s">
        <v>930</v>
      </c>
      <c r="D502" s="174" t="s">
        <v>150</v>
      </c>
      <c r="E502" s="175" t="s">
        <v>931</v>
      </c>
      <c r="F502" s="176" t="s">
        <v>932</v>
      </c>
      <c r="G502" s="177" t="s">
        <v>259</v>
      </c>
      <c r="H502" s="178">
        <v>0.85399999999999998</v>
      </c>
      <c r="I502" s="179"/>
      <c r="J502" s="180">
        <f>ROUND(I502*H502,2)</f>
        <v>0</v>
      </c>
      <c r="K502" s="176" t="s">
        <v>241</v>
      </c>
      <c r="L502" s="40"/>
      <c r="M502" s="181" t="s">
        <v>3</v>
      </c>
      <c r="N502" s="182" t="s">
        <v>43</v>
      </c>
      <c r="O502" s="73"/>
      <c r="P502" s="183">
        <f>O502*H502</f>
        <v>0</v>
      </c>
      <c r="Q502" s="183">
        <v>0</v>
      </c>
      <c r="R502" s="183">
        <f>Q502*H502</f>
        <v>0</v>
      </c>
      <c r="S502" s="183">
        <v>0</v>
      </c>
      <c r="T502" s="184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185" t="s">
        <v>511</v>
      </c>
      <c r="AT502" s="185" t="s">
        <v>150</v>
      </c>
      <c r="AU502" s="185" t="s">
        <v>82</v>
      </c>
      <c r="AY502" s="20" t="s">
        <v>147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20" t="s">
        <v>80</v>
      </c>
      <c r="BK502" s="186">
        <f>ROUND(I502*H502,2)</f>
        <v>0</v>
      </c>
      <c r="BL502" s="20" t="s">
        <v>511</v>
      </c>
      <c r="BM502" s="185" t="s">
        <v>933</v>
      </c>
    </row>
    <row r="503" s="2" customFormat="1">
      <c r="A503" s="39"/>
      <c r="B503" s="40"/>
      <c r="C503" s="39"/>
      <c r="D503" s="203" t="s">
        <v>243</v>
      </c>
      <c r="E503" s="39"/>
      <c r="F503" s="204" t="s">
        <v>934</v>
      </c>
      <c r="G503" s="39"/>
      <c r="H503" s="39"/>
      <c r="I503" s="189"/>
      <c r="J503" s="39"/>
      <c r="K503" s="39"/>
      <c r="L503" s="40"/>
      <c r="M503" s="190"/>
      <c r="N503" s="191"/>
      <c r="O503" s="73"/>
      <c r="P503" s="73"/>
      <c r="Q503" s="73"/>
      <c r="R503" s="73"/>
      <c r="S503" s="73"/>
      <c r="T503" s="74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20" t="s">
        <v>243</v>
      </c>
      <c r="AU503" s="20" t="s">
        <v>82</v>
      </c>
    </row>
    <row r="504" s="12" customFormat="1" ht="22.8" customHeight="1">
      <c r="A504" s="12"/>
      <c r="B504" s="160"/>
      <c r="C504" s="12"/>
      <c r="D504" s="161" t="s">
        <v>71</v>
      </c>
      <c r="E504" s="171" t="s">
        <v>935</v>
      </c>
      <c r="F504" s="171" t="s">
        <v>936</v>
      </c>
      <c r="G504" s="12"/>
      <c r="H504" s="12"/>
      <c r="I504" s="163"/>
      <c r="J504" s="172">
        <f>BK504</f>
        <v>0</v>
      </c>
      <c r="K504" s="12"/>
      <c r="L504" s="160"/>
      <c r="M504" s="165"/>
      <c r="N504" s="166"/>
      <c r="O504" s="166"/>
      <c r="P504" s="167">
        <f>SUM(P505:P547)</f>
        <v>0</v>
      </c>
      <c r="Q504" s="166"/>
      <c r="R504" s="167">
        <f>SUM(R505:R547)</f>
        <v>1.60185</v>
      </c>
      <c r="S504" s="166"/>
      <c r="T504" s="168">
        <f>SUM(T505:T547)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161" t="s">
        <v>82</v>
      </c>
      <c r="AT504" s="169" t="s">
        <v>71</v>
      </c>
      <c r="AU504" s="169" t="s">
        <v>80</v>
      </c>
      <c r="AY504" s="161" t="s">
        <v>147</v>
      </c>
      <c r="BK504" s="170">
        <f>SUM(BK505:BK547)</f>
        <v>0</v>
      </c>
    </row>
    <row r="505" s="2" customFormat="1" ht="16.5" customHeight="1">
      <c r="A505" s="39"/>
      <c r="B505" s="173"/>
      <c r="C505" s="174" t="s">
        <v>937</v>
      </c>
      <c r="D505" s="174" t="s">
        <v>150</v>
      </c>
      <c r="E505" s="175" t="s">
        <v>938</v>
      </c>
      <c r="F505" s="176" t="s">
        <v>939</v>
      </c>
      <c r="G505" s="177" t="s">
        <v>366</v>
      </c>
      <c r="H505" s="178">
        <v>2</v>
      </c>
      <c r="I505" s="179"/>
      <c r="J505" s="180">
        <f>ROUND(I505*H505,2)</f>
        <v>0</v>
      </c>
      <c r="K505" s="176" t="s">
        <v>241</v>
      </c>
      <c r="L505" s="40"/>
      <c r="M505" s="181" t="s">
        <v>3</v>
      </c>
      <c r="N505" s="182" t="s">
        <v>43</v>
      </c>
      <c r="O505" s="73"/>
      <c r="P505" s="183">
        <f>O505*H505</f>
        <v>0</v>
      </c>
      <c r="Q505" s="183">
        <v>0</v>
      </c>
      <c r="R505" s="183">
        <f>Q505*H505</f>
        <v>0</v>
      </c>
      <c r="S505" s="183">
        <v>0</v>
      </c>
      <c r="T505" s="184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185" t="s">
        <v>511</v>
      </c>
      <c r="AT505" s="185" t="s">
        <v>150</v>
      </c>
      <c r="AU505" s="185" t="s">
        <v>82</v>
      </c>
      <c r="AY505" s="20" t="s">
        <v>147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20" t="s">
        <v>80</v>
      </c>
      <c r="BK505" s="186">
        <f>ROUND(I505*H505,2)</f>
        <v>0</v>
      </c>
      <c r="BL505" s="20" t="s">
        <v>511</v>
      </c>
      <c r="BM505" s="185" t="s">
        <v>940</v>
      </c>
    </row>
    <row r="506" s="2" customFormat="1">
      <c r="A506" s="39"/>
      <c r="B506" s="40"/>
      <c r="C506" s="39"/>
      <c r="D506" s="203" t="s">
        <v>243</v>
      </c>
      <c r="E506" s="39"/>
      <c r="F506" s="204" t="s">
        <v>941</v>
      </c>
      <c r="G506" s="39"/>
      <c r="H506" s="39"/>
      <c r="I506" s="189"/>
      <c r="J506" s="39"/>
      <c r="K506" s="39"/>
      <c r="L506" s="40"/>
      <c r="M506" s="190"/>
      <c r="N506" s="191"/>
      <c r="O506" s="73"/>
      <c r="P506" s="73"/>
      <c r="Q506" s="73"/>
      <c r="R506" s="73"/>
      <c r="S506" s="73"/>
      <c r="T506" s="74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20" t="s">
        <v>243</v>
      </c>
      <c r="AU506" s="20" t="s">
        <v>82</v>
      </c>
    </row>
    <row r="507" s="14" customFormat="1">
      <c r="A507" s="14"/>
      <c r="B507" s="205"/>
      <c r="C507" s="14"/>
      <c r="D507" s="187" t="s">
        <v>165</v>
      </c>
      <c r="E507" s="206" t="s">
        <v>3</v>
      </c>
      <c r="F507" s="207" t="s">
        <v>776</v>
      </c>
      <c r="G507" s="14"/>
      <c r="H507" s="206" t="s">
        <v>3</v>
      </c>
      <c r="I507" s="208"/>
      <c r="J507" s="14"/>
      <c r="K507" s="14"/>
      <c r="L507" s="205"/>
      <c r="M507" s="209"/>
      <c r="N507" s="210"/>
      <c r="O507" s="210"/>
      <c r="P507" s="210"/>
      <c r="Q507" s="210"/>
      <c r="R507" s="210"/>
      <c r="S507" s="210"/>
      <c r="T507" s="21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06" t="s">
        <v>165</v>
      </c>
      <c r="AU507" s="206" t="s">
        <v>82</v>
      </c>
      <c r="AV507" s="14" t="s">
        <v>80</v>
      </c>
      <c r="AW507" s="14" t="s">
        <v>33</v>
      </c>
      <c r="AX507" s="14" t="s">
        <v>72</v>
      </c>
      <c r="AY507" s="206" t="s">
        <v>147</v>
      </c>
    </row>
    <row r="508" s="14" customFormat="1">
      <c r="A508" s="14"/>
      <c r="B508" s="205"/>
      <c r="C508" s="14"/>
      <c r="D508" s="187" t="s">
        <v>165</v>
      </c>
      <c r="E508" s="206" t="s">
        <v>3</v>
      </c>
      <c r="F508" s="207" t="s">
        <v>942</v>
      </c>
      <c r="G508" s="14"/>
      <c r="H508" s="206" t="s">
        <v>3</v>
      </c>
      <c r="I508" s="208"/>
      <c r="J508" s="14"/>
      <c r="K508" s="14"/>
      <c r="L508" s="205"/>
      <c r="M508" s="209"/>
      <c r="N508" s="210"/>
      <c r="O508" s="210"/>
      <c r="P508" s="210"/>
      <c r="Q508" s="210"/>
      <c r="R508" s="210"/>
      <c r="S508" s="210"/>
      <c r="T508" s="21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06" t="s">
        <v>165</v>
      </c>
      <c r="AU508" s="206" t="s">
        <v>82</v>
      </c>
      <c r="AV508" s="14" t="s">
        <v>80</v>
      </c>
      <c r="AW508" s="14" t="s">
        <v>33</v>
      </c>
      <c r="AX508" s="14" t="s">
        <v>72</v>
      </c>
      <c r="AY508" s="206" t="s">
        <v>147</v>
      </c>
    </row>
    <row r="509" s="13" customFormat="1">
      <c r="A509" s="13"/>
      <c r="B509" s="192"/>
      <c r="C509" s="13"/>
      <c r="D509" s="187" t="s">
        <v>165</v>
      </c>
      <c r="E509" s="193" t="s">
        <v>3</v>
      </c>
      <c r="F509" s="194" t="s">
        <v>82</v>
      </c>
      <c r="G509" s="13"/>
      <c r="H509" s="195">
        <v>2</v>
      </c>
      <c r="I509" s="196"/>
      <c r="J509" s="13"/>
      <c r="K509" s="13"/>
      <c r="L509" s="192"/>
      <c r="M509" s="197"/>
      <c r="N509" s="198"/>
      <c r="O509" s="198"/>
      <c r="P509" s="198"/>
      <c r="Q509" s="198"/>
      <c r="R509" s="198"/>
      <c r="S509" s="198"/>
      <c r="T509" s="19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3" t="s">
        <v>165</v>
      </c>
      <c r="AU509" s="193" t="s">
        <v>82</v>
      </c>
      <c r="AV509" s="13" t="s">
        <v>82</v>
      </c>
      <c r="AW509" s="13" t="s">
        <v>33</v>
      </c>
      <c r="AX509" s="13" t="s">
        <v>80</v>
      </c>
      <c r="AY509" s="193" t="s">
        <v>147</v>
      </c>
    </row>
    <row r="510" s="2" customFormat="1" ht="16.5" customHeight="1">
      <c r="A510" s="39"/>
      <c r="B510" s="173"/>
      <c r="C510" s="228" t="s">
        <v>943</v>
      </c>
      <c r="D510" s="228" t="s">
        <v>457</v>
      </c>
      <c r="E510" s="229" t="s">
        <v>944</v>
      </c>
      <c r="F510" s="230" t="s">
        <v>945</v>
      </c>
      <c r="G510" s="231" t="s">
        <v>366</v>
      </c>
      <c r="H510" s="232">
        <v>2</v>
      </c>
      <c r="I510" s="233"/>
      <c r="J510" s="234">
        <f>ROUND(I510*H510,2)</f>
        <v>0</v>
      </c>
      <c r="K510" s="230" t="s">
        <v>556</v>
      </c>
      <c r="L510" s="235"/>
      <c r="M510" s="236" t="s">
        <v>3</v>
      </c>
      <c r="N510" s="237" t="s">
        <v>43</v>
      </c>
      <c r="O510" s="73"/>
      <c r="P510" s="183">
        <f>O510*H510</f>
        <v>0</v>
      </c>
      <c r="Q510" s="183">
        <v>0.10000000000000001</v>
      </c>
      <c r="R510" s="183">
        <f>Q510*H510</f>
        <v>0.20000000000000001</v>
      </c>
      <c r="S510" s="183">
        <v>0</v>
      </c>
      <c r="T510" s="184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185" t="s">
        <v>613</v>
      </c>
      <c r="AT510" s="185" t="s">
        <v>457</v>
      </c>
      <c r="AU510" s="185" t="s">
        <v>82</v>
      </c>
      <c r="AY510" s="20" t="s">
        <v>147</v>
      </c>
      <c r="BE510" s="186">
        <f>IF(N510="základní",J510,0)</f>
        <v>0</v>
      </c>
      <c r="BF510" s="186">
        <f>IF(N510="snížená",J510,0)</f>
        <v>0</v>
      </c>
      <c r="BG510" s="186">
        <f>IF(N510="zákl. přenesená",J510,0)</f>
        <v>0</v>
      </c>
      <c r="BH510" s="186">
        <f>IF(N510="sníž. přenesená",J510,0)</f>
        <v>0</v>
      </c>
      <c r="BI510" s="186">
        <f>IF(N510="nulová",J510,0)</f>
        <v>0</v>
      </c>
      <c r="BJ510" s="20" t="s">
        <v>80</v>
      </c>
      <c r="BK510" s="186">
        <f>ROUND(I510*H510,2)</f>
        <v>0</v>
      </c>
      <c r="BL510" s="20" t="s">
        <v>511</v>
      </c>
      <c r="BM510" s="185" t="s">
        <v>946</v>
      </c>
    </row>
    <row r="511" s="13" customFormat="1">
      <c r="A511" s="13"/>
      <c r="B511" s="192"/>
      <c r="C511" s="13"/>
      <c r="D511" s="187" t="s">
        <v>165</v>
      </c>
      <c r="E511" s="193" t="s">
        <v>3</v>
      </c>
      <c r="F511" s="194" t="s">
        <v>82</v>
      </c>
      <c r="G511" s="13"/>
      <c r="H511" s="195">
        <v>2</v>
      </c>
      <c r="I511" s="196"/>
      <c r="J511" s="13"/>
      <c r="K511" s="13"/>
      <c r="L511" s="192"/>
      <c r="M511" s="197"/>
      <c r="N511" s="198"/>
      <c r="O511" s="198"/>
      <c r="P511" s="198"/>
      <c r="Q511" s="198"/>
      <c r="R511" s="198"/>
      <c r="S511" s="198"/>
      <c r="T511" s="19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93" t="s">
        <v>165</v>
      </c>
      <c r="AU511" s="193" t="s">
        <v>82</v>
      </c>
      <c r="AV511" s="13" t="s">
        <v>82</v>
      </c>
      <c r="AW511" s="13" t="s">
        <v>33</v>
      </c>
      <c r="AX511" s="13" t="s">
        <v>80</v>
      </c>
      <c r="AY511" s="193" t="s">
        <v>147</v>
      </c>
    </row>
    <row r="512" s="2" customFormat="1" ht="21.75" customHeight="1">
      <c r="A512" s="39"/>
      <c r="B512" s="173"/>
      <c r="C512" s="174" t="s">
        <v>947</v>
      </c>
      <c r="D512" s="174" t="s">
        <v>150</v>
      </c>
      <c r="E512" s="175" t="s">
        <v>948</v>
      </c>
      <c r="F512" s="176" t="s">
        <v>949</v>
      </c>
      <c r="G512" s="177" t="s">
        <v>366</v>
      </c>
      <c r="H512" s="178">
        <v>2</v>
      </c>
      <c r="I512" s="179"/>
      <c r="J512" s="180">
        <f>ROUND(I512*H512,2)</f>
        <v>0</v>
      </c>
      <c r="K512" s="176" t="s">
        <v>241</v>
      </c>
      <c r="L512" s="40"/>
      <c r="M512" s="181" t="s">
        <v>3</v>
      </c>
      <c r="N512" s="182" t="s">
        <v>43</v>
      </c>
      <c r="O512" s="73"/>
      <c r="P512" s="183">
        <f>O512*H512</f>
        <v>0</v>
      </c>
      <c r="Q512" s="183">
        <v>0.02</v>
      </c>
      <c r="R512" s="183">
        <f>Q512*H512</f>
        <v>0.040000000000000001</v>
      </c>
      <c r="S512" s="183">
        <v>0</v>
      </c>
      <c r="T512" s="184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185" t="s">
        <v>511</v>
      </c>
      <c r="AT512" s="185" t="s">
        <v>150</v>
      </c>
      <c r="AU512" s="185" t="s">
        <v>82</v>
      </c>
      <c r="AY512" s="20" t="s">
        <v>147</v>
      </c>
      <c r="BE512" s="186">
        <f>IF(N512="základní",J512,0)</f>
        <v>0</v>
      </c>
      <c r="BF512" s="186">
        <f>IF(N512="snížená",J512,0)</f>
        <v>0</v>
      </c>
      <c r="BG512" s="186">
        <f>IF(N512="zákl. přenesená",J512,0)</f>
        <v>0</v>
      </c>
      <c r="BH512" s="186">
        <f>IF(N512="sníž. přenesená",J512,0)</f>
        <v>0</v>
      </c>
      <c r="BI512" s="186">
        <f>IF(N512="nulová",J512,0)</f>
        <v>0</v>
      </c>
      <c r="BJ512" s="20" t="s">
        <v>80</v>
      </c>
      <c r="BK512" s="186">
        <f>ROUND(I512*H512,2)</f>
        <v>0</v>
      </c>
      <c r="BL512" s="20" t="s">
        <v>511</v>
      </c>
      <c r="BM512" s="185" t="s">
        <v>950</v>
      </c>
    </row>
    <row r="513" s="2" customFormat="1">
      <c r="A513" s="39"/>
      <c r="B513" s="40"/>
      <c r="C513" s="39"/>
      <c r="D513" s="203" t="s">
        <v>243</v>
      </c>
      <c r="E513" s="39"/>
      <c r="F513" s="204" t="s">
        <v>951</v>
      </c>
      <c r="G513" s="39"/>
      <c r="H513" s="39"/>
      <c r="I513" s="189"/>
      <c r="J513" s="39"/>
      <c r="K513" s="39"/>
      <c r="L513" s="40"/>
      <c r="M513" s="190"/>
      <c r="N513" s="191"/>
      <c r="O513" s="73"/>
      <c r="P513" s="73"/>
      <c r="Q513" s="73"/>
      <c r="R513" s="73"/>
      <c r="S513" s="73"/>
      <c r="T513" s="74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20" t="s">
        <v>243</v>
      </c>
      <c r="AU513" s="20" t="s">
        <v>82</v>
      </c>
    </row>
    <row r="514" s="14" customFormat="1">
      <c r="A514" s="14"/>
      <c r="B514" s="205"/>
      <c r="C514" s="14"/>
      <c r="D514" s="187" t="s">
        <v>165</v>
      </c>
      <c r="E514" s="206" t="s">
        <v>3</v>
      </c>
      <c r="F514" s="207" t="s">
        <v>776</v>
      </c>
      <c r="G514" s="14"/>
      <c r="H514" s="206" t="s">
        <v>3</v>
      </c>
      <c r="I514" s="208"/>
      <c r="J514" s="14"/>
      <c r="K514" s="14"/>
      <c r="L514" s="205"/>
      <c r="M514" s="209"/>
      <c r="N514" s="210"/>
      <c r="O514" s="210"/>
      <c r="P514" s="210"/>
      <c r="Q514" s="210"/>
      <c r="R514" s="210"/>
      <c r="S514" s="210"/>
      <c r="T514" s="21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06" t="s">
        <v>165</v>
      </c>
      <c r="AU514" s="206" t="s">
        <v>82</v>
      </c>
      <c r="AV514" s="14" t="s">
        <v>80</v>
      </c>
      <c r="AW514" s="14" t="s">
        <v>33</v>
      </c>
      <c r="AX514" s="14" t="s">
        <v>72</v>
      </c>
      <c r="AY514" s="206" t="s">
        <v>147</v>
      </c>
    </row>
    <row r="515" s="14" customFormat="1">
      <c r="A515" s="14"/>
      <c r="B515" s="205"/>
      <c r="C515" s="14"/>
      <c r="D515" s="187" t="s">
        <v>165</v>
      </c>
      <c r="E515" s="206" t="s">
        <v>3</v>
      </c>
      <c r="F515" s="207" t="s">
        <v>952</v>
      </c>
      <c r="G515" s="14"/>
      <c r="H515" s="206" t="s">
        <v>3</v>
      </c>
      <c r="I515" s="208"/>
      <c r="J515" s="14"/>
      <c r="K515" s="14"/>
      <c r="L515" s="205"/>
      <c r="M515" s="209"/>
      <c r="N515" s="210"/>
      <c r="O515" s="210"/>
      <c r="P515" s="210"/>
      <c r="Q515" s="210"/>
      <c r="R515" s="210"/>
      <c r="S515" s="210"/>
      <c r="T515" s="21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06" t="s">
        <v>165</v>
      </c>
      <c r="AU515" s="206" t="s">
        <v>82</v>
      </c>
      <c r="AV515" s="14" t="s">
        <v>80</v>
      </c>
      <c r="AW515" s="14" t="s">
        <v>33</v>
      </c>
      <c r="AX515" s="14" t="s">
        <v>72</v>
      </c>
      <c r="AY515" s="206" t="s">
        <v>147</v>
      </c>
    </row>
    <row r="516" s="13" customFormat="1">
      <c r="A516" s="13"/>
      <c r="B516" s="192"/>
      <c r="C516" s="13"/>
      <c r="D516" s="187" t="s">
        <v>165</v>
      </c>
      <c r="E516" s="193" t="s">
        <v>3</v>
      </c>
      <c r="F516" s="194" t="s">
        <v>80</v>
      </c>
      <c r="G516" s="13"/>
      <c r="H516" s="195">
        <v>1</v>
      </c>
      <c r="I516" s="196"/>
      <c r="J516" s="13"/>
      <c r="K516" s="13"/>
      <c r="L516" s="192"/>
      <c r="M516" s="197"/>
      <c r="N516" s="198"/>
      <c r="O516" s="198"/>
      <c r="P516" s="198"/>
      <c r="Q516" s="198"/>
      <c r="R516" s="198"/>
      <c r="S516" s="198"/>
      <c r="T516" s="19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3" t="s">
        <v>165</v>
      </c>
      <c r="AU516" s="193" t="s">
        <v>82</v>
      </c>
      <c r="AV516" s="13" t="s">
        <v>82</v>
      </c>
      <c r="AW516" s="13" t="s">
        <v>33</v>
      </c>
      <c r="AX516" s="13" t="s">
        <v>72</v>
      </c>
      <c r="AY516" s="193" t="s">
        <v>147</v>
      </c>
    </row>
    <row r="517" s="14" customFormat="1">
      <c r="A517" s="14"/>
      <c r="B517" s="205"/>
      <c r="C517" s="14"/>
      <c r="D517" s="187" t="s">
        <v>165</v>
      </c>
      <c r="E517" s="206" t="s">
        <v>3</v>
      </c>
      <c r="F517" s="207" t="s">
        <v>953</v>
      </c>
      <c r="G517" s="14"/>
      <c r="H517" s="206" t="s">
        <v>3</v>
      </c>
      <c r="I517" s="208"/>
      <c r="J517" s="14"/>
      <c r="K517" s="14"/>
      <c r="L517" s="205"/>
      <c r="M517" s="209"/>
      <c r="N517" s="210"/>
      <c r="O517" s="210"/>
      <c r="P517" s="210"/>
      <c r="Q517" s="210"/>
      <c r="R517" s="210"/>
      <c r="S517" s="210"/>
      <c r="T517" s="21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06" t="s">
        <v>165</v>
      </c>
      <c r="AU517" s="206" t="s">
        <v>82</v>
      </c>
      <c r="AV517" s="14" t="s">
        <v>80</v>
      </c>
      <c r="AW517" s="14" t="s">
        <v>33</v>
      </c>
      <c r="AX517" s="14" t="s">
        <v>72</v>
      </c>
      <c r="AY517" s="206" t="s">
        <v>147</v>
      </c>
    </row>
    <row r="518" s="13" customFormat="1">
      <c r="A518" s="13"/>
      <c r="B518" s="192"/>
      <c r="C518" s="13"/>
      <c r="D518" s="187" t="s">
        <v>165</v>
      </c>
      <c r="E518" s="193" t="s">
        <v>3</v>
      </c>
      <c r="F518" s="194" t="s">
        <v>80</v>
      </c>
      <c r="G518" s="13"/>
      <c r="H518" s="195">
        <v>1</v>
      </c>
      <c r="I518" s="196"/>
      <c r="J518" s="13"/>
      <c r="K518" s="13"/>
      <c r="L518" s="192"/>
      <c r="M518" s="197"/>
      <c r="N518" s="198"/>
      <c r="O518" s="198"/>
      <c r="P518" s="198"/>
      <c r="Q518" s="198"/>
      <c r="R518" s="198"/>
      <c r="S518" s="198"/>
      <c r="T518" s="19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3" t="s">
        <v>165</v>
      </c>
      <c r="AU518" s="193" t="s">
        <v>82</v>
      </c>
      <c r="AV518" s="13" t="s">
        <v>82</v>
      </c>
      <c r="AW518" s="13" t="s">
        <v>33</v>
      </c>
      <c r="AX518" s="13" t="s">
        <v>72</v>
      </c>
      <c r="AY518" s="193" t="s">
        <v>147</v>
      </c>
    </row>
    <row r="519" s="15" customFormat="1">
      <c r="A519" s="15"/>
      <c r="B519" s="212"/>
      <c r="C519" s="15"/>
      <c r="D519" s="187" t="s">
        <v>165</v>
      </c>
      <c r="E519" s="213" t="s">
        <v>3</v>
      </c>
      <c r="F519" s="214" t="s">
        <v>247</v>
      </c>
      <c r="G519" s="15"/>
      <c r="H519" s="215">
        <v>2</v>
      </c>
      <c r="I519" s="216"/>
      <c r="J519" s="15"/>
      <c r="K519" s="15"/>
      <c r="L519" s="212"/>
      <c r="M519" s="217"/>
      <c r="N519" s="218"/>
      <c r="O519" s="218"/>
      <c r="P519" s="218"/>
      <c r="Q519" s="218"/>
      <c r="R519" s="218"/>
      <c r="S519" s="218"/>
      <c r="T519" s="21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13" t="s">
        <v>165</v>
      </c>
      <c r="AU519" s="213" t="s">
        <v>82</v>
      </c>
      <c r="AV519" s="15" t="s">
        <v>173</v>
      </c>
      <c r="AW519" s="15" t="s">
        <v>33</v>
      </c>
      <c r="AX519" s="15" t="s">
        <v>80</v>
      </c>
      <c r="AY519" s="213" t="s">
        <v>147</v>
      </c>
    </row>
    <row r="520" s="2" customFormat="1" ht="16.5" customHeight="1">
      <c r="A520" s="39"/>
      <c r="B520" s="173"/>
      <c r="C520" s="228" t="s">
        <v>954</v>
      </c>
      <c r="D520" s="228" t="s">
        <v>457</v>
      </c>
      <c r="E520" s="229" t="s">
        <v>955</v>
      </c>
      <c r="F520" s="230" t="s">
        <v>956</v>
      </c>
      <c r="G520" s="231" t="s">
        <v>366</v>
      </c>
      <c r="H520" s="232">
        <v>1</v>
      </c>
      <c r="I520" s="233"/>
      <c r="J520" s="234">
        <f>ROUND(I520*H520,2)</f>
        <v>0</v>
      </c>
      <c r="K520" s="230" t="s">
        <v>556</v>
      </c>
      <c r="L520" s="235"/>
      <c r="M520" s="236" t="s">
        <v>3</v>
      </c>
      <c r="N520" s="237" t="s">
        <v>43</v>
      </c>
      <c r="O520" s="73"/>
      <c r="P520" s="183">
        <f>O520*H520</f>
        <v>0</v>
      </c>
      <c r="Q520" s="183">
        <v>0.20000000000000001</v>
      </c>
      <c r="R520" s="183">
        <f>Q520*H520</f>
        <v>0.20000000000000001</v>
      </c>
      <c r="S520" s="183">
        <v>0</v>
      </c>
      <c r="T520" s="184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185" t="s">
        <v>613</v>
      </c>
      <c r="AT520" s="185" t="s">
        <v>457</v>
      </c>
      <c r="AU520" s="185" t="s">
        <v>82</v>
      </c>
      <c r="AY520" s="20" t="s">
        <v>147</v>
      </c>
      <c r="BE520" s="186">
        <f>IF(N520="základní",J520,0)</f>
        <v>0</v>
      </c>
      <c r="BF520" s="186">
        <f>IF(N520="snížená",J520,0)</f>
        <v>0</v>
      </c>
      <c r="BG520" s="186">
        <f>IF(N520="zákl. přenesená",J520,0)</f>
        <v>0</v>
      </c>
      <c r="BH520" s="186">
        <f>IF(N520="sníž. přenesená",J520,0)</f>
        <v>0</v>
      </c>
      <c r="BI520" s="186">
        <f>IF(N520="nulová",J520,0)</f>
        <v>0</v>
      </c>
      <c r="BJ520" s="20" t="s">
        <v>80</v>
      </c>
      <c r="BK520" s="186">
        <f>ROUND(I520*H520,2)</f>
        <v>0</v>
      </c>
      <c r="BL520" s="20" t="s">
        <v>511</v>
      </c>
      <c r="BM520" s="185" t="s">
        <v>957</v>
      </c>
    </row>
    <row r="521" s="13" customFormat="1">
      <c r="A521" s="13"/>
      <c r="B521" s="192"/>
      <c r="C521" s="13"/>
      <c r="D521" s="187" t="s">
        <v>165</v>
      </c>
      <c r="E521" s="193" t="s">
        <v>3</v>
      </c>
      <c r="F521" s="194" t="s">
        <v>80</v>
      </c>
      <c r="G521" s="13"/>
      <c r="H521" s="195">
        <v>1</v>
      </c>
      <c r="I521" s="196"/>
      <c r="J521" s="13"/>
      <c r="K521" s="13"/>
      <c r="L521" s="192"/>
      <c r="M521" s="197"/>
      <c r="N521" s="198"/>
      <c r="O521" s="198"/>
      <c r="P521" s="198"/>
      <c r="Q521" s="198"/>
      <c r="R521" s="198"/>
      <c r="S521" s="198"/>
      <c r="T521" s="19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3" t="s">
        <v>165</v>
      </c>
      <c r="AU521" s="193" t="s">
        <v>82</v>
      </c>
      <c r="AV521" s="13" t="s">
        <v>82</v>
      </c>
      <c r="AW521" s="13" t="s">
        <v>33</v>
      </c>
      <c r="AX521" s="13" t="s">
        <v>80</v>
      </c>
      <c r="AY521" s="193" t="s">
        <v>147</v>
      </c>
    </row>
    <row r="522" s="2" customFormat="1" ht="16.5" customHeight="1">
      <c r="A522" s="39"/>
      <c r="B522" s="173"/>
      <c r="C522" s="228" t="s">
        <v>958</v>
      </c>
      <c r="D522" s="228" t="s">
        <v>457</v>
      </c>
      <c r="E522" s="229" t="s">
        <v>959</v>
      </c>
      <c r="F522" s="230" t="s">
        <v>960</v>
      </c>
      <c r="G522" s="231" t="s">
        <v>366</v>
      </c>
      <c r="H522" s="232">
        <v>1</v>
      </c>
      <c r="I522" s="233"/>
      <c r="J522" s="234">
        <f>ROUND(I522*H522,2)</f>
        <v>0</v>
      </c>
      <c r="K522" s="230" t="s">
        <v>556</v>
      </c>
      <c r="L522" s="235"/>
      <c r="M522" s="236" t="s">
        <v>3</v>
      </c>
      <c r="N522" s="237" t="s">
        <v>43</v>
      </c>
      <c r="O522" s="73"/>
      <c r="P522" s="183">
        <f>O522*H522</f>
        <v>0</v>
      </c>
      <c r="Q522" s="183">
        <v>0.20000000000000001</v>
      </c>
      <c r="R522" s="183">
        <f>Q522*H522</f>
        <v>0.20000000000000001</v>
      </c>
      <c r="S522" s="183">
        <v>0</v>
      </c>
      <c r="T522" s="184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185" t="s">
        <v>613</v>
      </c>
      <c r="AT522" s="185" t="s">
        <v>457</v>
      </c>
      <c r="AU522" s="185" t="s">
        <v>82</v>
      </c>
      <c r="AY522" s="20" t="s">
        <v>147</v>
      </c>
      <c r="BE522" s="186">
        <f>IF(N522="základní",J522,0)</f>
        <v>0</v>
      </c>
      <c r="BF522" s="186">
        <f>IF(N522="snížená",J522,0)</f>
        <v>0</v>
      </c>
      <c r="BG522" s="186">
        <f>IF(N522="zákl. přenesená",J522,0)</f>
        <v>0</v>
      </c>
      <c r="BH522" s="186">
        <f>IF(N522="sníž. přenesená",J522,0)</f>
        <v>0</v>
      </c>
      <c r="BI522" s="186">
        <f>IF(N522="nulová",J522,0)</f>
        <v>0</v>
      </c>
      <c r="BJ522" s="20" t="s">
        <v>80</v>
      </c>
      <c r="BK522" s="186">
        <f>ROUND(I522*H522,2)</f>
        <v>0</v>
      </c>
      <c r="BL522" s="20" t="s">
        <v>511</v>
      </c>
      <c r="BM522" s="185" t="s">
        <v>961</v>
      </c>
    </row>
    <row r="523" s="13" customFormat="1">
      <c r="A523" s="13"/>
      <c r="B523" s="192"/>
      <c r="C523" s="13"/>
      <c r="D523" s="187" t="s">
        <v>165</v>
      </c>
      <c r="E523" s="193" t="s">
        <v>3</v>
      </c>
      <c r="F523" s="194" t="s">
        <v>80</v>
      </c>
      <c r="G523" s="13"/>
      <c r="H523" s="195">
        <v>1</v>
      </c>
      <c r="I523" s="196"/>
      <c r="J523" s="13"/>
      <c r="K523" s="13"/>
      <c r="L523" s="192"/>
      <c r="M523" s="197"/>
      <c r="N523" s="198"/>
      <c r="O523" s="198"/>
      <c r="P523" s="198"/>
      <c r="Q523" s="198"/>
      <c r="R523" s="198"/>
      <c r="S523" s="198"/>
      <c r="T523" s="19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3" t="s">
        <v>165</v>
      </c>
      <c r="AU523" s="193" t="s">
        <v>82</v>
      </c>
      <c r="AV523" s="13" t="s">
        <v>82</v>
      </c>
      <c r="AW523" s="13" t="s">
        <v>33</v>
      </c>
      <c r="AX523" s="13" t="s">
        <v>80</v>
      </c>
      <c r="AY523" s="193" t="s">
        <v>147</v>
      </c>
    </row>
    <row r="524" s="2" customFormat="1" ht="37.8" customHeight="1">
      <c r="A524" s="39"/>
      <c r="B524" s="173"/>
      <c r="C524" s="174" t="s">
        <v>962</v>
      </c>
      <c r="D524" s="174" t="s">
        <v>150</v>
      </c>
      <c r="E524" s="175" t="s">
        <v>963</v>
      </c>
      <c r="F524" s="176" t="s">
        <v>964</v>
      </c>
      <c r="G524" s="177" t="s">
        <v>366</v>
      </c>
      <c r="H524" s="178">
        <v>8</v>
      </c>
      <c r="I524" s="179"/>
      <c r="J524" s="180">
        <f>ROUND(I524*H524,2)</f>
        <v>0</v>
      </c>
      <c r="K524" s="176" t="s">
        <v>241</v>
      </c>
      <c r="L524" s="40"/>
      <c r="M524" s="181" t="s">
        <v>3</v>
      </c>
      <c r="N524" s="182" t="s">
        <v>43</v>
      </c>
      <c r="O524" s="73"/>
      <c r="P524" s="183">
        <f>O524*H524</f>
        <v>0</v>
      </c>
      <c r="Q524" s="183">
        <v>0</v>
      </c>
      <c r="R524" s="183">
        <f>Q524*H524</f>
        <v>0</v>
      </c>
      <c r="S524" s="183">
        <v>0</v>
      </c>
      <c r="T524" s="184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185" t="s">
        <v>511</v>
      </c>
      <c r="AT524" s="185" t="s">
        <v>150</v>
      </c>
      <c r="AU524" s="185" t="s">
        <v>82</v>
      </c>
      <c r="AY524" s="20" t="s">
        <v>147</v>
      </c>
      <c r="BE524" s="186">
        <f>IF(N524="základní",J524,0)</f>
        <v>0</v>
      </c>
      <c r="BF524" s="186">
        <f>IF(N524="snížená",J524,0)</f>
        <v>0</v>
      </c>
      <c r="BG524" s="186">
        <f>IF(N524="zákl. přenesená",J524,0)</f>
        <v>0</v>
      </c>
      <c r="BH524" s="186">
        <f>IF(N524="sníž. přenesená",J524,0)</f>
        <v>0</v>
      </c>
      <c r="BI524" s="186">
        <f>IF(N524="nulová",J524,0)</f>
        <v>0</v>
      </c>
      <c r="BJ524" s="20" t="s">
        <v>80</v>
      </c>
      <c r="BK524" s="186">
        <f>ROUND(I524*H524,2)</f>
        <v>0</v>
      </c>
      <c r="BL524" s="20" t="s">
        <v>511</v>
      </c>
      <c r="BM524" s="185" t="s">
        <v>965</v>
      </c>
    </row>
    <row r="525" s="2" customFormat="1">
      <c r="A525" s="39"/>
      <c r="B525" s="40"/>
      <c r="C525" s="39"/>
      <c r="D525" s="203" t="s">
        <v>243</v>
      </c>
      <c r="E525" s="39"/>
      <c r="F525" s="204" t="s">
        <v>966</v>
      </c>
      <c r="G525" s="39"/>
      <c r="H525" s="39"/>
      <c r="I525" s="189"/>
      <c r="J525" s="39"/>
      <c r="K525" s="39"/>
      <c r="L525" s="40"/>
      <c r="M525" s="190"/>
      <c r="N525" s="191"/>
      <c r="O525" s="73"/>
      <c r="P525" s="73"/>
      <c r="Q525" s="73"/>
      <c r="R525" s="73"/>
      <c r="S525" s="73"/>
      <c r="T525" s="74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20" t="s">
        <v>243</v>
      </c>
      <c r="AU525" s="20" t="s">
        <v>82</v>
      </c>
    </row>
    <row r="526" s="14" customFormat="1">
      <c r="A526" s="14"/>
      <c r="B526" s="205"/>
      <c r="C526" s="14"/>
      <c r="D526" s="187" t="s">
        <v>165</v>
      </c>
      <c r="E526" s="206" t="s">
        <v>3</v>
      </c>
      <c r="F526" s="207" t="s">
        <v>967</v>
      </c>
      <c r="G526" s="14"/>
      <c r="H526" s="206" t="s">
        <v>3</v>
      </c>
      <c r="I526" s="208"/>
      <c r="J526" s="14"/>
      <c r="K526" s="14"/>
      <c r="L526" s="205"/>
      <c r="M526" s="209"/>
      <c r="N526" s="210"/>
      <c r="O526" s="210"/>
      <c r="P526" s="210"/>
      <c r="Q526" s="210"/>
      <c r="R526" s="210"/>
      <c r="S526" s="210"/>
      <c r="T526" s="21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06" t="s">
        <v>165</v>
      </c>
      <c r="AU526" s="206" t="s">
        <v>82</v>
      </c>
      <c r="AV526" s="14" t="s">
        <v>80</v>
      </c>
      <c r="AW526" s="14" t="s">
        <v>33</v>
      </c>
      <c r="AX526" s="14" t="s">
        <v>72</v>
      </c>
      <c r="AY526" s="206" t="s">
        <v>147</v>
      </c>
    </row>
    <row r="527" s="13" customFormat="1">
      <c r="A527" s="13"/>
      <c r="B527" s="192"/>
      <c r="C527" s="13"/>
      <c r="D527" s="187" t="s">
        <v>165</v>
      </c>
      <c r="E527" s="193" t="s">
        <v>3</v>
      </c>
      <c r="F527" s="194" t="s">
        <v>194</v>
      </c>
      <c r="G527" s="13"/>
      <c r="H527" s="195">
        <v>8</v>
      </c>
      <c r="I527" s="196"/>
      <c r="J527" s="13"/>
      <c r="K527" s="13"/>
      <c r="L527" s="192"/>
      <c r="M527" s="197"/>
      <c r="N527" s="198"/>
      <c r="O527" s="198"/>
      <c r="P527" s="198"/>
      <c r="Q527" s="198"/>
      <c r="R527" s="198"/>
      <c r="S527" s="198"/>
      <c r="T527" s="19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3" t="s">
        <v>165</v>
      </c>
      <c r="AU527" s="193" t="s">
        <v>82</v>
      </c>
      <c r="AV527" s="13" t="s">
        <v>82</v>
      </c>
      <c r="AW527" s="13" t="s">
        <v>33</v>
      </c>
      <c r="AX527" s="13" t="s">
        <v>80</v>
      </c>
      <c r="AY527" s="193" t="s">
        <v>147</v>
      </c>
    </row>
    <row r="528" s="2" customFormat="1" ht="16.5" customHeight="1">
      <c r="A528" s="39"/>
      <c r="B528" s="173"/>
      <c r="C528" s="228" t="s">
        <v>968</v>
      </c>
      <c r="D528" s="228" t="s">
        <v>457</v>
      </c>
      <c r="E528" s="229" t="s">
        <v>969</v>
      </c>
      <c r="F528" s="230" t="s">
        <v>970</v>
      </c>
      <c r="G528" s="231" t="s">
        <v>366</v>
      </c>
      <c r="H528" s="232">
        <v>8</v>
      </c>
      <c r="I528" s="233"/>
      <c r="J528" s="234">
        <f>ROUND(I528*H528,2)</f>
        <v>0</v>
      </c>
      <c r="K528" s="230" t="s">
        <v>241</v>
      </c>
      <c r="L528" s="235"/>
      <c r="M528" s="236" t="s">
        <v>3</v>
      </c>
      <c r="N528" s="237" t="s">
        <v>43</v>
      </c>
      <c r="O528" s="73"/>
      <c r="P528" s="183">
        <f>O528*H528</f>
        <v>0</v>
      </c>
      <c r="Q528" s="183">
        <v>0.0029499999999999999</v>
      </c>
      <c r="R528" s="183">
        <f>Q528*H528</f>
        <v>0.023599999999999999</v>
      </c>
      <c r="S528" s="183">
        <v>0</v>
      </c>
      <c r="T528" s="184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185" t="s">
        <v>613</v>
      </c>
      <c r="AT528" s="185" t="s">
        <v>457</v>
      </c>
      <c r="AU528" s="185" t="s">
        <v>82</v>
      </c>
      <c r="AY528" s="20" t="s">
        <v>147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20" t="s">
        <v>80</v>
      </c>
      <c r="BK528" s="186">
        <f>ROUND(I528*H528,2)</f>
        <v>0</v>
      </c>
      <c r="BL528" s="20" t="s">
        <v>511</v>
      </c>
      <c r="BM528" s="185" t="s">
        <v>971</v>
      </c>
    </row>
    <row r="529" s="2" customFormat="1" ht="16.5" customHeight="1">
      <c r="A529" s="39"/>
      <c r="B529" s="173"/>
      <c r="C529" s="174" t="s">
        <v>972</v>
      </c>
      <c r="D529" s="174" t="s">
        <v>150</v>
      </c>
      <c r="E529" s="175" t="s">
        <v>973</v>
      </c>
      <c r="F529" s="176" t="s">
        <v>974</v>
      </c>
      <c r="G529" s="177" t="s">
        <v>699</v>
      </c>
      <c r="H529" s="178">
        <v>565</v>
      </c>
      <c r="I529" s="179"/>
      <c r="J529" s="180">
        <f>ROUND(I529*H529,2)</f>
        <v>0</v>
      </c>
      <c r="K529" s="176" t="s">
        <v>241</v>
      </c>
      <c r="L529" s="40"/>
      <c r="M529" s="181" t="s">
        <v>3</v>
      </c>
      <c r="N529" s="182" t="s">
        <v>43</v>
      </c>
      <c r="O529" s="73"/>
      <c r="P529" s="183">
        <f>O529*H529</f>
        <v>0</v>
      </c>
      <c r="Q529" s="183">
        <v>5.0000000000000002E-05</v>
      </c>
      <c r="R529" s="183">
        <f>Q529*H529</f>
        <v>0.028250000000000001</v>
      </c>
      <c r="S529" s="183">
        <v>0</v>
      </c>
      <c r="T529" s="184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185" t="s">
        <v>511</v>
      </c>
      <c r="AT529" s="185" t="s">
        <v>150</v>
      </c>
      <c r="AU529" s="185" t="s">
        <v>82</v>
      </c>
      <c r="AY529" s="20" t="s">
        <v>147</v>
      </c>
      <c r="BE529" s="186">
        <f>IF(N529="základní",J529,0)</f>
        <v>0</v>
      </c>
      <c r="BF529" s="186">
        <f>IF(N529="snížená",J529,0)</f>
        <v>0</v>
      </c>
      <c r="BG529" s="186">
        <f>IF(N529="zákl. přenesená",J529,0)</f>
        <v>0</v>
      </c>
      <c r="BH529" s="186">
        <f>IF(N529="sníž. přenesená",J529,0)</f>
        <v>0</v>
      </c>
      <c r="BI529" s="186">
        <f>IF(N529="nulová",J529,0)</f>
        <v>0</v>
      </c>
      <c r="BJ529" s="20" t="s">
        <v>80</v>
      </c>
      <c r="BK529" s="186">
        <f>ROUND(I529*H529,2)</f>
        <v>0</v>
      </c>
      <c r="BL529" s="20" t="s">
        <v>511</v>
      </c>
      <c r="BM529" s="185" t="s">
        <v>975</v>
      </c>
    </row>
    <row r="530" s="2" customFormat="1">
      <c r="A530" s="39"/>
      <c r="B530" s="40"/>
      <c r="C530" s="39"/>
      <c r="D530" s="203" t="s">
        <v>243</v>
      </c>
      <c r="E530" s="39"/>
      <c r="F530" s="204" t="s">
        <v>976</v>
      </c>
      <c r="G530" s="39"/>
      <c r="H530" s="39"/>
      <c r="I530" s="189"/>
      <c r="J530" s="39"/>
      <c r="K530" s="39"/>
      <c r="L530" s="40"/>
      <c r="M530" s="190"/>
      <c r="N530" s="191"/>
      <c r="O530" s="73"/>
      <c r="P530" s="73"/>
      <c r="Q530" s="73"/>
      <c r="R530" s="73"/>
      <c r="S530" s="73"/>
      <c r="T530" s="74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20" t="s">
        <v>243</v>
      </c>
      <c r="AU530" s="20" t="s">
        <v>82</v>
      </c>
    </row>
    <row r="531" s="13" customFormat="1">
      <c r="A531" s="13"/>
      <c r="B531" s="192"/>
      <c r="C531" s="13"/>
      <c r="D531" s="187" t="s">
        <v>165</v>
      </c>
      <c r="E531" s="193" t="s">
        <v>3</v>
      </c>
      <c r="F531" s="194" t="s">
        <v>977</v>
      </c>
      <c r="G531" s="13"/>
      <c r="H531" s="195">
        <v>565</v>
      </c>
      <c r="I531" s="196"/>
      <c r="J531" s="13"/>
      <c r="K531" s="13"/>
      <c r="L531" s="192"/>
      <c r="M531" s="197"/>
      <c r="N531" s="198"/>
      <c r="O531" s="198"/>
      <c r="P531" s="198"/>
      <c r="Q531" s="198"/>
      <c r="R531" s="198"/>
      <c r="S531" s="198"/>
      <c r="T531" s="19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3" t="s">
        <v>165</v>
      </c>
      <c r="AU531" s="193" t="s">
        <v>82</v>
      </c>
      <c r="AV531" s="13" t="s">
        <v>82</v>
      </c>
      <c r="AW531" s="13" t="s">
        <v>33</v>
      </c>
      <c r="AX531" s="13" t="s">
        <v>80</v>
      </c>
      <c r="AY531" s="193" t="s">
        <v>147</v>
      </c>
    </row>
    <row r="532" s="2" customFormat="1" ht="16.5" customHeight="1">
      <c r="A532" s="39"/>
      <c r="B532" s="173"/>
      <c r="C532" s="228" t="s">
        <v>978</v>
      </c>
      <c r="D532" s="228" t="s">
        <v>457</v>
      </c>
      <c r="E532" s="229" t="s">
        <v>979</v>
      </c>
      <c r="F532" s="230" t="s">
        <v>980</v>
      </c>
      <c r="G532" s="231" t="s">
        <v>366</v>
      </c>
      <c r="H532" s="232">
        <v>1</v>
      </c>
      <c r="I532" s="233"/>
      <c r="J532" s="234">
        <f>ROUND(I532*H532,2)</f>
        <v>0</v>
      </c>
      <c r="K532" s="230" t="s">
        <v>556</v>
      </c>
      <c r="L532" s="235"/>
      <c r="M532" s="236" t="s">
        <v>3</v>
      </c>
      <c r="N532" s="237" t="s">
        <v>43</v>
      </c>
      <c r="O532" s="73"/>
      <c r="P532" s="183">
        <f>O532*H532</f>
        <v>0</v>
      </c>
      <c r="Q532" s="183">
        <v>0.56999999999999995</v>
      </c>
      <c r="R532" s="183">
        <f>Q532*H532</f>
        <v>0.56999999999999995</v>
      </c>
      <c r="S532" s="183">
        <v>0</v>
      </c>
      <c r="T532" s="184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185" t="s">
        <v>613</v>
      </c>
      <c r="AT532" s="185" t="s">
        <v>457</v>
      </c>
      <c r="AU532" s="185" t="s">
        <v>82</v>
      </c>
      <c r="AY532" s="20" t="s">
        <v>147</v>
      </c>
      <c r="BE532" s="186">
        <f>IF(N532="základní",J532,0)</f>
        <v>0</v>
      </c>
      <c r="BF532" s="186">
        <f>IF(N532="snížená",J532,0)</f>
        <v>0</v>
      </c>
      <c r="BG532" s="186">
        <f>IF(N532="zákl. přenesená",J532,0)</f>
        <v>0</v>
      </c>
      <c r="BH532" s="186">
        <f>IF(N532="sníž. přenesená",J532,0)</f>
        <v>0</v>
      </c>
      <c r="BI532" s="186">
        <f>IF(N532="nulová",J532,0)</f>
        <v>0</v>
      </c>
      <c r="BJ532" s="20" t="s">
        <v>80</v>
      </c>
      <c r="BK532" s="186">
        <f>ROUND(I532*H532,2)</f>
        <v>0</v>
      </c>
      <c r="BL532" s="20" t="s">
        <v>511</v>
      </c>
      <c r="BM532" s="185" t="s">
        <v>981</v>
      </c>
    </row>
    <row r="533" s="13" customFormat="1">
      <c r="A533" s="13"/>
      <c r="B533" s="192"/>
      <c r="C533" s="13"/>
      <c r="D533" s="187" t="s">
        <v>165</v>
      </c>
      <c r="E533" s="193" t="s">
        <v>3</v>
      </c>
      <c r="F533" s="194" t="s">
        <v>80</v>
      </c>
      <c r="G533" s="13"/>
      <c r="H533" s="195">
        <v>1</v>
      </c>
      <c r="I533" s="196"/>
      <c r="J533" s="13"/>
      <c r="K533" s="13"/>
      <c r="L533" s="192"/>
      <c r="M533" s="197"/>
      <c r="N533" s="198"/>
      <c r="O533" s="198"/>
      <c r="P533" s="198"/>
      <c r="Q533" s="198"/>
      <c r="R533" s="198"/>
      <c r="S533" s="198"/>
      <c r="T533" s="19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93" t="s">
        <v>165</v>
      </c>
      <c r="AU533" s="193" t="s">
        <v>82</v>
      </c>
      <c r="AV533" s="13" t="s">
        <v>82</v>
      </c>
      <c r="AW533" s="13" t="s">
        <v>33</v>
      </c>
      <c r="AX533" s="13" t="s">
        <v>80</v>
      </c>
      <c r="AY533" s="193" t="s">
        <v>147</v>
      </c>
    </row>
    <row r="534" s="2" customFormat="1" ht="49.05" customHeight="1">
      <c r="A534" s="39"/>
      <c r="B534" s="173"/>
      <c r="C534" s="174" t="s">
        <v>982</v>
      </c>
      <c r="D534" s="174" t="s">
        <v>150</v>
      </c>
      <c r="E534" s="175" t="s">
        <v>983</v>
      </c>
      <c r="F534" s="176" t="s">
        <v>984</v>
      </c>
      <c r="G534" s="177" t="s">
        <v>366</v>
      </c>
      <c r="H534" s="178">
        <v>2</v>
      </c>
      <c r="I534" s="179"/>
      <c r="J534" s="180">
        <f>ROUND(I534*H534,2)</f>
        <v>0</v>
      </c>
      <c r="K534" s="176" t="s">
        <v>556</v>
      </c>
      <c r="L534" s="40"/>
      <c r="M534" s="181" t="s">
        <v>3</v>
      </c>
      <c r="N534" s="182" t="s">
        <v>43</v>
      </c>
      <c r="O534" s="73"/>
      <c r="P534" s="183">
        <f>O534*H534</f>
        <v>0</v>
      </c>
      <c r="Q534" s="183">
        <v>0.050000000000000003</v>
      </c>
      <c r="R534" s="183">
        <f>Q534*H534</f>
        <v>0.10000000000000001</v>
      </c>
      <c r="S534" s="183">
        <v>0</v>
      </c>
      <c r="T534" s="184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185" t="s">
        <v>511</v>
      </c>
      <c r="AT534" s="185" t="s">
        <v>150</v>
      </c>
      <c r="AU534" s="185" t="s">
        <v>82</v>
      </c>
      <c r="AY534" s="20" t="s">
        <v>147</v>
      </c>
      <c r="BE534" s="186">
        <f>IF(N534="základní",J534,0)</f>
        <v>0</v>
      </c>
      <c r="BF534" s="186">
        <f>IF(N534="snížená",J534,0)</f>
        <v>0</v>
      </c>
      <c r="BG534" s="186">
        <f>IF(N534="zákl. přenesená",J534,0)</f>
        <v>0</v>
      </c>
      <c r="BH534" s="186">
        <f>IF(N534="sníž. přenesená",J534,0)</f>
        <v>0</v>
      </c>
      <c r="BI534" s="186">
        <f>IF(N534="nulová",J534,0)</f>
        <v>0</v>
      </c>
      <c r="BJ534" s="20" t="s">
        <v>80</v>
      </c>
      <c r="BK534" s="186">
        <f>ROUND(I534*H534,2)</f>
        <v>0</v>
      </c>
      <c r="BL534" s="20" t="s">
        <v>511</v>
      </c>
      <c r="BM534" s="185" t="s">
        <v>985</v>
      </c>
    </row>
    <row r="535" s="14" customFormat="1">
      <c r="A535" s="14"/>
      <c r="B535" s="205"/>
      <c r="C535" s="14"/>
      <c r="D535" s="187" t="s">
        <v>165</v>
      </c>
      <c r="E535" s="206" t="s">
        <v>3</v>
      </c>
      <c r="F535" s="207" t="s">
        <v>776</v>
      </c>
      <c r="G535" s="14"/>
      <c r="H535" s="206" t="s">
        <v>3</v>
      </c>
      <c r="I535" s="208"/>
      <c r="J535" s="14"/>
      <c r="K535" s="14"/>
      <c r="L535" s="205"/>
      <c r="M535" s="209"/>
      <c r="N535" s="210"/>
      <c r="O535" s="210"/>
      <c r="P535" s="210"/>
      <c r="Q535" s="210"/>
      <c r="R535" s="210"/>
      <c r="S535" s="210"/>
      <c r="T535" s="21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6" t="s">
        <v>165</v>
      </c>
      <c r="AU535" s="206" t="s">
        <v>82</v>
      </c>
      <c r="AV535" s="14" t="s">
        <v>80</v>
      </c>
      <c r="AW535" s="14" t="s">
        <v>33</v>
      </c>
      <c r="AX535" s="14" t="s">
        <v>72</v>
      </c>
      <c r="AY535" s="206" t="s">
        <v>147</v>
      </c>
    </row>
    <row r="536" s="14" customFormat="1">
      <c r="A536" s="14"/>
      <c r="B536" s="205"/>
      <c r="C536" s="14"/>
      <c r="D536" s="187" t="s">
        <v>165</v>
      </c>
      <c r="E536" s="206" t="s">
        <v>3</v>
      </c>
      <c r="F536" s="207" t="s">
        <v>986</v>
      </c>
      <c r="G536" s="14"/>
      <c r="H536" s="206" t="s">
        <v>3</v>
      </c>
      <c r="I536" s="208"/>
      <c r="J536" s="14"/>
      <c r="K536" s="14"/>
      <c r="L536" s="205"/>
      <c r="M536" s="209"/>
      <c r="N536" s="210"/>
      <c r="O536" s="210"/>
      <c r="P536" s="210"/>
      <c r="Q536" s="210"/>
      <c r="R536" s="210"/>
      <c r="S536" s="210"/>
      <c r="T536" s="21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06" t="s">
        <v>165</v>
      </c>
      <c r="AU536" s="206" t="s">
        <v>82</v>
      </c>
      <c r="AV536" s="14" t="s">
        <v>80</v>
      </c>
      <c r="AW536" s="14" t="s">
        <v>33</v>
      </c>
      <c r="AX536" s="14" t="s">
        <v>72</v>
      </c>
      <c r="AY536" s="206" t="s">
        <v>147</v>
      </c>
    </row>
    <row r="537" s="13" customFormat="1">
      <c r="A537" s="13"/>
      <c r="B537" s="192"/>
      <c r="C537" s="13"/>
      <c r="D537" s="187" t="s">
        <v>165</v>
      </c>
      <c r="E537" s="193" t="s">
        <v>3</v>
      </c>
      <c r="F537" s="194" t="s">
        <v>82</v>
      </c>
      <c r="G537" s="13"/>
      <c r="H537" s="195">
        <v>2</v>
      </c>
      <c r="I537" s="196"/>
      <c r="J537" s="13"/>
      <c r="K537" s="13"/>
      <c r="L537" s="192"/>
      <c r="M537" s="197"/>
      <c r="N537" s="198"/>
      <c r="O537" s="198"/>
      <c r="P537" s="198"/>
      <c r="Q537" s="198"/>
      <c r="R537" s="198"/>
      <c r="S537" s="198"/>
      <c r="T537" s="19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3" t="s">
        <v>165</v>
      </c>
      <c r="AU537" s="193" t="s">
        <v>82</v>
      </c>
      <c r="AV537" s="13" t="s">
        <v>82</v>
      </c>
      <c r="AW537" s="13" t="s">
        <v>33</v>
      </c>
      <c r="AX537" s="13" t="s">
        <v>80</v>
      </c>
      <c r="AY537" s="193" t="s">
        <v>147</v>
      </c>
    </row>
    <row r="538" s="2" customFormat="1" ht="52.2" customHeight="1">
      <c r="A538" s="39"/>
      <c r="B538" s="173"/>
      <c r="C538" s="174" t="s">
        <v>987</v>
      </c>
      <c r="D538" s="174" t="s">
        <v>150</v>
      </c>
      <c r="E538" s="175" t="s">
        <v>988</v>
      </c>
      <c r="F538" s="176" t="s">
        <v>989</v>
      </c>
      <c r="G538" s="177" t="s">
        <v>366</v>
      </c>
      <c r="H538" s="178">
        <v>2</v>
      </c>
      <c r="I538" s="179"/>
      <c r="J538" s="180">
        <f>ROUND(I538*H538,2)</f>
        <v>0</v>
      </c>
      <c r="K538" s="176" t="s">
        <v>556</v>
      </c>
      <c r="L538" s="40"/>
      <c r="M538" s="181" t="s">
        <v>3</v>
      </c>
      <c r="N538" s="182" t="s">
        <v>43</v>
      </c>
      <c r="O538" s="73"/>
      <c r="P538" s="183">
        <f>O538*H538</f>
        <v>0</v>
      </c>
      <c r="Q538" s="183">
        <v>0.02</v>
      </c>
      <c r="R538" s="183">
        <f>Q538*H538</f>
        <v>0.040000000000000001</v>
      </c>
      <c r="S538" s="183">
        <v>0</v>
      </c>
      <c r="T538" s="184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185" t="s">
        <v>511</v>
      </c>
      <c r="AT538" s="185" t="s">
        <v>150</v>
      </c>
      <c r="AU538" s="185" t="s">
        <v>82</v>
      </c>
      <c r="AY538" s="20" t="s">
        <v>147</v>
      </c>
      <c r="BE538" s="186">
        <f>IF(N538="základní",J538,0)</f>
        <v>0</v>
      </c>
      <c r="BF538" s="186">
        <f>IF(N538="snížená",J538,0)</f>
        <v>0</v>
      </c>
      <c r="BG538" s="186">
        <f>IF(N538="zákl. přenesená",J538,0)</f>
        <v>0</v>
      </c>
      <c r="BH538" s="186">
        <f>IF(N538="sníž. přenesená",J538,0)</f>
        <v>0</v>
      </c>
      <c r="BI538" s="186">
        <f>IF(N538="nulová",J538,0)</f>
        <v>0</v>
      </c>
      <c r="BJ538" s="20" t="s">
        <v>80</v>
      </c>
      <c r="BK538" s="186">
        <f>ROUND(I538*H538,2)</f>
        <v>0</v>
      </c>
      <c r="BL538" s="20" t="s">
        <v>511</v>
      </c>
      <c r="BM538" s="185" t="s">
        <v>990</v>
      </c>
    </row>
    <row r="539" s="14" customFormat="1">
      <c r="A539" s="14"/>
      <c r="B539" s="205"/>
      <c r="C539" s="14"/>
      <c r="D539" s="187" t="s">
        <v>165</v>
      </c>
      <c r="E539" s="206" t="s">
        <v>3</v>
      </c>
      <c r="F539" s="207" t="s">
        <v>776</v>
      </c>
      <c r="G539" s="14"/>
      <c r="H539" s="206" t="s">
        <v>3</v>
      </c>
      <c r="I539" s="208"/>
      <c r="J539" s="14"/>
      <c r="K539" s="14"/>
      <c r="L539" s="205"/>
      <c r="M539" s="209"/>
      <c r="N539" s="210"/>
      <c r="O539" s="210"/>
      <c r="P539" s="210"/>
      <c r="Q539" s="210"/>
      <c r="R539" s="210"/>
      <c r="S539" s="210"/>
      <c r="T539" s="21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06" t="s">
        <v>165</v>
      </c>
      <c r="AU539" s="206" t="s">
        <v>82</v>
      </c>
      <c r="AV539" s="14" t="s">
        <v>80</v>
      </c>
      <c r="AW539" s="14" t="s">
        <v>33</v>
      </c>
      <c r="AX539" s="14" t="s">
        <v>72</v>
      </c>
      <c r="AY539" s="206" t="s">
        <v>147</v>
      </c>
    </row>
    <row r="540" s="14" customFormat="1">
      <c r="A540" s="14"/>
      <c r="B540" s="205"/>
      <c r="C540" s="14"/>
      <c r="D540" s="187" t="s">
        <v>165</v>
      </c>
      <c r="E540" s="206" t="s">
        <v>3</v>
      </c>
      <c r="F540" s="207" t="s">
        <v>991</v>
      </c>
      <c r="G540" s="14"/>
      <c r="H540" s="206" t="s">
        <v>3</v>
      </c>
      <c r="I540" s="208"/>
      <c r="J540" s="14"/>
      <c r="K540" s="14"/>
      <c r="L540" s="205"/>
      <c r="M540" s="209"/>
      <c r="N540" s="210"/>
      <c r="O540" s="210"/>
      <c r="P540" s="210"/>
      <c r="Q540" s="210"/>
      <c r="R540" s="210"/>
      <c r="S540" s="210"/>
      <c r="T540" s="21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06" t="s">
        <v>165</v>
      </c>
      <c r="AU540" s="206" t="s">
        <v>82</v>
      </c>
      <c r="AV540" s="14" t="s">
        <v>80</v>
      </c>
      <c r="AW540" s="14" t="s">
        <v>33</v>
      </c>
      <c r="AX540" s="14" t="s">
        <v>72</v>
      </c>
      <c r="AY540" s="206" t="s">
        <v>147</v>
      </c>
    </row>
    <row r="541" s="13" customFormat="1">
      <c r="A541" s="13"/>
      <c r="B541" s="192"/>
      <c r="C541" s="13"/>
      <c r="D541" s="187" t="s">
        <v>165</v>
      </c>
      <c r="E541" s="193" t="s">
        <v>3</v>
      </c>
      <c r="F541" s="194" t="s">
        <v>82</v>
      </c>
      <c r="G541" s="13"/>
      <c r="H541" s="195">
        <v>2</v>
      </c>
      <c r="I541" s="196"/>
      <c r="J541" s="13"/>
      <c r="K541" s="13"/>
      <c r="L541" s="192"/>
      <c r="M541" s="197"/>
      <c r="N541" s="198"/>
      <c r="O541" s="198"/>
      <c r="P541" s="198"/>
      <c r="Q541" s="198"/>
      <c r="R541" s="198"/>
      <c r="S541" s="198"/>
      <c r="T541" s="19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3" t="s">
        <v>165</v>
      </c>
      <c r="AU541" s="193" t="s">
        <v>82</v>
      </c>
      <c r="AV541" s="13" t="s">
        <v>82</v>
      </c>
      <c r="AW541" s="13" t="s">
        <v>33</v>
      </c>
      <c r="AX541" s="13" t="s">
        <v>80</v>
      </c>
      <c r="AY541" s="193" t="s">
        <v>147</v>
      </c>
    </row>
    <row r="542" s="2" customFormat="1" ht="52.2" customHeight="1">
      <c r="A542" s="39"/>
      <c r="B542" s="173"/>
      <c r="C542" s="174" t="s">
        <v>992</v>
      </c>
      <c r="D542" s="174" t="s">
        <v>150</v>
      </c>
      <c r="E542" s="175" t="s">
        <v>993</v>
      </c>
      <c r="F542" s="176" t="s">
        <v>994</v>
      </c>
      <c r="G542" s="177" t="s">
        <v>366</v>
      </c>
      <c r="H542" s="178">
        <v>1</v>
      </c>
      <c r="I542" s="179"/>
      <c r="J542" s="180">
        <f>ROUND(I542*H542,2)</f>
        <v>0</v>
      </c>
      <c r="K542" s="176" t="s">
        <v>556</v>
      </c>
      <c r="L542" s="40"/>
      <c r="M542" s="181" t="s">
        <v>3</v>
      </c>
      <c r="N542" s="182" t="s">
        <v>43</v>
      </c>
      <c r="O542" s="73"/>
      <c r="P542" s="183">
        <f>O542*H542</f>
        <v>0</v>
      </c>
      <c r="Q542" s="183">
        <v>0.20000000000000001</v>
      </c>
      <c r="R542" s="183">
        <f>Q542*H542</f>
        <v>0.20000000000000001</v>
      </c>
      <c r="S542" s="183">
        <v>0</v>
      </c>
      <c r="T542" s="184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185" t="s">
        <v>511</v>
      </c>
      <c r="AT542" s="185" t="s">
        <v>150</v>
      </c>
      <c r="AU542" s="185" t="s">
        <v>82</v>
      </c>
      <c r="AY542" s="20" t="s">
        <v>147</v>
      </c>
      <c r="BE542" s="186">
        <f>IF(N542="základní",J542,0)</f>
        <v>0</v>
      </c>
      <c r="BF542" s="186">
        <f>IF(N542="snížená",J542,0)</f>
        <v>0</v>
      </c>
      <c r="BG542" s="186">
        <f>IF(N542="zákl. přenesená",J542,0)</f>
        <v>0</v>
      </c>
      <c r="BH542" s="186">
        <f>IF(N542="sníž. přenesená",J542,0)</f>
        <v>0</v>
      </c>
      <c r="BI542" s="186">
        <f>IF(N542="nulová",J542,0)</f>
        <v>0</v>
      </c>
      <c r="BJ542" s="20" t="s">
        <v>80</v>
      </c>
      <c r="BK542" s="186">
        <f>ROUND(I542*H542,2)</f>
        <v>0</v>
      </c>
      <c r="BL542" s="20" t="s">
        <v>511</v>
      </c>
      <c r="BM542" s="185" t="s">
        <v>995</v>
      </c>
    </row>
    <row r="543" s="14" customFormat="1">
      <c r="A543" s="14"/>
      <c r="B543" s="205"/>
      <c r="C543" s="14"/>
      <c r="D543" s="187" t="s">
        <v>165</v>
      </c>
      <c r="E543" s="206" t="s">
        <v>3</v>
      </c>
      <c r="F543" s="207" t="s">
        <v>776</v>
      </c>
      <c r="G543" s="14"/>
      <c r="H543" s="206" t="s">
        <v>3</v>
      </c>
      <c r="I543" s="208"/>
      <c r="J543" s="14"/>
      <c r="K543" s="14"/>
      <c r="L543" s="205"/>
      <c r="M543" s="209"/>
      <c r="N543" s="210"/>
      <c r="O543" s="210"/>
      <c r="P543" s="210"/>
      <c r="Q543" s="210"/>
      <c r="R543" s="210"/>
      <c r="S543" s="210"/>
      <c r="T543" s="21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06" t="s">
        <v>165</v>
      </c>
      <c r="AU543" s="206" t="s">
        <v>82</v>
      </c>
      <c r="AV543" s="14" t="s">
        <v>80</v>
      </c>
      <c r="AW543" s="14" t="s">
        <v>33</v>
      </c>
      <c r="AX543" s="14" t="s">
        <v>72</v>
      </c>
      <c r="AY543" s="206" t="s">
        <v>147</v>
      </c>
    </row>
    <row r="544" s="14" customFormat="1">
      <c r="A544" s="14"/>
      <c r="B544" s="205"/>
      <c r="C544" s="14"/>
      <c r="D544" s="187" t="s">
        <v>165</v>
      </c>
      <c r="E544" s="206" t="s">
        <v>3</v>
      </c>
      <c r="F544" s="207" t="s">
        <v>996</v>
      </c>
      <c r="G544" s="14"/>
      <c r="H544" s="206" t="s">
        <v>3</v>
      </c>
      <c r="I544" s="208"/>
      <c r="J544" s="14"/>
      <c r="K544" s="14"/>
      <c r="L544" s="205"/>
      <c r="M544" s="209"/>
      <c r="N544" s="210"/>
      <c r="O544" s="210"/>
      <c r="P544" s="210"/>
      <c r="Q544" s="210"/>
      <c r="R544" s="210"/>
      <c r="S544" s="210"/>
      <c r="T544" s="21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6" t="s">
        <v>165</v>
      </c>
      <c r="AU544" s="206" t="s">
        <v>82</v>
      </c>
      <c r="AV544" s="14" t="s">
        <v>80</v>
      </c>
      <c r="AW544" s="14" t="s">
        <v>33</v>
      </c>
      <c r="AX544" s="14" t="s">
        <v>72</v>
      </c>
      <c r="AY544" s="206" t="s">
        <v>147</v>
      </c>
    </row>
    <row r="545" s="13" customFormat="1">
      <c r="A545" s="13"/>
      <c r="B545" s="192"/>
      <c r="C545" s="13"/>
      <c r="D545" s="187" t="s">
        <v>165</v>
      </c>
      <c r="E545" s="193" t="s">
        <v>3</v>
      </c>
      <c r="F545" s="194" t="s">
        <v>80</v>
      </c>
      <c r="G545" s="13"/>
      <c r="H545" s="195">
        <v>1</v>
      </c>
      <c r="I545" s="196"/>
      <c r="J545" s="13"/>
      <c r="K545" s="13"/>
      <c r="L545" s="192"/>
      <c r="M545" s="197"/>
      <c r="N545" s="198"/>
      <c r="O545" s="198"/>
      <c r="P545" s="198"/>
      <c r="Q545" s="198"/>
      <c r="R545" s="198"/>
      <c r="S545" s="198"/>
      <c r="T545" s="19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3" t="s">
        <v>165</v>
      </c>
      <c r="AU545" s="193" t="s">
        <v>82</v>
      </c>
      <c r="AV545" s="13" t="s">
        <v>82</v>
      </c>
      <c r="AW545" s="13" t="s">
        <v>33</v>
      </c>
      <c r="AX545" s="13" t="s">
        <v>80</v>
      </c>
      <c r="AY545" s="193" t="s">
        <v>147</v>
      </c>
    </row>
    <row r="546" s="2" customFormat="1" ht="24.15" customHeight="1">
      <c r="A546" s="39"/>
      <c r="B546" s="173"/>
      <c r="C546" s="174" t="s">
        <v>997</v>
      </c>
      <c r="D546" s="174" t="s">
        <v>150</v>
      </c>
      <c r="E546" s="175" t="s">
        <v>998</v>
      </c>
      <c r="F546" s="176" t="s">
        <v>999</v>
      </c>
      <c r="G546" s="177" t="s">
        <v>259</v>
      </c>
      <c r="H546" s="178">
        <v>1.6020000000000001</v>
      </c>
      <c r="I546" s="179"/>
      <c r="J546" s="180">
        <f>ROUND(I546*H546,2)</f>
        <v>0</v>
      </c>
      <c r="K546" s="176" t="s">
        <v>241</v>
      </c>
      <c r="L546" s="40"/>
      <c r="M546" s="181" t="s">
        <v>3</v>
      </c>
      <c r="N546" s="182" t="s">
        <v>43</v>
      </c>
      <c r="O546" s="73"/>
      <c r="P546" s="183">
        <f>O546*H546</f>
        <v>0</v>
      </c>
      <c r="Q546" s="183">
        <v>0</v>
      </c>
      <c r="R546" s="183">
        <f>Q546*H546</f>
        <v>0</v>
      </c>
      <c r="S546" s="183">
        <v>0</v>
      </c>
      <c r="T546" s="184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185" t="s">
        <v>511</v>
      </c>
      <c r="AT546" s="185" t="s">
        <v>150</v>
      </c>
      <c r="AU546" s="185" t="s">
        <v>82</v>
      </c>
      <c r="AY546" s="20" t="s">
        <v>147</v>
      </c>
      <c r="BE546" s="186">
        <f>IF(N546="základní",J546,0)</f>
        <v>0</v>
      </c>
      <c r="BF546" s="186">
        <f>IF(N546="snížená",J546,0)</f>
        <v>0</v>
      </c>
      <c r="BG546" s="186">
        <f>IF(N546="zákl. přenesená",J546,0)</f>
        <v>0</v>
      </c>
      <c r="BH546" s="186">
        <f>IF(N546="sníž. přenesená",J546,0)</f>
        <v>0</v>
      </c>
      <c r="BI546" s="186">
        <f>IF(N546="nulová",J546,0)</f>
        <v>0</v>
      </c>
      <c r="BJ546" s="20" t="s">
        <v>80</v>
      </c>
      <c r="BK546" s="186">
        <f>ROUND(I546*H546,2)</f>
        <v>0</v>
      </c>
      <c r="BL546" s="20" t="s">
        <v>511</v>
      </c>
      <c r="BM546" s="185" t="s">
        <v>1000</v>
      </c>
    </row>
    <row r="547" s="2" customFormat="1">
      <c r="A547" s="39"/>
      <c r="B547" s="40"/>
      <c r="C547" s="39"/>
      <c r="D547" s="203" t="s">
        <v>243</v>
      </c>
      <c r="E547" s="39"/>
      <c r="F547" s="204" t="s">
        <v>1001</v>
      </c>
      <c r="G547" s="39"/>
      <c r="H547" s="39"/>
      <c r="I547" s="189"/>
      <c r="J547" s="39"/>
      <c r="K547" s="39"/>
      <c r="L547" s="40"/>
      <c r="M547" s="220"/>
      <c r="N547" s="221"/>
      <c r="O547" s="222"/>
      <c r="P547" s="222"/>
      <c r="Q547" s="222"/>
      <c r="R547" s="222"/>
      <c r="S547" s="222"/>
      <c r="T547" s="22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20" t="s">
        <v>243</v>
      </c>
      <c r="AU547" s="20" t="s">
        <v>82</v>
      </c>
    </row>
    <row r="548" s="2" customFormat="1" ht="6.96" customHeight="1">
      <c r="A548" s="39"/>
      <c r="B548" s="56"/>
      <c r="C548" s="57"/>
      <c r="D548" s="57"/>
      <c r="E548" s="57"/>
      <c r="F548" s="57"/>
      <c r="G548" s="57"/>
      <c r="H548" s="57"/>
      <c r="I548" s="57"/>
      <c r="J548" s="57"/>
      <c r="K548" s="57"/>
      <c r="L548" s="40"/>
      <c r="M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</row>
  </sheetData>
  <autoFilter ref="C95:K547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4_01/131251104"/>
    <hyperlink ref="F110" r:id="rId2" display="https://podminky.urs.cz/item/CS_URS_2024_01/162751117"/>
    <hyperlink ref="F114" r:id="rId3" display="https://podminky.urs.cz/item/CS_URS_2024_01/162751119"/>
    <hyperlink ref="F119" r:id="rId4" display="https://podminky.urs.cz/item/CS_URS_2024_01/167151111"/>
    <hyperlink ref="F132" r:id="rId5" display="https://podminky.urs.cz/item/CS_URS_2024_01/174151101"/>
    <hyperlink ref="F137" r:id="rId6" display="https://podminky.urs.cz/item/CS_URS_2024_01/181951112"/>
    <hyperlink ref="F140" r:id="rId7" display="https://podminky.urs.cz/item/CS_URS_2024_01/561041111"/>
    <hyperlink ref="F147" r:id="rId8" display="https://podminky.urs.cz/item/CS_URS_2024_01/271532212"/>
    <hyperlink ref="F155" r:id="rId9" display="https://podminky.urs.cz/item/CS_URS_2024_01/273321311"/>
    <hyperlink ref="F164" r:id="rId10" display="https://podminky.urs.cz/item/CS_URS_2024_01/273362021"/>
    <hyperlink ref="F173" r:id="rId11" display="https://podminky.urs.cz/item/CS_URS_2024_01/275322511"/>
    <hyperlink ref="F182" r:id="rId12" display="https://podminky.urs.cz/item/CS_URS_2024_01/275351121"/>
    <hyperlink ref="F191" r:id="rId13" display="https://podminky.urs.cz/item/CS_URS_2024_01/275351122"/>
    <hyperlink ref="F200" r:id="rId14" display="https://podminky.urs.cz/item/CS_URS_2024_01/275361821"/>
    <hyperlink ref="F206" r:id="rId15" display="https://podminky.urs.cz/item/CS_URS_2024_01/311322511"/>
    <hyperlink ref="F211" r:id="rId16" display="https://podminky.urs.cz/item/CS_URS_2024_01/311351121"/>
    <hyperlink ref="F216" r:id="rId17" display="https://podminky.urs.cz/item/CS_URS_2024_01/311351122"/>
    <hyperlink ref="F221" r:id="rId18" display="https://podminky.urs.cz/item/CS_URS_2024_01/311351911"/>
    <hyperlink ref="F226" r:id="rId19" display="https://podminky.urs.cz/item/CS_URS_2024_01/311361821"/>
    <hyperlink ref="F231" r:id="rId20" display="https://podminky.urs.cz/item/CS_URS_2024_01/337171111"/>
    <hyperlink ref="F238" r:id="rId21" display="https://podminky.urs.cz/item/CS_URS_2024_01/342151111"/>
    <hyperlink ref="F253" r:id="rId22" display="https://podminky.urs.cz/item/CS_URS_2024_01/411354259"/>
    <hyperlink ref="F259" r:id="rId23" display="https://podminky.urs.cz/item/CS_URS_2024_01/564671111"/>
    <hyperlink ref="F264" r:id="rId24" display="https://podminky.urs.cz/item/CS_URS_2024_01/631311136"/>
    <hyperlink ref="F269" r:id="rId25" display="https://podminky.urs.cz/item/CS_URS_2024_01/631319013"/>
    <hyperlink ref="F274" r:id="rId26" display="https://podminky.urs.cz/item/CS_URS_2024_01/631319202"/>
    <hyperlink ref="F279" r:id="rId27" display="https://podminky.urs.cz/item/CS_URS_2024_01/633121112"/>
    <hyperlink ref="F284" r:id="rId28" display="https://podminky.urs.cz/item/CS_URS_2024_01/564211011"/>
    <hyperlink ref="F289" r:id="rId29" display="https://podminky.urs.cz/item/CS_URS_2024_01/564861011"/>
    <hyperlink ref="F294" r:id="rId30" display="https://podminky.urs.cz/item/CS_URS_2024_01/919726122"/>
    <hyperlink ref="F299" r:id="rId31" display="https://podminky.urs.cz/item/CS_URS_2024_01/637211134"/>
    <hyperlink ref="F303" r:id="rId32" display="https://podminky.urs.cz/item/CS_URS_2024_01/941321111"/>
    <hyperlink ref="F306" r:id="rId33" display="https://podminky.urs.cz/item/CS_URS_2024_01/941321211"/>
    <hyperlink ref="F310" r:id="rId34" display="https://podminky.urs.cz/item/CS_URS_2024_01/941321811"/>
    <hyperlink ref="F313" r:id="rId35" display="https://podminky.urs.cz/item/CS_URS_2024_01/949101112"/>
    <hyperlink ref="F316" r:id="rId36" display="https://podminky.urs.cz/item/CS_URS_2024_01/952901111"/>
    <hyperlink ref="F322" r:id="rId37" display="https://podminky.urs.cz/item/CS_URS_2024_01/998014211"/>
    <hyperlink ref="F326" r:id="rId38" display="https://podminky.urs.cz/item/CS_URS_2024_01/711191101"/>
    <hyperlink ref="F332" r:id="rId39" display="https://podminky.urs.cz/item/CS_URS_2024_01/711192101"/>
    <hyperlink ref="F338" r:id="rId40" display="https://podminky.urs.cz/item/CS_URS_2024_01/711471051"/>
    <hyperlink ref="F345" r:id="rId41" display="https://podminky.urs.cz/item/CS_URS_2024_01/711472051"/>
    <hyperlink ref="F354" r:id="rId42" display="https://podminky.urs.cz/item/CS_URS_2024_01/711491171"/>
    <hyperlink ref="F361" r:id="rId43" display="https://podminky.urs.cz/item/CS_URS_2024_01/711491172"/>
    <hyperlink ref="F368" r:id="rId44" display="https://podminky.urs.cz/item/CS_URS_2024_01/711491271"/>
    <hyperlink ref="F377" r:id="rId45" display="https://podminky.urs.cz/item/CS_URS_2024_01/711491272"/>
    <hyperlink ref="F386" r:id="rId46" display="https://podminky.urs.cz/item/CS_URS_2024_01/998711101"/>
    <hyperlink ref="F389" r:id="rId47" display="https://podminky.urs.cz/item/CS_URS_2024_01/712363357"/>
    <hyperlink ref="F394" r:id="rId48" display="https://podminky.urs.cz/item/CS_URS_2024_01/712363359"/>
    <hyperlink ref="F399" r:id="rId49" display="https://podminky.urs.cz/item/CS_URS_2024_01/712361701"/>
    <hyperlink ref="F406" r:id="rId50" display="https://podminky.urs.cz/item/CS_URS_2024_01/712363451"/>
    <hyperlink ref="F411" r:id="rId51" display="https://podminky.urs.cz/item/CS_URS_2024_01/712363452"/>
    <hyperlink ref="F416" r:id="rId52" display="https://podminky.urs.cz/item/CS_URS_2024_01/712363453"/>
    <hyperlink ref="F424" r:id="rId53" display="https://podminky.urs.cz/item/CS_URS_2024_01/712391171"/>
    <hyperlink ref="F431" r:id="rId54" display="https://podminky.urs.cz/item/CS_URS_2024_01/762361322"/>
    <hyperlink ref="F436" r:id="rId55" display="https://podminky.urs.cz/item/CS_URS_2024_01/998712101"/>
    <hyperlink ref="F439" r:id="rId56" display="https://podminky.urs.cz/item/CS_URS_2024_01/713141153"/>
    <hyperlink ref="F450" r:id="rId57" display="https://podminky.urs.cz/item/CS_URS_2024_01/713141232"/>
    <hyperlink ref="F455" r:id="rId58" display="https://podminky.urs.cz/item/CS_URS_2024_01/998713101"/>
    <hyperlink ref="F460" r:id="rId59" display="https://podminky.urs.cz/item/CS_URS_2024_01/751122654"/>
    <hyperlink ref="F467" r:id="rId60" display="https://podminky.urs.cz/item/CS_URS_2024_01/998751101"/>
    <hyperlink ref="F470" r:id="rId61" display="https://podminky.urs.cz/item/CS_URS_2024_01/764212637"/>
    <hyperlink ref="F475" r:id="rId62" display="https://podminky.urs.cz/item/CS_URS_2024_01/764212648"/>
    <hyperlink ref="F480" r:id="rId63" display="https://podminky.urs.cz/item/CS_URS_2024_01/764511602"/>
    <hyperlink ref="F485" r:id="rId64" display="https://podminky.urs.cz/item/CS_URS_2024_01/764511643"/>
    <hyperlink ref="F490" r:id="rId65" display="https://podminky.urs.cz/item/CS_URS_2024_01/764518623"/>
    <hyperlink ref="F503" r:id="rId66" display="https://podminky.urs.cz/item/CS_URS_2024_01/998764101"/>
    <hyperlink ref="F506" r:id="rId67" display="https://podminky.urs.cz/item/CS_URS_2024_01/767316312"/>
    <hyperlink ref="F513" r:id="rId68" display="https://podminky.urs.cz/item/CS_URS_2024_01/767651113"/>
    <hyperlink ref="F525" r:id="rId69" display="https://podminky.urs.cz/item/CS_URS_2024_01/767881118"/>
    <hyperlink ref="F530" r:id="rId70" display="https://podminky.urs.cz/item/CS_URS_2024_01/767995116"/>
    <hyperlink ref="F547" r:id="rId71" display="https://podminky.urs.cz/item/CS_URS_2024_01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2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118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1002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31.5.2024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120</v>
      </c>
      <c r="F24" s="39"/>
      <c r="G24" s="39"/>
      <c r="H24" s="39"/>
      <c r="I24" s="33" t="s">
        <v>28</v>
      </c>
      <c r="J24" s="28" t="s">
        <v>3</v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6"/>
      <c r="B27" s="127"/>
      <c r="C27" s="126"/>
      <c r="D27" s="126"/>
      <c r="E27" s="37" t="s">
        <v>3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ROUND(J95,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ROUND((SUM(BE95:BE641)),  2)</f>
        <v>0</v>
      </c>
      <c r="G33" s="39"/>
      <c r="H33" s="39"/>
      <c r="I33" s="132">
        <v>0.20999999999999999</v>
      </c>
      <c r="J33" s="131">
        <f>ROUND(((SUM(BE95:BE641))*I33),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ROUND((SUM(BF95:BF641)),  2)</f>
        <v>0</v>
      </c>
      <c r="G34" s="39"/>
      <c r="H34" s="39"/>
      <c r="I34" s="132">
        <v>0.12</v>
      </c>
      <c r="J34" s="131">
        <f>ROUND(((SUM(BF95:BF641))*I34),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ROUND((SUM(BG95:BG641)),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ROUND((SUM(BH95:BH641)),  2)</f>
        <v>0</v>
      </c>
      <c r="G36" s="39"/>
      <c r="H36" s="39"/>
      <c r="I36" s="132">
        <v>0.12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ROUND((SUM(BI95:BI641)),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121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Překladiště a sběrný dvůr TS Bruntál - 0. etapa_soutěž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702 - Přístřešek pro kóje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Bruntál</v>
      </c>
      <c r="G52" s="39"/>
      <c r="H52" s="39"/>
      <c r="I52" s="33" t="s">
        <v>23</v>
      </c>
      <c r="J52" s="65" t="str">
        <f>IF(J12="","",J12)</f>
        <v>31.5.2024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TS Bruntál s.ro.</v>
      </c>
      <c r="G54" s="39"/>
      <c r="H54" s="39"/>
      <c r="I54" s="33" t="s">
        <v>31</v>
      </c>
      <c r="J54" s="37" t="str">
        <f>E21</f>
        <v>SHB a.s.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Ing. Petr Fraš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122</v>
      </c>
      <c r="D57" s="133"/>
      <c r="E57" s="133"/>
      <c r="F57" s="133"/>
      <c r="G57" s="133"/>
      <c r="H57" s="133"/>
      <c r="I57" s="133"/>
      <c r="J57" s="140" t="s">
        <v>123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J95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124</v>
      </c>
    </row>
    <row r="60" s="9" customFormat="1" ht="24.96" customHeight="1">
      <c r="A60" s="9"/>
      <c r="B60" s="142"/>
      <c r="C60" s="9"/>
      <c r="D60" s="143" t="s">
        <v>232</v>
      </c>
      <c r="E60" s="144"/>
      <c r="F60" s="144"/>
      <c r="G60" s="144"/>
      <c r="H60" s="144"/>
      <c r="I60" s="144"/>
      <c r="J60" s="145">
        <f>J96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6"/>
      <c r="C61" s="10"/>
      <c r="D61" s="147" t="s">
        <v>357</v>
      </c>
      <c r="E61" s="148"/>
      <c r="F61" s="148"/>
      <c r="G61" s="148"/>
      <c r="H61" s="148"/>
      <c r="I61" s="148"/>
      <c r="J61" s="149">
        <f>J97</f>
        <v>0</v>
      </c>
      <c r="K61" s="10"/>
      <c r="L61" s="14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6"/>
      <c r="C62" s="10"/>
      <c r="D62" s="147" t="s">
        <v>397</v>
      </c>
      <c r="E62" s="148"/>
      <c r="F62" s="148"/>
      <c r="G62" s="148"/>
      <c r="H62" s="148"/>
      <c r="I62" s="148"/>
      <c r="J62" s="149">
        <f>J136</f>
        <v>0</v>
      </c>
      <c r="K62" s="10"/>
      <c r="L62" s="14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6"/>
      <c r="C63" s="10"/>
      <c r="D63" s="147" t="s">
        <v>398</v>
      </c>
      <c r="E63" s="148"/>
      <c r="F63" s="148"/>
      <c r="G63" s="148"/>
      <c r="H63" s="148"/>
      <c r="I63" s="148"/>
      <c r="J63" s="149">
        <f>J190</f>
        <v>0</v>
      </c>
      <c r="K63" s="10"/>
      <c r="L63" s="14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6"/>
      <c r="C64" s="10"/>
      <c r="D64" s="147" t="s">
        <v>399</v>
      </c>
      <c r="E64" s="148"/>
      <c r="F64" s="148"/>
      <c r="G64" s="148"/>
      <c r="H64" s="148"/>
      <c r="I64" s="148"/>
      <c r="J64" s="149">
        <f>J337</f>
        <v>0</v>
      </c>
      <c r="K64" s="10"/>
      <c r="L64" s="14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6"/>
      <c r="C65" s="10"/>
      <c r="D65" s="147" t="s">
        <v>400</v>
      </c>
      <c r="E65" s="148"/>
      <c r="F65" s="148"/>
      <c r="G65" s="148"/>
      <c r="H65" s="148"/>
      <c r="I65" s="148"/>
      <c r="J65" s="149">
        <f>J358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401</v>
      </c>
      <c r="E66" s="148"/>
      <c r="F66" s="148"/>
      <c r="G66" s="148"/>
      <c r="H66" s="148"/>
      <c r="I66" s="148"/>
      <c r="J66" s="149">
        <f>J364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233</v>
      </c>
      <c r="E67" s="148"/>
      <c r="F67" s="148"/>
      <c r="G67" s="148"/>
      <c r="H67" s="148"/>
      <c r="I67" s="148"/>
      <c r="J67" s="149">
        <f>J424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402</v>
      </c>
      <c r="E68" s="148"/>
      <c r="F68" s="148"/>
      <c r="G68" s="148"/>
      <c r="H68" s="148"/>
      <c r="I68" s="148"/>
      <c r="J68" s="149">
        <f>J452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42"/>
      <c r="C69" s="9"/>
      <c r="D69" s="143" t="s">
        <v>403</v>
      </c>
      <c r="E69" s="144"/>
      <c r="F69" s="144"/>
      <c r="G69" s="144"/>
      <c r="H69" s="144"/>
      <c r="I69" s="144"/>
      <c r="J69" s="145">
        <f>J455</f>
        <v>0</v>
      </c>
      <c r="K69" s="9"/>
      <c r="L69" s="14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46"/>
      <c r="C70" s="10"/>
      <c r="D70" s="147" t="s">
        <v>404</v>
      </c>
      <c r="E70" s="148"/>
      <c r="F70" s="148"/>
      <c r="G70" s="148"/>
      <c r="H70" s="148"/>
      <c r="I70" s="148"/>
      <c r="J70" s="149">
        <f>J456</f>
        <v>0</v>
      </c>
      <c r="K70" s="10"/>
      <c r="L70" s="14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46"/>
      <c r="C71" s="10"/>
      <c r="D71" s="147" t="s">
        <v>407</v>
      </c>
      <c r="E71" s="148"/>
      <c r="F71" s="148"/>
      <c r="G71" s="148"/>
      <c r="H71" s="148"/>
      <c r="I71" s="148"/>
      <c r="J71" s="149">
        <f>J516</f>
        <v>0</v>
      </c>
      <c r="K71" s="10"/>
      <c r="L71" s="14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46"/>
      <c r="C72" s="10"/>
      <c r="D72" s="147" t="s">
        <v>1003</v>
      </c>
      <c r="E72" s="148"/>
      <c r="F72" s="148"/>
      <c r="G72" s="148"/>
      <c r="H72" s="148"/>
      <c r="I72" s="148"/>
      <c r="J72" s="149">
        <f>J518</f>
        <v>0</v>
      </c>
      <c r="K72" s="10"/>
      <c r="L72" s="14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46"/>
      <c r="C73" s="10"/>
      <c r="D73" s="147" t="s">
        <v>409</v>
      </c>
      <c r="E73" s="148"/>
      <c r="F73" s="148"/>
      <c r="G73" s="148"/>
      <c r="H73" s="148"/>
      <c r="I73" s="148"/>
      <c r="J73" s="149">
        <f>J541</f>
        <v>0</v>
      </c>
      <c r="K73" s="10"/>
      <c r="L73" s="14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46"/>
      <c r="C74" s="10"/>
      <c r="D74" s="147" t="s">
        <v>410</v>
      </c>
      <c r="E74" s="148"/>
      <c r="F74" s="148"/>
      <c r="G74" s="148"/>
      <c r="H74" s="148"/>
      <c r="I74" s="148"/>
      <c r="J74" s="149">
        <f>J574</f>
        <v>0</v>
      </c>
      <c r="K74" s="10"/>
      <c r="L74" s="14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46"/>
      <c r="C75" s="10"/>
      <c r="D75" s="147" t="s">
        <v>1004</v>
      </c>
      <c r="E75" s="148"/>
      <c r="F75" s="148"/>
      <c r="G75" s="148"/>
      <c r="H75" s="148"/>
      <c r="I75" s="148"/>
      <c r="J75" s="149">
        <f>J607</f>
        <v>0</v>
      </c>
      <c r="K75" s="10"/>
      <c r="L75" s="14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24" t="str">
        <f>E7</f>
        <v>Překladiště a sběrný dvůr TS Bruntál - 0. etapa_soutěž</v>
      </c>
      <c r="F85" s="33"/>
      <c r="G85" s="33"/>
      <c r="H85" s="33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39"/>
      <c r="D87" s="39"/>
      <c r="E87" s="63" t="str">
        <f>E9</f>
        <v>SO 702 - Přístřešek pro kóje</v>
      </c>
      <c r="F87" s="39"/>
      <c r="G87" s="39"/>
      <c r="H87" s="39"/>
      <c r="I87" s="39"/>
      <c r="J87" s="39"/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39"/>
      <c r="E89" s="39"/>
      <c r="F89" s="28" t="str">
        <f>F12</f>
        <v>Bruntál</v>
      </c>
      <c r="G89" s="39"/>
      <c r="H89" s="39"/>
      <c r="I89" s="33" t="s">
        <v>23</v>
      </c>
      <c r="J89" s="65" t="str">
        <f>IF(J12="","",J12)</f>
        <v>31.5.2024</v>
      </c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39"/>
      <c r="E91" s="39"/>
      <c r="F91" s="28" t="str">
        <f>E15</f>
        <v>TS Bruntál s.ro.</v>
      </c>
      <c r="G91" s="39"/>
      <c r="H91" s="39"/>
      <c r="I91" s="33" t="s">
        <v>31</v>
      </c>
      <c r="J91" s="37" t="str">
        <f>E21</f>
        <v>SHB a.s.</v>
      </c>
      <c r="K91" s="39"/>
      <c r="L91" s="12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39"/>
      <c r="E92" s="39"/>
      <c r="F92" s="28" t="str">
        <f>IF(E18="","",E18)</f>
        <v>Vyplň údaj</v>
      </c>
      <c r="G92" s="39"/>
      <c r="H92" s="39"/>
      <c r="I92" s="33" t="s">
        <v>34</v>
      </c>
      <c r="J92" s="37" t="str">
        <f>E24</f>
        <v>Ing. Petr Fraš</v>
      </c>
      <c r="K92" s="39"/>
      <c r="L92" s="12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12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50"/>
      <c r="B94" s="151"/>
      <c r="C94" s="152" t="s">
        <v>133</v>
      </c>
      <c r="D94" s="153" t="s">
        <v>57</v>
      </c>
      <c r="E94" s="153" t="s">
        <v>53</v>
      </c>
      <c r="F94" s="153" t="s">
        <v>54</v>
      </c>
      <c r="G94" s="153" t="s">
        <v>134</v>
      </c>
      <c r="H94" s="153" t="s">
        <v>135</v>
      </c>
      <c r="I94" s="153" t="s">
        <v>136</v>
      </c>
      <c r="J94" s="153" t="s">
        <v>123</v>
      </c>
      <c r="K94" s="154" t="s">
        <v>137</v>
      </c>
      <c r="L94" s="155"/>
      <c r="M94" s="81" t="s">
        <v>3</v>
      </c>
      <c r="N94" s="82" t="s">
        <v>42</v>
      </c>
      <c r="O94" s="82" t="s">
        <v>138</v>
      </c>
      <c r="P94" s="82" t="s">
        <v>139</v>
      </c>
      <c r="Q94" s="82" t="s">
        <v>140</v>
      </c>
      <c r="R94" s="82" t="s">
        <v>141</v>
      </c>
      <c r="S94" s="82" t="s">
        <v>142</v>
      </c>
      <c r="T94" s="83" t="s">
        <v>143</v>
      </c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</row>
    <row r="95" s="2" customFormat="1" ht="22.8" customHeight="1">
      <c r="A95" s="39"/>
      <c r="B95" s="40"/>
      <c r="C95" s="88" t="s">
        <v>144</v>
      </c>
      <c r="D95" s="39"/>
      <c r="E95" s="39"/>
      <c r="F95" s="39"/>
      <c r="G95" s="39"/>
      <c r="H95" s="39"/>
      <c r="I95" s="39"/>
      <c r="J95" s="156">
        <f>BK95</f>
        <v>0</v>
      </c>
      <c r="K95" s="39"/>
      <c r="L95" s="40"/>
      <c r="M95" s="84"/>
      <c r="N95" s="69"/>
      <c r="O95" s="85"/>
      <c r="P95" s="157">
        <f>P96+P455</f>
        <v>0</v>
      </c>
      <c r="Q95" s="85"/>
      <c r="R95" s="157">
        <f>R96+R455</f>
        <v>1435.6276292499999</v>
      </c>
      <c r="S95" s="85"/>
      <c r="T95" s="158">
        <f>T96+T455</f>
        <v>0.030717449999999997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71</v>
      </c>
      <c r="AU95" s="20" t="s">
        <v>124</v>
      </c>
      <c r="BK95" s="159">
        <f>BK96+BK455</f>
        <v>0</v>
      </c>
    </row>
    <row r="96" s="12" customFormat="1" ht="25.92" customHeight="1">
      <c r="A96" s="12"/>
      <c r="B96" s="160"/>
      <c r="C96" s="12"/>
      <c r="D96" s="161" t="s">
        <v>71</v>
      </c>
      <c r="E96" s="162" t="s">
        <v>235</v>
      </c>
      <c r="F96" s="162" t="s">
        <v>236</v>
      </c>
      <c r="G96" s="12"/>
      <c r="H96" s="12"/>
      <c r="I96" s="163"/>
      <c r="J96" s="164">
        <f>BK96</f>
        <v>0</v>
      </c>
      <c r="K96" s="12"/>
      <c r="L96" s="160"/>
      <c r="M96" s="165"/>
      <c r="N96" s="166"/>
      <c r="O96" s="166"/>
      <c r="P96" s="167">
        <f>P97+P136+P190+P337+P358+P364+P424+P452</f>
        <v>0</v>
      </c>
      <c r="Q96" s="166"/>
      <c r="R96" s="167">
        <f>R97+R136+R190+R337+R358+R364+R424+R452</f>
        <v>1426.4478259299999</v>
      </c>
      <c r="S96" s="166"/>
      <c r="T96" s="168">
        <f>T97+T136+T190+T337+T358+T364+T424+T452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61" t="s">
        <v>80</v>
      </c>
      <c r="AT96" s="169" t="s">
        <v>71</v>
      </c>
      <c r="AU96" s="169" t="s">
        <v>72</v>
      </c>
      <c r="AY96" s="161" t="s">
        <v>147</v>
      </c>
      <c r="BK96" s="170">
        <f>BK97+BK136+BK190+BK337+BK358+BK364+BK424+BK452</f>
        <v>0</v>
      </c>
    </row>
    <row r="97" s="12" customFormat="1" ht="22.8" customHeight="1">
      <c r="A97" s="12"/>
      <c r="B97" s="160"/>
      <c r="C97" s="12"/>
      <c r="D97" s="161" t="s">
        <v>71</v>
      </c>
      <c r="E97" s="171" t="s">
        <v>80</v>
      </c>
      <c r="F97" s="171" t="s">
        <v>358</v>
      </c>
      <c r="G97" s="12"/>
      <c r="H97" s="12"/>
      <c r="I97" s="163"/>
      <c r="J97" s="172">
        <f>BK97</f>
        <v>0</v>
      </c>
      <c r="K97" s="12"/>
      <c r="L97" s="160"/>
      <c r="M97" s="165"/>
      <c r="N97" s="166"/>
      <c r="O97" s="166"/>
      <c r="P97" s="167">
        <f>SUM(P98:P135)</f>
        <v>0</v>
      </c>
      <c r="Q97" s="166"/>
      <c r="R97" s="167">
        <f>SUM(R98:R135)</f>
        <v>7.6669999999999998</v>
      </c>
      <c r="S97" s="166"/>
      <c r="T97" s="168">
        <f>SUM(T98:T135)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61" t="s">
        <v>80</v>
      </c>
      <c r="AT97" s="169" t="s">
        <v>71</v>
      </c>
      <c r="AU97" s="169" t="s">
        <v>80</v>
      </c>
      <c r="AY97" s="161" t="s">
        <v>147</v>
      </c>
      <c r="BK97" s="170">
        <f>SUM(BK98:BK135)</f>
        <v>0</v>
      </c>
    </row>
    <row r="98" s="2" customFormat="1" ht="24.15" customHeight="1">
      <c r="A98" s="39"/>
      <c r="B98" s="173"/>
      <c r="C98" s="174" t="s">
        <v>80</v>
      </c>
      <c r="D98" s="174" t="s">
        <v>150</v>
      </c>
      <c r="E98" s="175" t="s">
        <v>1005</v>
      </c>
      <c r="F98" s="176" t="s">
        <v>1006</v>
      </c>
      <c r="G98" s="177" t="s">
        <v>240</v>
      </c>
      <c r="H98" s="178">
        <v>727.63400000000001</v>
      </c>
      <c r="I98" s="179"/>
      <c r="J98" s="180">
        <f>ROUND(I98*H98,2)</f>
        <v>0</v>
      </c>
      <c r="K98" s="176" t="s">
        <v>241</v>
      </c>
      <c r="L98" s="40"/>
      <c r="M98" s="181" t="s">
        <v>3</v>
      </c>
      <c r="N98" s="182" t="s">
        <v>43</v>
      </c>
      <c r="O98" s="73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5" t="s">
        <v>173</v>
      </c>
      <c r="AT98" s="185" t="s">
        <v>150</v>
      </c>
      <c r="AU98" s="185" t="s">
        <v>82</v>
      </c>
      <c r="AY98" s="20" t="s">
        <v>147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20" t="s">
        <v>80</v>
      </c>
      <c r="BK98" s="186">
        <f>ROUND(I98*H98,2)</f>
        <v>0</v>
      </c>
      <c r="BL98" s="20" t="s">
        <v>173</v>
      </c>
      <c r="BM98" s="185" t="s">
        <v>1007</v>
      </c>
    </row>
    <row r="99" s="2" customFormat="1">
      <c r="A99" s="39"/>
      <c r="B99" s="40"/>
      <c r="C99" s="39"/>
      <c r="D99" s="203" t="s">
        <v>243</v>
      </c>
      <c r="E99" s="39"/>
      <c r="F99" s="204" t="s">
        <v>1008</v>
      </c>
      <c r="G99" s="39"/>
      <c r="H99" s="39"/>
      <c r="I99" s="189"/>
      <c r="J99" s="39"/>
      <c r="K99" s="39"/>
      <c r="L99" s="40"/>
      <c r="M99" s="190"/>
      <c r="N99" s="191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243</v>
      </c>
      <c r="AU99" s="20" t="s">
        <v>82</v>
      </c>
    </row>
    <row r="100" s="14" customFormat="1">
      <c r="A100" s="14"/>
      <c r="B100" s="205"/>
      <c r="C100" s="14"/>
      <c r="D100" s="187" t="s">
        <v>165</v>
      </c>
      <c r="E100" s="206" t="s">
        <v>3</v>
      </c>
      <c r="F100" s="207" t="s">
        <v>415</v>
      </c>
      <c r="G100" s="14"/>
      <c r="H100" s="206" t="s">
        <v>3</v>
      </c>
      <c r="I100" s="208"/>
      <c r="J100" s="14"/>
      <c r="K100" s="14"/>
      <c r="L100" s="205"/>
      <c r="M100" s="209"/>
      <c r="N100" s="210"/>
      <c r="O100" s="210"/>
      <c r="P100" s="210"/>
      <c r="Q100" s="210"/>
      <c r="R100" s="210"/>
      <c r="S100" s="210"/>
      <c r="T100" s="21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06" t="s">
        <v>165</v>
      </c>
      <c r="AU100" s="206" t="s">
        <v>82</v>
      </c>
      <c r="AV100" s="14" t="s">
        <v>80</v>
      </c>
      <c r="AW100" s="14" t="s">
        <v>33</v>
      </c>
      <c r="AX100" s="14" t="s">
        <v>72</v>
      </c>
      <c r="AY100" s="206" t="s">
        <v>147</v>
      </c>
    </row>
    <row r="101" s="14" customFormat="1">
      <c r="A101" s="14"/>
      <c r="B101" s="205"/>
      <c r="C101" s="14"/>
      <c r="D101" s="187" t="s">
        <v>165</v>
      </c>
      <c r="E101" s="206" t="s">
        <v>3</v>
      </c>
      <c r="F101" s="207" t="s">
        <v>1009</v>
      </c>
      <c r="G101" s="14"/>
      <c r="H101" s="206" t="s">
        <v>3</v>
      </c>
      <c r="I101" s="208"/>
      <c r="J101" s="14"/>
      <c r="K101" s="14"/>
      <c r="L101" s="205"/>
      <c r="M101" s="209"/>
      <c r="N101" s="210"/>
      <c r="O101" s="210"/>
      <c r="P101" s="210"/>
      <c r="Q101" s="210"/>
      <c r="R101" s="210"/>
      <c r="S101" s="210"/>
      <c r="T101" s="21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06" t="s">
        <v>165</v>
      </c>
      <c r="AU101" s="206" t="s">
        <v>82</v>
      </c>
      <c r="AV101" s="14" t="s">
        <v>80</v>
      </c>
      <c r="AW101" s="14" t="s">
        <v>33</v>
      </c>
      <c r="AX101" s="14" t="s">
        <v>72</v>
      </c>
      <c r="AY101" s="206" t="s">
        <v>147</v>
      </c>
    </row>
    <row r="102" s="13" customFormat="1">
      <c r="A102" s="13"/>
      <c r="B102" s="192"/>
      <c r="C102" s="13"/>
      <c r="D102" s="187" t="s">
        <v>165</v>
      </c>
      <c r="E102" s="193" t="s">
        <v>3</v>
      </c>
      <c r="F102" s="194" t="s">
        <v>1010</v>
      </c>
      <c r="G102" s="13"/>
      <c r="H102" s="195">
        <v>664.42999999999995</v>
      </c>
      <c r="I102" s="196"/>
      <c r="J102" s="13"/>
      <c r="K102" s="13"/>
      <c r="L102" s="192"/>
      <c r="M102" s="197"/>
      <c r="N102" s="198"/>
      <c r="O102" s="198"/>
      <c r="P102" s="198"/>
      <c r="Q102" s="198"/>
      <c r="R102" s="198"/>
      <c r="S102" s="198"/>
      <c r="T102" s="19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93" t="s">
        <v>165</v>
      </c>
      <c r="AU102" s="193" t="s">
        <v>82</v>
      </c>
      <c r="AV102" s="13" t="s">
        <v>82</v>
      </c>
      <c r="AW102" s="13" t="s">
        <v>33</v>
      </c>
      <c r="AX102" s="13" t="s">
        <v>72</v>
      </c>
      <c r="AY102" s="193" t="s">
        <v>147</v>
      </c>
    </row>
    <row r="103" s="13" customFormat="1">
      <c r="A103" s="13"/>
      <c r="B103" s="192"/>
      <c r="C103" s="13"/>
      <c r="D103" s="187" t="s">
        <v>165</v>
      </c>
      <c r="E103" s="193" t="s">
        <v>3</v>
      </c>
      <c r="F103" s="194" t="s">
        <v>1011</v>
      </c>
      <c r="G103" s="13"/>
      <c r="H103" s="195">
        <v>51.228000000000002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165</v>
      </c>
      <c r="AU103" s="193" t="s">
        <v>82</v>
      </c>
      <c r="AV103" s="13" t="s">
        <v>82</v>
      </c>
      <c r="AW103" s="13" t="s">
        <v>33</v>
      </c>
      <c r="AX103" s="13" t="s">
        <v>72</v>
      </c>
      <c r="AY103" s="193" t="s">
        <v>147</v>
      </c>
    </row>
    <row r="104" s="13" customFormat="1">
      <c r="A104" s="13"/>
      <c r="B104" s="192"/>
      <c r="C104" s="13"/>
      <c r="D104" s="187" t="s">
        <v>165</v>
      </c>
      <c r="E104" s="193" t="s">
        <v>3</v>
      </c>
      <c r="F104" s="194" t="s">
        <v>1012</v>
      </c>
      <c r="G104" s="13"/>
      <c r="H104" s="195">
        <v>11.976000000000001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3" t="s">
        <v>165</v>
      </c>
      <c r="AU104" s="193" t="s">
        <v>82</v>
      </c>
      <c r="AV104" s="13" t="s">
        <v>82</v>
      </c>
      <c r="AW104" s="13" t="s">
        <v>33</v>
      </c>
      <c r="AX104" s="13" t="s">
        <v>72</v>
      </c>
      <c r="AY104" s="193" t="s">
        <v>147</v>
      </c>
    </row>
    <row r="105" s="15" customFormat="1">
      <c r="A105" s="15"/>
      <c r="B105" s="212"/>
      <c r="C105" s="15"/>
      <c r="D105" s="187" t="s">
        <v>165</v>
      </c>
      <c r="E105" s="213" t="s">
        <v>3</v>
      </c>
      <c r="F105" s="214" t="s">
        <v>247</v>
      </c>
      <c r="G105" s="15"/>
      <c r="H105" s="215">
        <v>727.6339999999999</v>
      </c>
      <c r="I105" s="216"/>
      <c r="J105" s="15"/>
      <c r="K105" s="15"/>
      <c r="L105" s="212"/>
      <c r="M105" s="217"/>
      <c r="N105" s="218"/>
      <c r="O105" s="218"/>
      <c r="P105" s="218"/>
      <c r="Q105" s="218"/>
      <c r="R105" s="218"/>
      <c r="S105" s="218"/>
      <c r="T105" s="21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13" t="s">
        <v>165</v>
      </c>
      <c r="AU105" s="213" t="s">
        <v>82</v>
      </c>
      <c r="AV105" s="15" t="s">
        <v>173</v>
      </c>
      <c r="AW105" s="15" t="s">
        <v>33</v>
      </c>
      <c r="AX105" s="15" t="s">
        <v>80</v>
      </c>
      <c r="AY105" s="213" t="s">
        <v>147</v>
      </c>
    </row>
    <row r="106" s="2" customFormat="1" ht="37.8" customHeight="1">
      <c r="A106" s="39"/>
      <c r="B106" s="173"/>
      <c r="C106" s="174" t="s">
        <v>82</v>
      </c>
      <c r="D106" s="174" t="s">
        <v>150</v>
      </c>
      <c r="E106" s="175" t="s">
        <v>422</v>
      </c>
      <c r="F106" s="176" t="s">
        <v>423</v>
      </c>
      <c r="G106" s="177" t="s">
        <v>240</v>
      </c>
      <c r="H106" s="178">
        <v>600.96199999999999</v>
      </c>
      <c r="I106" s="179"/>
      <c r="J106" s="180">
        <f>ROUND(I106*H106,2)</f>
        <v>0</v>
      </c>
      <c r="K106" s="176" t="s">
        <v>241</v>
      </c>
      <c r="L106" s="40"/>
      <c r="M106" s="181" t="s">
        <v>3</v>
      </c>
      <c r="N106" s="182" t="s">
        <v>43</v>
      </c>
      <c r="O106" s="73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5" t="s">
        <v>173</v>
      </c>
      <c r="AT106" s="185" t="s">
        <v>150</v>
      </c>
      <c r="AU106" s="185" t="s">
        <v>82</v>
      </c>
      <c r="AY106" s="20" t="s">
        <v>147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20" t="s">
        <v>80</v>
      </c>
      <c r="BK106" s="186">
        <f>ROUND(I106*H106,2)</f>
        <v>0</v>
      </c>
      <c r="BL106" s="20" t="s">
        <v>173</v>
      </c>
      <c r="BM106" s="185" t="s">
        <v>1013</v>
      </c>
    </row>
    <row r="107" s="2" customFormat="1">
      <c r="A107" s="39"/>
      <c r="B107" s="40"/>
      <c r="C107" s="39"/>
      <c r="D107" s="203" t="s">
        <v>243</v>
      </c>
      <c r="E107" s="39"/>
      <c r="F107" s="204" t="s">
        <v>425</v>
      </c>
      <c r="G107" s="39"/>
      <c r="H107" s="39"/>
      <c r="I107" s="189"/>
      <c r="J107" s="39"/>
      <c r="K107" s="39"/>
      <c r="L107" s="40"/>
      <c r="M107" s="190"/>
      <c r="N107" s="191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243</v>
      </c>
      <c r="AU107" s="20" t="s">
        <v>82</v>
      </c>
    </row>
    <row r="108" s="14" customFormat="1">
      <c r="A108" s="14"/>
      <c r="B108" s="205"/>
      <c r="C108" s="14"/>
      <c r="D108" s="187" t="s">
        <v>165</v>
      </c>
      <c r="E108" s="206" t="s">
        <v>3</v>
      </c>
      <c r="F108" s="207" t="s">
        <v>415</v>
      </c>
      <c r="G108" s="14"/>
      <c r="H108" s="206" t="s">
        <v>3</v>
      </c>
      <c r="I108" s="208"/>
      <c r="J108" s="14"/>
      <c r="K108" s="14"/>
      <c r="L108" s="205"/>
      <c r="M108" s="209"/>
      <c r="N108" s="210"/>
      <c r="O108" s="210"/>
      <c r="P108" s="210"/>
      <c r="Q108" s="210"/>
      <c r="R108" s="210"/>
      <c r="S108" s="210"/>
      <c r="T108" s="21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06" t="s">
        <v>165</v>
      </c>
      <c r="AU108" s="206" t="s">
        <v>82</v>
      </c>
      <c r="AV108" s="14" t="s">
        <v>80</v>
      </c>
      <c r="AW108" s="14" t="s">
        <v>33</v>
      </c>
      <c r="AX108" s="14" t="s">
        <v>72</v>
      </c>
      <c r="AY108" s="206" t="s">
        <v>147</v>
      </c>
    </row>
    <row r="109" s="13" customFormat="1">
      <c r="A109" s="13"/>
      <c r="B109" s="192"/>
      <c r="C109" s="13"/>
      <c r="D109" s="187" t="s">
        <v>165</v>
      </c>
      <c r="E109" s="193" t="s">
        <v>3</v>
      </c>
      <c r="F109" s="194" t="s">
        <v>1014</v>
      </c>
      <c r="G109" s="13"/>
      <c r="H109" s="195">
        <v>600.96199999999999</v>
      </c>
      <c r="I109" s="196"/>
      <c r="J109" s="13"/>
      <c r="K109" s="13"/>
      <c r="L109" s="192"/>
      <c r="M109" s="197"/>
      <c r="N109" s="198"/>
      <c r="O109" s="198"/>
      <c r="P109" s="198"/>
      <c r="Q109" s="198"/>
      <c r="R109" s="198"/>
      <c r="S109" s="198"/>
      <c r="T109" s="19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165</v>
      </c>
      <c r="AU109" s="193" t="s">
        <v>82</v>
      </c>
      <c r="AV109" s="13" t="s">
        <v>82</v>
      </c>
      <c r="AW109" s="13" t="s">
        <v>33</v>
      </c>
      <c r="AX109" s="13" t="s">
        <v>80</v>
      </c>
      <c r="AY109" s="193" t="s">
        <v>147</v>
      </c>
    </row>
    <row r="110" s="2" customFormat="1" ht="37.8" customHeight="1">
      <c r="A110" s="39"/>
      <c r="B110" s="173"/>
      <c r="C110" s="174" t="s">
        <v>166</v>
      </c>
      <c r="D110" s="174" t="s">
        <v>150</v>
      </c>
      <c r="E110" s="175" t="s">
        <v>427</v>
      </c>
      <c r="F110" s="176" t="s">
        <v>428</v>
      </c>
      <c r="G110" s="177" t="s">
        <v>240</v>
      </c>
      <c r="H110" s="178">
        <v>3004.8600000000001</v>
      </c>
      <c r="I110" s="179"/>
      <c r="J110" s="180">
        <f>ROUND(I110*H110,2)</f>
        <v>0</v>
      </c>
      <c r="K110" s="176" t="s">
        <v>241</v>
      </c>
      <c r="L110" s="40"/>
      <c r="M110" s="181" t="s">
        <v>3</v>
      </c>
      <c r="N110" s="182" t="s">
        <v>43</v>
      </c>
      <c r="O110" s="73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85" t="s">
        <v>173</v>
      </c>
      <c r="AT110" s="185" t="s">
        <v>150</v>
      </c>
      <c r="AU110" s="185" t="s">
        <v>82</v>
      </c>
      <c r="AY110" s="20" t="s">
        <v>147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20" t="s">
        <v>80</v>
      </c>
      <c r="BK110" s="186">
        <f>ROUND(I110*H110,2)</f>
        <v>0</v>
      </c>
      <c r="BL110" s="20" t="s">
        <v>173</v>
      </c>
      <c r="BM110" s="185" t="s">
        <v>1015</v>
      </c>
    </row>
    <row r="111" s="2" customFormat="1">
      <c r="A111" s="39"/>
      <c r="B111" s="40"/>
      <c r="C111" s="39"/>
      <c r="D111" s="203" t="s">
        <v>243</v>
      </c>
      <c r="E111" s="39"/>
      <c r="F111" s="204" t="s">
        <v>430</v>
      </c>
      <c r="G111" s="39"/>
      <c r="H111" s="39"/>
      <c r="I111" s="189"/>
      <c r="J111" s="39"/>
      <c r="K111" s="39"/>
      <c r="L111" s="40"/>
      <c r="M111" s="190"/>
      <c r="N111" s="191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243</v>
      </c>
      <c r="AU111" s="20" t="s">
        <v>82</v>
      </c>
    </row>
    <row r="112" s="14" customFormat="1">
      <c r="A112" s="14"/>
      <c r="B112" s="205"/>
      <c r="C112" s="14"/>
      <c r="D112" s="187" t="s">
        <v>165</v>
      </c>
      <c r="E112" s="206" t="s">
        <v>3</v>
      </c>
      <c r="F112" s="207" t="s">
        <v>415</v>
      </c>
      <c r="G112" s="14"/>
      <c r="H112" s="206" t="s">
        <v>3</v>
      </c>
      <c r="I112" s="208"/>
      <c r="J112" s="14"/>
      <c r="K112" s="14"/>
      <c r="L112" s="205"/>
      <c r="M112" s="209"/>
      <c r="N112" s="210"/>
      <c r="O112" s="210"/>
      <c r="P112" s="210"/>
      <c r="Q112" s="210"/>
      <c r="R112" s="210"/>
      <c r="S112" s="210"/>
      <c r="T112" s="21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06" t="s">
        <v>165</v>
      </c>
      <c r="AU112" s="206" t="s">
        <v>82</v>
      </c>
      <c r="AV112" s="14" t="s">
        <v>80</v>
      </c>
      <c r="AW112" s="14" t="s">
        <v>33</v>
      </c>
      <c r="AX112" s="14" t="s">
        <v>72</v>
      </c>
      <c r="AY112" s="206" t="s">
        <v>147</v>
      </c>
    </row>
    <row r="113" s="13" customFormat="1">
      <c r="A113" s="13"/>
      <c r="B113" s="192"/>
      <c r="C113" s="13"/>
      <c r="D113" s="187" t="s">
        <v>165</v>
      </c>
      <c r="E113" s="193" t="s">
        <v>3</v>
      </c>
      <c r="F113" s="194" t="s">
        <v>1016</v>
      </c>
      <c r="G113" s="13"/>
      <c r="H113" s="195">
        <v>600.97199999999998</v>
      </c>
      <c r="I113" s="196"/>
      <c r="J113" s="13"/>
      <c r="K113" s="13"/>
      <c r="L113" s="192"/>
      <c r="M113" s="197"/>
      <c r="N113" s="198"/>
      <c r="O113" s="198"/>
      <c r="P113" s="198"/>
      <c r="Q113" s="198"/>
      <c r="R113" s="198"/>
      <c r="S113" s="198"/>
      <c r="T113" s="19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3" t="s">
        <v>165</v>
      </c>
      <c r="AU113" s="193" t="s">
        <v>82</v>
      </c>
      <c r="AV113" s="13" t="s">
        <v>82</v>
      </c>
      <c r="AW113" s="13" t="s">
        <v>33</v>
      </c>
      <c r="AX113" s="13" t="s">
        <v>72</v>
      </c>
      <c r="AY113" s="193" t="s">
        <v>147</v>
      </c>
    </row>
    <row r="114" s="13" customFormat="1">
      <c r="A114" s="13"/>
      <c r="B114" s="192"/>
      <c r="C114" s="13"/>
      <c r="D114" s="187" t="s">
        <v>165</v>
      </c>
      <c r="E114" s="193" t="s">
        <v>3</v>
      </c>
      <c r="F114" s="194" t="s">
        <v>1017</v>
      </c>
      <c r="G114" s="13"/>
      <c r="H114" s="195">
        <v>3004.8600000000001</v>
      </c>
      <c r="I114" s="196"/>
      <c r="J114" s="13"/>
      <c r="K114" s="13"/>
      <c r="L114" s="192"/>
      <c r="M114" s="197"/>
      <c r="N114" s="198"/>
      <c r="O114" s="198"/>
      <c r="P114" s="198"/>
      <c r="Q114" s="198"/>
      <c r="R114" s="198"/>
      <c r="S114" s="198"/>
      <c r="T114" s="19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93" t="s">
        <v>165</v>
      </c>
      <c r="AU114" s="193" t="s">
        <v>82</v>
      </c>
      <c r="AV114" s="13" t="s">
        <v>82</v>
      </c>
      <c r="AW114" s="13" t="s">
        <v>33</v>
      </c>
      <c r="AX114" s="13" t="s">
        <v>80</v>
      </c>
      <c r="AY114" s="193" t="s">
        <v>147</v>
      </c>
    </row>
    <row r="115" s="2" customFormat="1" ht="24.15" customHeight="1">
      <c r="A115" s="39"/>
      <c r="B115" s="173"/>
      <c r="C115" s="174" t="s">
        <v>173</v>
      </c>
      <c r="D115" s="174" t="s">
        <v>150</v>
      </c>
      <c r="E115" s="175" t="s">
        <v>432</v>
      </c>
      <c r="F115" s="176" t="s">
        <v>433</v>
      </c>
      <c r="G115" s="177" t="s">
        <v>240</v>
      </c>
      <c r="H115" s="178">
        <v>727.63400000000001</v>
      </c>
      <c r="I115" s="179"/>
      <c r="J115" s="180">
        <f>ROUND(I115*H115,2)</f>
        <v>0</v>
      </c>
      <c r="K115" s="176" t="s">
        <v>241</v>
      </c>
      <c r="L115" s="40"/>
      <c r="M115" s="181" t="s">
        <v>3</v>
      </c>
      <c r="N115" s="182" t="s">
        <v>43</v>
      </c>
      <c r="O115" s="73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85" t="s">
        <v>173</v>
      </c>
      <c r="AT115" s="185" t="s">
        <v>150</v>
      </c>
      <c r="AU115" s="185" t="s">
        <v>82</v>
      </c>
      <c r="AY115" s="20" t="s">
        <v>147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20" t="s">
        <v>80</v>
      </c>
      <c r="BK115" s="186">
        <f>ROUND(I115*H115,2)</f>
        <v>0</v>
      </c>
      <c r="BL115" s="20" t="s">
        <v>173</v>
      </c>
      <c r="BM115" s="185" t="s">
        <v>1018</v>
      </c>
    </row>
    <row r="116" s="2" customFormat="1">
      <c r="A116" s="39"/>
      <c r="B116" s="40"/>
      <c r="C116" s="39"/>
      <c r="D116" s="203" t="s">
        <v>243</v>
      </c>
      <c r="E116" s="39"/>
      <c r="F116" s="204" t="s">
        <v>435</v>
      </c>
      <c r="G116" s="39"/>
      <c r="H116" s="39"/>
      <c r="I116" s="189"/>
      <c r="J116" s="39"/>
      <c r="K116" s="39"/>
      <c r="L116" s="40"/>
      <c r="M116" s="190"/>
      <c r="N116" s="191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243</v>
      </c>
      <c r="AU116" s="20" t="s">
        <v>82</v>
      </c>
    </row>
    <row r="117" s="14" customFormat="1">
      <c r="A117" s="14"/>
      <c r="B117" s="205"/>
      <c r="C117" s="14"/>
      <c r="D117" s="187" t="s">
        <v>165</v>
      </c>
      <c r="E117" s="206" t="s">
        <v>3</v>
      </c>
      <c r="F117" s="207" t="s">
        <v>415</v>
      </c>
      <c r="G117" s="14"/>
      <c r="H117" s="206" t="s">
        <v>3</v>
      </c>
      <c r="I117" s="208"/>
      <c r="J117" s="14"/>
      <c r="K117" s="14"/>
      <c r="L117" s="205"/>
      <c r="M117" s="209"/>
      <c r="N117" s="210"/>
      <c r="O117" s="210"/>
      <c r="P117" s="210"/>
      <c r="Q117" s="210"/>
      <c r="R117" s="210"/>
      <c r="S117" s="210"/>
      <c r="T117" s="21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06" t="s">
        <v>165</v>
      </c>
      <c r="AU117" s="206" t="s">
        <v>82</v>
      </c>
      <c r="AV117" s="14" t="s">
        <v>80</v>
      </c>
      <c r="AW117" s="14" t="s">
        <v>33</v>
      </c>
      <c r="AX117" s="14" t="s">
        <v>72</v>
      </c>
      <c r="AY117" s="206" t="s">
        <v>147</v>
      </c>
    </row>
    <row r="118" s="13" customFormat="1">
      <c r="A118" s="13"/>
      <c r="B118" s="192"/>
      <c r="C118" s="13"/>
      <c r="D118" s="187" t="s">
        <v>165</v>
      </c>
      <c r="E118" s="193" t="s">
        <v>3</v>
      </c>
      <c r="F118" s="194" t="s">
        <v>1019</v>
      </c>
      <c r="G118" s="13"/>
      <c r="H118" s="195">
        <v>727.63400000000001</v>
      </c>
      <c r="I118" s="196"/>
      <c r="J118" s="13"/>
      <c r="K118" s="13"/>
      <c r="L118" s="192"/>
      <c r="M118" s="197"/>
      <c r="N118" s="198"/>
      <c r="O118" s="198"/>
      <c r="P118" s="198"/>
      <c r="Q118" s="198"/>
      <c r="R118" s="198"/>
      <c r="S118" s="198"/>
      <c r="T118" s="19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93" t="s">
        <v>165</v>
      </c>
      <c r="AU118" s="193" t="s">
        <v>82</v>
      </c>
      <c r="AV118" s="13" t="s">
        <v>82</v>
      </c>
      <c r="AW118" s="13" t="s">
        <v>33</v>
      </c>
      <c r="AX118" s="13" t="s">
        <v>80</v>
      </c>
      <c r="AY118" s="193" t="s">
        <v>147</v>
      </c>
    </row>
    <row r="119" s="2" customFormat="1" ht="24.15" customHeight="1">
      <c r="A119" s="39"/>
      <c r="B119" s="173"/>
      <c r="C119" s="174" t="s">
        <v>146</v>
      </c>
      <c r="D119" s="174" t="s">
        <v>150</v>
      </c>
      <c r="E119" s="175" t="s">
        <v>436</v>
      </c>
      <c r="F119" s="176" t="s">
        <v>437</v>
      </c>
      <c r="G119" s="177" t="s">
        <v>259</v>
      </c>
      <c r="H119" s="178">
        <v>1021.635</v>
      </c>
      <c r="I119" s="179"/>
      <c r="J119" s="180">
        <f>ROUND(I119*H119,2)</f>
        <v>0</v>
      </c>
      <c r="K119" s="176" t="s">
        <v>154</v>
      </c>
      <c r="L119" s="40"/>
      <c r="M119" s="181" t="s">
        <v>3</v>
      </c>
      <c r="N119" s="182" t="s">
        <v>43</v>
      </c>
      <c r="O119" s="73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85" t="s">
        <v>173</v>
      </c>
      <c r="AT119" s="185" t="s">
        <v>150</v>
      </c>
      <c r="AU119" s="185" t="s">
        <v>82</v>
      </c>
      <c r="AY119" s="20" t="s">
        <v>147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20" t="s">
        <v>80</v>
      </c>
      <c r="BK119" s="186">
        <f>ROUND(I119*H119,2)</f>
        <v>0</v>
      </c>
      <c r="BL119" s="20" t="s">
        <v>173</v>
      </c>
      <c r="BM119" s="185" t="s">
        <v>1020</v>
      </c>
    </row>
    <row r="120" s="14" customFormat="1">
      <c r="A120" s="14"/>
      <c r="B120" s="205"/>
      <c r="C120" s="14"/>
      <c r="D120" s="187" t="s">
        <v>165</v>
      </c>
      <c r="E120" s="206" t="s">
        <v>3</v>
      </c>
      <c r="F120" s="207" t="s">
        <v>439</v>
      </c>
      <c r="G120" s="14"/>
      <c r="H120" s="206" t="s">
        <v>3</v>
      </c>
      <c r="I120" s="208"/>
      <c r="J120" s="14"/>
      <c r="K120" s="14"/>
      <c r="L120" s="205"/>
      <c r="M120" s="209"/>
      <c r="N120" s="210"/>
      <c r="O120" s="210"/>
      <c r="P120" s="210"/>
      <c r="Q120" s="210"/>
      <c r="R120" s="210"/>
      <c r="S120" s="210"/>
      <c r="T120" s="21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06" t="s">
        <v>165</v>
      </c>
      <c r="AU120" s="206" t="s">
        <v>82</v>
      </c>
      <c r="AV120" s="14" t="s">
        <v>80</v>
      </c>
      <c r="AW120" s="14" t="s">
        <v>33</v>
      </c>
      <c r="AX120" s="14" t="s">
        <v>72</v>
      </c>
      <c r="AY120" s="206" t="s">
        <v>147</v>
      </c>
    </row>
    <row r="121" s="13" customFormat="1">
      <c r="A121" s="13"/>
      <c r="B121" s="192"/>
      <c r="C121" s="13"/>
      <c r="D121" s="187" t="s">
        <v>165</v>
      </c>
      <c r="E121" s="193" t="s">
        <v>3</v>
      </c>
      <c r="F121" s="194" t="s">
        <v>1021</v>
      </c>
      <c r="G121" s="13"/>
      <c r="H121" s="195">
        <v>1021.635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165</v>
      </c>
      <c r="AU121" s="193" t="s">
        <v>82</v>
      </c>
      <c r="AV121" s="13" t="s">
        <v>82</v>
      </c>
      <c r="AW121" s="13" t="s">
        <v>33</v>
      </c>
      <c r="AX121" s="13" t="s">
        <v>80</v>
      </c>
      <c r="AY121" s="193" t="s">
        <v>147</v>
      </c>
    </row>
    <row r="122" s="2" customFormat="1" ht="24.15" customHeight="1">
      <c r="A122" s="39"/>
      <c r="B122" s="173"/>
      <c r="C122" s="174" t="s">
        <v>182</v>
      </c>
      <c r="D122" s="174" t="s">
        <v>150</v>
      </c>
      <c r="E122" s="175" t="s">
        <v>441</v>
      </c>
      <c r="F122" s="176" t="s">
        <v>442</v>
      </c>
      <c r="G122" s="177" t="s">
        <v>240</v>
      </c>
      <c r="H122" s="178">
        <v>126.672</v>
      </c>
      <c r="I122" s="179"/>
      <c r="J122" s="180">
        <f>ROUND(I122*H122,2)</f>
        <v>0</v>
      </c>
      <c r="K122" s="176" t="s">
        <v>241</v>
      </c>
      <c r="L122" s="40"/>
      <c r="M122" s="181" t="s">
        <v>3</v>
      </c>
      <c r="N122" s="182" t="s">
        <v>43</v>
      </c>
      <c r="O122" s="73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85" t="s">
        <v>173</v>
      </c>
      <c r="AT122" s="185" t="s">
        <v>150</v>
      </c>
      <c r="AU122" s="185" t="s">
        <v>82</v>
      </c>
      <c r="AY122" s="20" t="s">
        <v>147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20" t="s">
        <v>80</v>
      </c>
      <c r="BK122" s="186">
        <f>ROUND(I122*H122,2)</f>
        <v>0</v>
      </c>
      <c r="BL122" s="20" t="s">
        <v>173</v>
      </c>
      <c r="BM122" s="185" t="s">
        <v>1022</v>
      </c>
    </row>
    <row r="123" s="2" customFormat="1">
      <c r="A123" s="39"/>
      <c r="B123" s="40"/>
      <c r="C123" s="39"/>
      <c r="D123" s="203" t="s">
        <v>243</v>
      </c>
      <c r="E123" s="39"/>
      <c r="F123" s="204" t="s">
        <v>444</v>
      </c>
      <c r="G123" s="39"/>
      <c r="H123" s="39"/>
      <c r="I123" s="189"/>
      <c r="J123" s="39"/>
      <c r="K123" s="39"/>
      <c r="L123" s="40"/>
      <c r="M123" s="190"/>
      <c r="N123" s="191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243</v>
      </c>
      <c r="AU123" s="20" t="s">
        <v>82</v>
      </c>
    </row>
    <row r="124" s="14" customFormat="1">
      <c r="A124" s="14"/>
      <c r="B124" s="205"/>
      <c r="C124" s="14"/>
      <c r="D124" s="187" t="s">
        <v>165</v>
      </c>
      <c r="E124" s="206" t="s">
        <v>3</v>
      </c>
      <c r="F124" s="207" t="s">
        <v>415</v>
      </c>
      <c r="G124" s="14"/>
      <c r="H124" s="206" t="s">
        <v>3</v>
      </c>
      <c r="I124" s="208"/>
      <c r="J124" s="14"/>
      <c r="K124" s="14"/>
      <c r="L124" s="205"/>
      <c r="M124" s="209"/>
      <c r="N124" s="210"/>
      <c r="O124" s="210"/>
      <c r="P124" s="210"/>
      <c r="Q124" s="210"/>
      <c r="R124" s="210"/>
      <c r="S124" s="210"/>
      <c r="T124" s="21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06" t="s">
        <v>165</v>
      </c>
      <c r="AU124" s="206" t="s">
        <v>82</v>
      </c>
      <c r="AV124" s="14" t="s">
        <v>80</v>
      </c>
      <c r="AW124" s="14" t="s">
        <v>33</v>
      </c>
      <c r="AX124" s="14" t="s">
        <v>72</v>
      </c>
      <c r="AY124" s="206" t="s">
        <v>147</v>
      </c>
    </row>
    <row r="125" s="14" customFormat="1">
      <c r="A125" s="14"/>
      <c r="B125" s="205"/>
      <c r="C125" s="14"/>
      <c r="D125" s="187" t="s">
        <v>165</v>
      </c>
      <c r="E125" s="206" t="s">
        <v>3</v>
      </c>
      <c r="F125" s="207" t="s">
        <v>445</v>
      </c>
      <c r="G125" s="14"/>
      <c r="H125" s="206" t="s">
        <v>3</v>
      </c>
      <c r="I125" s="208"/>
      <c r="J125" s="14"/>
      <c r="K125" s="14"/>
      <c r="L125" s="205"/>
      <c r="M125" s="209"/>
      <c r="N125" s="210"/>
      <c r="O125" s="210"/>
      <c r="P125" s="210"/>
      <c r="Q125" s="210"/>
      <c r="R125" s="210"/>
      <c r="S125" s="210"/>
      <c r="T125" s="21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06" t="s">
        <v>165</v>
      </c>
      <c r="AU125" s="206" t="s">
        <v>82</v>
      </c>
      <c r="AV125" s="14" t="s">
        <v>80</v>
      </c>
      <c r="AW125" s="14" t="s">
        <v>33</v>
      </c>
      <c r="AX125" s="14" t="s">
        <v>72</v>
      </c>
      <c r="AY125" s="206" t="s">
        <v>147</v>
      </c>
    </row>
    <row r="126" s="13" customFormat="1">
      <c r="A126" s="13"/>
      <c r="B126" s="192"/>
      <c r="C126" s="13"/>
      <c r="D126" s="187" t="s">
        <v>165</v>
      </c>
      <c r="E126" s="193" t="s">
        <v>3</v>
      </c>
      <c r="F126" s="194" t="s">
        <v>1023</v>
      </c>
      <c r="G126" s="13"/>
      <c r="H126" s="195">
        <v>126.672</v>
      </c>
      <c r="I126" s="196"/>
      <c r="J126" s="13"/>
      <c r="K126" s="13"/>
      <c r="L126" s="192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3" t="s">
        <v>165</v>
      </c>
      <c r="AU126" s="193" t="s">
        <v>82</v>
      </c>
      <c r="AV126" s="13" t="s">
        <v>82</v>
      </c>
      <c r="AW126" s="13" t="s">
        <v>33</v>
      </c>
      <c r="AX126" s="13" t="s">
        <v>80</v>
      </c>
      <c r="AY126" s="193" t="s">
        <v>147</v>
      </c>
    </row>
    <row r="127" s="2" customFormat="1" ht="21.75" customHeight="1">
      <c r="A127" s="39"/>
      <c r="B127" s="173"/>
      <c r="C127" s="174" t="s">
        <v>187</v>
      </c>
      <c r="D127" s="174" t="s">
        <v>150</v>
      </c>
      <c r="E127" s="175" t="s">
        <v>447</v>
      </c>
      <c r="F127" s="176" t="s">
        <v>448</v>
      </c>
      <c r="G127" s="177" t="s">
        <v>219</v>
      </c>
      <c r="H127" s="178">
        <v>511.10000000000002</v>
      </c>
      <c r="I127" s="179"/>
      <c r="J127" s="180">
        <f>ROUND(I127*H127,2)</f>
        <v>0</v>
      </c>
      <c r="K127" s="176" t="s">
        <v>241</v>
      </c>
      <c r="L127" s="40"/>
      <c r="M127" s="181" t="s">
        <v>3</v>
      </c>
      <c r="N127" s="182" t="s">
        <v>43</v>
      </c>
      <c r="O127" s="73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85" t="s">
        <v>173</v>
      </c>
      <c r="AT127" s="185" t="s">
        <v>150</v>
      </c>
      <c r="AU127" s="185" t="s">
        <v>82</v>
      </c>
      <c r="AY127" s="20" t="s">
        <v>147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20" t="s">
        <v>80</v>
      </c>
      <c r="BK127" s="186">
        <f>ROUND(I127*H127,2)</f>
        <v>0</v>
      </c>
      <c r="BL127" s="20" t="s">
        <v>173</v>
      </c>
      <c r="BM127" s="185" t="s">
        <v>1024</v>
      </c>
    </row>
    <row r="128" s="2" customFormat="1">
      <c r="A128" s="39"/>
      <c r="B128" s="40"/>
      <c r="C128" s="39"/>
      <c r="D128" s="203" t="s">
        <v>243</v>
      </c>
      <c r="E128" s="39"/>
      <c r="F128" s="204" t="s">
        <v>450</v>
      </c>
      <c r="G128" s="39"/>
      <c r="H128" s="39"/>
      <c r="I128" s="189"/>
      <c r="J128" s="39"/>
      <c r="K128" s="39"/>
      <c r="L128" s="40"/>
      <c r="M128" s="190"/>
      <c r="N128" s="191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243</v>
      </c>
      <c r="AU128" s="20" t="s">
        <v>82</v>
      </c>
    </row>
    <row r="129" s="13" customFormat="1">
      <c r="A129" s="13"/>
      <c r="B129" s="192"/>
      <c r="C129" s="13"/>
      <c r="D129" s="187" t="s">
        <v>165</v>
      </c>
      <c r="E129" s="193" t="s">
        <v>3</v>
      </c>
      <c r="F129" s="194" t="s">
        <v>1025</v>
      </c>
      <c r="G129" s="13"/>
      <c r="H129" s="195">
        <v>511.10000000000002</v>
      </c>
      <c r="I129" s="196"/>
      <c r="J129" s="13"/>
      <c r="K129" s="13"/>
      <c r="L129" s="192"/>
      <c r="M129" s="197"/>
      <c r="N129" s="198"/>
      <c r="O129" s="198"/>
      <c r="P129" s="198"/>
      <c r="Q129" s="198"/>
      <c r="R129" s="198"/>
      <c r="S129" s="198"/>
      <c r="T129" s="19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3" t="s">
        <v>165</v>
      </c>
      <c r="AU129" s="193" t="s">
        <v>82</v>
      </c>
      <c r="AV129" s="13" t="s">
        <v>82</v>
      </c>
      <c r="AW129" s="13" t="s">
        <v>33</v>
      </c>
      <c r="AX129" s="13" t="s">
        <v>80</v>
      </c>
      <c r="AY129" s="193" t="s">
        <v>147</v>
      </c>
    </row>
    <row r="130" s="2" customFormat="1" ht="37.8" customHeight="1">
      <c r="A130" s="39"/>
      <c r="B130" s="173"/>
      <c r="C130" s="174" t="s">
        <v>194</v>
      </c>
      <c r="D130" s="174" t="s">
        <v>150</v>
      </c>
      <c r="E130" s="175" t="s">
        <v>452</v>
      </c>
      <c r="F130" s="176" t="s">
        <v>453</v>
      </c>
      <c r="G130" s="177" t="s">
        <v>219</v>
      </c>
      <c r="H130" s="178">
        <v>511.10000000000002</v>
      </c>
      <c r="I130" s="179"/>
      <c r="J130" s="180">
        <f>ROUND(I130*H130,2)</f>
        <v>0</v>
      </c>
      <c r="K130" s="176" t="s">
        <v>241</v>
      </c>
      <c r="L130" s="40"/>
      <c r="M130" s="181" t="s">
        <v>3</v>
      </c>
      <c r="N130" s="182" t="s">
        <v>43</v>
      </c>
      <c r="O130" s="73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85" t="s">
        <v>173</v>
      </c>
      <c r="AT130" s="185" t="s">
        <v>150</v>
      </c>
      <c r="AU130" s="185" t="s">
        <v>82</v>
      </c>
      <c r="AY130" s="20" t="s">
        <v>147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20" t="s">
        <v>80</v>
      </c>
      <c r="BK130" s="186">
        <f>ROUND(I130*H130,2)</f>
        <v>0</v>
      </c>
      <c r="BL130" s="20" t="s">
        <v>173</v>
      </c>
      <c r="BM130" s="185" t="s">
        <v>1026</v>
      </c>
    </row>
    <row r="131" s="2" customFormat="1">
      <c r="A131" s="39"/>
      <c r="B131" s="40"/>
      <c r="C131" s="39"/>
      <c r="D131" s="203" t="s">
        <v>243</v>
      </c>
      <c r="E131" s="39"/>
      <c r="F131" s="204" t="s">
        <v>455</v>
      </c>
      <c r="G131" s="39"/>
      <c r="H131" s="39"/>
      <c r="I131" s="189"/>
      <c r="J131" s="39"/>
      <c r="K131" s="39"/>
      <c r="L131" s="40"/>
      <c r="M131" s="190"/>
      <c r="N131" s="191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243</v>
      </c>
      <c r="AU131" s="20" t="s">
        <v>82</v>
      </c>
    </row>
    <row r="132" s="14" customFormat="1">
      <c r="A132" s="14"/>
      <c r="B132" s="205"/>
      <c r="C132" s="14"/>
      <c r="D132" s="187" t="s">
        <v>165</v>
      </c>
      <c r="E132" s="206" t="s">
        <v>3</v>
      </c>
      <c r="F132" s="207" t="s">
        <v>415</v>
      </c>
      <c r="G132" s="14"/>
      <c r="H132" s="206" t="s">
        <v>3</v>
      </c>
      <c r="I132" s="208"/>
      <c r="J132" s="14"/>
      <c r="K132" s="14"/>
      <c r="L132" s="205"/>
      <c r="M132" s="209"/>
      <c r="N132" s="210"/>
      <c r="O132" s="210"/>
      <c r="P132" s="210"/>
      <c r="Q132" s="210"/>
      <c r="R132" s="210"/>
      <c r="S132" s="210"/>
      <c r="T132" s="21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6" t="s">
        <v>165</v>
      </c>
      <c r="AU132" s="206" t="s">
        <v>82</v>
      </c>
      <c r="AV132" s="14" t="s">
        <v>80</v>
      </c>
      <c r="AW132" s="14" t="s">
        <v>33</v>
      </c>
      <c r="AX132" s="14" t="s">
        <v>72</v>
      </c>
      <c r="AY132" s="206" t="s">
        <v>147</v>
      </c>
    </row>
    <row r="133" s="13" customFormat="1">
      <c r="A133" s="13"/>
      <c r="B133" s="192"/>
      <c r="C133" s="13"/>
      <c r="D133" s="187" t="s">
        <v>165</v>
      </c>
      <c r="E133" s="193" t="s">
        <v>3</v>
      </c>
      <c r="F133" s="194" t="s">
        <v>1025</v>
      </c>
      <c r="G133" s="13"/>
      <c r="H133" s="195">
        <v>511.10000000000002</v>
      </c>
      <c r="I133" s="196"/>
      <c r="J133" s="13"/>
      <c r="K133" s="13"/>
      <c r="L133" s="192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165</v>
      </c>
      <c r="AU133" s="193" t="s">
        <v>82</v>
      </c>
      <c r="AV133" s="13" t="s">
        <v>82</v>
      </c>
      <c r="AW133" s="13" t="s">
        <v>33</v>
      </c>
      <c r="AX133" s="13" t="s">
        <v>80</v>
      </c>
      <c r="AY133" s="193" t="s">
        <v>147</v>
      </c>
    </row>
    <row r="134" s="2" customFormat="1" ht="16.5" customHeight="1">
      <c r="A134" s="39"/>
      <c r="B134" s="173"/>
      <c r="C134" s="228" t="s">
        <v>199</v>
      </c>
      <c r="D134" s="228" t="s">
        <v>457</v>
      </c>
      <c r="E134" s="229" t="s">
        <v>458</v>
      </c>
      <c r="F134" s="230" t="s">
        <v>459</v>
      </c>
      <c r="G134" s="231" t="s">
        <v>259</v>
      </c>
      <c r="H134" s="232">
        <v>7.6669999999999998</v>
      </c>
      <c r="I134" s="233"/>
      <c r="J134" s="234">
        <f>ROUND(I134*H134,2)</f>
        <v>0</v>
      </c>
      <c r="K134" s="230" t="s">
        <v>241</v>
      </c>
      <c r="L134" s="235"/>
      <c r="M134" s="236" t="s">
        <v>3</v>
      </c>
      <c r="N134" s="237" t="s">
        <v>43</v>
      </c>
      <c r="O134" s="73"/>
      <c r="P134" s="183">
        <f>O134*H134</f>
        <v>0</v>
      </c>
      <c r="Q134" s="183">
        <v>1</v>
      </c>
      <c r="R134" s="183">
        <f>Q134*H134</f>
        <v>7.6669999999999998</v>
      </c>
      <c r="S134" s="183">
        <v>0</v>
      </c>
      <c r="T134" s="18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5" t="s">
        <v>194</v>
      </c>
      <c r="AT134" s="185" t="s">
        <v>457</v>
      </c>
      <c r="AU134" s="185" t="s">
        <v>82</v>
      </c>
      <c r="AY134" s="20" t="s">
        <v>147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0" t="s">
        <v>80</v>
      </c>
      <c r="BK134" s="186">
        <f>ROUND(I134*H134,2)</f>
        <v>0</v>
      </c>
      <c r="BL134" s="20" t="s">
        <v>173</v>
      </c>
      <c r="BM134" s="185" t="s">
        <v>1027</v>
      </c>
    </row>
    <row r="135" s="13" customFormat="1">
      <c r="A135" s="13"/>
      <c r="B135" s="192"/>
      <c r="C135" s="13"/>
      <c r="D135" s="187" t="s">
        <v>165</v>
      </c>
      <c r="E135" s="193" t="s">
        <v>3</v>
      </c>
      <c r="F135" s="194" t="s">
        <v>1028</v>
      </c>
      <c r="G135" s="13"/>
      <c r="H135" s="195">
        <v>7.6669999999999998</v>
      </c>
      <c r="I135" s="196"/>
      <c r="J135" s="13"/>
      <c r="K135" s="13"/>
      <c r="L135" s="192"/>
      <c r="M135" s="197"/>
      <c r="N135" s="198"/>
      <c r="O135" s="198"/>
      <c r="P135" s="198"/>
      <c r="Q135" s="198"/>
      <c r="R135" s="198"/>
      <c r="S135" s="198"/>
      <c r="T135" s="19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3" t="s">
        <v>165</v>
      </c>
      <c r="AU135" s="193" t="s">
        <v>82</v>
      </c>
      <c r="AV135" s="13" t="s">
        <v>82</v>
      </c>
      <c r="AW135" s="13" t="s">
        <v>33</v>
      </c>
      <c r="AX135" s="13" t="s">
        <v>80</v>
      </c>
      <c r="AY135" s="193" t="s">
        <v>147</v>
      </c>
    </row>
    <row r="136" s="12" customFormat="1" ht="22.8" customHeight="1">
      <c r="A136" s="12"/>
      <c r="B136" s="160"/>
      <c r="C136" s="12"/>
      <c r="D136" s="161" t="s">
        <v>71</v>
      </c>
      <c r="E136" s="171" t="s">
        <v>82</v>
      </c>
      <c r="F136" s="171" t="s">
        <v>462</v>
      </c>
      <c r="G136" s="12"/>
      <c r="H136" s="12"/>
      <c r="I136" s="163"/>
      <c r="J136" s="172">
        <f>BK136</f>
        <v>0</v>
      </c>
      <c r="K136" s="12"/>
      <c r="L136" s="160"/>
      <c r="M136" s="165"/>
      <c r="N136" s="166"/>
      <c r="O136" s="166"/>
      <c r="P136" s="167">
        <f>SUM(P137:P189)</f>
        <v>0</v>
      </c>
      <c r="Q136" s="166"/>
      <c r="R136" s="167">
        <f>SUM(R137:R189)</f>
        <v>320.26559114999998</v>
      </c>
      <c r="S136" s="166"/>
      <c r="T136" s="168">
        <f>SUM(T137:T189)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1" t="s">
        <v>80</v>
      </c>
      <c r="AT136" s="169" t="s">
        <v>71</v>
      </c>
      <c r="AU136" s="169" t="s">
        <v>80</v>
      </c>
      <c r="AY136" s="161" t="s">
        <v>147</v>
      </c>
      <c r="BK136" s="170">
        <f>SUM(BK137:BK189)</f>
        <v>0</v>
      </c>
    </row>
    <row r="137" s="2" customFormat="1" ht="21.75" customHeight="1">
      <c r="A137" s="39"/>
      <c r="B137" s="173"/>
      <c r="C137" s="174" t="s">
        <v>206</v>
      </c>
      <c r="D137" s="174" t="s">
        <v>150</v>
      </c>
      <c r="E137" s="175" t="s">
        <v>463</v>
      </c>
      <c r="F137" s="176" t="s">
        <v>464</v>
      </c>
      <c r="G137" s="177" t="s">
        <v>240</v>
      </c>
      <c r="H137" s="178">
        <v>63.204000000000001</v>
      </c>
      <c r="I137" s="179"/>
      <c r="J137" s="180">
        <f>ROUND(I137*H137,2)</f>
        <v>0</v>
      </c>
      <c r="K137" s="176" t="s">
        <v>241</v>
      </c>
      <c r="L137" s="40"/>
      <c r="M137" s="181" t="s">
        <v>3</v>
      </c>
      <c r="N137" s="182" t="s">
        <v>43</v>
      </c>
      <c r="O137" s="73"/>
      <c r="P137" s="183">
        <f>O137*H137</f>
        <v>0</v>
      </c>
      <c r="Q137" s="183">
        <v>2.1600000000000001</v>
      </c>
      <c r="R137" s="183">
        <f>Q137*H137</f>
        <v>136.52064000000001</v>
      </c>
      <c r="S137" s="183">
        <v>0</v>
      </c>
      <c r="T137" s="18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85" t="s">
        <v>173</v>
      </c>
      <c r="AT137" s="185" t="s">
        <v>150</v>
      </c>
      <c r="AU137" s="185" t="s">
        <v>82</v>
      </c>
      <c r="AY137" s="20" t="s">
        <v>147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0" t="s">
        <v>80</v>
      </c>
      <c r="BK137" s="186">
        <f>ROUND(I137*H137,2)</f>
        <v>0</v>
      </c>
      <c r="BL137" s="20" t="s">
        <v>173</v>
      </c>
      <c r="BM137" s="185" t="s">
        <v>1029</v>
      </c>
    </row>
    <row r="138" s="2" customFormat="1">
      <c r="A138" s="39"/>
      <c r="B138" s="40"/>
      <c r="C138" s="39"/>
      <c r="D138" s="203" t="s">
        <v>243</v>
      </c>
      <c r="E138" s="39"/>
      <c r="F138" s="204" t="s">
        <v>466</v>
      </c>
      <c r="G138" s="39"/>
      <c r="H138" s="39"/>
      <c r="I138" s="189"/>
      <c r="J138" s="39"/>
      <c r="K138" s="39"/>
      <c r="L138" s="40"/>
      <c r="M138" s="190"/>
      <c r="N138" s="191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243</v>
      </c>
      <c r="AU138" s="20" t="s">
        <v>82</v>
      </c>
    </row>
    <row r="139" s="14" customFormat="1">
      <c r="A139" s="14"/>
      <c r="B139" s="205"/>
      <c r="C139" s="14"/>
      <c r="D139" s="187" t="s">
        <v>165</v>
      </c>
      <c r="E139" s="206" t="s">
        <v>3</v>
      </c>
      <c r="F139" s="207" t="s">
        <v>415</v>
      </c>
      <c r="G139" s="14"/>
      <c r="H139" s="206" t="s">
        <v>3</v>
      </c>
      <c r="I139" s="208"/>
      <c r="J139" s="14"/>
      <c r="K139" s="14"/>
      <c r="L139" s="205"/>
      <c r="M139" s="209"/>
      <c r="N139" s="210"/>
      <c r="O139" s="210"/>
      <c r="P139" s="210"/>
      <c r="Q139" s="210"/>
      <c r="R139" s="210"/>
      <c r="S139" s="210"/>
      <c r="T139" s="21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6" t="s">
        <v>165</v>
      </c>
      <c r="AU139" s="206" t="s">
        <v>82</v>
      </c>
      <c r="AV139" s="14" t="s">
        <v>80</v>
      </c>
      <c r="AW139" s="14" t="s">
        <v>33</v>
      </c>
      <c r="AX139" s="14" t="s">
        <v>72</v>
      </c>
      <c r="AY139" s="206" t="s">
        <v>147</v>
      </c>
    </row>
    <row r="140" s="14" customFormat="1">
      <c r="A140" s="14"/>
      <c r="B140" s="205"/>
      <c r="C140" s="14"/>
      <c r="D140" s="187" t="s">
        <v>165</v>
      </c>
      <c r="E140" s="206" t="s">
        <v>3</v>
      </c>
      <c r="F140" s="207" t="s">
        <v>1030</v>
      </c>
      <c r="G140" s="14"/>
      <c r="H140" s="206" t="s">
        <v>3</v>
      </c>
      <c r="I140" s="208"/>
      <c r="J140" s="14"/>
      <c r="K140" s="14"/>
      <c r="L140" s="205"/>
      <c r="M140" s="209"/>
      <c r="N140" s="210"/>
      <c r="O140" s="210"/>
      <c r="P140" s="210"/>
      <c r="Q140" s="210"/>
      <c r="R140" s="210"/>
      <c r="S140" s="210"/>
      <c r="T140" s="21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6" t="s">
        <v>165</v>
      </c>
      <c r="AU140" s="206" t="s">
        <v>82</v>
      </c>
      <c r="AV140" s="14" t="s">
        <v>80</v>
      </c>
      <c r="AW140" s="14" t="s">
        <v>33</v>
      </c>
      <c r="AX140" s="14" t="s">
        <v>72</v>
      </c>
      <c r="AY140" s="206" t="s">
        <v>147</v>
      </c>
    </row>
    <row r="141" s="13" customFormat="1">
      <c r="A141" s="13"/>
      <c r="B141" s="192"/>
      <c r="C141" s="13"/>
      <c r="D141" s="187" t="s">
        <v>165</v>
      </c>
      <c r="E141" s="193" t="s">
        <v>3</v>
      </c>
      <c r="F141" s="194" t="s">
        <v>1011</v>
      </c>
      <c r="G141" s="13"/>
      <c r="H141" s="195">
        <v>51.228000000000002</v>
      </c>
      <c r="I141" s="196"/>
      <c r="J141" s="13"/>
      <c r="K141" s="13"/>
      <c r="L141" s="192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165</v>
      </c>
      <c r="AU141" s="193" t="s">
        <v>82</v>
      </c>
      <c r="AV141" s="13" t="s">
        <v>82</v>
      </c>
      <c r="AW141" s="13" t="s">
        <v>33</v>
      </c>
      <c r="AX141" s="13" t="s">
        <v>72</v>
      </c>
      <c r="AY141" s="193" t="s">
        <v>147</v>
      </c>
    </row>
    <row r="142" s="13" customFormat="1">
      <c r="A142" s="13"/>
      <c r="B142" s="192"/>
      <c r="C142" s="13"/>
      <c r="D142" s="187" t="s">
        <v>165</v>
      </c>
      <c r="E142" s="193" t="s">
        <v>3</v>
      </c>
      <c r="F142" s="194" t="s">
        <v>1012</v>
      </c>
      <c r="G142" s="13"/>
      <c r="H142" s="195">
        <v>11.976000000000001</v>
      </c>
      <c r="I142" s="196"/>
      <c r="J142" s="13"/>
      <c r="K142" s="13"/>
      <c r="L142" s="192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165</v>
      </c>
      <c r="AU142" s="193" t="s">
        <v>82</v>
      </c>
      <c r="AV142" s="13" t="s">
        <v>82</v>
      </c>
      <c r="AW142" s="13" t="s">
        <v>33</v>
      </c>
      <c r="AX142" s="13" t="s">
        <v>72</v>
      </c>
      <c r="AY142" s="193" t="s">
        <v>147</v>
      </c>
    </row>
    <row r="143" s="15" customFormat="1">
      <c r="A143" s="15"/>
      <c r="B143" s="212"/>
      <c r="C143" s="15"/>
      <c r="D143" s="187" t="s">
        <v>165</v>
      </c>
      <c r="E143" s="213" t="s">
        <v>3</v>
      </c>
      <c r="F143" s="214" t="s">
        <v>247</v>
      </c>
      <c r="G143" s="15"/>
      <c r="H143" s="215">
        <v>63.204000000000001</v>
      </c>
      <c r="I143" s="216"/>
      <c r="J143" s="15"/>
      <c r="K143" s="15"/>
      <c r="L143" s="212"/>
      <c r="M143" s="217"/>
      <c r="N143" s="218"/>
      <c r="O143" s="218"/>
      <c r="P143" s="218"/>
      <c r="Q143" s="218"/>
      <c r="R143" s="218"/>
      <c r="S143" s="218"/>
      <c r="T143" s="21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3" t="s">
        <v>165</v>
      </c>
      <c r="AU143" s="213" t="s">
        <v>82</v>
      </c>
      <c r="AV143" s="15" t="s">
        <v>173</v>
      </c>
      <c r="AW143" s="15" t="s">
        <v>33</v>
      </c>
      <c r="AX143" s="15" t="s">
        <v>80</v>
      </c>
      <c r="AY143" s="213" t="s">
        <v>147</v>
      </c>
    </row>
    <row r="144" s="2" customFormat="1" ht="21.75" customHeight="1">
      <c r="A144" s="39"/>
      <c r="B144" s="173"/>
      <c r="C144" s="174" t="s">
        <v>213</v>
      </c>
      <c r="D144" s="174" t="s">
        <v>150</v>
      </c>
      <c r="E144" s="175" t="s">
        <v>471</v>
      </c>
      <c r="F144" s="176" t="s">
        <v>472</v>
      </c>
      <c r="G144" s="177" t="s">
        <v>240</v>
      </c>
      <c r="H144" s="178">
        <v>21.068000000000001</v>
      </c>
      <c r="I144" s="179"/>
      <c r="J144" s="180">
        <f>ROUND(I144*H144,2)</f>
        <v>0</v>
      </c>
      <c r="K144" s="176" t="s">
        <v>241</v>
      </c>
      <c r="L144" s="40"/>
      <c r="M144" s="181" t="s">
        <v>3</v>
      </c>
      <c r="N144" s="182" t="s">
        <v>43</v>
      </c>
      <c r="O144" s="73"/>
      <c r="P144" s="183">
        <f>O144*H144</f>
        <v>0</v>
      </c>
      <c r="Q144" s="183">
        <v>2.3010199999999998</v>
      </c>
      <c r="R144" s="183">
        <f>Q144*H144</f>
        <v>48.477889359999999</v>
      </c>
      <c r="S144" s="183">
        <v>0</v>
      </c>
      <c r="T144" s="18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85" t="s">
        <v>173</v>
      </c>
      <c r="AT144" s="185" t="s">
        <v>150</v>
      </c>
      <c r="AU144" s="185" t="s">
        <v>82</v>
      </c>
      <c r="AY144" s="20" t="s">
        <v>147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20" t="s">
        <v>80</v>
      </c>
      <c r="BK144" s="186">
        <f>ROUND(I144*H144,2)</f>
        <v>0</v>
      </c>
      <c r="BL144" s="20" t="s">
        <v>173</v>
      </c>
      <c r="BM144" s="185" t="s">
        <v>1031</v>
      </c>
    </row>
    <row r="145" s="2" customFormat="1">
      <c r="A145" s="39"/>
      <c r="B145" s="40"/>
      <c r="C145" s="39"/>
      <c r="D145" s="203" t="s">
        <v>243</v>
      </c>
      <c r="E145" s="39"/>
      <c r="F145" s="204" t="s">
        <v>474</v>
      </c>
      <c r="G145" s="39"/>
      <c r="H145" s="39"/>
      <c r="I145" s="189"/>
      <c r="J145" s="39"/>
      <c r="K145" s="39"/>
      <c r="L145" s="40"/>
      <c r="M145" s="190"/>
      <c r="N145" s="191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243</v>
      </c>
      <c r="AU145" s="20" t="s">
        <v>82</v>
      </c>
    </row>
    <row r="146" s="14" customFormat="1">
      <c r="A146" s="14"/>
      <c r="B146" s="205"/>
      <c r="C146" s="14"/>
      <c r="D146" s="187" t="s">
        <v>165</v>
      </c>
      <c r="E146" s="206" t="s">
        <v>3</v>
      </c>
      <c r="F146" s="207" t="s">
        <v>415</v>
      </c>
      <c r="G146" s="14"/>
      <c r="H146" s="206" t="s">
        <v>3</v>
      </c>
      <c r="I146" s="208"/>
      <c r="J146" s="14"/>
      <c r="K146" s="14"/>
      <c r="L146" s="205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6" t="s">
        <v>165</v>
      </c>
      <c r="AU146" s="206" t="s">
        <v>82</v>
      </c>
      <c r="AV146" s="14" t="s">
        <v>80</v>
      </c>
      <c r="AW146" s="14" t="s">
        <v>33</v>
      </c>
      <c r="AX146" s="14" t="s">
        <v>72</v>
      </c>
      <c r="AY146" s="206" t="s">
        <v>147</v>
      </c>
    </row>
    <row r="147" s="14" customFormat="1">
      <c r="A147" s="14"/>
      <c r="B147" s="205"/>
      <c r="C147" s="14"/>
      <c r="D147" s="187" t="s">
        <v>165</v>
      </c>
      <c r="E147" s="206" t="s">
        <v>3</v>
      </c>
      <c r="F147" s="207" t="s">
        <v>475</v>
      </c>
      <c r="G147" s="14"/>
      <c r="H147" s="206" t="s">
        <v>3</v>
      </c>
      <c r="I147" s="208"/>
      <c r="J147" s="14"/>
      <c r="K147" s="14"/>
      <c r="L147" s="205"/>
      <c r="M147" s="209"/>
      <c r="N147" s="210"/>
      <c r="O147" s="210"/>
      <c r="P147" s="210"/>
      <c r="Q147" s="210"/>
      <c r="R147" s="210"/>
      <c r="S147" s="210"/>
      <c r="T147" s="21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6" t="s">
        <v>165</v>
      </c>
      <c r="AU147" s="206" t="s">
        <v>82</v>
      </c>
      <c r="AV147" s="14" t="s">
        <v>80</v>
      </c>
      <c r="AW147" s="14" t="s">
        <v>33</v>
      </c>
      <c r="AX147" s="14" t="s">
        <v>72</v>
      </c>
      <c r="AY147" s="206" t="s">
        <v>147</v>
      </c>
    </row>
    <row r="148" s="13" customFormat="1">
      <c r="A148" s="13"/>
      <c r="B148" s="192"/>
      <c r="C148" s="13"/>
      <c r="D148" s="187" t="s">
        <v>165</v>
      </c>
      <c r="E148" s="193" t="s">
        <v>3</v>
      </c>
      <c r="F148" s="194" t="s">
        <v>1032</v>
      </c>
      <c r="G148" s="13"/>
      <c r="H148" s="195">
        <v>17.076000000000001</v>
      </c>
      <c r="I148" s="196"/>
      <c r="J148" s="13"/>
      <c r="K148" s="13"/>
      <c r="L148" s="192"/>
      <c r="M148" s="197"/>
      <c r="N148" s="198"/>
      <c r="O148" s="198"/>
      <c r="P148" s="198"/>
      <c r="Q148" s="198"/>
      <c r="R148" s="198"/>
      <c r="S148" s="198"/>
      <c r="T148" s="19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3" t="s">
        <v>165</v>
      </c>
      <c r="AU148" s="193" t="s">
        <v>82</v>
      </c>
      <c r="AV148" s="13" t="s">
        <v>82</v>
      </c>
      <c r="AW148" s="13" t="s">
        <v>33</v>
      </c>
      <c r="AX148" s="13" t="s">
        <v>72</v>
      </c>
      <c r="AY148" s="193" t="s">
        <v>147</v>
      </c>
    </row>
    <row r="149" s="13" customFormat="1">
      <c r="A149" s="13"/>
      <c r="B149" s="192"/>
      <c r="C149" s="13"/>
      <c r="D149" s="187" t="s">
        <v>165</v>
      </c>
      <c r="E149" s="193" t="s">
        <v>3</v>
      </c>
      <c r="F149" s="194" t="s">
        <v>1033</v>
      </c>
      <c r="G149" s="13"/>
      <c r="H149" s="195">
        <v>3.992</v>
      </c>
      <c r="I149" s="196"/>
      <c r="J149" s="13"/>
      <c r="K149" s="13"/>
      <c r="L149" s="192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165</v>
      </c>
      <c r="AU149" s="193" t="s">
        <v>82</v>
      </c>
      <c r="AV149" s="13" t="s">
        <v>82</v>
      </c>
      <c r="AW149" s="13" t="s">
        <v>33</v>
      </c>
      <c r="AX149" s="13" t="s">
        <v>72</v>
      </c>
      <c r="AY149" s="193" t="s">
        <v>147</v>
      </c>
    </row>
    <row r="150" s="15" customFormat="1">
      <c r="A150" s="15"/>
      <c r="B150" s="212"/>
      <c r="C150" s="15"/>
      <c r="D150" s="187" t="s">
        <v>165</v>
      </c>
      <c r="E150" s="213" t="s">
        <v>3</v>
      </c>
      <c r="F150" s="214" t="s">
        <v>247</v>
      </c>
      <c r="G150" s="15"/>
      <c r="H150" s="215">
        <v>21.068000000000001</v>
      </c>
      <c r="I150" s="216"/>
      <c r="J150" s="15"/>
      <c r="K150" s="15"/>
      <c r="L150" s="212"/>
      <c r="M150" s="217"/>
      <c r="N150" s="218"/>
      <c r="O150" s="218"/>
      <c r="P150" s="218"/>
      <c r="Q150" s="218"/>
      <c r="R150" s="218"/>
      <c r="S150" s="218"/>
      <c r="T150" s="21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3" t="s">
        <v>165</v>
      </c>
      <c r="AU150" s="213" t="s">
        <v>82</v>
      </c>
      <c r="AV150" s="15" t="s">
        <v>173</v>
      </c>
      <c r="AW150" s="15" t="s">
        <v>33</v>
      </c>
      <c r="AX150" s="15" t="s">
        <v>80</v>
      </c>
      <c r="AY150" s="213" t="s">
        <v>147</v>
      </c>
    </row>
    <row r="151" s="2" customFormat="1" ht="16.5" customHeight="1">
      <c r="A151" s="39"/>
      <c r="B151" s="173"/>
      <c r="C151" s="174" t="s">
        <v>9</v>
      </c>
      <c r="D151" s="174" t="s">
        <v>150</v>
      </c>
      <c r="E151" s="175" t="s">
        <v>480</v>
      </c>
      <c r="F151" s="176" t="s">
        <v>481</v>
      </c>
      <c r="G151" s="177" t="s">
        <v>259</v>
      </c>
      <c r="H151" s="178">
        <v>1.3899999999999999</v>
      </c>
      <c r="I151" s="179"/>
      <c r="J151" s="180">
        <f>ROUND(I151*H151,2)</f>
        <v>0</v>
      </c>
      <c r="K151" s="176" t="s">
        <v>241</v>
      </c>
      <c r="L151" s="40"/>
      <c r="M151" s="181" t="s">
        <v>3</v>
      </c>
      <c r="N151" s="182" t="s">
        <v>43</v>
      </c>
      <c r="O151" s="73"/>
      <c r="P151" s="183">
        <f>O151*H151</f>
        <v>0</v>
      </c>
      <c r="Q151" s="183">
        <v>1.06277</v>
      </c>
      <c r="R151" s="183">
        <f>Q151*H151</f>
        <v>1.4772502999999999</v>
      </c>
      <c r="S151" s="183">
        <v>0</v>
      </c>
      <c r="T151" s="18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85" t="s">
        <v>173</v>
      </c>
      <c r="AT151" s="185" t="s">
        <v>150</v>
      </c>
      <c r="AU151" s="185" t="s">
        <v>82</v>
      </c>
      <c r="AY151" s="20" t="s">
        <v>147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20" t="s">
        <v>80</v>
      </c>
      <c r="BK151" s="186">
        <f>ROUND(I151*H151,2)</f>
        <v>0</v>
      </c>
      <c r="BL151" s="20" t="s">
        <v>173</v>
      </c>
      <c r="BM151" s="185" t="s">
        <v>1034</v>
      </c>
    </row>
    <row r="152" s="2" customFormat="1">
      <c r="A152" s="39"/>
      <c r="B152" s="40"/>
      <c r="C152" s="39"/>
      <c r="D152" s="203" t="s">
        <v>243</v>
      </c>
      <c r="E152" s="39"/>
      <c r="F152" s="204" t="s">
        <v>483</v>
      </c>
      <c r="G152" s="39"/>
      <c r="H152" s="39"/>
      <c r="I152" s="189"/>
      <c r="J152" s="39"/>
      <c r="K152" s="39"/>
      <c r="L152" s="40"/>
      <c r="M152" s="190"/>
      <c r="N152" s="191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243</v>
      </c>
      <c r="AU152" s="20" t="s">
        <v>82</v>
      </c>
    </row>
    <row r="153" s="14" customFormat="1">
      <c r="A153" s="14"/>
      <c r="B153" s="205"/>
      <c r="C153" s="14"/>
      <c r="D153" s="187" t="s">
        <v>165</v>
      </c>
      <c r="E153" s="206" t="s">
        <v>3</v>
      </c>
      <c r="F153" s="207" t="s">
        <v>415</v>
      </c>
      <c r="G153" s="14"/>
      <c r="H153" s="206" t="s">
        <v>3</v>
      </c>
      <c r="I153" s="208"/>
      <c r="J153" s="14"/>
      <c r="K153" s="14"/>
      <c r="L153" s="205"/>
      <c r="M153" s="209"/>
      <c r="N153" s="210"/>
      <c r="O153" s="210"/>
      <c r="P153" s="210"/>
      <c r="Q153" s="210"/>
      <c r="R153" s="210"/>
      <c r="S153" s="210"/>
      <c r="T153" s="21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6" t="s">
        <v>165</v>
      </c>
      <c r="AU153" s="206" t="s">
        <v>82</v>
      </c>
      <c r="AV153" s="14" t="s">
        <v>80</v>
      </c>
      <c r="AW153" s="14" t="s">
        <v>33</v>
      </c>
      <c r="AX153" s="14" t="s">
        <v>72</v>
      </c>
      <c r="AY153" s="206" t="s">
        <v>147</v>
      </c>
    </row>
    <row r="154" s="14" customFormat="1">
      <c r="A154" s="14"/>
      <c r="B154" s="205"/>
      <c r="C154" s="14"/>
      <c r="D154" s="187" t="s">
        <v>165</v>
      </c>
      <c r="E154" s="206" t="s">
        <v>3</v>
      </c>
      <c r="F154" s="207" t="s">
        <v>475</v>
      </c>
      <c r="G154" s="14"/>
      <c r="H154" s="206" t="s">
        <v>3</v>
      </c>
      <c r="I154" s="208"/>
      <c r="J154" s="14"/>
      <c r="K154" s="14"/>
      <c r="L154" s="205"/>
      <c r="M154" s="209"/>
      <c r="N154" s="210"/>
      <c r="O154" s="210"/>
      <c r="P154" s="210"/>
      <c r="Q154" s="210"/>
      <c r="R154" s="210"/>
      <c r="S154" s="210"/>
      <c r="T154" s="21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6" t="s">
        <v>165</v>
      </c>
      <c r="AU154" s="206" t="s">
        <v>82</v>
      </c>
      <c r="AV154" s="14" t="s">
        <v>80</v>
      </c>
      <c r="AW154" s="14" t="s">
        <v>33</v>
      </c>
      <c r="AX154" s="14" t="s">
        <v>72</v>
      </c>
      <c r="AY154" s="206" t="s">
        <v>147</v>
      </c>
    </row>
    <row r="155" s="13" customFormat="1">
      <c r="A155" s="13"/>
      <c r="B155" s="192"/>
      <c r="C155" s="13"/>
      <c r="D155" s="187" t="s">
        <v>165</v>
      </c>
      <c r="E155" s="193" t="s">
        <v>3</v>
      </c>
      <c r="F155" s="194" t="s">
        <v>1035</v>
      </c>
      <c r="G155" s="13"/>
      <c r="H155" s="195">
        <v>1.127</v>
      </c>
      <c r="I155" s="196"/>
      <c r="J155" s="13"/>
      <c r="K155" s="13"/>
      <c r="L155" s="192"/>
      <c r="M155" s="197"/>
      <c r="N155" s="198"/>
      <c r="O155" s="198"/>
      <c r="P155" s="198"/>
      <c r="Q155" s="198"/>
      <c r="R155" s="198"/>
      <c r="S155" s="198"/>
      <c r="T155" s="19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3" t="s">
        <v>165</v>
      </c>
      <c r="AU155" s="193" t="s">
        <v>82</v>
      </c>
      <c r="AV155" s="13" t="s">
        <v>82</v>
      </c>
      <c r="AW155" s="13" t="s">
        <v>33</v>
      </c>
      <c r="AX155" s="13" t="s">
        <v>72</v>
      </c>
      <c r="AY155" s="193" t="s">
        <v>147</v>
      </c>
    </row>
    <row r="156" s="13" customFormat="1">
      <c r="A156" s="13"/>
      <c r="B156" s="192"/>
      <c r="C156" s="13"/>
      <c r="D156" s="187" t="s">
        <v>165</v>
      </c>
      <c r="E156" s="193" t="s">
        <v>3</v>
      </c>
      <c r="F156" s="194" t="s">
        <v>1036</v>
      </c>
      <c r="G156" s="13"/>
      <c r="H156" s="195">
        <v>0.26300000000000001</v>
      </c>
      <c r="I156" s="196"/>
      <c r="J156" s="13"/>
      <c r="K156" s="13"/>
      <c r="L156" s="192"/>
      <c r="M156" s="197"/>
      <c r="N156" s="198"/>
      <c r="O156" s="198"/>
      <c r="P156" s="198"/>
      <c r="Q156" s="198"/>
      <c r="R156" s="198"/>
      <c r="S156" s="198"/>
      <c r="T156" s="19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3" t="s">
        <v>165</v>
      </c>
      <c r="AU156" s="193" t="s">
        <v>82</v>
      </c>
      <c r="AV156" s="13" t="s">
        <v>82</v>
      </c>
      <c r="AW156" s="13" t="s">
        <v>33</v>
      </c>
      <c r="AX156" s="13" t="s">
        <v>72</v>
      </c>
      <c r="AY156" s="193" t="s">
        <v>147</v>
      </c>
    </row>
    <row r="157" s="15" customFormat="1">
      <c r="A157" s="15"/>
      <c r="B157" s="212"/>
      <c r="C157" s="15"/>
      <c r="D157" s="187" t="s">
        <v>165</v>
      </c>
      <c r="E157" s="213" t="s">
        <v>3</v>
      </c>
      <c r="F157" s="214" t="s">
        <v>247</v>
      </c>
      <c r="G157" s="15"/>
      <c r="H157" s="215">
        <v>1.3900000000000001</v>
      </c>
      <c r="I157" s="216"/>
      <c r="J157" s="15"/>
      <c r="K157" s="15"/>
      <c r="L157" s="212"/>
      <c r="M157" s="217"/>
      <c r="N157" s="218"/>
      <c r="O157" s="218"/>
      <c r="P157" s="218"/>
      <c r="Q157" s="218"/>
      <c r="R157" s="218"/>
      <c r="S157" s="218"/>
      <c r="T157" s="21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13" t="s">
        <v>165</v>
      </c>
      <c r="AU157" s="213" t="s">
        <v>82</v>
      </c>
      <c r="AV157" s="15" t="s">
        <v>173</v>
      </c>
      <c r="AW157" s="15" t="s">
        <v>33</v>
      </c>
      <c r="AX157" s="15" t="s">
        <v>80</v>
      </c>
      <c r="AY157" s="213" t="s">
        <v>147</v>
      </c>
    </row>
    <row r="158" s="2" customFormat="1" ht="21.75" customHeight="1">
      <c r="A158" s="39"/>
      <c r="B158" s="173"/>
      <c r="C158" s="174" t="s">
        <v>223</v>
      </c>
      <c r="D158" s="174" t="s">
        <v>150</v>
      </c>
      <c r="E158" s="175" t="s">
        <v>1037</v>
      </c>
      <c r="F158" s="176" t="s">
        <v>1038</v>
      </c>
      <c r="G158" s="177" t="s">
        <v>240</v>
      </c>
      <c r="H158" s="178">
        <v>51.767000000000003</v>
      </c>
      <c r="I158" s="179"/>
      <c r="J158" s="180">
        <f>ROUND(I158*H158,2)</f>
        <v>0</v>
      </c>
      <c r="K158" s="176" t="s">
        <v>241</v>
      </c>
      <c r="L158" s="40"/>
      <c r="M158" s="181" t="s">
        <v>3</v>
      </c>
      <c r="N158" s="182" t="s">
        <v>43</v>
      </c>
      <c r="O158" s="73"/>
      <c r="P158" s="183">
        <f>O158*H158</f>
        <v>0</v>
      </c>
      <c r="Q158" s="183">
        <v>2.5018699999999998</v>
      </c>
      <c r="R158" s="183">
        <f>Q158*H158</f>
        <v>129.51430428999998</v>
      </c>
      <c r="S158" s="183">
        <v>0</v>
      </c>
      <c r="T158" s="18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85" t="s">
        <v>173</v>
      </c>
      <c r="AT158" s="185" t="s">
        <v>150</v>
      </c>
      <c r="AU158" s="185" t="s">
        <v>82</v>
      </c>
      <c r="AY158" s="20" t="s">
        <v>147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20" t="s">
        <v>80</v>
      </c>
      <c r="BK158" s="186">
        <f>ROUND(I158*H158,2)</f>
        <v>0</v>
      </c>
      <c r="BL158" s="20" t="s">
        <v>173</v>
      </c>
      <c r="BM158" s="185" t="s">
        <v>1039</v>
      </c>
    </row>
    <row r="159" s="2" customFormat="1">
      <c r="A159" s="39"/>
      <c r="B159" s="40"/>
      <c r="C159" s="39"/>
      <c r="D159" s="203" t="s">
        <v>243</v>
      </c>
      <c r="E159" s="39"/>
      <c r="F159" s="204" t="s">
        <v>1040</v>
      </c>
      <c r="G159" s="39"/>
      <c r="H159" s="39"/>
      <c r="I159" s="189"/>
      <c r="J159" s="39"/>
      <c r="K159" s="39"/>
      <c r="L159" s="40"/>
      <c r="M159" s="190"/>
      <c r="N159" s="191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20" t="s">
        <v>243</v>
      </c>
      <c r="AU159" s="20" t="s">
        <v>82</v>
      </c>
    </row>
    <row r="160" s="14" customFormat="1">
      <c r="A160" s="14"/>
      <c r="B160" s="205"/>
      <c r="C160" s="14"/>
      <c r="D160" s="187" t="s">
        <v>165</v>
      </c>
      <c r="E160" s="206" t="s">
        <v>3</v>
      </c>
      <c r="F160" s="207" t="s">
        <v>415</v>
      </c>
      <c r="G160" s="14"/>
      <c r="H160" s="206" t="s">
        <v>3</v>
      </c>
      <c r="I160" s="208"/>
      <c r="J160" s="14"/>
      <c r="K160" s="14"/>
      <c r="L160" s="205"/>
      <c r="M160" s="209"/>
      <c r="N160" s="210"/>
      <c r="O160" s="210"/>
      <c r="P160" s="210"/>
      <c r="Q160" s="210"/>
      <c r="R160" s="210"/>
      <c r="S160" s="210"/>
      <c r="T160" s="21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6" t="s">
        <v>165</v>
      </c>
      <c r="AU160" s="206" t="s">
        <v>82</v>
      </c>
      <c r="AV160" s="14" t="s">
        <v>80</v>
      </c>
      <c r="AW160" s="14" t="s">
        <v>33</v>
      </c>
      <c r="AX160" s="14" t="s">
        <v>72</v>
      </c>
      <c r="AY160" s="206" t="s">
        <v>147</v>
      </c>
    </row>
    <row r="161" s="14" customFormat="1">
      <c r="A161" s="14"/>
      <c r="B161" s="205"/>
      <c r="C161" s="14"/>
      <c r="D161" s="187" t="s">
        <v>165</v>
      </c>
      <c r="E161" s="206" t="s">
        <v>3</v>
      </c>
      <c r="F161" s="207" t="s">
        <v>1041</v>
      </c>
      <c r="G161" s="14"/>
      <c r="H161" s="206" t="s">
        <v>3</v>
      </c>
      <c r="I161" s="208"/>
      <c r="J161" s="14"/>
      <c r="K161" s="14"/>
      <c r="L161" s="205"/>
      <c r="M161" s="209"/>
      <c r="N161" s="210"/>
      <c r="O161" s="210"/>
      <c r="P161" s="210"/>
      <c r="Q161" s="210"/>
      <c r="R161" s="210"/>
      <c r="S161" s="210"/>
      <c r="T161" s="21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6" t="s">
        <v>165</v>
      </c>
      <c r="AU161" s="206" t="s">
        <v>82</v>
      </c>
      <c r="AV161" s="14" t="s">
        <v>80</v>
      </c>
      <c r="AW161" s="14" t="s">
        <v>33</v>
      </c>
      <c r="AX161" s="14" t="s">
        <v>72</v>
      </c>
      <c r="AY161" s="206" t="s">
        <v>147</v>
      </c>
    </row>
    <row r="162" s="13" customFormat="1">
      <c r="A162" s="13"/>
      <c r="B162" s="192"/>
      <c r="C162" s="13"/>
      <c r="D162" s="187" t="s">
        <v>165</v>
      </c>
      <c r="E162" s="193" t="s">
        <v>3</v>
      </c>
      <c r="F162" s="194" t="s">
        <v>1042</v>
      </c>
      <c r="G162" s="13"/>
      <c r="H162" s="195">
        <v>7.8609999999999998</v>
      </c>
      <c r="I162" s="196"/>
      <c r="J162" s="13"/>
      <c r="K162" s="13"/>
      <c r="L162" s="192"/>
      <c r="M162" s="197"/>
      <c r="N162" s="198"/>
      <c r="O162" s="198"/>
      <c r="P162" s="198"/>
      <c r="Q162" s="198"/>
      <c r="R162" s="198"/>
      <c r="S162" s="198"/>
      <c r="T162" s="19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3" t="s">
        <v>165</v>
      </c>
      <c r="AU162" s="193" t="s">
        <v>82</v>
      </c>
      <c r="AV162" s="13" t="s">
        <v>82</v>
      </c>
      <c r="AW162" s="13" t="s">
        <v>33</v>
      </c>
      <c r="AX162" s="13" t="s">
        <v>72</v>
      </c>
      <c r="AY162" s="193" t="s">
        <v>147</v>
      </c>
    </row>
    <row r="163" s="13" customFormat="1">
      <c r="A163" s="13"/>
      <c r="B163" s="192"/>
      <c r="C163" s="13"/>
      <c r="D163" s="187" t="s">
        <v>165</v>
      </c>
      <c r="E163" s="193" t="s">
        <v>3</v>
      </c>
      <c r="F163" s="194" t="s">
        <v>1043</v>
      </c>
      <c r="G163" s="13"/>
      <c r="H163" s="195">
        <v>1.8340000000000001</v>
      </c>
      <c r="I163" s="196"/>
      <c r="J163" s="13"/>
      <c r="K163" s="13"/>
      <c r="L163" s="192"/>
      <c r="M163" s="197"/>
      <c r="N163" s="198"/>
      <c r="O163" s="198"/>
      <c r="P163" s="198"/>
      <c r="Q163" s="198"/>
      <c r="R163" s="198"/>
      <c r="S163" s="198"/>
      <c r="T163" s="19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3" t="s">
        <v>165</v>
      </c>
      <c r="AU163" s="193" t="s">
        <v>82</v>
      </c>
      <c r="AV163" s="13" t="s">
        <v>82</v>
      </c>
      <c r="AW163" s="13" t="s">
        <v>33</v>
      </c>
      <c r="AX163" s="13" t="s">
        <v>72</v>
      </c>
      <c r="AY163" s="193" t="s">
        <v>147</v>
      </c>
    </row>
    <row r="164" s="13" customFormat="1">
      <c r="A164" s="13"/>
      <c r="B164" s="192"/>
      <c r="C164" s="13"/>
      <c r="D164" s="187" t="s">
        <v>165</v>
      </c>
      <c r="E164" s="193" t="s">
        <v>3</v>
      </c>
      <c r="F164" s="194" t="s">
        <v>1044</v>
      </c>
      <c r="G164" s="13"/>
      <c r="H164" s="195">
        <v>13.752000000000001</v>
      </c>
      <c r="I164" s="196"/>
      <c r="J164" s="13"/>
      <c r="K164" s="13"/>
      <c r="L164" s="192"/>
      <c r="M164" s="197"/>
      <c r="N164" s="198"/>
      <c r="O164" s="198"/>
      <c r="P164" s="198"/>
      <c r="Q164" s="198"/>
      <c r="R164" s="198"/>
      <c r="S164" s="198"/>
      <c r="T164" s="19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3" t="s">
        <v>165</v>
      </c>
      <c r="AU164" s="193" t="s">
        <v>82</v>
      </c>
      <c r="AV164" s="13" t="s">
        <v>82</v>
      </c>
      <c r="AW164" s="13" t="s">
        <v>33</v>
      </c>
      <c r="AX164" s="13" t="s">
        <v>72</v>
      </c>
      <c r="AY164" s="193" t="s">
        <v>147</v>
      </c>
    </row>
    <row r="165" s="13" customFormat="1">
      <c r="A165" s="13"/>
      <c r="B165" s="192"/>
      <c r="C165" s="13"/>
      <c r="D165" s="187" t="s">
        <v>165</v>
      </c>
      <c r="E165" s="193" t="s">
        <v>3</v>
      </c>
      <c r="F165" s="194" t="s">
        <v>1045</v>
      </c>
      <c r="G165" s="13"/>
      <c r="H165" s="195">
        <v>28.32</v>
      </c>
      <c r="I165" s="196"/>
      <c r="J165" s="13"/>
      <c r="K165" s="13"/>
      <c r="L165" s="192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3" t="s">
        <v>165</v>
      </c>
      <c r="AU165" s="193" t="s">
        <v>82</v>
      </c>
      <c r="AV165" s="13" t="s">
        <v>82</v>
      </c>
      <c r="AW165" s="13" t="s">
        <v>33</v>
      </c>
      <c r="AX165" s="13" t="s">
        <v>72</v>
      </c>
      <c r="AY165" s="193" t="s">
        <v>147</v>
      </c>
    </row>
    <row r="166" s="15" customFormat="1">
      <c r="A166" s="15"/>
      <c r="B166" s="212"/>
      <c r="C166" s="15"/>
      <c r="D166" s="187" t="s">
        <v>165</v>
      </c>
      <c r="E166" s="213" t="s">
        <v>3</v>
      </c>
      <c r="F166" s="214" t="s">
        <v>247</v>
      </c>
      <c r="G166" s="15"/>
      <c r="H166" s="215">
        <v>51.767000000000003</v>
      </c>
      <c r="I166" s="216"/>
      <c r="J166" s="15"/>
      <c r="K166" s="15"/>
      <c r="L166" s="212"/>
      <c r="M166" s="217"/>
      <c r="N166" s="218"/>
      <c r="O166" s="218"/>
      <c r="P166" s="218"/>
      <c r="Q166" s="218"/>
      <c r="R166" s="218"/>
      <c r="S166" s="218"/>
      <c r="T166" s="21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13" t="s">
        <v>165</v>
      </c>
      <c r="AU166" s="213" t="s">
        <v>82</v>
      </c>
      <c r="AV166" s="15" t="s">
        <v>173</v>
      </c>
      <c r="AW166" s="15" t="s">
        <v>33</v>
      </c>
      <c r="AX166" s="15" t="s">
        <v>80</v>
      </c>
      <c r="AY166" s="213" t="s">
        <v>147</v>
      </c>
    </row>
    <row r="167" s="2" customFormat="1" ht="16.5" customHeight="1">
      <c r="A167" s="39"/>
      <c r="B167" s="173"/>
      <c r="C167" s="174" t="s">
        <v>497</v>
      </c>
      <c r="D167" s="174" t="s">
        <v>150</v>
      </c>
      <c r="E167" s="175" t="s">
        <v>1046</v>
      </c>
      <c r="F167" s="176" t="s">
        <v>1047</v>
      </c>
      <c r="G167" s="177" t="s">
        <v>219</v>
      </c>
      <c r="H167" s="178">
        <v>160.52799999999999</v>
      </c>
      <c r="I167" s="179"/>
      <c r="J167" s="180">
        <f>ROUND(I167*H167,2)</f>
        <v>0</v>
      </c>
      <c r="K167" s="176" t="s">
        <v>241</v>
      </c>
      <c r="L167" s="40"/>
      <c r="M167" s="181" t="s">
        <v>3</v>
      </c>
      <c r="N167" s="182" t="s">
        <v>43</v>
      </c>
      <c r="O167" s="73"/>
      <c r="P167" s="183">
        <f>O167*H167</f>
        <v>0</v>
      </c>
      <c r="Q167" s="183">
        <v>0.0026900000000000001</v>
      </c>
      <c r="R167" s="183">
        <f>Q167*H167</f>
        <v>0.43182031999999998</v>
      </c>
      <c r="S167" s="183">
        <v>0</v>
      </c>
      <c r="T167" s="18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185" t="s">
        <v>173</v>
      </c>
      <c r="AT167" s="185" t="s">
        <v>150</v>
      </c>
      <c r="AU167" s="185" t="s">
        <v>82</v>
      </c>
      <c r="AY167" s="20" t="s">
        <v>147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20" t="s">
        <v>80</v>
      </c>
      <c r="BK167" s="186">
        <f>ROUND(I167*H167,2)</f>
        <v>0</v>
      </c>
      <c r="BL167" s="20" t="s">
        <v>173</v>
      </c>
      <c r="BM167" s="185" t="s">
        <v>1048</v>
      </c>
    </row>
    <row r="168" s="2" customFormat="1">
      <c r="A168" s="39"/>
      <c r="B168" s="40"/>
      <c r="C168" s="39"/>
      <c r="D168" s="203" t="s">
        <v>243</v>
      </c>
      <c r="E168" s="39"/>
      <c r="F168" s="204" t="s">
        <v>1049</v>
      </c>
      <c r="G168" s="39"/>
      <c r="H168" s="39"/>
      <c r="I168" s="189"/>
      <c r="J168" s="39"/>
      <c r="K168" s="39"/>
      <c r="L168" s="40"/>
      <c r="M168" s="190"/>
      <c r="N168" s="191"/>
      <c r="O168" s="73"/>
      <c r="P168" s="73"/>
      <c r="Q168" s="73"/>
      <c r="R168" s="73"/>
      <c r="S168" s="73"/>
      <c r="T168" s="74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20" t="s">
        <v>243</v>
      </c>
      <c r="AU168" s="20" t="s">
        <v>82</v>
      </c>
    </row>
    <row r="169" s="14" customFormat="1">
      <c r="A169" s="14"/>
      <c r="B169" s="205"/>
      <c r="C169" s="14"/>
      <c r="D169" s="187" t="s">
        <v>165</v>
      </c>
      <c r="E169" s="206" t="s">
        <v>3</v>
      </c>
      <c r="F169" s="207" t="s">
        <v>415</v>
      </c>
      <c r="G169" s="14"/>
      <c r="H169" s="206" t="s">
        <v>3</v>
      </c>
      <c r="I169" s="208"/>
      <c r="J169" s="14"/>
      <c r="K169" s="14"/>
      <c r="L169" s="205"/>
      <c r="M169" s="209"/>
      <c r="N169" s="210"/>
      <c r="O169" s="210"/>
      <c r="P169" s="210"/>
      <c r="Q169" s="210"/>
      <c r="R169" s="210"/>
      <c r="S169" s="210"/>
      <c r="T169" s="21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6" t="s">
        <v>165</v>
      </c>
      <c r="AU169" s="206" t="s">
        <v>82</v>
      </c>
      <c r="AV169" s="14" t="s">
        <v>80</v>
      </c>
      <c r="AW169" s="14" t="s">
        <v>33</v>
      </c>
      <c r="AX169" s="14" t="s">
        <v>72</v>
      </c>
      <c r="AY169" s="206" t="s">
        <v>147</v>
      </c>
    </row>
    <row r="170" s="14" customFormat="1">
      <c r="A170" s="14"/>
      <c r="B170" s="205"/>
      <c r="C170" s="14"/>
      <c r="D170" s="187" t="s">
        <v>165</v>
      </c>
      <c r="E170" s="206" t="s">
        <v>3</v>
      </c>
      <c r="F170" s="207" t="s">
        <v>1041</v>
      </c>
      <c r="G170" s="14"/>
      <c r="H170" s="206" t="s">
        <v>3</v>
      </c>
      <c r="I170" s="208"/>
      <c r="J170" s="14"/>
      <c r="K170" s="14"/>
      <c r="L170" s="205"/>
      <c r="M170" s="209"/>
      <c r="N170" s="210"/>
      <c r="O170" s="210"/>
      <c r="P170" s="210"/>
      <c r="Q170" s="210"/>
      <c r="R170" s="210"/>
      <c r="S170" s="210"/>
      <c r="T170" s="21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6" t="s">
        <v>165</v>
      </c>
      <c r="AU170" s="206" t="s">
        <v>82</v>
      </c>
      <c r="AV170" s="14" t="s">
        <v>80</v>
      </c>
      <c r="AW170" s="14" t="s">
        <v>33</v>
      </c>
      <c r="AX170" s="14" t="s">
        <v>72</v>
      </c>
      <c r="AY170" s="206" t="s">
        <v>147</v>
      </c>
    </row>
    <row r="171" s="13" customFormat="1">
      <c r="A171" s="13"/>
      <c r="B171" s="192"/>
      <c r="C171" s="13"/>
      <c r="D171" s="187" t="s">
        <v>165</v>
      </c>
      <c r="E171" s="193" t="s">
        <v>3</v>
      </c>
      <c r="F171" s="194" t="s">
        <v>1050</v>
      </c>
      <c r="G171" s="13"/>
      <c r="H171" s="195">
        <v>39.304000000000002</v>
      </c>
      <c r="I171" s="196"/>
      <c r="J171" s="13"/>
      <c r="K171" s="13"/>
      <c r="L171" s="192"/>
      <c r="M171" s="197"/>
      <c r="N171" s="198"/>
      <c r="O171" s="198"/>
      <c r="P171" s="198"/>
      <c r="Q171" s="198"/>
      <c r="R171" s="198"/>
      <c r="S171" s="198"/>
      <c r="T171" s="19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3" t="s">
        <v>165</v>
      </c>
      <c r="AU171" s="193" t="s">
        <v>82</v>
      </c>
      <c r="AV171" s="13" t="s">
        <v>82</v>
      </c>
      <c r="AW171" s="13" t="s">
        <v>33</v>
      </c>
      <c r="AX171" s="13" t="s">
        <v>72</v>
      </c>
      <c r="AY171" s="193" t="s">
        <v>147</v>
      </c>
    </row>
    <row r="172" s="13" customFormat="1">
      <c r="A172" s="13"/>
      <c r="B172" s="192"/>
      <c r="C172" s="13"/>
      <c r="D172" s="187" t="s">
        <v>165</v>
      </c>
      <c r="E172" s="193" t="s">
        <v>3</v>
      </c>
      <c r="F172" s="194" t="s">
        <v>1051</v>
      </c>
      <c r="G172" s="13"/>
      <c r="H172" s="195">
        <v>4.5839999999999996</v>
      </c>
      <c r="I172" s="196"/>
      <c r="J172" s="13"/>
      <c r="K172" s="13"/>
      <c r="L172" s="192"/>
      <c r="M172" s="197"/>
      <c r="N172" s="198"/>
      <c r="O172" s="198"/>
      <c r="P172" s="198"/>
      <c r="Q172" s="198"/>
      <c r="R172" s="198"/>
      <c r="S172" s="198"/>
      <c r="T172" s="19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3" t="s">
        <v>165</v>
      </c>
      <c r="AU172" s="193" t="s">
        <v>82</v>
      </c>
      <c r="AV172" s="13" t="s">
        <v>82</v>
      </c>
      <c r="AW172" s="13" t="s">
        <v>33</v>
      </c>
      <c r="AX172" s="13" t="s">
        <v>72</v>
      </c>
      <c r="AY172" s="193" t="s">
        <v>147</v>
      </c>
    </row>
    <row r="173" s="13" customFormat="1">
      <c r="A173" s="13"/>
      <c r="B173" s="192"/>
      <c r="C173" s="13"/>
      <c r="D173" s="187" t="s">
        <v>165</v>
      </c>
      <c r="E173" s="193" t="s">
        <v>3</v>
      </c>
      <c r="F173" s="194" t="s">
        <v>1052</v>
      </c>
      <c r="G173" s="13"/>
      <c r="H173" s="195">
        <v>45.840000000000003</v>
      </c>
      <c r="I173" s="196"/>
      <c r="J173" s="13"/>
      <c r="K173" s="13"/>
      <c r="L173" s="192"/>
      <c r="M173" s="197"/>
      <c r="N173" s="198"/>
      <c r="O173" s="198"/>
      <c r="P173" s="198"/>
      <c r="Q173" s="198"/>
      <c r="R173" s="198"/>
      <c r="S173" s="198"/>
      <c r="T173" s="19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165</v>
      </c>
      <c r="AU173" s="193" t="s">
        <v>82</v>
      </c>
      <c r="AV173" s="13" t="s">
        <v>82</v>
      </c>
      <c r="AW173" s="13" t="s">
        <v>33</v>
      </c>
      <c r="AX173" s="13" t="s">
        <v>72</v>
      </c>
      <c r="AY173" s="193" t="s">
        <v>147</v>
      </c>
    </row>
    <row r="174" s="13" customFormat="1">
      <c r="A174" s="13"/>
      <c r="B174" s="192"/>
      <c r="C174" s="13"/>
      <c r="D174" s="187" t="s">
        <v>165</v>
      </c>
      <c r="E174" s="193" t="s">
        <v>3</v>
      </c>
      <c r="F174" s="194" t="s">
        <v>1053</v>
      </c>
      <c r="G174" s="13"/>
      <c r="H174" s="195">
        <v>70.799999999999997</v>
      </c>
      <c r="I174" s="196"/>
      <c r="J174" s="13"/>
      <c r="K174" s="13"/>
      <c r="L174" s="192"/>
      <c r="M174" s="197"/>
      <c r="N174" s="198"/>
      <c r="O174" s="198"/>
      <c r="P174" s="198"/>
      <c r="Q174" s="198"/>
      <c r="R174" s="198"/>
      <c r="S174" s="198"/>
      <c r="T174" s="19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3" t="s">
        <v>165</v>
      </c>
      <c r="AU174" s="193" t="s">
        <v>82</v>
      </c>
      <c r="AV174" s="13" t="s">
        <v>82</v>
      </c>
      <c r="AW174" s="13" t="s">
        <v>33</v>
      </c>
      <c r="AX174" s="13" t="s">
        <v>72</v>
      </c>
      <c r="AY174" s="193" t="s">
        <v>147</v>
      </c>
    </row>
    <row r="175" s="15" customFormat="1">
      <c r="A175" s="15"/>
      <c r="B175" s="212"/>
      <c r="C175" s="15"/>
      <c r="D175" s="187" t="s">
        <v>165</v>
      </c>
      <c r="E175" s="213" t="s">
        <v>3</v>
      </c>
      <c r="F175" s="214" t="s">
        <v>247</v>
      </c>
      <c r="G175" s="15"/>
      <c r="H175" s="215">
        <v>160.52800000000002</v>
      </c>
      <c r="I175" s="216"/>
      <c r="J175" s="15"/>
      <c r="K175" s="15"/>
      <c r="L175" s="212"/>
      <c r="M175" s="217"/>
      <c r="N175" s="218"/>
      <c r="O175" s="218"/>
      <c r="P175" s="218"/>
      <c r="Q175" s="218"/>
      <c r="R175" s="218"/>
      <c r="S175" s="218"/>
      <c r="T175" s="21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13" t="s">
        <v>165</v>
      </c>
      <c r="AU175" s="213" t="s">
        <v>82</v>
      </c>
      <c r="AV175" s="15" t="s">
        <v>173</v>
      </c>
      <c r="AW175" s="15" t="s">
        <v>33</v>
      </c>
      <c r="AX175" s="15" t="s">
        <v>80</v>
      </c>
      <c r="AY175" s="213" t="s">
        <v>147</v>
      </c>
    </row>
    <row r="176" s="2" customFormat="1" ht="16.5" customHeight="1">
      <c r="A176" s="39"/>
      <c r="B176" s="173"/>
      <c r="C176" s="174" t="s">
        <v>506</v>
      </c>
      <c r="D176" s="174" t="s">
        <v>150</v>
      </c>
      <c r="E176" s="175" t="s">
        <v>1054</v>
      </c>
      <c r="F176" s="176" t="s">
        <v>1055</v>
      </c>
      <c r="G176" s="177" t="s">
        <v>219</v>
      </c>
      <c r="H176" s="178">
        <v>160.52799999999999</v>
      </c>
      <c r="I176" s="179"/>
      <c r="J176" s="180">
        <f>ROUND(I176*H176,2)</f>
        <v>0</v>
      </c>
      <c r="K176" s="176" t="s">
        <v>241</v>
      </c>
      <c r="L176" s="40"/>
      <c r="M176" s="181" t="s">
        <v>3</v>
      </c>
      <c r="N176" s="182" t="s">
        <v>43</v>
      </c>
      <c r="O176" s="73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185" t="s">
        <v>173</v>
      </c>
      <c r="AT176" s="185" t="s">
        <v>150</v>
      </c>
      <c r="AU176" s="185" t="s">
        <v>82</v>
      </c>
      <c r="AY176" s="20" t="s">
        <v>147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20" t="s">
        <v>80</v>
      </c>
      <c r="BK176" s="186">
        <f>ROUND(I176*H176,2)</f>
        <v>0</v>
      </c>
      <c r="BL176" s="20" t="s">
        <v>173</v>
      </c>
      <c r="BM176" s="185" t="s">
        <v>1056</v>
      </c>
    </row>
    <row r="177" s="2" customFormat="1">
      <c r="A177" s="39"/>
      <c r="B177" s="40"/>
      <c r="C177" s="39"/>
      <c r="D177" s="203" t="s">
        <v>243</v>
      </c>
      <c r="E177" s="39"/>
      <c r="F177" s="204" t="s">
        <v>1057</v>
      </c>
      <c r="G177" s="39"/>
      <c r="H177" s="39"/>
      <c r="I177" s="189"/>
      <c r="J177" s="39"/>
      <c r="K177" s="39"/>
      <c r="L177" s="40"/>
      <c r="M177" s="190"/>
      <c r="N177" s="191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243</v>
      </c>
      <c r="AU177" s="20" t="s">
        <v>82</v>
      </c>
    </row>
    <row r="178" s="14" customFormat="1">
      <c r="A178" s="14"/>
      <c r="B178" s="205"/>
      <c r="C178" s="14"/>
      <c r="D178" s="187" t="s">
        <v>165</v>
      </c>
      <c r="E178" s="206" t="s">
        <v>3</v>
      </c>
      <c r="F178" s="207" t="s">
        <v>415</v>
      </c>
      <c r="G178" s="14"/>
      <c r="H178" s="206" t="s">
        <v>3</v>
      </c>
      <c r="I178" s="208"/>
      <c r="J178" s="14"/>
      <c r="K178" s="14"/>
      <c r="L178" s="205"/>
      <c r="M178" s="209"/>
      <c r="N178" s="210"/>
      <c r="O178" s="210"/>
      <c r="P178" s="210"/>
      <c r="Q178" s="210"/>
      <c r="R178" s="210"/>
      <c r="S178" s="210"/>
      <c r="T178" s="21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6" t="s">
        <v>165</v>
      </c>
      <c r="AU178" s="206" t="s">
        <v>82</v>
      </c>
      <c r="AV178" s="14" t="s">
        <v>80</v>
      </c>
      <c r="AW178" s="14" t="s">
        <v>33</v>
      </c>
      <c r="AX178" s="14" t="s">
        <v>72</v>
      </c>
      <c r="AY178" s="206" t="s">
        <v>147</v>
      </c>
    </row>
    <row r="179" s="14" customFormat="1">
      <c r="A179" s="14"/>
      <c r="B179" s="205"/>
      <c r="C179" s="14"/>
      <c r="D179" s="187" t="s">
        <v>165</v>
      </c>
      <c r="E179" s="206" t="s">
        <v>3</v>
      </c>
      <c r="F179" s="207" t="s">
        <v>1041</v>
      </c>
      <c r="G179" s="14"/>
      <c r="H179" s="206" t="s">
        <v>3</v>
      </c>
      <c r="I179" s="208"/>
      <c r="J179" s="14"/>
      <c r="K179" s="14"/>
      <c r="L179" s="205"/>
      <c r="M179" s="209"/>
      <c r="N179" s="210"/>
      <c r="O179" s="210"/>
      <c r="P179" s="210"/>
      <c r="Q179" s="210"/>
      <c r="R179" s="210"/>
      <c r="S179" s="210"/>
      <c r="T179" s="21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6" t="s">
        <v>165</v>
      </c>
      <c r="AU179" s="206" t="s">
        <v>82</v>
      </c>
      <c r="AV179" s="14" t="s">
        <v>80</v>
      </c>
      <c r="AW179" s="14" t="s">
        <v>33</v>
      </c>
      <c r="AX179" s="14" t="s">
        <v>72</v>
      </c>
      <c r="AY179" s="206" t="s">
        <v>147</v>
      </c>
    </row>
    <row r="180" s="13" customFormat="1">
      <c r="A180" s="13"/>
      <c r="B180" s="192"/>
      <c r="C180" s="13"/>
      <c r="D180" s="187" t="s">
        <v>165</v>
      </c>
      <c r="E180" s="193" t="s">
        <v>3</v>
      </c>
      <c r="F180" s="194" t="s">
        <v>1050</v>
      </c>
      <c r="G180" s="13"/>
      <c r="H180" s="195">
        <v>39.304000000000002</v>
      </c>
      <c r="I180" s="196"/>
      <c r="J180" s="13"/>
      <c r="K180" s="13"/>
      <c r="L180" s="192"/>
      <c r="M180" s="197"/>
      <c r="N180" s="198"/>
      <c r="O180" s="198"/>
      <c r="P180" s="198"/>
      <c r="Q180" s="198"/>
      <c r="R180" s="198"/>
      <c r="S180" s="198"/>
      <c r="T180" s="19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3" t="s">
        <v>165</v>
      </c>
      <c r="AU180" s="193" t="s">
        <v>82</v>
      </c>
      <c r="AV180" s="13" t="s">
        <v>82</v>
      </c>
      <c r="AW180" s="13" t="s">
        <v>33</v>
      </c>
      <c r="AX180" s="13" t="s">
        <v>72</v>
      </c>
      <c r="AY180" s="193" t="s">
        <v>147</v>
      </c>
    </row>
    <row r="181" s="13" customFormat="1">
      <c r="A181" s="13"/>
      <c r="B181" s="192"/>
      <c r="C181" s="13"/>
      <c r="D181" s="187" t="s">
        <v>165</v>
      </c>
      <c r="E181" s="193" t="s">
        <v>3</v>
      </c>
      <c r="F181" s="194" t="s">
        <v>1051</v>
      </c>
      <c r="G181" s="13"/>
      <c r="H181" s="195">
        <v>4.5839999999999996</v>
      </c>
      <c r="I181" s="196"/>
      <c r="J181" s="13"/>
      <c r="K181" s="13"/>
      <c r="L181" s="192"/>
      <c r="M181" s="197"/>
      <c r="N181" s="198"/>
      <c r="O181" s="198"/>
      <c r="P181" s="198"/>
      <c r="Q181" s="198"/>
      <c r="R181" s="198"/>
      <c r="S181" s="198"/>
      <c r="T181" s="19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3" t="s">
        <v>165</v>
      </c>
      <c r="AU181" s="193" t="s">
        <v>82</v>
      </c>
      <c r="AV181" s="13" t="s">
        <v>82</v>
      </c>
      <c r="AW181" s="13" t="s">
        <v>33</v>
      </c>
      <c r="AX181" s="13" t="s">
        <v>72</v>
      </c>
      <c r="AY181" s="193" t="s">
        <v>147</v>
      </c>
    </row>
    <row r="182" s="13" customFormat="1">
      <c r="A182" s="13"/>
      <c r="B182" s="192"/>
      <c r="C182" s="13"/>
      <c r="D182" s="187" t="s">
        <v>165</v>
      </c>
      <c r="E182" s="193" t="s">
        <v>3</v>
      </c>
      <c r="F182" s="194" t="s">
        <v>1052</v>
      </c>
      <c r="G182" s="13"/>
      <c r="H182" s="195">
        <v>45.840000000000003</v>
      </c>
      <c r="I182" s="196"/>
      <c r="J182" s="13"/>
      <c r="K182" s="13"/>
      <c r="L182" s="192"/>
      <c r="M182" s="197"/>
      <c r="N182" s="198"/>
      <c r="O182" s="198"/>
      <c r="P182" s="198"/>
      <c r="Q182" s="198"/>
      <c r="R182" s="198"/>
      <c r="S182" s="198"/>
      <c r="T182" s="19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3" t="s">
        <v>165</v>
      </c>
      <c r="AU182" s="193" t="s">
        <v>82</v>
      </c>
      <c r="AV182" s="13" t="s">
        <v>82</v>
      </c>
      <c r="AW182" s="13" t="s">
        <v>33</v>
      </c>
      <c r="AX182" s="13" t="s">
        <v>72</v>
      </c>
      <c r="AY182" s="193" t="s">
        <v>147</v>
      </c>
    </row>
    <row r="183" s="13" customFormat="1">
      <c r="A183" s="13"/>
      <c r="B183" s="192"/>
      <c r="C183" s="13"/>
      <c r="D183" s="187" t="s">
        <v>165</v>
      </c>
      <c r="E183" s="193" t="s">
        <v>3</v>
      </c>
      <c r="F183" s="194" t="s">
        <v>1053</v>
      </c>
      <c r="G183" s="13"/>
      <c r="H183" s="195">
        <v>70.799999999999997</v>
      </c>
      <c r="I183" s="196"/>
      <c r="J183" s="13"/>
      <c r="K183" s="13"/>
      <c r="L183" s="192"/>
      <c r="M183" s="197"/>
      <c r="N183" s="198"/>
      <c r="O183" s="198"/>
      <c r="P183" s="198"/>
      <c r="Q183" s="198"/>
      <c r="R183" s="198"/>
      <c r="S183" s="198"/>
      <c r="T183" s="19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3" t="s">
        <v>165</v>
      </c>
      <c r="AU183" s="193" t="s">
        <v>82</v>
      </c>
      <c r="AV183" s="13" t="s">
        <v>82</v>
      </c>
      <c r="AW183" s="13" t="s">
        <v>33</v>
      </c>
      <c r="AX183" s="13" t="s">
        <v>72</v>
      </c>
      <c r="AY183" s="193" t="s">
        <v>147</v>
      </c>
    </row>
    <row r="184" s="15" customFormat="1">
      <c r="A184" s="15"/>
      <c r="B184" s="212"/>
      <c r="C184" s="15"/>
      <c r="D184" s="187" t="s">
        <v>165</v>
      </c>
      <c r="E184" s="213" t="s">
        <v>3</v>
      </c>
      <c r="F184" s="214" t="s">
        <v>247</v>
      </c>
      <c r="G184" s="15"/>
      <c r="H184" s="215">
        <v>160.52800000000002</v>
      </c>
      <c r="I184" s="216"/>
      <c r="J184" s="15"/>
      <c r="K184" s="15"/>
      <c r="L184" s="212"/>
      <c r="M184" s="217"/>
      <c r="N184" s="218"/>
      <c r="O184" s="218"/>
      <c r="P184" s="218"/>
      <c r="Q184" s="218"/>
      <c r="R184" s="218"/>
      <c r="S184" s="218"/>
      <c r="T184" s="21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3" t="s">
        <v>165</v>
      </c>
      <c r="AU184" s="213" t="s">
        <v>82</v>
      </c>
      <c r="AV184" s="15" t="s">
        <v>173</v>
      </c>
      <c r="AW184" s="15" t="s">
        <v>33</v>
      </c>
      <c r="AX184" s="15" t="s">
        <v>80</v>
      </c>
      <c r="AY184" s="213" t="s">
        <v>147</v>
      </c>
    </row>
    <row r="185" s="2" customFormat="1" ht="16.5" customHeight="1">
      <c r="A185" s="39"/>
      <c r="B185" s="173"/>
      <c r="C185" s="174" t="s">
        <v>511</v>
      </c>
      <c r="D185" s="174" t="s">
        <v>150</v>
      </c>
      <c r="E185" s="175" t="s">
        <v>512</v>
      </c>
      <c r="F185" s="176" t="s">
        <v>513</v>
      </c>
      <c r="G185" s="177" t="s">
        <v>259</v>
      </c>
      <c r="H185" s="178">
        <v>3.6240000000000001</v>
      </c>
      <c r="I185" s="179"/>
      <c r="J185" s="180">
        <f>ROUND(I185*H185,2)</f>
        <v>0</v>
      </c>
      <c r="K185" s="176" t="s">
        <v>241</v>
      </c>
      <c r="L185" s="40"/>
      <c r="M185" s="181" t="s">
        <v>3</v>
      </c>
      <c r="N185" s="182" t="s">
        <v>43</v>
      </c>
      <c r="O185" s="73"/>
      <c r="P185" s="183">
        <f>O185*H185</f>
        <v>0</v>
      </c>
      <c r="Q185" s="183">
        <v>1.0606199999999999</v>
      </c>
      <c r="R185" s="183">
        <f>Q185*H185</f>
        <v>3.8436868799999999</v>
      </c>
      <c r="S185" s="183">
        <v>0</v>
      </c>
      <c r="T185" s="18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85" t="s">
        <v>173</v>
      </c>
      <c r="AT185" s="185" t="s">
        <v>150</v>
      </c>
      <c r="AU185" s="185" t="s">
        <v>82</v>
      </c>
      <c r="AY185" s="20" t="s">
        <v>147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20" t="s">
        <v>80</v>
      </c>
      <c r="BK185" s="186">
        <f>ROUND(I185*H185,2)</f>
        <v>0</v>
      </c>
      <c r="BL185" s="20" t="s">
        <v>173</v>
      </c>
      <c r="BM185" s="185" t="s">
        <v>1058</v>
      </c>
    </row>
    <row r="186" s="2" customFormat="1">
      <c r="A186" s="39"/>
      <c r="B186" s="40"/>
      <c r="C186" s="39"/>
      <c r="D186" s="203" t="s">
        <v>243</v>
      </c>
      <c r="E186" s="39"/>
      <c r="F186" s="204" t="s">
        <v>515</v>
      </c>
      <c r="G186" s="39"/>
      <c r="H186" s="39"/>
      <c r="I186" s="189"/>
      <c r="J186" s="39"/>
      <c r="K186" s="39"/>
      <c r="L186" s="40"/>
      <c r="M186" s="190"/>
      <c r="N186" s="191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243</v>
      </c>
      <c r="AU186" s="20" t="s">
        <v>82</v>
      </c>
    </row>
    <row r="187" s="14" customFormat="1">
      <c r="A187" s="14"/>
      <c r="B187" s="205"/>
      <c r="C187" s="14"/>
      <c r="D187" s="187" t="s">
        <v>165</v>
      </c>
      <c r="E187" s="206" t="s">
        <v>3</v>
      </c>
      <c r="F187" s="207" t="s">
        <v>415</v>
      </c>
      <c r="G187" s="14"/>
      <c r="H187" s="206" t="s">
        <v>3</v>
      </c>
      <c r="I187" s="208"/>
      <c r="J187" s="14"/>
      <c r="K187" s="14"/>
      <c r="L187" s="205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6" t="s">
        <v>165</v>
      </c>
      <c r="AU187" s="206" t="s">
        <v>82</v>
      </c>
      <c r="AV187" s="14" t="s">
        <v>80</v>
      </c>
      <c r="AW187" s="14" t="s">
        <v>33</v>
      </c>
      <c r="AX187" s="14" t="s">
        <v>72</v>
      </c>
      <c r="AY187" s="206" t="s">
        <v>147</v>
      </c>
    </row>
    <row r="188" s="14" customFormat="1">
      <c r="A188" s="14"/>
      <c r="B188" s="205"/>
      <c r="C188" s="14"/>
      <c r="D188" s="187" t="s">
        <v>165</v>
      </c>
      <c r="E188" s="206" t="s">
        <v>3</v>
      </c>
      <c r="F188" s="207" t="s">
        <v>492</v>
      </c>
      <c r="G188" s="14"/>
      <c r="H188" s="206" t="s">
        <v>3</v>
      </c>
      <c r="I188" s="208"/>
      <c r="J188" s="14"/>
      <c r="K188" s="14"/>
      <c r="L188" s="205"/>
      <c r="M188" s="209"/>
      <c r="N188" s="210"/>
      <c r="O188" s="210"/>
      <c r="P188" s="210"/>
      <c r="Q188" s="210"/>
      <c r="R188" s="210"/>
      <c r="S188" s="210"/>
      <c r="T188" s="21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6" t="s">
        <v>165</v>
      </c>
      <c r="AU188" s="206" t="s">
        <v>82</v>
      </c>
      <c r="AV188" s="14" t="s">
        <v>80</v>
      </c>
      <c r="AW188" s="14" t="s">
        <v>33</v>
      </c>
      <c r="AX188" s="14" t="s">
        <v>72</v>
      </c>
      <c r="AY188" s="206" t="s">
        <v>147</v>
      </c>
    </row>
    <row r="189" s="13" customFormat="1">
      <c r="A189" s="13"/>
      <c r="B189" s="192"/>
      <c r="C189" s="13"/>
      <c r="D189" s="187" t="s">
        <v>165</v>
      </c>
      <c r="E189" s="193" t="s">
        <v>3</v>
      </c>
      <c r="F189" s="194" t="s">
        <v>1059</v>
      </c>
      <c r="G189" s="13"/>
      <c r="H189" s="195">
        <v>3.6240000000000001</v>
      </c>
      <c r="I189" s="196"/>
      <c r="J189" s="13"/>
      <c r="K189" s="13"/>
      <c r="L189" s="192"/>
      <c r="M189" s="197"/>
      <c r="N189" s="198"/>
      <c r="O189" s="198"/>
      <c r="P189" s="198"/>
      <c r="Q189" s="198"/>
      <c r="R189" s="198"/>
      <c r="S189" s="198"/>
      <c r="T189" s="19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3" t="s">
        <v>165</v>
      </c>
      <c r="AU189" s="193" t="s">
        <v>82</v>
      </c>
      <c r="AV189" s="13" t="s">
        <v>82</v>
      </c>
      <c r="AW189" s="13" t="s">
        <v>33</v>
      </c>
      <c r="AX189" s="13" t="s">
        <v>80</v>
      </c>
      <c r="AY189" s="193" t="s">
        <v>147</v>
      </c>
    </row>
    <row r="190" s="12" customFormat="1" ht="22.8" customHeight="1">
      <c r="A190" s="12"/>
      <c r="B190" s="160"/>
      <c r="C190" s="12"/>
      <c r="D190" s="161" t="s">
        <v>71</v>
      </c>
      <c r="E190" s="171" t="s">
        <v>166</v>
      </c>
      <c r="F190" s="171" t="s">
        <v>517</v>
      </c>
      <c r="G190" s="12"/>
      <c r="H190" s="12"/>
      <c r="I190" s="163"/>
      <c r="J190" s="172">
        <f>BK190</f>
        <v>0</v>
      </c>
      <c r="K190" s="12"/>
      <c r="L190" s="160"/>
      <c r="M190" s="165"/>
      <c r="N190" s="166"/>
      <c r="O190" s="166"/>
      <c r="P190" s="167">
        <f>SUM(P191:P336)</f>
        <v>0</v>
      </c>
      <c r="Q190" s="166"/>
      <c r="R190" s="167">
        <f>SUM(R191:R336)</f>
        <v>480.70429240999994</v>
      </c>
      <c r="S190" s="166"/>
      <c r="T190" s="168">
        <f>SUM(T191:T336)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1" t="s">
        <v>80</v>
      </c>
      <c r="AT190" s="169" t="s">
        <v>71</v>
      </c>
      <c r="AU190" s="169" t="s">
        <v>80</v>
      </c>
      <c r="AY190" s="161" t="s">
        <v>147</v>
      </c>
      <c r="BK190" s="170">
        <f>SUM(BK191:BK336)</f>
        <v>0</v>
      </c>
    </row>
    <row r="191" s="2" customFormat="1" ht="24.15" customHeight="1">
      <c r="A191" s="39"/>
      <c r="B191" s="173"/>
      <c r="C191" s="174" t="s">
        <v>518</v>
      </c>
      <c r="D191" s="174" t="s">
        <v>150</v>
      </c>
      <c r="E191" s="175" t="s">
        <v>1060</v>
      </c>
      <c r="F191" s="176" t="s">
        <v>1061</v>
      </c>
      <c r="G191" s="177" t="s">
        <v>219</v>
      </c>
      <c r="H191" s="178">
        <v>105.31999999999999</v>
      </c>
      <c r="I191" s="179"/>
      <c r="J191" s="180">
        <f>ROUND(I191*H191,2)</f>
        <v>0</v>
      </c>
      <c r="K191" s="176" t="s">
        <v>241</v>
      </c>
      <c r="L191" s="40"/>
      <c r="M191" s="181" t="s">
        <v>3</v>
      </c>
      <c r="N191" s="182" t="s">
        <v>43</v>
      </c>
      <c r="O191" s="73"/>
      <c r="P191" s="183">
        <f>O191*H191</f>
        <v>0</v>
      </c>
      <c r="Q191" s="183">
        <v>0.60946999999999996</v>
      </c>
      <c r="R191" s="183">
        <f>Q191*H191</f>
        <v>64.18938039999999</v>
      </c>
      <c r="S191" s="183">
        <v>0</v>
      </c>
      <c r="T191" s="18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85" t="s">
        <v>173</v>
      </c>
      <c r="AT191" s="185" t="s">
        <v>150</v>
      </c>
      <c r="AU191" s="185" t="s">
        <v>82</v>
      </c>
      <c r="AY191" s="20" t="s">
        <v>147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20" t="s">
        <v>80</v>
      </c>
      <c r="BK191" s="186">
        <f>ROUND(I191*H191,2)</f>
        <v>0</v>
      </c>
      <c r="BL191" s="20" t="s">
        <v>173</v>
      </c>
      <c r="BM191" s="185" t="s">
        <v>1062</v>
      </c>
    </row>
    <row r="192" s="2" customFormat="1">
      <c r="A192" s="39"/>
      <c r="B192" s="40"/>
      <c r="C192" s="39"/>
      <c r="D192" s="203" t="s">
        <v>243</v>
      </c>
      <c r="E192" s="39"/>
      <c r="F192" s="204" t="s">
        <v>1063</v>
      </c>
      <c r="G192" s="39"/>
      <c r="H192" s="39"/>
      <c r="I192" s="189"/>
      <c r="J192" s="39"/>
      <c r="K192" s="39"/>
      <c r="L192" s="40"/>
      <c r="M192" s="190"/>
      <c r="N192" s="191"/>
      <c r="O192" s="73"/>
      <c r="P192" s="73"/>
      <c r="Q192" s="73"/>
      <c r="R192" s="73"/>
      <c r="S192" s="73"/>
      <c r="T192" s="74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20" t="s">
        <v>243</v>
      </c>
      <c r="AU192" s="20" t="s">
        <v>82</v>
      </c>
    </row>
    <row r="193" s="14" customFormat="1">
      <c r="A193" s="14"/>
      <c r="B193" s="205"/>
      <c r="C193" s="14"/>
      <c r="D193" s="187" t="s">
        <v>165</v>
      </c>
      <c r="E193" s="206" t="s">
        <v>3</v>
      </c>
      <c r="F193" s="207" t="s">
        <v>1064</v>
      </c>
      <c r="G193" s="14"/>
      <c r="H193" s="206" t="s">
        <v>3</v>
      </c>
      <c r="I193" s="208"/>
      <c r="J193" s="14"/>
      <c r="K193" s="14"/>
      <c r="L193" s="205"/>
      <c r="M193" s="209"/>
      <c r="N193" s="210"/>
      <c r="O193" s="210"/>
      <c r="P193" s="210"/>
      <c r="Q193" s="210"/>
      <c r="R193" s="210"/>
      <c r="S193" s="210"/>
      <c r="T193" s="21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6" t="s">
        <v>165</v>
      </c>
      <c r="AU193" s="206" t="s">
        <v>82</v>
      </c>
      <c r="AV193" s="14" t="s">
        <v>80</v>
      </c>
      <c r="AW193" s="14" t="s">
        <v>33</v>
      </c>
      <c r="AX193" s="14" t="s">
        <v>72</v>
      </c>
      <c r="AY193" s="206" t="s">
        <v>147</v>
      </c>
    </row>
    <row r="194" s="14" customFormat="1">
      <c r="A194" s="14"/>
      <c r="B194" s="205"/>
      <c r="C194" s="14"/>
      <c r="D194" s="187" t="s">
        <v>165</v>
      </c>
      <c r="E194" s="206" t="s">
        <v>3</v>
      </c>
      <c r="F194" s="207" t="s">
        <v>1065</v>
      </c>
      <c r="G194" s="14"/>
      <c r="H194" s="206" t="s">
        <v>3</v>
      </c>
      <c r="I194" s="208"/>
      <c r="J194" s="14"/>
      <c r="K194" s="14"/>
      <c r="L194" s="205"/>
      <c r="M194" s="209"/>
      <c r="N194" s="210"/>
      <c r="O194" s="210"/>
      <c r="P194" s="210"/>
      <c r="Q194" s="210"/>
      <c r="R194" s="210"/>
      <c r="S194" s="210"/>
      <c r="T194" s="21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6" t="s">
        <v>165</v>
      </c>
      <c r="AU194" s="206" t="s">
        <v>82</v>
      </c>
      <c r="AV194" s="14" t="s">
        <v>80</v>
      </c>
      <c r="AW194" s="14" t="s">
        <v>33</v>
      </c>
      <c r="AX194" s="14" t="s">
        <v>72</v>
      </c>
      <c r="AY194" s="206" t="s">
        <v>147</v>
      </c>
    </row>
    <row r="195" s="13" customFormat="1">
      <c r="A195" s="13"/>
      <c r="B195" s="192"/>
      <c r="C195" s="13"/>
      <c r="D195" s="187" t="s">
        <v>165</v>
      </c>
      <c r="E195" s="193" t="s">
        <v>3</v>
      </c>
      <c r="F195" s="194" t="s">
        <v>1066</v>
      </c>
      <c r="G195" s="13"/>
      <c r="H195" s="195">
        <v>7.875</v>
      </c>
      <c r="I195" s="196"/>
      <c r="J195" s="13"/>
      <c r="K195" s="13"/>
      <c r="L195" s="192"/>
      <c r="M195" s="197"/>
      <c r="N195" s="198"/>
      <c r="O195" s="198"/>
      <c r="P195" s="198"/>
      <c r="Q195" s="198"/>
      <c r="R195" s="198"/>
      <c r="S195" s="198"/>
      <c r="T195" s="19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3" t="s">
        <v>165</v>
      </c>
      <c r="AU195" s="193" t="s">
        <v>82</v>
      </c>
      <c r="AV195" s="13" t="s">
        <v>82</v>
      </c>
      <c r="AW195" s="13" t="s">
        <v>33</v>
      </c>
      <c r="AX195" s="13" t="s">
        <v>72</v>
      </c>
      <c r="AY195" s="193" t="s">
        <v>147</v>
      </c>
    </row>
    <row r="196" s="13" customFormat="1">
      <c r="A196" s="13"/>
      <c r="B196" s="192"/>
      <c r="C196" s="13"/>
      <c r="D196" s="187" t="s">
        <v>165</v>
      </c>
      <c r="E196" s="193" t="s">
        <v>3</v>
      </c>
      <c r="F196" s="194" t="s">
        <v>1067</v>
      </c>
      <c r="G196" s="13"/>
      <c r="H196" s="195">
        <v>22</v>
      </c>
      <c r="I196" s="196"/>
      <c r="J196" s="13"/>
      <c r="K196" s="13"/>
      <c r="L196" s="192"/>
      <c r="M196" s="197"/>
      <c r="N196" s="198"/>
      <c r="O196" s="198"/>
      <c r="P196" s="198"/>
      <c r="Q196" s="198"/>
      <c r="R196" s="198"/>
      <c r="S196" s="198"/>
      <c r="T196" s="19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3" t="s">
        <v>165</v>
      </c>
      <c r="AU196" s="193" t="s">
        <v>82</v>
      </c>
      <c r="AV196" s="13" t="s">
        <v>82</v>
      </c>
      <c r="AW196" s="13" t="s">
        <v>33</v>
      </c>
      <c r="AX196" s="13" t="s">
        <v>72</v>
      </c>
      <c r="AY196" s="193" t="s">
        <v>147</v>
      </c>
    </row>
    <row r="197" s="13" customFormat="1">
      <c r="A197" s="13"/>
      <c r="B197" s="192"/>
      <c r="C197" s="13"/>
      <c r="D197" s="187" t="s">
        <v>165</v>
      </c>
      <c r="E197" s="193" t="s">
        <v>3</v>
      </c>
      <c r="F197" s="194" t="s">
        <v>1068</v>
      </c>
      <c r="G197" s="13"/>
      <c r="H197" s="195">
        <v>12.375</v>
      </c>
      <c r="I197" s="196"/>
      <c r="J197" s="13"/>
      <c r="K197" s="13"/>
      <c r="L197" s="192"/>
      <c r="M197" s="197"/>
      <c r="N197" s="198"/>
      <c r="O197" s="198"/>
      <c r="P197" s="198"/>
      <c r="Q197" s="198"/>
      <c r="R197" s="198"/>
      <c r="S197" s="198"/>
      <c r="T197" s="19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3" t="s">
        <v>165</v>
      </c>
      <c r="AU197" s="193" t="s">
        <v>82</v>
      </c>
      <c r="AV197" s="13" t="s">
        <v>82</v>
      </c>
      <c r="AW197" s="13" t="s">
        <v>33</v>
      </c>
      <c r="AX197" s="13" t="s">
        <v>72</v>
      </c>
      <c r="AY197" s="193" t="s">
        <v>147</v>
      </c>
    </row>
    <row r="198" s="13" customFormat="1">
      <c r="A198" s="13"/>
      <c r="B198" s="192"/>
      <c r="C198" s="13"/>
      <c r="D198" s="187" t="s">
        <v>165</v>
      </c>
      <c r="E198" s="193" t="s">
        <v>3</v>
      </c>
      <c r="F198" s="194" t="s">
        <v>1069</v>
      </c>
      <c r="G198" s="13"/>
      <c r="H198" s="195">
        <v>63.07</v>
      </c>
      <c r="I198" s="196"/>
      <c r="J198" s="13"/>
      <c r="K198" s="13"/>
      <c r="L198" s="192"/>
      <c r="M198" s="197"/>
      <c r="N198" s="198"/>
      <c r="O198" s="198"/>
      <c r="P198" s="198"/>
      <c r="Q198" s="198"/>
      <c r="R198" s="198"/>
      <c r="S198" s="198"/>
      <c r="T198" s="19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3" t="s">
        <v>165</v>
      </c>
      <c r="AU198" s="193" t="s">
        <v>82</v>
      </c>
      <c r="AV198" s="13" t="s">
        <v>82</v>
      </c>
      <c r="AW198" s="13" t="s">
        <v>33</v>
      </c>
      <c r="AX198" s="13" t="s">
        <v>72</v>
      </c>
      <c r="AY198" s="193" t="s">
        <v>147</v>
      </c>
    </row>
    <row r="199" s="15" customFormat="1">
      <c r="A199" s="15"/>
      <c r="B199" s="212"/>
      <c r="C199" s="15"/>
      <c r="D199" s="187" t="s">
        <v>165</v>
      </c>
      <c r="E199" s="213" t="s">
        <v>3</v>
      </c>
      <c r="F199" s="214" t="s">
        <v>247</v>
      </c>
      <c r="G199" s="15"/>
      <c r="H199" s="215">
        <v>105.31999999999999</v>
      </c>
      <c r="I199" s="216"/>
      <c r="J199" s="15"/>
      <c r="K199" s="15"/>
      <c r="L199" s="212"/>
      <c r="M199" s="217"/>
      <c r="N199" s="218"/>
      <c r="O199" s="218"/>
      <c r="P199" s="218"/>
      <c r="Q199" s="218"/>
      <c r="R199" s="218"/>
      <c r="S199" s="218"/>
      <c r="T199" s="21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3" t="s">
        <v>165</v>
      </c>
      <c r="AU199" s="213" t="s">
        <v>82</v>
      </c>
      <c r="AV199" s="15" t="s">
        <v>173</v>
      </c>
      <c r="AW199" s="15" t="s">
        <v>33</v>
      </c>
      <c r="AX199" s="15" t="s">
        <v>80</v>
      </c>
      <c r="AY199" s="213" t="s">
        <v>147</v>
      </c>
    </row>
    <row r="200" s="2" customFormat="1" ht="24.15" customHeight="1">
      <c r="A200" s="39"/>
      <c r="B200" s="173"/>
      <c r="C200" s="174" t="s">
        <v>525</v>
      </c>
      <c r="D200" s="174" t="s">
        <v>150</v>
      </c>
      <c r="E200" s="175" t="s">
        <v>574</v>
      </c>
      <c r="F200" s="176" t="s">
        <v>1070</v>
      </c>
      <c r="G200" s="177" t="s">
        <v>219</v>
      </c>
      <c r="H200" s="178">
        <v>62.920000000000002</v>
      </c>
      <c r="I200" s="179"/>
      <c r="J200" s="180">
        <f>ROUND(I200*H200,2)</f>
        <v>0</v>
      </c>
      <c r="K200" s="176" t="s">
        <v>556</v>
      </c>
      <c r="L200" s="40"/>
      <c r="M200" s="181" t="s">
        <v>3</v>
      </c>
      <c r="N200" s="182" t="s">
        <v>43</v>
      </c>
      <c r="O200" s="73"/>
      <c r="P200" s="183">
        <f>O200*H200</f>
        <v>0</v>
      </c>
      <c r="Q200" s="183">
        <v>1.1000000000000001</v>
      </c>
      <c r="R200" s="183">
        <f>Q200*H200</f>
        <v>69.212000000000003</v>
      </c>
      <c r="S200" s="183">
        <v>0</v>
      </c>
      <c r="T200" s="18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85" t="s">
        <v>329</v>
      </c>
      <c r="AT200" s="185" t="s">
        <v>150</v>
      </c>
      <c r="AU200" s="185" t="s">
        <v>82</v>
      </c>
      <c r="AY200" s="20" t="s">
        <v>147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0" t="s">
        <v>80</v>
      </c>
      <c r="BK200" s="186">
        <f>ROUND(I200*H200,2)</f>
        <v>0</v>
      </c>
      <c r="BL200" s="20" t="s">
        <v>329</v>
      </c>
      <c r="BM200" s="185" t="s">
        <v>1071</v>
      </c>
    </row>
    <row r="201" s="14" customFormat="1">
      <c r="A201" s="14"/>
      <c r="B201" s="205"/>
      <c r="C201" s="14"/>
      <c r="D201" s="187" t="s">
        <v>165</v>
      </c>
      <c r="E201" s="206" t="s">
        <v>3</v>
      </c>
      <c r="F201" s="207" t="s">
        <v>1064</v>
      </c>
      <c r="G201" s="14"/>
      <c r="H201" s="206" t="s">
        <v>3</v>
      </c>
      <c r="I201" s="208"/>
      <c r="J201" s="14"/>
      <c r="K201" s="14"/>
      <c r="L201" s="205"/>
      <c r="M201" s="209"/>
      <c r="N201" s="210"/>
      <c r="O201" s="210"/>
      <c r="P201" s="210"/>
      <c r="Q201" s="210"/>
      <c r="R201" s="210"/>
      <c r="S201" s="210"/>
      <c r="T201" s="21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6" t="s">
        <v>165</v>
      </c>
      <c r="AU201" s="206" t="s">
        <v>82</v>
      </c>
      <c r="AV201" s="14" t="s">
        <v>80</v>
      </c>
      <c r="AW201" s="14" t="s">
        <v>33</v>
      </c>
      <c r="AX201" s="14" t="s">
        <v>72</v>
      </c>
      <c r="AY201" s="206" t="s">
        <v>147</v>
      </c>
    </row>
    <row r="202" s="14" customFormat="1">
      <c r="A202" s="14"/>
      <c r="B202" s="205"/>
      <c r="C202" s="14"/>
      <c r="D202" s="187" t="s">
        <v>165</v>
      </c>
      <c r="E202" s="206" t="s">
        <v>3</v>
      </c>
      <c r="F202" s="207" t="s">
        <v>1072</v>
      </c>
      <c r="G202" s="14"/>
      <c r="H202" s="206" t="s">
        <v>3</v>
      </c>
      <c r="I202" s="208"/>
      <c r="J202" s="14"/>
      <c r="K202" s="14"/>
      <c r="L202" s="205"/>
      <c r="M202" s="209"/>
      <c r="N202" s="210"/>
      <c r="O202" s="210"/>
      <c r="P202" s="210"/>
      <c r="Q202" s="210"/>
      <c r="R202" s="210"/>
      <c r="S202" s="210"/>
      <c r="T202" s="21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6" t="s">
        <v>165</v>
      </c>
      <c r="AU202" s="206" t="s">
        <v>82</v>
      </c>
      <c r="AV202" s="14" t="s">
        <v>80</v>
      </c>
      <c r="AW202" s="14" t="s">
        <v>33</v>
      </c>
      <c r="AX202" s="14" t="s">
        <v>72</v>
      </c>
      <c r="AY202" s="206" t="s">
        <v>147</v>
      </c>
    </row>
    <row r="203" s="13" customFormat="1">
      <c r="A203" s="13"/>
      <c r="B203" s="192"/>
      <c r="C203" s="13"/>
      <c r="D203" s="187" t="s">
        <v>165</v>
      </c>
      <c r="E203" s="193" t="s">
        <v>3</v>
      </c>
      <c r="F203" s="194" t="s">
        <v>1073</v>
      </c>
      <c r="G203" s="13"/>
      <c r="H203" s="195">
        <v>62.920000000000002</v>
      </c>
      <c r="I203" s="196"/>
      <c r="J203" s="13"/>
      <c r="K203" s="13"/>
      <c r="L203" s="192"/>
      <c r="M203" s="197"/>
      <c r="N203" s="198"/>
      <c r="O203" s="198"/>
      <c r="P203" s="198"/>
      <c r="Q203" s="198"/>
      <c r="R203" s="198"/>
      <c r="S203" s="198"/>
      <c r="T203" s="19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3" t="s">
        <v>165</v>
      </c>
      <c r="AU203" s="193" t="s">
        <v>82</v>
      </c>
      <c r="AV203" s="13" t="s">
        <v>82</v>
      </c>
      <c r="AW203" s="13" t="s">
        <v>33</v>
      </c>
      <c r="AX203" s="13" t="s">
        <v>80</v>
      </c>
      <c r="AY203" s="193" t="s">
        <v>147</v>
      </c>
    </row>
    <row r="204" s="2" customFormat="1" ht="37.8" customHeight="1">
      <c r="A204" s="39"/>
      <c r="B204" s="173"/>
      <c r="C204" s="174" t="s">
        <v>531</v>
      </c>
      <c r="D204" s="174" t="s">
        <v>150</v>
      </c>
      <c r="E204" s="175" t="s">
        <v>579</v>
      </c>
      <c r="F204" s="176" t="s">
        <v>580</v>
      </c>
      <c r="G204" s="177" t="s">
        <v>581</v>
      </c>
      <c r="H204" s="178">
        <v>1</v>
      </c>
      <c r="I204" s="179"/>
      <c r="J204" s="180">
        <f>ROUND(I204*H204,2)</f>
        <v>0</v>
      </c>
      <c r="K204" s="176" t="s">
        <v>556</v>
      </c>
      <c r="L204" s="40"/>
      <c r="M204" s="181" t="s">
        <v>3</v>
      </c>
      <c r="N204" s="182" t="s">
        <v>43</v>
      </c>
      <c r="O204" s="73"/>
      <c r="P204" s="183">
        <f>O204*H204</f>
        <v>0</v>
      </c>
      <c r="Q204" s="183">
        <v>0.002</v>
      </c>
      <c r="R204" s="183">
        <f>Q204*H204</f>
        <v>0.002</v>
      </c>
      <c r="S204" s="183">
        <v>0</v>
      </c>
      <c r="T204" s="18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185" t="s">
        <v>329</v>
      </c>
      <c r="AT204" s="185" t="s">
        <v>150</v>
      </c>
      <c r="AU204" s="185" t="s">
        <v>82</v>
      </c>
      <c r="AY204" s="20" t="s">
        <v>147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20" t="s">
        <v>80</v>
      </c>
      <c r="BK204" s="186">
        <f>ROUND(I204*H204,2)</f>
        <v>0</v>
      </c>
      <c r="BL204" s="20" t="s">
        <v>329</v>
      </c>
      <c r="BM204" s="185" t="s">
        <v>1074</v>
      </c>
    </row>
    <row r="205" s="14" customFormat="1">
      <c r="A205" s="14"/>
      <c r="B205" s="205"/>
      <c r="C205" s="14"/>
      <c r="D205" s="187" t="s">
        <v>165</v>
      </c>
      <c r="E205" s="206" t="s">
        <v>3</v>
      </c>
      <c r="F205" s="207" t="s">
        <v>1064</v>
      </c>
      <c r="G205" s="14"/>
      <c r="H205" s="206" t="s">
        <v>3</v>
      </c>
      <c r="I205" s="208"/>
      <c r="J205" s="14"/>
      <c r="K205" s="14"/>
      <c r="L205" s="205"/>
      <c r="M205" s="209"/>
      <c r="N205" s="210"/>
      <c r="O205" s="210"/>
      <c r="P205" s="210"/>
      <c r="Q205" s="210"/>
      <c r="R205" s="210"/>
      <c r="S205" s="210"/>
      <c r="T205" s="21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6" t="s">
        <v>165</v>
      </c>
      <c r="AU205" s="206" t="s">
        <v>82</v>
      </c>
      <c r="AV205" s="14" t="s">
        <v>80</v>
      </c>
      <c r="AW205" s="14" t="s">
        <v>33</v>
      </c>
      <c r="AX205" s="14" t="s">
        <v>72</v>
      </c>
      <c r="AY205" s="206" t="s">
        <v>147</v>
      </c>
    </row>
    <row r="206" s="14" customFormat="1">
      <c r="A206" s="14"/>
      <c r="B206" s="205"/>
      <c r="C206" s="14"/>
      <c r="D206" s="187" t="s">
        <v>165</v>
      </c>
      <c r="E206" s="206" t="s">
        <v>3</v>
      </c>
      <c r="F206" s="207" t="s">
        <v>1075</v>
      </c>
      <c r="G206" s="14"/>
      <c r="H206" s="206" t="s">
        <v>3</v>
      </c>
      <c r="I206" s="208"/>
      <c r="J206" s="14"/>
      <c r="K206" s="14"/>
      <c r="L206" s="205"/>
      <c r="M206" s="209"/>
      <c r="N206" s="210"/>
      <c r="O206" s="210"/>
      <c r="P206" s="210"/>
      <c r="Q206" s="210"/>
      <c r="R206" s="210"/>
      <c r="S206" s="210"/>
      <c r="T206" s="21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6" t="s">
        <v>165</v>
      </c>
      <c r="AU206" s="206" t="s">
        <v>82</v>
      </c>
      <c r="AV206" s="14" t="s">
        <v>80</v>
      </c>
      <c r="AW206" s="14" t="s">
        <v>33</v>
      </c>
      <c r="AX206" s="14" t="s">
        <v>72</v>
      </c>
      <c r="AY206" s="206" t="s">
        <v>147</v>
      </c>
    </row>
    <row r="207" s="13" customFormat="1">
      <c r="A207" s="13"/>
      <c r="B207" s="192"/>
      <c r="C207" s="13"/>
      <c r="D207" s="187" t="s">
        <v>165</v>
      </c>
      <c r="E207" s="193" t="s">
        <v>3</v>
      </c>
      <c r="F207" s="194" t="s">
        <v>80</v>
      </c>
      <c r="G207" s="13"/>
      <c r="H207" s="195">
        <v>1</v>
      </c>
      <c r="I207" s="196"/>
      <c r="J207" s="13"/>
      <c r="K207" s="13"/>
      <c r="L207" s="192"/>
      <c r="M207" s="197"/>
      <c r="N207" s="198"/>
      <c r="O207" s="198"/>
      <c r="P207" s="198"/>
      <c r="Q207" s="198"/>
      <c r="R207" s="198"/>
      <c r="S207" s="198"/>
      <c r="T207" s="19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3" t="s">
        <v>165</v>
      </c>
      <c r="AU207" s="193" t="s">
        <v>82</v>
      </c>
      <c r="AV207" s="13" t="s">
        <v>82</v>
      </c>
      <c r="AW207" s="13" t="s">
        <v>33</v>
      </c>
      <c r="AX207" s="13" t="s">
        <v>80</v>
      </c>
      <c r="AY207" s="193" t="s">
        <v>147</v>
      </c>
    </row>
    <row r="208" s="2" customFormat="1" ht="21.75" customHeight="1">
      <c r="A208" s="39"/>
      <c r="B208" s="173"/>
      <c r="C208" s="174" t="s">
        <v>536</v>
      </c>
      <c r="D208" s="174" t="s">
        <v>150</v>
      </c>
      <c r="E208" s="175" t="s">
        <v>1076</v>
      </c>
      <c r="F208" s="176" t="s">
        <v>1077</v>
      </c>
      <c r="G208" s="177" t="s">
        <v>240</v>
      </c>
      <c r="H208" s="178">
        <v>112.199</v>
      </c>
      <c r="I208" s="179"/>
      <c r="J208" s="180">
        <f>ROUND(I208*H208,2)</f>
        <v>0</v>
      </c>
      <c r="K208" s="176" t="s">
        <v>241</v>
      </c>
      <c r="L208" s="40"/>
      <c r="M208" s="181" t="s">
        <v>3</v>
      </c>
      <c r="N208" s="182" t="s">
        <v>43</v>
      </c>
      <c r="O208" s="73"/>
      <c r="P208" s="183">
        <f>O208*H208</f>
        <v>0</v>
      </c>
      <c r="Q208" s="183">
        <v>2.5018699999999998</v>
      </c>
      <c r="R208" s="183">
        <f>Q208*H208</f>
        <v>280.70731212999999</v>
      </c>
      <c r="S208" s="183">
        <v>0</v>
      </c>
      <c r="T208" s="18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185" t="s">
        <v>173</v>
      </c>
      <c r="AT208" s="185" t="s">
        <v>150</v>
      </c>
      <c r="AU208" s="185" t="s">
        <v>82</v>
      </c>
      <c r="AY208" s="20" t="s">
        <v>147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20" t="s">
        <v>80</v>
      </c>
      <c r="BK208" s="186">
        <f>ROUND(I208*H208,2)</f>
        <v>0</v>
      </c>
      <c r="BL208" s="20" t="s">
        <v>173</v>
      </c>
      <c r="BM208" s="185" t="s">
        <v>1078</v>
      </c>
    </row>
    <row r="209" s="2" customFormat="1">
      <c r="A209" s="39"/>
      <c r="B209" s="40"/>
      <c r="C209" s="39"/>
      <c r="D209" s="203" t="s">
        <v>243</v>
      </c>
      <c r="E209" s="39"/>
      <c r="F209" s="204" t="s">
        <v>1079</v>
      </c>
      <c r="G209" s="39"/>
      <c r="H209" s="39"/>
      <c r="I209" s="189"/>
      <c r="J209" s="39"/>
      <c r="K209" s="39"/>
      <c r="L209" s="40"/>
      <c r="M209" s="190"/>
      <c r="N209" s="191"/>
      <c r="O209" s="73"/>
      <c r="P209" s="73"/>
      <c r="Q209" s="73"/>
      <c r="R209" s="73"/>
      <c r="S209" s="73"/>
      <c r="T209" s="74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20" t="s">
        <v>243</v>
      </c>
      <c r="AU209" s="20" t="s">
        <v>82</v>
      </c>
    </row>
    <row r="210" s="14" customFormat="1">
      <c r="A210" s="14"/>
      <c r="B210" s="205"/>
      <c r="C210" s="14"/>
      <c r="D210" s="187" t="s">
        <v>165</v>
      </c>
      <c r="E210" s="206" t="s">
        <v>3</v>
      </c>
      <c r="F210" s="207" t="s">
        <v>1064</v>
      </c>
      <c r="G210" s="14"/>
      <c r="H210" s="206" t="s">
        <v>3</v>
      </c>
      <c r="I210" s="208"/>
      <c r="J210" s="14"/>
      <c r="K210" s="14"/>
      <c r="L210" s="205"/>
      <c r="M210" s="209"/>
      <c r="N210" s="210"/>
      <c r="O210" s="210"/>
      <c r="P210" s="210"/>
      <c r="Q210" s="210"/>
      <c r="R210" s="210"/>
      <c r="S210" s="210"/>
      <c r="T210" s="21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6" t="s">
        <v>165</v>
      </c>
      <c r="AU210" s="206" t="s">
        <v>82</v>
      </c>
      <c r="AV210" s="14" t="s">
        <v>80</v>
      </c>
      <c r="AW210" s="14" t="s">
        <v>33</v>
      </c>
      <c r="AX210" s="14" t="s">
        <v>72</v>
      </c>
      <c r="AY210" s="206" t="s">
        <v>147</v>
      </c>
    </row>
    <row r="211" s="14" customFormat="1">
      <c r="A211" s="14"/>
      <c r="B211" s="205"/>
      <c r="C211" s="14"/>
      <c r="D211" s="187" t="s">
        <v>165</v>
      </c>
      <c r="E211" s="206" t="s">
        <v>3</v>
      </c>
      <c r="F211" s="207" t="s">
        <v>1072</v>
      </c>
      <c r="G211" s="14"/>
      <c r="H211" s="206" t="s">
        <v>3</v>
      </c>
      <c r="I211" s="208"/>
      <c r="J211" s="14"/>
      <c r="K211" s="14"/>
      <c r="L211" s="205"/>
      <c r="M211" s="209"/>
      <c r="N211" s="210"/>
      <c r="O211" s="210"/>
      <c r="P211" s="210"/>
      <c r="Q211" s="210"/>
      <c r="R211" s="210"/>
      <c r="S211" s="210"/>
      <c r="T211" s="21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6" t="s">
        <v>165</v>
      </c>
      <c r="AU211" s="206" t="s">
        <v>82</v>
      </c>
      <c r="AV211" s="14" t="s">
        <v>80</v>
      </c>
      <c r="AW211" s="14" t="s">
        <v>33</v>
      </c>
      <c r="AX211" s="14" t="s">
        <v>72</v>
      </c>
      <c r="AY211" s="206" t="s">
        <v>147</v>
      </c>
    </row>
    <row r="212" s="13" customFormat="1">
      <c r="A212" s="13"/>
      <c r="B212" s="192"/>
      <c r="C212" s="13"/>
      <c r="D212" s="187" t="s">
        <v>165</v>
      </c>
      <c r="E212" s="193" t="s">
        <v>3</v>
      </c>
      <c r="F212" s="194" t="s">
        <v>1080</v>
      </c>
      <c r="G212" s="13"/>
      <c r="H212" s="195">
        <v>80.763000000000005</v>
      </c>
      <c r="I212" s="196"/>
      <c r="J212" s="13"/>
      <c r="K212" s="13"/>
      <c r="L212" s="192"/>
      <c r="M212" s="197"/>
      <c r="N212" s="198"/>
      <c r="O212" s="198"/>
      <c r="P212" s="198"/>
      <c r="Q212" s="198"/>
      <c r="R212" s="198"/>
      <c r="S212" s="198"/>
      <c r="T212" s="19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3" t="s">
        <v>165</v>
      </c>
      <c r="AU212" s="193" t="s">
        <v>82</v>
      </c>
      <c r="AV212" s="13" t="s">
        <v>82</v>
      </c>
      <c r="AW212" s="13" t="s">
        <v>33</v>
      </c>
      <c r="AX212" s="13" t="s">
        <v>72</v>
      </c>
      <c r="AY212" s="193" t="s">
        <v>147</v>
      </c>
    </row>
    <row r="213" s="13" customFormat="1">
      <c r="A213" s="13"/>
      <c r="B213" s="192"/>
      <c r="C213" s="13"/>
      <c r="D213" s="187" t="s">
        <v>165</v>
      </c>
      <c r="E213" s="193" t="s">
        <v>3</v>
      </c>
      <c r="F213" s="194" t="s">
        <v>1081</v>
      </c>
      <c r="G213" s="13"/>
      <c r="H213" s="195">
        <v>38.378</v>
      </c>
      <c r="I213" s="196"/>
      <c r="J213" s="13"/>
      <c r="K213" s="13"/>
      <c r="L213" s="192"/>
      <c r="M213" s="197"/>
      <c r="N213" s="198"/>
      <c r="O213" s="198"/>
      <c r="P213" s="198"/>
      <c r="Q213" s="198"/>
      <c r="R213" s="198"/>
      <c r="S213" s="198"/>
      <c r="T213" s="19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3" t="s">
        <v>165</v>
      </c>
      <c r="AU213" s="193" t="s">
        <v>82</v>
      </c>
      <c r="AV213" s="13" t="s">
        <v>82</v>
      </c>
      <c r="AW213" s="13" t="s">
        <v>33</v>
      </c>
      <c r="AX213" s="13" t="s">
        <v>72</v>
      </c>
      <c r="AY213" s="193" t="s">
        <v>147</v>
      </c>
    </row>
    <row r="214" s="13" customFormat="1">
      <c r="A214" s="13"/>
      <c r="B214" s="192"/>
      <c r="C214" s="13"/>
      <c r="D214" s="187" t="s">
        <v>165</v>
      </c>
      <c r="E214" s="193" t="s">
        <v>3</v>
      </c>
      <c r="F214" s="194" t="s">
        <v>1082</v>
      </c>
      <c r="G214" s="13"/>
      <c r="H214" s="195">
        <v>-6.75</v>
      </c>
      <c r="I214" s="196"/>
      <c r="J214" s="13"/>
      <c r="K214" s="13"/>
      <c r="L214" s="192"/>
      <c r="M214" s="197"/>
      <c r="N214" s="198"/>
      <c r="O214" s="198"/>
      <c r="P214" s="198"/>
      <c r="Q214" s="198"/>
      <c r="R214" s="198"/>
      <c r="S214" s="198"/>
      <c r="T214" s="19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3" t="s">
        <v>165</v>
      </c>
      <c r="AU214" s="193" t="s">
        <v>82</v>
      </c>
      <c r="AV214" s="13" t="s">
        <v>82</v>
      </c>
      <c r="AW214" s="13" t="s">
        <v>33</v>
      </c>
      <c r="AX214" s="13" t="s">
        <v>72</v>
      </c>
      <c r="AY214" s="193" t="s">
        <v>147</v>
      </c>
    </row>
    <row r="215" s="13" customFormat="1">
      <c r="A215" s="13"/>
      <c r="B215" s="192"/>
      <c r="C215" s="13"/>
      <c r="D215" s="187" t="s">
        <v>165</v>
      </c>
      <c r="E215" s="193" t="s">
        <v>3</v>
      </c>
      <c r="F215" s="194" t="s">
        <v>1083</v>
      </c>
      <c r="G215" s="13"/>
      <c r="H215" s="195">
        <v>-0.192</v>
      </c>
      <c r="I215" s="196"/>
      <c r="J215" s="13"/>
      <c r="K215" s="13"/>
      <c r="L215" s="192"/>
      <c r="M215" s="197"/>
      <c r="N215" s="198"/>
      <c r="O215" s="198"/>
      <c r="P215" s="198"/>
      <c r="Q215" s="198"/>
      <c r="R215" s="198"/>
      <c r="S215" s="198"/>
      <c r="T215" s="19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3" t="s">
        <v>165</v>
      </c>
      <c r="AU215" s="193" t="s">
        <v>82</v>
      </c>
      <c r="AV215" s="13" t="s">
        <v>82</v>
      </c>
      <c r="AW215" s="13" t="s">
        <v>33</v>
      </c>
      <c r="AX215" s="13" t="s">
        <v>72</v>
      </c>
      <c r="AY215" s="193" t="s">
        <v>147</v>
      </c>
    </row>
    <row r="216" s="15" customFormat="1">
      <c r="A216" s="15"/>
      <c r="B216" s="212"/>
      <c r="C216" s="15"/>
      <c r="D216" s="187" t="s">
        <v>165</v>
      </c>
      <c r="E216" s="213" t="s">
        <v>3</v>
      </c>
      <c r="F216" s="214" t="s">
        <v>247</v>
      </c>
      <c r="G216" s="15"/>
      <c r="H216" s="215">
        <v>112.19900000000001</v>
      </c>
      <c r="I216" s="216"/>
      <c r="J216" s="15"/>
      <c r="K216" s="15"/>
      <c r="L216" s="212"/>
      <c r="M216" s="217"/>
      <c r="N216" s="218"/>
      <c r="O216" s="218"/>
      <c r="P216" s="218"/>
      <c r="Q216" s="218"/>
      <c r="R216" s="218"/>
      <c r="S216" s="218"/>
      <c r="T216" s="21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13" t="s">
        <v>165</v>
      </c>
      <c r="AU216" s="213" t="s">
        <v>82</v>
      </c>
      <c r="AV216" s="15" t="s">
        <v>173</v>
      </c>
      <c r="AW216" s="15" t="s">
        <v>33</v>
      </c>
      <c r="AX216" s="15" t="s">
        <v>80</v>
      </c>
      <c r="AY216" s="213" t="s">
        <v>147</v>
      </c>
    </row>
    <row r="217" s="2" customFormat="1" ht="16.5" customHeight="1">
      <c r="A217" s="39"/>
      <c r="B217" s="173"/>
      <c r="C217" s="174" t="s">
        <v>8</v>
      </c>
      <c r="D217" s="174" t="s">
        <v>150</v>
      </c>
      <c r="E217" s="175" t="s">
        <v>526</v>
      </c>
      <c r="F217" s="176" t="s">
        <v>527</v>
      </c>
      <c r="G217" s="177" t="s">
        <v>219</v>
      </c>
      <c r="H217" s="178">
        <v>855.66999999999996</v>
      </c>
      <c r="I217" s="179"/>
      <c r="J217" s="180">
        <f>ROUND(I217*H217,2)</f>
        <v>0</v>
      </c>
      <c r="K217" s="176" t="s">
        <v>241</v>
      </c>
      <c r="L217" s="40"/>
      <c r="M217" s="181" t="s">
        <v>3</v>
      </c>
      <c r="N217" s="182" t="s">
        <v>43</v>
      </c>
      <c r="O217" s="73"/>
      <c r="P217" s="183">
        <f>O217*H217</f>
        <v>0</v>
      </c>
      <c r="Q217" s="183">
        <v>0.0027499999999999998</v>
      </c>
      <c r="R217" s="183">
        <f>Q217*H217</f>
        <v>2.3530924999999998</v>
      </c>
      <c r="S217" s="183">
        <v>0</v>
      </c>
      <c r="T217" s="18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185" t="s">
        <v>173</v>
      </c>
      <c r="AT217" s="185" t="s">
        <v>150</v>
      </c>
      <c r="AU217" s="185" t="s">
        <v>82</v>
      </c>
      <c r="AY217" s="20" t="s">
        <v>147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20" t="s">
        <v>80</v>
      </c>
      <c r="BK217" s="186">
        <f>ROUND(I217*H217,2)</f>
        <v>0</v>
      </c>
      <c r="BL217" s="20" t="s">
        <v>173</v>
      </c>
      <c r="BM217" s="185" t="s">
        <v>1084</v>
      </c>
    </row>
    <row r="218" s="2" customFormat="1">
      <c r="A218" s="39"/>
      <c r="B218" s="40"/>
      <c r="C218" s="39"/>
      <c r="D218" s="203" t="s">
        <v>243</v>
      </c>
      <c r="E218" s="39"/>
      <c r="F218" s="204" t="s">
        <v>529</v>
      </c>
      <c r="G218" s="39"/>
      <c r="H218" s="39"/>
      <c r="I218" s="189"/>
      <c r="J218" s="39"/>
      <c r="K218" s="39"/>
      <c r="L218" s="40"/>
      <c r="M218" s="190"/>
      <c r="N218" s="191"/>
      <c r="O218" s="73"/>
      <c r="P218" s="73"/>
      <c r="Q218" s="73"/>
      <c r="R218" s="73"/>
      <c r="S218" s="73"/>
      <c r="T218" s="74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20" t="s">
        <v>243</v>
      </c>
      <c r="AU218" s="20" t="s">
        <v>82</v>
      </c>
    </row>
    <row r="219" s="14" customFormat="1">
      <c r="A219" s="14"/>
      <c r="B219" s="205"/>
      <c r="C219" s="14"/>
      <c r="D219" s="187" t="s">
        <v>165</v>
      </c>
      <c r="E219" s="206" t="s">
        <v>3</v>
      </c>
      <c r="F219" s="207" t="s">
        <v>1064</v>
      </c>
      <c r="G219" s="14"/>
      <c r="H219" s="206" t="s">
        <v>3</v>
      </c>
      <c r="I219" s="208"/>
      <c r="J219" s="14"/>
      <c r="K219" s="14"/>
      <c r="L219" s="205"/>
      <c r="M219" s="209"/>
      <c r="N219" s="210"/>
      <c r="O219" s="210"/>
      <c r="P219" s="210"/>
      <c r="Q219" s="210"/>
      <c r="R219" s="210"/>
      <c r="S219" s="210"/>
      <c r="T219" s="21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6" t="s">
        <v>165</v>
      </c>
      <c r="AU219" s="206" t="s">
        <v>82</v>
      </c>
      <c r="AV219" s="14" t="s">
        <v>80</v>
      </c>
      <c r="AW219" s="14" t="s">
        <v>33</v>
      </c>
      <c r="AX219" s="14" t="s">
        <v>72</v>
      </c>
      <c r="AY219" s="206" t="s">
        <v>147</v>
      </c>
    </row>
    <row r="220" s="14" customFormat="1">
      <c r="A220" s="14"/>
      <c r="B220" s="205"/>
      <c r="C220" s="14"/>
      <c r="D220" s="187" t="s">
        <v>165</v>
      </c>
      <c r="E220" s="206" t="s">
        <v>3</v>
      </c>
      <c r="F220" s="207" t="s">
        <v>1085</v>
      </c>
      <c r="G220" s="14"/>
      <c r="H220" s="206" t="s">
        <v>3</v>
      </c>
      <c r="I220" s="208"/>
      <c r="J220" s="14"/>
      <c r="K220" s="14"/>
      <c r="L220" s="205"/>
      <c r="M220" s="209"/>
      <c r="N220" s="210"/>
      <c r="O220" s="210"/>
      <c r="P220" s="210"/>
      <c r="Q220" s="210"/>
      <c r="R220" s="210"/>
      <c r="S220" s="210"/>
      <c r="T220" s="21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6" t="s">
        <v>165</v>
      </c>
      <c r="AU220" s="206" t="s">
        <v>82</v>
      </c>
      <c r="AV220" s="14" t="s">
        <v>80</v>
      </c>
      <c r="AW220" s="14" t="s">
        <v>33</v>
      </c>
      <c r="AX220" s="14" t="s">
        <v>72</v>
      </c>
      <c r="AY220" s="206" t="s">
        <v>147</v>
      </c>
    </row>
    <row r="221" s="13" customFormat="1">
      <c r="A221" s="13"/>
      <c r="B221" s="192"/>
      <c r="C221" s="13"/>
      <c r="D221" s="187" t="s">
        <v>165</v>
      </c>
      <c r="E221" s="193" t="s">
        <v>3</v>
      </c>
      <c r="F221" s="194" t="s">
        <v>1086</v>
      </c>
      <c r="G221" s="13"/>
      <c r="H221" s="195">
        <v>646.10000000000002</v>
      </c>
      <c r="I221" s="196"/>
      <c r="J221" s="13"/>
      <c r="K221" s="13"/>
      <c r="L221" s="192"/>
      <c r="M221" s="197"/>
      <c r="N221" s="198"/>
      <c r="O221" s="198"/>
      <c r="P221" s="198"/>
      <c r="Q221" s="198"/>
      <c r="R221" s="198"/>
      <c r="S221" s="198"/>
      <c r="T221" s="19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3" t="s">
        <v>165</v>
      </c>
      <c r="AU221" s="193" t="s">
        <v>82</v>
      </c>
      <c r="AV221" s="13" t="s">
        <v>82</v>
      </c>
      <c r="AW221" s="13" t="s">
        <v>33</v>
      </c>
      <c r="AX221" s="13" t="s">
        <v>72</v>
      </c>
      <c r="AY221" s="193" t="s">
        <v>147</v>
      </c>
    </row>
    <row r="222" s="13" customFormat="1">
      <c r="A222" s="13"/>
      <c r="B222" s="192"/>
      <c r="C222" s="13"/>
      <c r="D222" s="187" t="s">
        <v>165</v>
      </c>
      <c r="E222" s="193" t="s">
        <v>3</v>
      </c>
      <c r="F222" s="194" t="s">
        <v>1087</v>
      </c>
      <c r="G222" s="13"/>
      <c r="H222" s="195">
        <v>255.84999999999999</v>
      </c>
      <c r="I222" s="196"/>
      <c r="J222" s="13"/>
      <c r="K222" s="13"/>
      <c r="L222" s="192"/>
      <c r="M222" s="197"/>
      <c r="N222" s="198"/>
      <c r="O222" s="198"/>
      <c r="P222" s="198"/>
      <c r="Q222" s="198"/>
      <c r="R222" s="198"/>
      <c r="S222" s="198"/>
      <c r="T222" s="19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3" t="s">
        <v>165</v>
      </c>
      <c r="AU222" s="193" t="s">
        <v>82</v>
      </c>
      <c r="AV222" s="13" t="s">
        <v>82</v>
      </c>
      <c r="AW222" s="13" t="s">
        <v>33</v>
      </c>
      <c r="AX222" s="13" t="s">
        <v>72</v>
      </c>
      <c r="AY222" s="193" t="s">
        <v>147</v>
      </c>
    </row>
    <row r="223" s="13" customFormat="1">
      <c r="A223" s="13"/>
      <c r="B223" s="192"/>
      <c r="C223" s="13"/>
      <c r="D223" s="187" t="s">
        <v>165</v>
      </c>
      <c r="E223" s="193" t="s">
        <v>3</v>
      </c>
      <c r="F223" s="194" t="s">
        <v>1088</v>
      </c>
      <c r="G223" s="13"/>
      <c r="H223" s="195">
        <v>-45</v>
      </c>
      <c r="I223" s="196"/>
      <c r="J223" s="13"/>
      <c r="K223" s="13"/>
      <c r="L223" s="192"/>
      <c r="M223" s="197"/>
      <c r="N223" s="198"/>
      <c r="O223" s="198"/>
      <c r="P223" s="198"/>
      <c r="Q223" s="198"/>
      <c r="R223" s="198"/>
      <c r="S223" s="198"/>
      <c r="T223" s="19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3" t="s">
        <v>165</v>
      </c>
      <c r="AU223" s="193" t="s">
        <v>82</v>
      </c>
      <c r="AV223" s="13" t="s">
        <v>82</v>
      </c>
      <c r="AW223" s="13" t="s">
        <v>33</v>
      </c>
      <c r="AX223" s="13" t="s">
        <v>72</v>
      </c>
      <c r="AY223" s="193" t="s">
        <v>147</v>
      </c>
    </row>
    <row r="224" s="13" customFormat="1">
      <c r="A224" s="13"/>
      <c r="B224" s="192"/>
      <c r="C224" s="13"/>
      <c r="D224" s="187" t="s">
        <v>165</v>
      </c>
      <c r="E224" s="193" t="s">
        <v>3</v>
      </c>
      <c r="F224" s="194" t="s">
        <v>1089</v>
      </c>
      <c r="G224" s="13"/>
      <c r="H224" s="195">
        <v>-1.28</v>
      </c>
      <c r="I224" s="196"/>
      <c r="J224" s="13"/>
      <c r="K224" s="13"/>
      <c r="L224" s="192"/>
      <c r="M224" s="197"/>
      <c r="N224" s="198"/>
      <c r="O224" s="198"/>
      <c r="P224" s="198"/>
      <c r="Q224" s="198"/>
      <c r="R224" s="198"/>
      <c r="S224" s="198"/>
      <c r="T224" s="19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3" t="s">
        <v>165</v>
      </c>
      <c r="AU224" s="193" t="s">
        <v>82</v>
      </c>
      <c r="AV224" s="13" t="s">
        <v>82</v>
      </c>
      <c r="AW224" s="13" t="s">
        <v>33</v>
      </c>
      <c r="AX224" s="13" t="s">
        <v>72</v>
      </c>
      <c r="AY224" s="193" t="s">
        <v>147</v>
      </c>
    </row>
    <row r="225" s="15" customFormat="1">
      <c r="A225" s="15"/>
      <c r="B225" s="212"/>
      <c r="C225" s="15"/>
      <c r="D225" s="187" t="s">
        <v>165</v>
      </c>
      <c r="E225" s="213" t="s">
        <v>3</v>
      </c>
      <c r="F225" s="214" t="s">
        <v>247</v>
      </c>
      <c r="G225" s="15"/>
      <c r="H225" s="215">
        <v>855.67000000000007</v>
      </c>
      <c r="I225" s="216"/>
      <c r="J225" s="15"/>
      <c r="K225" s="15"/>
      <c r="L225" s="212"/>
      <c r="M225" s="217"/>
      <c r="N225" s="218"/>
      <c r="O225" s="218"/>
      <c r="P225" s="218"/>
      <c r="Q225" s="218"/>
      <c r="R225" s="218"/>
      <c r="S225" s="218"/>
      <c r="T225" s="21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13" t="s">
        <v>165</v>
      </c>
      <c r="AU225" s="213" t="s">
        <v>82</v>
      </c>
      <c r="AV225" s="15" t="s">
        <v>173</v>
      </c>
      <c r="AW225" s="15" t="s">
        <v>33</v>
      </c>
      <c r="AX225" s="15" t="s">
        <v>80</v>
      </c>
      <c r="AY225" s="213" t="s">
        <v>147</v>
      </c>
    </row>
    <row r="226" s="2" customFormat="1" ht="16.5" customHeight="1">
      <c r="A226" s="39"/>
      <c r="B226" s="173"/>
      <c r="C226" s="174" t="s">
        <v>546</v>
      </c>
      <c r="D226" s="174" t="s">
        <v>150</v>
      </c>
      <c r="E226" s="175" t="s">
        <v>532</v>
      </c>
      <c r="F226" s="176" t="s">
        <v>533</v>
      </c>
      <c r="G226" s="177" t="s">
        <v>219</v>
      </c>
      <c r="H226" s="178">
        <v>855.66999999999996</v>
      </c>
      <c r="I226" s="179"/>
      <c r="J226" s="180">
        <f>ROUND(I226*H226,2)</f>
        <v>0</v>
      </c>
      <c r="K226" s="176" t="s">
        <v>241</v>
      </c>
      <c r="L226" s="40"/>
      <c r="M226" s="181" t="s">
        <v>3</v>
      </c>
      <c r="N226" s="182" t="s">
        <v>43</v>
      </c>
      <c r="O226" s="73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185" t="s">
        <v>173</v>
      </c>
      <c r="AT226" s="185" t="s">
        <v>150</v>
      </c>
      <c r="AU226" s="185" t="s">
        <v>82</v>
      </c>
      <c r="AY226" s="20" t="s">
        <v>147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20" t="s">
        <v>80</v>
      </c>
      <c r="BK226" s="186">
        <f>ROUND(I226*H226,2)</f>
        <v>0</v>
      </c>
      <c r="BL226" s="20" t="s">
        <v>173</v>
      </c>
      <c r="BM226" s="185" t="s">
        <v>1090</v>
      </c>
    </row>
    <row r="227" s="2" customFormat="1">
      <c r="A227" s="39"/>
      <c r="B227" s="40"/>
      <c r="C227" s="39"/>
      <c r="D227" s="203" t="s">
        <v>243</v>
      </c>
      <c r="E227" s="39"/>
      <c r="F227" s="204" t="s">
        <v>535</v>
      </c>
      <c r="G227" s="39"/>
      <c r="H227" s="39"/>
      <c r="I227" s="189"/>
      <c r="J227" s="39"/>
      <c r="K227" s="39"/>
      <c r="L227" s="40"/>
      <c r="M227" s="190"/>
      <c r="N227" s="191"/>
      <c r="O227" s="73"/>
      <c r="P227" s="73"/>
      <c r="Q227" s="73"/>
      <c r="R227" s="73"/>
      <c r="S227" s="73"/>
      <c r="T227" s="7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20" t="s">
        <v>243</v>
      </c>
      <c r="AU227" s="20" t="s">
        <v>82</v>
      </c>
    </row>
    <row r="228" s="14" customFormat="1">
      <c r="A228" s="14"/>
      <c r="B228" s="205"/>
      <c r="C228" s="14"/>
      <c r="D228" s="187" t="s">
        <v>165</v>
      </c>
      <c r="E228" s="206" t="s">
        <v>3</v>
      </c>
      <c r="F228" s="207" t="s">
        <v>1064</v>
      </c>
      <c r="G228" s="14"/>
      <c r="H228" s="206" t="s">
        <v>3</v>
      </c>
      <c r="I228" s="208"/>
      <c r="J228" s="14"/>
      <c r="K228" s="14"/>
      <c r="L228" s="205"/>
      <c r="M228" s="209"/>
      <c r="N228" s="210"/>
      <c r="O228" s="210"/>
      <c r="P228" s="210"/>
      <c r="Q228" s="210"/>
      <c r="R228" s="210"/>
      <c r="S228" s="210"/>
      <c r="T228" s="21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6" t="s">
        <v>165</v>
      </c>
      <c r="AU228" s="206" t="s">
        <v>82</v>
      </c>
      <c r="AV228" s="14" t="s">
        <v>80</v>
      </c>
      <c r="AW228" s="14" t="s">
        <v>33</v>
      </c>
      <c r="AX228" s="14" t="s">
        <v>72</v>
      </c>
      <c r="AY228" s="206" t="s">
        <v>147</v>
      </c>
    </row>
    <row r="229" s="14" customFormat="1">
      <c r="A229" s="14"/>
      <c r="B229" s="205"/>
      <c r="C229" s="14"/>
      <c r="D229" s="187" t="s">
        <v>165</v>
      </c>
      <c r="E229" s="206" t="s">
        <v>3</v>
      </c>
      <c r="F229" s="207" t="s">
        <v>1085</v>
      </c>
      <c r="G229" s="14"/>
      <c r="H229" s="206" t="s">
        <v>3</v>
      </c>
      <c r="I229" s="208"/>
      <c r="J229" s="14"/>
      <c r="K229" s="14"/>
      <c r="L229" s="205"/>
      <c r="M229" s="209"/>
      <c r="N229" s="210"/>
      <c r="O229" s="210"/>
      <c r="P229" s="210"/>
      <c r="Q229" s="210"/>
      <c r="R229" s="210"/>
      <c r="S229" s="210"/>
      <c r="T229" s="21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6" t="s">
        <v>165</v>
      </c>
      <c r="AU229" s="206" t="s">
        <v>82</v>
      </c>
      <c r="AV229" s="14" t="s">
        <v>80</v>
      </c>
      <c r="AW229" s="14" t="s">
        <v>33</v>
      </c>
      <c r="AX229" s="14" t="s">
        <v>72</v>
      </c>
      <c r="AY229" s="206" t="s">
        <v>147</v>
      </c>
    </row>
    <row r="230" s="13" customFormat="1">
      <c r="A230" s="13"/>
      <c r="B230" s="192"/>
      <c r="C230" s="13"/>
      <c r="D230" s="187" t="s">
        <v>165</v>
      </c>
      <c r="E230" s="193" t="s">
        <v>3</v>
      </c>
      <c r="F230" s="194" t="s">
        <v>1086</v>
      </c>
      <c r="G230" s="13"/>
      <c r="H230" s="195">
        <v>646.10000000000002</v>
      </c>
      <c r="I230" s="196"/>
      <c r="J230" s="13"/>
      <c r="K230" s="13"/>
      <c r="L230" s="192"/>
      <c r="M230" s="197"/>
      <c r="N230" s="198"/>
      <c r="O230" s="198"/>
      <c r="P230" s="198"/>
      <c r="Q230" s="198"/>
      <c r="R230" s="198"/>
      <c r="S230" s="198"/>
      <c r="T230" s="19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3" t="s">
        <v>165</v>
      </c>
      <c r="AU230" s="193" t="s">
        <v>82</v>
      </c>
      <c r="AV230" s="13" t="s">
        <v>82</v>
      </c>
      <c r="AW230" s="13" t="s">
        <v>33</v>
      </c>
      <c r="AX230" s="13" t="s">
        <v>72</v>
      </c>
      <c r="AY230" s="193" t="s">
        <v>147</v>
      </c>
    </row>
    <row r="231" s="13" customFormat="1">
      <c r="A231" s="13"/>
      <c r="B231" s="192"/>
      <c r="C231" s="13"/>
      <c r="D231" s="187" t="s">
        <v>165</v>
      </c>
      <c r="E231" s="193" t="s">
        <v>3</v>
      </c>
      <c r="F231" s="194" t="s">
        <v>1087</v>
      </c>
      <c r="G231" s="13"/>
      <c r="H231" s="195">
        <v>255.84999999999999</v>
      </c>
      <c r="I231" s="196"/>
      <c r="J231" s="13"/>
      <c r="K231" s="13"/>
      <c r="L231" s="192"/>
      <c r="M231" s="197"/>
      <c r="N231" s="198"/>
      <c r="O231" s="198"/>
      <c r="P231" s="198"/>
      <c r="Q231" s="198"/>
      <c r="R231" s="198"/>
      <c r="S231" s="198"/>
      <c r="T231" s="19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3" t="s">
        <v>165</v>
      </c>
      <c r="AU231" s="193" t="s">
        <v>82</v>
      </c>
      <c r="AV231" s="13" t="s">
        <v>82</v>
      </c>
      <c r="AW231" s="13" t="s">
        <v>33</v>
      </c>
      <c r="AX231" s="13" t="s">
        <v>72</v>
      </c>
      <c r="AY231" s="193" t="s">
        <v>147</v>
      </c>
    </row>
    <row r="232" s="13" customFormat="1">
      <c r="A232" s="13"/>
      <c r="B232" s="192"/>
      <c r="C232" s="13"/>
      <c r="D232" s="187" t="s">
        <v>165</v>
      </c>
      <c r="E232" s="193" t="s">
        <v>3</v>
      </c>
      <c r="F232" s="194" t="s">
        <v>1088</v>
      </c>
      <c r="G232" s="13"/>
      <c r="H232" s="195">
        <v>-45</v>
      </c>
      <c r="I232" s="196"/>
      <c r="J232" s="13"/>
      <c r="K232" s="13"/>
      <c r="L232" s="192"/>
      <c r="M232" s="197"/>
      <c r="N232" s="198"/>
      <c r="O232" s="198"/>
      <c r="P232" s="198"/>
      <c r="Q232" s="198"/>
      <c r="R232" s="198"/>
      <c r="S232" s="198"/>
      <c r="T232" s="19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3" t="s">
        <v>165</v>
      </c>
      <c r="AU232" s="193" t="s">
        <v>82</v>
      </c>
      <c r="AV232" s="13" t="s">
        <v>82</v>
      </c>
      <c r="AW232" s="13" t="s">
        <v>33</v>
      </c>
      <c r="AX232" s="13" t="s">
        <v>72</v>
      </c>
      <c r="AY232" s="193" t="s">
        <v>147</v>
      </c>
    </row>
    <row r="233" s="13" customFormat="1">
      <c r="A233" s="13"/>
      <c r="B233" s="192"/>
      <c r="C233" s="13"/>
      <c r="D233" s="187" t="s">
        <v>165</v>
      </c>
      <c r="E233" s="193" t="s">
        <v>3</v>
      </c>
      <c r="F233" s="194" t="s">
        <v>1089</v>
      </c>
      <c r="G233" s="13"/>
      <c r="H233" s="195">
        <v>-1.28</v>
      </c>
      <c r="I233" s="196"/>
      <c r="J233" s="13"/>
      <c r="K233" s="13"/>
      <c r="L233" s="192"/>
      <c r="M233" s="197"/>
      <c r="N233" s="198"/>
      <c r="O233" s="198"/>
      <c r="P233" s="198"/>
      <c r="Q233" s="198"/>
      <c r="R233" s="198"/>
      <c r="S233" s="198"/>
      <c r="T233" s="19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3" t="s">
        <v>165</v>
      </c>
      <c r="AU233" s="193" t="s">
        <v>82</v>
      </c>
      <c r="AV233" s="13" t="s">
        <v>82</v>
      </c>
      <c r="AW233" s="13" t="s">
        <v>33</v>
      </c>
      <c r="AX233" s="13" t="s">
        <v>72</v>
      </c>
      <c r="AY233" s="193" t="s">
        <v>147</v>
      </c>
    </row>
    <row r="234" s="15" customFormat="1">
      <c r="A234" s="15"/>
      <c r="B234" s="212"/>
      <c r="C234" s="15"/>
      <c r="D234" s="187" t="s">
        <v>165</v>
      </c>
      <c r="E234" s="213" t="s">
        <v>3</v>
      </c>
      <c r="F234" s="214" t="s">
        <v>247</v>
      </c>
      <c r="G234" s="15"/>
      <c r="H234" s="215">
        <v>855.67000000000007</v>
      </c>
      <c r="I234" s="216"/>
      <c r="J234" s="15"/>
      <c r="K234" s="15"/>
      <c r="L234" s="212"/>
      <c r="M234" s="217"/>
      <c r="N234" s="218"/>
      <c r="O234" s="218"/>
      <c r="P234" s="218"/>
      <c r="Q234" s="218"/>
      <c r="R234" s="218"/>
      <c r="S234" s="218"/>
      <c r="T234" s="21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13" t="s">
        <v>165</v>
      </c>
      <c r="AU234" s="213" t="s">
        <v>82</v>
      </c>
      <c r="AV234" s="15" t="s">
        <v>173</v>
      </c>
      <c r="AW234" s="15" t="s">
        <v>33</v>
      </c>
      <c r="AX234" s="15" t="s">
        <v>80</v>
      </c>
      <c r="AY234" s="213" t="s">
        <v>147</v>
      </c>
    </row>
    <row r="235" s="2" customFormat="1" ht="16.5" customHeight="1">
      <c r="A235" s="39"/>
      <c r="B235" s="173"/>
      <c r="C235" s="174" t="s">
        <v>553</v>
      </c>
      <c r="D235" s="174" t="s">
        <v>150</v>
      </c>
      <c r="E235" s="175" t="s">
        <v>537</v>
      </c>
      <c r="F235" s="176" t="s">
        <v>538</v>
      </c>
      <c r="G235" s="177" t="s">
        <v>219</v>
      </c>
      <c r="H235" s="178">
        <v>855.66999999999996</v>
      </c>
      <c r="I235" s="179"/>
      <c r="J235" s="180">
        <f>ROUND(I235*H235,2)</f>
        <v>0</v>
      </c>
      <c r="K235" s="176" t="s">
        <v>241</v>
      </c>
      <c r="L235" s="40"/>
      <c r="M235" s="181" t="s">
        <v>3</v>
      </c>
      <c r="N235" s="182" t="s">
        <v>43</v>
      </c>
      <c r="O235" s="73"/>
      <c r="P235" s="183">
        <f>O235*H235</f>
        <v>0</v>
      </c>
      <c r="Q235" s="183">
        <v>0.0025000000000000001</v>
      </c>
      <c r="R235" s="183">
        <f>Q235*H235</f>
        <v>2.1391749999999998</v>
      </c>
      <c r="S235" s="183">
        <v>0</v>
      </c>
      <c r="T235" s="18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185" t="s">
        <v>173</v>
      </c>
      <c r="AT235" s="185" t="s">
        <v>150</v>
      </c>
      <c r="AU235" s="185" t="s">
        <v>82</v>
      </c>
      <c r="AY235" s="20" t="s">
        <v>147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20" t="s">
        <v>80</v>
      </c>
      <c r="BK235" s="186">
        <f>ROUND(I235*H235,2)</f>
        <v>0</v>
      </c>
      <c r="BL235" s="20" t="s">
        <v>173</v>
      </c>
      <c r="BM235" s="185" t="s">
        <v>1091</v>
      </c>
    </row>
    <row r="236" s="2" customFormat="1">
      <c r="A236" s="39"/>
      <c r="B236" s="40"/>
      <c r="C236" s="39"/>
      <c r="D236" s="203" t="s">
        <v>243</v>
      </c>
      <c r="E236" s="39"/>
      <c r="F236" s="204" t="s">
        <v>540</v>
      </c>
      <c r="G236" s="39"/>
      <c r="H236" s="39"/>
      <c r="I236" s="189"/>
      <c r="J236" s="39"/>
      <c r="K236" s="39"/>
      <c r="L236" s="40"/>
      <c r="M236" s="190"/>
      <c r="N236" s="191"/>
      <c r="O236" s="73"/>
      <c r="P236" s="73"/>
      <c r="Q236" s="73"/>
      <c r="R236" s="73"/>
      <c r="S236" s="73"/>
      <c r="T236" s="74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20" t="s">
        <v>243</v>
      </c>
      <c r="AU236" s="20" t="s">
        <v>82</v>
      </c>
    </row>
    <row r="237" s="14" customFormat="1">
      <c r="A237" s="14"/>
      <c r="B237" s="205"/>
      <c r="C237" s="14"/>
      <c r="D237" s="187" t="s">
        <v>165</v>
      </c>
      <c r="E237" s="206" t="s">
        <v>3</v>
      </c>
      <c r="F237" s="207" t="s">
        <v>1064</v>
      </c>
      <c r="G237" s="14"/>
      <c r="H237" s="206" t="s">
        <v>3</v>
      </c>
      <c r="I237" s="208"/>
      <c r="J237" s="14"/>
      <c r="K237" s="14"/>
      <c r="L237" s="205"/>
      <c r="M237" s="209"/>
      <c r="N237" s="210"/>
      <c r="O237" s="210"/>
      <c r="P237" s="210"/>
      <c r="Q237" s="210"/>
      <c r="R237" s="210"/>
      <c r="S237" s="210"/>
      <c r="T237" s="21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6" t="s">
        <v>165</v>
      </c>
      <c r="AU237" s="206" t="s">
        <v>82</v>
      </c>
      <c r="AV237" s="14" t="s">
        <v>80</v>
      </c>
      <c r="AW237" s="14" t="s">
        <v>33</v>
      </c>
      <c r="AX237" s="14" t="s">
        <v>72</v>
      </c>
      <c r="AY237" s="206" t="s">
        <v>147</v>
      </c>
    </row>
    <row r="238" s="14" customFormat="1">
      <c r="A238" s="14"/>
      <c r="B238" s="205"/>
      <c r="C238" s="14"/>
      <c r="D238" s="187" t="s">
        <v>165</v>
      </c>
      <c r="E238" s="206" t="s">
        <v>3</v>
      </c>
      <c r="F238" s="207" t="s">
        <v>1085</v>
      </c>
      <c r="G238" s="14"/>
      <c r="H238" s="206" t="s">
        <v>3</v>
      </c>
      <c r="I238" s="208"/>
      <c r="J238" s="14"/>
      <c r="K238" s="14"/>
      <c r="L238" s="205"/>
      <c r="M238" s="209"/>
      <c r="N238" s="210"/>
      <c r="O238" s="210"/>
      <c r="P238" s="210"/>
      <c r="Q238" s="210"/>
      <c r="R238" s="210"/>
      <c r="S238" s="210"/>
      <c r="T238" s="21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6" t="s">
        <v>165</v>
      </c>
      <c r="AU238" s="206" t="s">
        <v>82</v>
      </c>
      <c r="AV238" s="14" t="s">
        <v>80</v>
      </c>
      <c r="AW238" s="14" t="s">
        <v>33</v>
      </c>
      <c r="AX238" s="14" t="s">
        <v>72</v>
      </c>
      <c r="AY238" s="206" t="s">
        <v>147</v>
      </c>
    </row>
    <row r="239" s="13" customFormat="1">
      <c r="A239" s="13"/>
      <c r="B239" s="192"/>
      <c r="C239" s="13"/>
      <c r="D239" s="187" t="s">
        <v>165</v>
      </c>
      <c r="E239" s="193" t="s">
        <v>3</v>
      </c>
      <c r="F239" s="194" t="s">
        <v>1086</v>
      </c>
      <c r="G239" s="13"/>
      <c r="H239" s="195">
        <v>646.10000000000002</v>
      </c>
      <c r="I239" s="196"/>
      <c r="J239" s="13"/>
      <c r="K239" s="13"/>
      <c r="L239" s="192"/>
      <c r="M239" s="197"/>
      <c r="N239" s="198"/>
      <c r="O239" s="198"/>
      <c r="P239" s="198"/>
      <c r="Q239" s="198"/>
      <c r="R239" s="198"/>
      <c r="S239" s="198"/>
      <c r="T239" s="19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3" t="s">
        <v>165</v>
      </c>
      <c r="AU239" s="193" t="s">
        <v>82</v>
      </c>
      <c r="AV239" s="13" t="s">
        <v>82</v>
      </c>
      <c r="AW239" s="13" t="s">
        <v>33</v>
      </c>
      <c r="AX239" s="13" t="s">
        <v>72</v>
      </c>
      <c r="AY239" s="193" t="s">
        <v>147</v>
      </c>
    </row>
    <row r="240" s="13" customFormat="1">
      <c r="A240" s="13"/>
      <c r="B240" s="192"/>
      <c r="C240" s="13"/>
      <c r="D240" s="187" t="s">
        <v>165</v>
      </c>
      <c r="E240" s="193" t="s">
        <v>3</v>
      </c>
      <c r="F240" s="194" t="s">
        <v>1087</v>
      </c>
      <c r="G240" s="13"/>
      <c r="H240" s="195">
        <v>255.84999999999999</v>
      </c>
      <c r="I240" s="196"/>
      <c r="J240" s="13"/>
      <c r="K240" s="13"/>
      <c r="L240" s="192"/>
      <c r="M240" s="197"/>
      <c r="N240" s="198"/>
      <c r="O240" s="198"/>
      <c r="P240" s="198"/>
      <c r="Q240" s="198"/>
      <c r="R240" s="198"/>
      <c r="S240" s="198"/>
      <c r="T240" s="19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3" t="s">
        <v>165</v>
      </c>
      <c r="AU240" s="193" t="s">
        <v>82</v>
      </c>
      <c r="AV240" s="13" t="s">
        <v>82</v>
      </c>
      <c r="AW240" s="13" t="s">
        <v>33</v>
      </c>
      <c r="AX240" s="13" t="s">
        <v>72</v>
      </c>
      <c r="AY240" s="193" t="s">
        <v>147</v>
      </c>
    </row>
    <row r="241" s="13" customFormat="1">
      <c r="A241" s="13"/>
      <c r="B241" s="192"/>
      <c r="C241" s="13"/>
      <c r="D241" s="187" t="s">
        <v>165</v>
      </c>
      <c r="E241" s="193" t="s">
        <v>3</v>
      </c>
      <c r="F241" s="194" t="s">
        <v>1088</v>
      </c>
      <c r="G241" s="13"/>
      <c r="H241" s="195">
        <v>-45</v>
      </c>
      <c r="I241" s="196"/>
      <c r="J241" s="13"/>
      <c r="K241" s="13"/>
      <c r="L241" s="192"/>
      <c r="M241" s="197"/>
      <c r="N241" s="198"/>
      <c r="O241" s="198"/>
      <c r="P241" s="198"/>
      <c r="Q241" s="198"/>
      <c r="R241" s="198"/>
      <c r="S241" s="198"/>
      <c r="T241" s="19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3" t="s">
        <v>165</v>
      </c>
      <c r="AU241" s="193" t="s">
        <v>82</v>
      </c>
      <c r="AV241" s="13" t="s">
        <v>82</v>
      </c>
      <c r="AW241" s="13" t="s">
        <v>33</v>
      </c>
      <c r="AX241" s="13" t="s">
        <v>72</v>
      </c>
      <c r="AY241" s="193" t="s">
        <v>147</v>
      </c>
    </row>
    <row r="242" s="13" customFormat="1">
      <c r="A242" s="13"/>
      <c r="B242" s="192"/>
      <c r="C242" s="13"/>
      <c r="D242" s="187" t="s">
        <v>165</v>
      </c>
      <c r="E242" s="193" t="s">
        <v>3</v>
      </c>
      <c r="F242" s="194" t="s">
        <v>1089</v>
      </c>
      <c r="G242" s="13"/>
      <c r="H242" s="195">
        <v>-1.28</v>
      </c>
      <c r="I242" s="196"/>
      <c r="J242" s="13"/>
      <c r="K242" s="13"/>
      <c r="L242" s="192"/>
      <c r="M242" s="197"/>
      <c r="N242" s="198"/>
      <c r="O242" s="198"/>
      <c r="P242" s="198"/>
      <c r="Q242" s="198"/>
      <c r="R242" s="198"/>
      <c r="S242" s="198"/>
      <c r="T242" s="19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3" t="s">
        <v>165</v>
      </c>
      <c r="AU242" s="193" t="s">
        <v>82</v>
      </c>
      <c r="AV242" s="13" t="s">
        <v>82</v>
      </c>
      <c r="AW242" s="13" t="s">
        <v>33</v>
      </c>
      <c r="AX242" s="13" t="s">
        <v>72</v>
      </c>
      <c r="AY242" s="193" t="s">
        <v>147</v>
      </c>
    </row>
    <row r="243" s="15" customFormat="1">
      <c r="A243" s="15"/>
      <c r="B243" s="212"/>
      <c r="C243" s="15"/>
      <c r="D243" s="187" t="s">
        <v>165</v>
      </c>
      <c r="E243" s="213" t="s">
        <v>3</v>
      </c>
      <c r="F243" s="214" t="s">
        <v>247</v>
      </c>
      <c r="G243" s="15"/>
      <c r="H243" s="215">
        <v>855.67000000000007</v>
      </c>
      <c r="I243" s="216"/>
      <c r="J243" s="15"/>
      <c r="K243" s="15"/>
      <c r="L243" s="212"/>
      <c r="M243" s="217"/>
      <c r="N243" s="218"/>
      <c r="O243" s="218"/>
      <c r="P243" s="218"/>
      <c r="Q243" s="218"/>
      <c r="R243" s="218"/>
      <c r="S243" s="218"/>
      <c r="T243" s="21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3" t="s">
        <v>165</v>
      </c>
      <c r="AU243" s="213" t="s">
        <v>82</v>
      </c>
      <c r="AV243" s="15" t="s">
        <v>173</v>
      </c>
      <c r="AW243" s="15" t="s">
        <v>33</v>
      </c>
      <c r="AX243" s="15" t="s">
        <v>80</v>
      </c>
      <c r="AY243" s="213" t="s">
        <v>147</v>
      </c>
    </row>
    <row r="244" s="2" customFormat="1" ht="24.15" customHeight="1">
      <c r="A244" s="39"/>
      <c r="B244" s="173"/>
      <c r="C244" s="174" t="s">
        <v>558</v>
      </c>
      <c r="D244" s="174" t="s">
        <v>150</v>
      </c>
      <c r="E244" s="175" t="s">
        <v>541</v>
      </c>
      <c r="F244" s="176" t="s">
        <v>542</v>
      </c>
      <c r="G244" s="177" t="s">
        <v>259</v>
      </c>
      <c r="H244" s="178">
        <v>24.681999999999999</v>
      </c>
      <c r="I244" s="179"/>
      <c r="J244" s="180">
        <f>ROUND(I244*H244,2)</f>
        <v>0</v>
      </c>
      <c r="K244" s="176" t="s">
        <v>241</v>
      </c>
      <c r="L244" s="40"/>
      <c r="M244" s="181" t="s">
        <v>3</v>
      </c>
      <c r="N244" s="182" t="s">
        <v>43</v>
      </c>
      <c r="O244" s="73"/>
      <c r="P244" s="183">
        <f>O244*H244</f>
        <v>0</v>
      </c>
      <c r="Q244" s="183">
        <v>1.04922</v>
      </c>
      <c r="R244" s="183">
        <f>Q244*H244</f>
        <v>25.896848039999998</v>
      </c>
      <c r="S244" s="183">
        <v>0</v>
      </c>
      <c r="T244" s="18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185" t="s">
        <v>173</v>
      </c>
      <c r="AT244" s="185" t="s">
        <v>150</v>
      </c>
      <c r="AU244" s="185" t="s">
        <v>82</v>
      </c>
      <c r="AY244" s="20" t="s">
        <v>147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20" t="s">
        <v>80</v>
      </c>
      <c r="BK244" s="186">
        <f>ROUND(I244*H244,2)</f>
        <v>0</v>
      </c>
      <c r="BL244" s="20" t="s">
        <v>173</v>
      </c>
      <c r="BM244" s="185" t="s">
        <v>1092</v>
      </c>
    </row>
    <row r="245" s="2" customFormat="1">
      <c r="A245" s="39"/>
      <c r="B245" s="40"/>
      <c r="C245" s="39"/>
      <c r="D245" s="203" t="s">
        <v>243</v>
      </c>
      <c r="E245" s="39"/>
      <c r="F245" s="204" t="s">
        <v>544</v>
      </c>
      <c r="G245" s="39"/>
      <c r="H245" s="39"/>
      <c r="I245" s="189"/>
      <c r="J245" s="39"/>
      <c r="K245" s="39"/>
      <c r="L245" s="40"/>
      <c r="M245" s="190"/>
      <c r="N245" s="191"/>
      <c r="O245" s="73"/>
      <c r="P245" s="73"/>
      <c r="Q245" s="73"/>
      <c r="R245" s="73"/>
      <c r="S245" s="73"/>
      <c r="T245" s="74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20" t="s">
        <v>243</v>
      </c>
      <c r="AU245" s="20" t="s">
        <v>82</v>
      </c>
    </row>
    <row r="246" s="14" customFormat="1">
      <c r="A246" s="14"/>
      <c r="B246" s="205"/>
      <c r="C246" s="14"/>
      <c r="D246" s="187" t="s">
        <v>165</v>
      </c>
      <c r="E246" s="206" t="s">
        <v>3</v>
      </c>
      <c r="F246" s="207" t="s">
        <v>1064</v>
      </c>
      <c r="G246" s="14"/>
      <c r="H246" s="206" t="s">
        <v>3</v>
      </c>
      <c r="I246" s="208"/>
      <c r="J246" s="14"/>
      <c r="K246" s="14"/>
      <c r="L246" s="205"/>
      <c r="M246" s="209"/>
      <c r="N246" s="210"/>
      <c r="O246" s="210"/>
      <c r="P246" s="210"/>
      <c r="Q246" s="210"/>
      <c r="R246" s="210"/>
      <c r="S246" s="210"/>
      <c r="T246" s="21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6" t="s">
        <v>165</v>
      </c>
      <c r="AU246" s="206" t="s">
        <v>82</v>
      </c>
      <c r="AV246" s="14" t="s">
        <v>80</v>
      </c>
      <c r="AW246" s="14" t="s">
        <v>33</v>
      </c>
      <c r="AX246" s="14" t="s">
        <v>72</v>
      </c>
      <c r="AY246" s="206" t="s">
        <v>147</v>
      </c>
    </row>
    <row r="247" s="14" customFormat="1">
      <c r="A247" s="14"/>
      <c r="B247" s="205"/>
      <c r="C247" s="14"/>
      <c r="D247" s="187" t="s">
        <v>165</v>
      </c>
      <c r="E247" s="206" t="s">
        <v>3</v>
      </c>
      <c r="F247" s="207" t="s">
        <v>1093</v>
      </c>
      <c r="G247" s="14"/>
      <c r="H247" s="206" t="s">
        <v>3</v>
      </c>
      <c r="I247" s="208"/>
      <c r="J247" s="14"/>
      <c r="K247" s="14"/>
      <c r="L247" s="205"/>
      <c r="M247" s="209"/>
      <c r="N247" s="210"/>
      <c r="O247" s="210"/>
      <c r="P247" s="210"/>
      <c r="Q247" s="210"/>
      <c r="R247" s="210"/>
      <c r="S247" s="210"/>
      <c r="T247" s="21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6" t="s">
        <v>165</v>
      </c>
      <c r="AU247" s="206" t="s">
        <v>82</v>
      </c>
      <c r="AV247" s="14" t="s">
        <v>80</v>
      </c>
      <c r="AW247" s="14" t="s">
        <v>33</v>
      </c>
      <c r="AX247" s="14" t="s">
        <v>72</v>
      </c>
      <c r="AY247" s="206" t="s">
        <v>147</v>
      </c>
    </row>
    <row r="248" s="13" customFormat="1">
      <c r="A248" s="13"/>
      <c r="B248" s="192"/>
      <c r="C248" s="13"/>
      <c r="D248" s="187" t="s">
        <v>165</v>
      </c>
      <c r="E248" s="193" t="s">
        <v>3</v>
      </c>
      <c r="F248" s="194" t="s">
        <v>1094</v>
      </c>
      <c r="G248" s="13"/>
      <c r="H248" s="195">
        <v>24.681999999999999</v>
      </c>
      <c r="I248" s="196"/>
      <c r="J248" s="13"/>
      <c r="K248" s="13"/>
      <c r="L248" s="192"/>
      <c r="M248" s="197"/>
      <c r="N248" s="198"/>
      <c r="O248" s="198"/>
      <c r="P248" s="198"/>
      <c r="Q248" s="198"/>
      <c r="R248" s="198"/>
      <c r="S248" s="198"/>
      <c r="T248" s="19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3" t="s">
        <v>165</v>
      </c>
      <c r="AU248" s="193" t="s">
        <v>82</v>
      </c>
      <c r="AV248" s="13" t="s">
        <v>82</v>
      </c>
      <c r="AW248" s="13" t="s">
        <v>33</v>
      </c>
      <c r="AX248" s="13" t="s">
        <v>80</v>
      </c>
      <c r="AY248" s="193" t="s">
        <v>147</v>
      </c>
    </row>
    <row r="249" s="2" customFormat="1" ht="24.15" customHeight="1">
      <c r="A249" s="39"/>
      <c r="B249" s="173"/>
      <c r="C249" s="174" t="s">
        <v>568</v>
      </c>
      <c r="D249" s="174" t="s">
        <v>150</v>
      </c>
      <c r="E249" s="175" t="s">
        <v>1095</v>
      </c>
      <c r="F249" s="176" t="s">
        <v>1096</v>
      </c>
      <c r="G249" s="177" t="s">
        <v>366</v>
      </c>
      <c r="H249" s="178">
        <v>2</v>
      </c>
      <c r="I249" s="179"/>
      <c r="J249" s="180">
        <f>ROUND(I249*H249,2)</f>
        <v>0</v>
      </c>
      <c r="K249" s="176" t="s">
        <v>241</v>
      </c>
      <c r="L249" s="40"/>
      <c r="M249" s="181" t="s">
        <v>3</v>
      </c>
      <c r="N249" s="182" t="s">
        <v>43</v>
      </c>
      <c r="O249" s="73"/>
      <c r="P249" s="183">
        <f>O249*H249</f>
        <v>0</v>
      </c>
      <c r="Q249" s="183">
        <v>0.089539999999999995</v>
      </c>
      <c r="R249" s="183">
        <f>Q249*H249</f>
        <v>0.17907999999999999</v>
      </c>
      <c r="S249" s="183">
        <v>0</v>
      </c>
      <c r="T249" s="18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185" t="s">
        <v>173</v>
      </c>
      <c r="AT249" s="185" t="s">
        <v>150</v>
      </c>
      <c r="AU249" s="185" t="s">
        <v>82</v>
      </c>
      <c r="AY249" s="20" t="s">
        <v>147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20" t="s">
        <v>80</v>
      </c>
      <c r="BK249" s="186">
        <f>ROUND(I249*H249,2)</f>
        <v>0</v>
      </c>
      <c r="BL249" s="20" t="s">
        <v>173</v>
      </c>
      <c r="BM249" s="185" t="s">
        <v>1097</v>
      </c>
    </row>
    <row r="250" s="2" customFormat="1">
      <c r="A250" s="39"/>
      <c r="B250" s="40"/>
      <c r="C250" s="39"/>
      <c r="D250" s="203" t="s">
        <v>243</v>
      </c>
      <c r="E250" s="39"/>
      <c r="F250" s="204" t="s">
        <v>1098</v>
      </c>
      <c r="G250" s="39"/>
      <c r="H250" s="39"/>
      <c r="I250" s="189"/>
      <c r="J250" s="39"/>
      <c r="K250" s="39"/>
      <c r="L250" s="40"/>
      <c r="M250" s="190"/>
      <c r="N250" s="191"/>
      <c r="O250" s="73"/>
      <c r="P250" s="73"/>
      <c r="Q250" s="73"/>
      <c r="R250" s="73"/>
      <c r="S250" s="73"/>
      <c r="T250" s="7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20" t="s">
        <v>243</v>
      </c>
      <c r="AU250" s="20" t="s">
        <v>82</v>
      </c>
    </row>
    <row r="251" s="14" customFormat="1">
      <c r="A251" s="14"/>
      <c r="B251" s="205"/>
      <c r="C251" s="14"/>
      <c r="D251" s="187" t="s">
        <v>165</v>
      </c>
      <c r="E251" s="206" t="s">
        <v>3</v>
      </c>
      <c r="F251" s="207" t="s">
        <v>1064</v>
      </c>
      <c r="G251" s="14"/>
      <c r="H251" s="206" t="s">
        <v>3</v>
      </c>
      <c r="I251" s="208"/>
      <c r="J251" s="14"/>
      <c r="K251" s="14"/>
      <c r="L251" s="205"/>
      <c r="M251" s="209"/>
      <c r="N251" s="210"/>
      <c r="O251" s="210"/>
      <c r="P251" s="210"/>
      <c r="Q251" s="210"/>
      <c r="R251" s="210"/>
      <c r="S251" s="210"/>
      <c r="T251" s="21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6" t="s">
        <v>165</v>
      </c>
      <c r="AU251" s="206" t="s">
        <v>82</v>
      </c>
      <c r="AV251" s="14" t="s">
        <v>80</v>
      </c>
      <c r="AW251" s="14" t="s">
        <v>33</v>
      </c>
      <c r="AX251" s="14" t="s">
        <v>72</v>
      </c>
      <c r="AY251" s="206" t="s">
        <v>147</v>
      </c>
    </row>
    <row r="252" s="14" customFormat="1">
      <c r="A252" s="14"/>
      <c r="B252" s="205"/>
      <c r="C252" s="14"/>
      <c r="D252" s="187" t="s">
        <v>165</v>
      </c>
      <c r="E252" s="206" t="s">
        <v>3</v>
      </c>
      <c r="F252" s="207" t="s">
        <v>1099</v>
      </c>
      <c r="G252" s="14"/>
      <c r="H252" s="206" t="s">
        <v>3</v>
      </c>
      <c r="I252" s="208"/>
      <c r="J252" s="14"/>
      <c r="K252" s="14"/>
      <c r="L252" s="205"/>
      <c r="M252" s="209"/>
      <c r="N252" s="210"/>
      <c r="O252" s="210"/>
      <c r="P252" s="210"/>
      <c r="Q252" s="210"/>
      <c r="R252" s="210"/>
      <c r="S252" s="210"/>
      <c r="T252" s="21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6" t="s">
        <v>165</v>
      </c>
      <c r="AU252" s="206" t="s">
        <v>82</v>
      </c>
      <c r="AV252" s="14" t="s">
        <v>80</v>
      </c>
      <c r="AW252" s="14" t="s">
        <v>33</v>
      </c>
      <c r="AX252" s="14" t="s">
        <v>72</v>
      </c>
      <c r="AY252" s="206" t="s">
        <v>147</v>
      </c>
    </row>
    <row r="253" s="13" customFormat="1">
      <c r="A253" s="13"/>
      <c r="B253" s="192"/>
      <c r="C253" s="13"/>
      <c r="D253" s="187" t="s">
        <v>165</v>
      </c>
      <c r="E253" s="193" t="s">
        <v>3</v>
      </c>
      <c r="F253" s="194" t="s">
        <v>82</v>
      </c>
      <c r="G253" s="13"/>
      <c r="H253" s="195">
        <v>2</v>
      </c>
      <c r="I253" s="196"/>
      <c r="J253" s="13"/>
      <c r="K253" s="13"/>
      <c r="L253" s="192"/>
      <c r="M253" s="197"/>
      <c r="N253" s="198"/>
      <c r="O253" s="198"/>
      <c r="P253" s="198"/>
      <c r="Q253" s="198"/>
      <c r="R253" s="198"/>
      <c r="S253" s="198"/>
      <c r="T253" s="19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3" t="s">
        <v>165</v>
      </c>
      <c r="AU253" s="193" t="s">
        <v>82</v>
      </c>
      <c r="AV253" s="13" t="s">
        <v>82</v>
      </c>
      <c r="AW253" s="13" t="s">
        <v>33</v>
      </c>
      <c r="AX253" s="13" t="s">
        <v>80</v>
      </c>
      <c r="AY253" s="193" t="s">
        <v>147</v>
      </c>
    </row>
    <row r="254" s="2" customFormat="1" ht="16.5" customHeight="1">
      <c r="A254" s="39"/>
      <c r="B254" s="173"/>
      <c r="C254" s="174" t="s">
        <v>573</v>
      </c>
      <c r="D254" s="174" t="s">
        <v>150</v>
      </c>
      <c r="E254" s="175" t="s">
        <v>1100</v>
      </c>
      <c r="F254" s="176" t="s">
        <v>1101</v>
      </c>
      <c r="G254" s="177" t="s">
        <v>240</v>
      </c>
      <c r="H254" s="178">
        <v>0.58299999999999996</v>
      </c>
      <c r="I254" s="179"/>
      <c r="J254" s="180">
        <f>ROUND(I254*H254,2)</f>
        <v>0</v>
      </c>
      <c r="K254" s="176" t="s">
        <v>241</v>
      </c>
      <c r="L254" s="40"/>
      <c r="M254" s="181" t="s">
        <v>3</v>
      </c>
      <c r="N254" s="182" t="s">
        <v>43</v>
      </c>
      <c r="O254" s="73"/>
      <c r="P254" s="183">
        <f>O254*H254</f>
        <v>0</v>
      </c>
      <c r="Q254" s="183">
        <v>2.5018799999999999</v>
      </c>
      <c r="R254" s="183">
        <f>Q254*H254</f>
        <v>1.4585960399999998</v>
      </c>
      <c r="S254" s="183">
        <v>0</v>
      </c>
      <c r="T254" s="18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185" t="s">
        <v>173</v>
      </c>
      <c r="AT254" s="185" t="s">
        <v>150</v>
      </c>
      <c r="AU254" s="185" t="s">
        <v>82</v>
      </c>
      <c r="AY254" s="20" t="s">
        <v>147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20" t="s">
        <v>80</v>
      </c>
      <c r="BK254" s="186">
        <f>ROUND(I254*H254,2)</f>
        <v>0</v>
      </c>
      <c r="BL254" s="20" t="s">
        <v>173</v>
      </c>
      <c r="BM254" s="185" t="s">
        <v>1102</v>
      </c>
    </row>
    <row r="255" s="2" customFormat="1">
      <c r="A255" s="39"/>
      <c r="B255" s="40"/>
      <c r="C255" s="39"/>
      <c r="D255" s="203" t="s">
        <v>243</v>
      </c>
      <c r="E255" s="39"/>
      <c r="F255" s="204" t="s">
        <v>1103</v>
      </c>
      <c r="G255" s="39"/>
      <c r="H255" s="39"/>
      <c r="I255" s="189"/>
      <c r="J255" s="39"/>
      <c r="K255" s="39"/>
      <c r="L255" s="40"/>
      <c r="M255" s="190"/>
      <c r="N255" s="191"/>
      <c r="O255" s="73"/>
      <c r="P255" s="73"/>
      <c r="Q255" s="73"/>
      <c r="R255" s="73"/>
      <c r="S255" s="73"/>
      <c r="T255" s="7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20" t="s">
        <v>243</v>
      </c>
      <c r="AU255" s="20" t="s">
        <v>82</v>
      </c>
    </row>
    <row r="256" s="14" customFormat="1">
      <c r="A256" s="14"/>
      <c r="B256" s="205"/>
      <c r="C256" s="14"/>
      <c r="D256" s="187" t="s">
        <v>165</v>
      </c>
      <c r="E256" s="206" t="s">
        <v>3</v>
      </c>
      <c r="F256" s="207" t="s">
        <v>1064</v>
      </c>
      <c r="G256" s="14"/>
      <c r="H256" s="206" t="s">
        <v>3</v>
      </c>
      <c r="I256" s="208"/>
      <c r="J256" s="14"/>
      <c r="K256" s="14"/>
      <c r="L256" s="205"/>
      <c r="M256" s="209"/>
      <c r="N256" s="210"/>
      <c r="O256" s="210"/>
      <c r="P256" s="210"/>
      <c r="Q256" s="210"/>
      <c r="R256" s="210"/>
      <c r="S256" s="210"/>
      <c r="T256" s="21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6" t="s">
        <v>165</v>
      </c>
      <c r="AU256" s="206" t="s">
        <v>82</v>
      </c>
      <c r="AV256" s="14" t="s">
        <v>80</v>
      </c>
      <c r="AW256" s="14" t="s">
        <v>33</v>
      </c>
      <c r="AX256" s="14" t="s">
        <v>72</v>
      </c>
      <c r="AY256" s="206" t="s">
        <v>147</v>
      </c>
    </row>
    <row r="257" s="14" customFormat="1">
      <c r="A257" s="14"/>
      <c r="B257" s="205"/>
      <c r="C257" s="14"/>
      <c r="D257" s="187" t="s">
        <v>165</v>
      </c>
      <c r="E257" s="206" t="s">
        <v>3</v>
      </c>
      <c r="F257" s="207" t="s">
        <v>1085</v>
      </c>
      <c r="G257" s="14"/>
      <c r="H257" s="206" t="s">
        <v>3</v>
      </c>
      <c r="I257" s="208"/>
      <c r="J257" s="14"/>
      <c r="K257" s="14"/>
      <c r="L257" s="205"/>
      <c r="M257" s="209"/>
      <c r="N257" s="210"/>
      <c r="O257" s="210"/>
      <c r="P257" s="210"/>
      <c r="Q257" s="210"/>
      <c r="R257" s="210"/>
      <c r="S257" s="210"/>
      <c r="T257" s="21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6" t="s">
        <v>165</v>
      </c>
      <c r="AU257" s="206" t="s">
        <v>82</v>
      </c>
      <c r="AV257" s="14" t="s">
        <v>80</v>
      </c>
      <c r="AW257" s="14" t="s">
        <v>33</v>
      </c>
      <c r="AX257" s="14" t="s">
        <v>72</v>
      </c>
      <c r="AY257" s="206" t="s">
        <v>147</v>
      </c>
    </row>
    <row r="258" s="13" customFormat="1">
      <c r="A258" s="13"/>
      <c r="B258" s="192"/>
      <c r="C258" s="13"/>
      <c r="D258" s="187" t="s">
        <v>165</v>
      </c>
      <c r="E258" s="193" t="s">
        <v>3</v>
      </c>
      <c r="F258" s="194" t="s">
        <v>1104</v>
      </c>
      <c r="G258" s="13"/>
      <c r="H258" s="195">
        <v>0.58299999999999996</v>
      </c>
      <c r="I258" s="196"/>
      <c r="J258" s="13"/>
      <c r="K258" s="13"/>
      <c r="L258" s="192"/>
      <c r="M258" s="197"/>
      <c r="N258" s="198"/>
      <c r="O258" s="198"/>
      <c r="P258" s="198"/>
      <c r="Q258" s="198"/>
      <c r="R258" s="198"/>
      <c r="S258" s="198"/>
      <c r="T258" s="19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3" t="s">
        <v>165</v>
      </c>
      <c r="AU258" s="193" t="s">
        <v>82</v>
      </c>
      <c r="AV258" s="13" t="s">
        <v>82</v>
      </c>
      <c r="AW258" s="13" t="s">
        <v>33</v>
      </c>
      <c r="AX258" s="13" t="s">
        <v>80</v>
      </c>
      <c r="AY258" s="193" t="s">
        <v>147</v>
      </c>
    </row>
    <row r="259" s="2" customFormat="1" ht="24.15" customHeight="1">
      <c r="A259" s="39"/>
      <c r="B259" s="173"/>
      <c r="C259" s="174" t="s">
        <v>578</v>
      </c>
      <c r="D259" s="174" t="s">
        <v>150</v>
      </c>
      <c r="E259" s="175" t="s">
        <v>1105</v>
      </c>
      <c r="F259" s="176" t="s">
        <v>1106</v>
      </c>
      <c r="G259" s="177" t="s">
        <v>219</v>
      </c>
      <c r="H259" s="178">
        <v>5.5499999999999998</v>
      </c>
      <c r="I259" s="179"/>
      <c r="J259" s="180">
        <f>ROUND(I259*H259,2)</f>
        <v>0</v>
      </c>
      <c r="K259" s="176" t="s">
        <v>241</v>
      </c>
      <c r="L259" s="40"/>
      <c r="M259" s="181" t="s">
        <v>3</v>
      </c>
      <c r="N259" s="182" t="s">
        <v>43</v>
      </c>
      <c r="O259" s="73"/>
      <c r="P259" s="183">
        <f>O259*H259</f>
        <v>0</v>
      </c>
      <c r="Q259" s="183">
        <v>0.0098399999999999998</v>
      </c>
      <c r="R259" s="183">
        <f>Q259*H259</f>
        <v>0.054611999999999994</v>
      </c>
      <c r="S259" s="183">
        <v>0</v>
      </c>
      <c r="T259" s="18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185" t="s">
        <v>173</v>
      </c>
      <c r="AT259" s="185" t="s">
        <v>150</v>
      </c>
      <c r="AU259" s="185" t="s">
        <v>82</v>
      </c>
      <c r="AY259" s="20" t="s">
        <v>147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20" t="s">
        <v>80</v>
      </c>
      <c r="BK259" s="186">
        <f>ROUND(I259*H259,2)</f>
        <v>0</v>
      </c>
      <c r="BL259" s="20" t="s">
        <v>173</v>
      </c>
      <c r="BM259" s="185" t="s">
        <v>1107</v>
      </c>
    </row>
    <row r="260" s="2" customFormat="1">
      <c r="A260" s="39"/>
      <c r="B260" s="40"/>
      <c r="C260" s="39"/>
      <c r="D260" s="203" t="s">
        <v>243</v>
      </c>
      <c r="E260" s="39"/>
      <c r="F260" s="204" t="s">
        <v>1108</v>
      </c>
      <c r="G260" s="39"/>
      <c r="H260" s="39"/>
      <c r="I260" s="189"/>
      <c r="J260" s="39"/>
      <c r="K260" s="39"/>
      <c r="L260" s="40"/>
      <c r="M260" s="190"/>
      <c r="N260" s="191"/>
      <c r="O260" s="73"/>
      <c r="P260" s="73"/>
      <c r="Q260" s="73"/>
      <c r="R260" s="73"/>
      <c r="S260" s="73"/>
      <c r="T260" s="74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20" t="s">
        <v>243</v>
      </c>
      <c r="AU260" s="20" t="s">
        <v>82</v>
      </c>
    </row>
    <row r="261" s="14" customFormat="1">
      <c r="A261" s="14"/>
      <c r="B261" s="205"/>
      <c r="C261" s="14"/>
      <c r="D261" s="187" t="s">
        <v>165</v>
      </c>
      <c r="E261" s="206" t="s">
        <v>3</v>
      </c>
      <c r="F261" s="207" t="s">
        <v>1064</v>
      </c>
      <c r="G261" s="14"/>
      <c r="H261" s="206" t="s">
        <v>3</v>
      </c>
      <c r="I261" s="208"/>
      <c r="J261" s="14"/>
      <c r="K261" s="14"/>
      <c r="L261" s="205"/>
      <c r="M261" s="209"/>
      <c r="N261" s="210"/>
      <c r="O261" s="210"/>
      <c r="P261" s="210"/>
      <c r="Q261" s="210"/>
      <c r="R261" s="210"/>
      <c r="S261" s="210"/>
      <c r="T261" s="21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6" t="s">
        <v>165</v>
      </c>
      <c r="AU261" s="206" t="s">
        <v>82</v>
      </c>
      <c r="AV261" s="14" t="s">
        <v>80</v>
      </c>
      <c r="AW261" s="14" t="s">
        <v>33</v>
      </c>
      <c r="AX261" s="14" t="s">
        <v>72</v>
      </c>
      <c r="AY261" s="206" t="s">
        <v>147</v>
      </c>
    </row>
    <row r="262" s="14" customFormat="1">
      <c r="A262" s="14"/>
      <c r="B262" s="205"/>
      <c r="C262" s="14"/>
      <c r="D262" s="187" t="s">
        <v>165</v>
      </c>
      <c r="E262" s="206" t="s">
        <v>3</v>
      </c>
      <c r="F262" s="207" t="s">
        <v>1085</v>
      </c>
      <c r="G262" s="14"/>
      <c r="H262" s="206" t="s">
        <v>3</v>
      </c>
      <c r="I262" s="208"/>
      <c r="J262" s="14"/>
      <c r="K262" s="14"/>
      <c r="L262" s="205"/>
      <c r="M262" s="209"/>
      <c r="N262" s="210"/>
      <c r="O262" s="210"/>
      <c r="P262" s="210"/>
      <c r="Q262" s="210"/>
      <c r="R262" s="210"/>
      <c r="S262" s="210"/>
      <c r="T262" s="21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6" t="s">
        <v>165</v>
      </c>
      <c r="AU262" s="206" t="s">
        <v>82</v>
      </c>
      <c r="AV262" s="14" t="s">
        <v>80</v>
      </c>
      <c r="AW262" s="14" t="s">
        <v>33</v>
      </c>
      <c r="AX262" s="14" t="s">
        <v>72</v>
      </c>
      <c r="AY262" s="206" t="s">
        <v>147</v>
      </c>
    </row>
    <row r="263" s="13" customFormat="1">
      <c r="A263" s="13"/>
      <c r="B263" s="192"/>
      <c r="C263" s="13"/>
      <c r="D263" s="187" t="s">
        <v>165</v>
      </c>
      <c r="E263" s="193" t="s">
        <v>3</v>
      </c>
      <c r="F263" s="194" t="s">
        <v>1109</v>
      </c>
      <c r="G263" s="13"/>
      <c r="H263" s="195">
        <v>3.8849999999999998</v>
      </c>
      <c r="I263" s="196"/>
      <c r="J263" s="13"/>
      <c r="K263" s="13"/>
      <c r="L263" s="192"/>
      <c r="M263" s="197"/>
      <c r="N263" s="198"/>
      <c r="O263" s="198"/>
      <c r="P263" s="198"/>
      <c r="Q263" s="198"/>
      <c r="R263" s="198"/>
      <c r="S263" s="198"/>
      <c r="T263" s="19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3" t="s">
        <v>165</v>
      </c>
      <c r="AU263" s="193" t="s">
        <v>82</v>
      </c>
      <c r="AV263" s="13" t="s">
        <v>82</v>
      </c>
      <c r="AW263" s="13" t="s">
        <v>33</v>
      </c>
      <c r="AX263" s="13" t="s">
        <v>72</v>
      </c>
      <c r="AY263" s="193" t="s">
        <v>147</v>
      </c>
    </row>
    <row r="264" s="13" customFormat="1">
      <c r="A264" s="13"/>
      <c r="B264" s="192"/>
      <c r="C264" s="13"/>
      <c r="D264" s="187" t="s">
        <v>165</v>
      </c>
      <c r="E264" s="193" t="s">
        <v>3</v>
      </c>
      <c r="F264" s="194" t="s">
        <v>1110</v>
      </c>
      <c r="G264" s="13"/>
      <c r="H264" s="195">
        <v>1.665</v>
      </c>
      <c r="I264" s="196"/>
      <c r="J264" s="13"/>
      <c r="K264" s="13"/>
      <c r="L264" s="192"/>
      <c r="M264" s="197"/>
      <c r="N264" s="198"/>
      <c r="O264" s="198"/>
      <c r="P264" s="198"/>
      <c r="Q264" s="198"/>
      <c r="R264" s="198"/>
      <c r="S264" s="198"/>
      <c r="T264" s="19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3" t="s">
        <v>165</v>
      </c>
      <c r="AU264" s="193" t="s">
        <v>82</v>
      </c>
      <c r="AV264" s="13" t="s">
        <v>82</v>
      </c>
      <c r="AW264" s="13" t="s">
        <v>33</v>
      </c>
      <c r="AX264" s="13" t="s">
        <v>72</v>
      </c>
      <c r="AY264" s="193" t="s">
        <v>147</v>
      </c>
    </row>
    <row r="265" s="15" customFormat="1">
      <c r="A265" s="15"/>
      <c r="B265" s="212"/>
      <c r="C265" s="15"/>
      <c r="D265" s="187" t="s">
        <v>165</v>
      </c>
      <c r="E265" s="213" t="s">
        <v>3</v>
      </c>
      <c r="F265" s="214" t="s">
        <v>247</v>
      </c>
      <c r="G265" s="15"/>
      <c r="H265" s="215">
        <v>5.5499999999999998</v>
      </c>
      <c r="I265" s="216"/>
      <c r="J265" s="15"/>
      <c r="K265" s="15"/>
      <c r="L265" s="212"/>
      <c r="M265" s="217"/>
      <c r="N265" s="218"/>
      <c r="O265" s="218"/>
      <c r="P265" s="218"/>
      <c r="Q265" s="218"/>
      <c r="R265" s="218"/>
      <c r="S265" s="218"/>
      <c r="T265" s="21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13" t="s">
        <v>165</v>
      </c>
      <c r="AU265" s="213" t="s">
        <v>82</v>
      </c>
      <c r="AV265" s="15" t="s">
        <v>173</v>
      </c>
      <c r="AW265" s="15" t="s">
        <v>33</v>
      </c>
      <c r="AX265" s="15" t="s">
        <v>80</v>
      </c>
      <c r="AY265" s="213" t="s">
        <v>147</v>
      </c>
    </row>
    <row r="266" s="2" customFormat="1" ht="24.15" customHeight="1">
      <c r="A266" s="39"/>
      <c r="B266" s="173"/>
      <c r="C266" s="174" t="s">
        <v>584</v>
      </c>
      <c r="D266" s="174" t="s">
        <v>150</v>
      </c>
      <c r="E266" s="175" t="s">
        <v>1111</v>
      </c>
      <c r="F266" s="176" t="s">
        <v>1112</v>
      </c>
      <c r="G266" s="177" t="s">
        <v>219</v>
      </c>
      <c r="H266" s="178">
        <v>5.5499999999999998</v>
      </c>
      <c r="I266" s="179"/>
      <c r="J266" s="180">
        <f>ROUND(I266*H266,2)</f>
        <v>0</v>
      </c>
      <c r="K266" s="176" t="s">
        <v>241</v>
      </c>
      <c r="L266" s="40"/>
      <c r="M266" s="181" t="s">
        <v>3</v>
      </c>
      <c r="N266" s="182" t="s">
        <v>43</v>
      </c>
      <c r="O266" s="73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185" t="s">
        <v>173</v>
      </c>
      <c r="AT266" s="185" t="s">
        <v>150</v>
      </c>
      <c r="AU266" s="185" t="s">
        <v>82</v>
      </c>
      <c r="AY266" s="20" t="s">
        <v>147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20" t="s">
        <v>80</v>
      </c>
      <c r="BK266" s="186">
        <f>ROUND(I266*H266,2)</f>
        <v>0</v>
      </c>
      <c r="BL266" s="20" t="s">
        <v>173</v>
      </c>
      <c r="BM266" s="185" t="s">
        <v>1113</v>
      </c>
    </row>
    <row r="267" s="2" customFormat="1">
      <c r="A267" s="39"/>
      <c r="B267" s="40"/>
      <c r="C267" s="39"/>
      <c r="D267" s="203" t="s">
        <v>243</v>
      </c>
      <c r="E267" s="39"/>
      <c r="F267" s="204" t="s">
        <v>1114</v>
      </c>
      <c r="G267" s="39"/>
      <c r="H267" s="39"/>
      <c r="I267" s="189"/>
      <c r="J267" s="39"/>
      <c r="K267" s="39"/>
      <c r="L267" s="40"/>
      <c r="M267" s="190"/>
      <c r="N267" s="191"/>
      <c r="O267" s="73"/>
      <c r="P267" s="73"/>
      <c r="Q267" s="73"/>
      <c r="R267" s="73"/>
      <c r="S267" s="73"/>
      <c r="T267" s="74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20" t="s">
        <v>243</v>
      </c>
      <c r="AU267" s="20" t="s">
        <v>82</v>
      </c>
    </row>
    <row r="268" s="14" customFormat="1">
      <c r="A268" s="14"/>
      <c r="B268" s="205"/>
      <c r="C268" s="14"/>
      <c r="D268" s="187" t="s">
        <v>165</v>
      </c>
      <c r="E268" s="206" t="s">
        <v>3</v>
      </c>
      <c r="F268" s="207" t="s">
        <v>1064</v>
      </c>
      <c r="G268" s="14"/>
      <c r="H268" s="206" t="s">
        <v>3</v>
      </c>
      <c r="I268" s="208"/>
      <c r="J268" s="14"/>
      <c r="K268" s="14"/>
      <c r="L268" s="205"/>
      <c r="M268" s="209"/>
      <c r="N268" s="210"/>
      <c r="O268" s="210"/>
      <c r="P268" s="210"/>
      <c r="Q268" s="210"/>
      <c r="R268" s="210"/>
      <c r="S268" s="210"/>
      <c r="T268" s="21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6" t="s">
        <v>165</v>
      </c>
      <c r="AU268" s="206" t="s">
        <v>82</v>
      </c>
      <c r="AV268" s="14" t="s">
        <v>80</v>
      </c>
      <c r="AW268" s="14" t="s">
        <v>33</v>
      </c>
      <c r="AX268" s="14" t="s">
        <v>72</v>
      </c>
      <c r="AY268" s="206" t="s">
        <v>147</v>
      </c>
    </row>
    <row r="269" s="14" customFormat="1">
      <c r="A269" s="14"/>
      <c r="B269" s="205"/>
      <c r="C269" s="14"/>
      <c r="D269" s="187" t="s">
        <v>165</v>
      </c>
      <c r="E269" s="206" t="s">
        <v>3</v>
      </c>
      <c r="F269" s="207" t="s">
        <v>1085</v>
      </c>
      <c r="G269" s="14"/>
      <c r="H269" s="206" t="s">
        <v>3</v>
      </c>
      <c r="I269" s="208"/>
      <c r="J269" s="14"/>
      <c r="K269" s="14"/>
      <c r="L269" s="205"/>
      <c r="M269" s="209"/>
      <c r="N269" s="210"/>
      <c r="O269" s="210"/>
      <c r="P269" s="210"/>
      <c r="Q269" s="210"/>
      <c r="R269" s="210"/>
      <c r="S269" s="210"/>
      <c r="T269" s="21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6" t="s">
        <v>165</v>
      </c>
      <c r="AU269" s="206" t="s">
        <v>82</v>
      </c>
      <c r="AV269" s="14" t="s">
        <v>80</v>
      </c>
      <c r="AW269" s="14" t="s">
        <v>33</v>
      </c>
      <c r="AX269" s="14" t="s">
        <v>72</v>
      </c>
      <c r="AY269" s="206" t="s">
        <v>147</v>
      </c>
    </row>
    <row r="270" s="13" customFormat="1">
      <c r="A270" s="13"/>
      <c r="B270" s="192"/>
      <c r="C270" s="13"/>
      <c r="D270" s="187" t="s">
        <v>165</v>
      </c>
      <c r="E270" s="193" t="s">
        <v>3</v>
      </c>
      <c r="F270" s="194" t="s">
        <v>1109</v>
      </c>
      <c r="G270" s="13"/>
      <c r="H270" s="195">
        <v>3.8849999999999998</v>
      </c>
      <c r="I270" s="196"/>
      <c r="J270" s="13"/>
      <c r="K270" s="13"/>
      <c r="L270" s="192"/>
      <c r="M270" s="197"/>
      <c r="N270" s="198"/>
      <c r="O270" s="198"/>
      <c r="P270" s="198"/>
      <c r="Q270" s="198"/>
      <c r="R270" s="198"/>
      <c r="S270" s="198"/>
      <c r="T270" s="19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3" t="s">
        <v>165</v>
      </c>
      <c r="AU270" s="193" t="s">
        <v>82</v>
      </c>
      <c r="AV270" s="13" t="s">
        <v>82</v>
      </c>
      <c r="AW270" s="13" t="s">
        <v>33</v>
      </c>
      <c r="AX270" s="13" t="s">
        <v>72</v>
      </c>
      <c r="AY270" s="193" t="s">
        <v>147</v>
      </c>
    </row>
    <row r="271" s="13" customFormat="1">
      <c r="A271" s="13"/>
      <c r="B271" s="192"/>
      <c r="C271" s="13"/>
      <c r="D271" s="187" t="s">
        <v>165</v>
      </c>
      <c r="E271" s="193" t="s">
        <v>3</v>
      </c>
      <c r="F271" s="194" t="s">
        <v>1110</v>
      </c>
      <c r="G271" s="13"/>
      <c r="H271" s="195">
        <v>1.665</v>
      </c>
      <c r="I271" s="196"/>
      <c r="J271" s="13"/>
      <c r="K271" s="13"/>
      <c r="L271" s="192"/>
      <c r="M271" s="197"/>
      <c r="N271" s="198"/>
      <c r="O271" s="198"/>
      <c r="P271" s="198"/>
      <c r="Q271" s="198"/>
      <c r="R271" s="198"/>
      <c r="S271" s="198"/>
      <c r="T271" s="19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3" t="s">
        <v>165</v>
      </c>
      <c r="AU271" s="193" t="s">
        <v>82</v>
      </c>
      <c r="AV271" s="13" t="s">
        <v>82</v>
      </c>
      <c r="AW271" s="13" t="s">
        <v>33</v>
      </c>
      <c r="AX271" s="13" t="s">
        <v>72</v>
      </c>
      <c r="AY271" s="193" t="s">
        <v>147</v>
      </c>
    </row>
    <row r="272" s="15" customFormat="1">
      <c r="A272" s="15"/>
      <c r="B272" s="212"/>
      <c r="C272" s="15"/>
      <c r="D272" s="187" t="s">
        <v>165</v>
      </c>
      <c r="E272" s="213" t="s">
        <v>3</v>
      </c>
      <c r="F272" s="214" t="s">
        <v>247</v>
      </c>
      <c r="G272" s="15"/>
      <c r="H272" s="215">
        <v>5.5499999999999998</v>
      </c>
      <c r="I272" s="216"/>
      <c r="J272" s="15"/>
      <c r="K272" s="15"/>
      <c r="L272" s="212"/>
      <c r="M272" s="217"/>
      <c r="N272" s="218"/>
      <c r="O272" s="218"/>
      <c r="P272" s="218"/>
      <c r="Q272" s="218"/>
      <c r="R272" s="218"/>
      <c r="S272" s="218"/>
      <c r="T272" s="21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13" t="s">
        <v>165</v>
      </c>
      <c r="AU272" s="213" t="s">
        <v>82</v>
      </c>
      <c r="AV272" s="15" t="s">
        <v>173</v>
      </c>
      <c r="AW272" s="15" t="s">
        <v>33</v>
      </c>
      <c r="AX272" s="15" t="s">
        <v>80</v>
      </c>
      <c r="AY272" s="213" t="s">
        <v>147</v>
      </c>
    </row>
    <row r="273" s="2" customFormat="1" ht="24.15" customHeight="1">
      <c r="A273" s="39"/>
      <c r="B273" s="173"/>
      <c r="C273" s="174" t="s">
        <v>593</v>
      </c>
      <c r="D273" s="174" t="s">
        <v>150</v>
      </c>
      <c r="E273" s="175" t="s">
        <v>1115</v>
      </c>
      <c r="F273" s="176" t="s">
        <v>1116</v>
      </c>
      <c r="G273" s="177" t="s">
        <v>219</v>
      </c>
      <c r="H273" s="178">
        <v>1.665</v>
      </c>
      <c r="I273" s="179"/>
      <c r="J273" s="180">
        <f>ROUND(I273*H273,2)</f>
        <v>0</v>
      </c>
      <c r="K273" s="176" t="s">
        <v>241</v>
      </c>
      <c r="L273" s="40"/>
      <c r="M273" s="181" t="s">
        <v>3</v>
      </c>
      <c r="N273" s="182" t="s">
        <v>43</v>
      </c>
      <c r="O273" s="73"/>
      <c r="P273" s="183">
        <f>O273*H273</f>
        <v>0</v>
      </c>
      <c r="Q273" s="183">
        <v>0.0022899999999999999</v>
      </c>
      <c r="R273" s="183">
        <f>Q273*H273</f>
        <v>0.00381285</v>
      </c>
      <c r="S273" s="183">
        <v>0</v>
      </c>
      <c r="T273" s="18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185" t="s">
        <v>173</v>
      </c>
      <c r="AT273" s="185" t="s">
        <v>150</v>
      </c>
      <c r="AU273" s="185" t="s">
        <v>82</v>
      </c>
      <c r="AY273" s="20" t="s">
        <v>147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20" t="s">
        <v>80</v>
      </c>
      <c r="BK273" s="186">
        <f>ROUND(I273*H273,2)</f>
        <v>0</v>
      </c>
      <c r="BL273" s="20" t="s">
        <v>173</v>
      </c>
      <c r="BM273" s="185" t="s">
        <v>1117</v>
      </c>
    </row>
    <row r="274" s="2" customFormat="1">
      <c r="A274" s="39"/>
      <c r="B274" s="40"/>
      <c r="C274" s="39"/>
      <c r="D274" s="203" t="s">
        <v>243</v>
      </c>
      <c r="E274" s="39"/>
      <c r="F274" s="204" t="s">
        <v>1118</v>
      </c>
      <c r="G274" s="39"/>
      <c r="H274" s="39"/>
      <c r="I274" s="189"/>
      <c r="J274" s="39"/>
      <c r="K274" s="39"/>
      <c r="L274" s="40"/>
      <c r="M274" s="190"/>
      <c r="N274" s="191"/>
      <c r="O274" s="73"/>
      <c r="P274" s="73"/>
      <c r="Q274" s="73"/>
      <c r="R274" s="73"/>
      <c r="S274" s="73"/>
      <c r="T274" s="74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20" t="s">
        <v>243</v>
      </c>
      <c r="AU274" s="20" t="s">
        <v>82</v>
      </c>
    </row>
    <row r="275" s="14" customFormat="1">
      <c r="A275" s="14"/>
      <c r="B275" s="205"/>
      <c r="C275" s="14"/>
      <c r="D275" s="187" t="s">
        <v>165</v>
      </c>
      <c r="E275" s="206" t="s">
        <v>3</v>
      </c>
      <c r="F275" s="207" t="s">
        <v>1064</v>
      </c>
      <c r="G275" s="14"/>
      <c r="H275" s="206" t="s">
        <v>3</v>
      </c>
      <c r="I275" s="208"/>
      <c r="J275" s="14"/>
      <c r="K275" s="14"/>
      <c r="L275" s="205"/>
      <c r="M275" s="209"/>
      <c r="N275" s="210"/>
      <c r="O275" s="210"/>
      <c r="P275" s="210"/>
      <c r="Q275" s="210"/>
      <c r="R275" s="210"/>
      <c r="S275" s="210"/>
      <c r="T275" s="21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6" t="s">
        <v>165</v>
      </c>
      <c r="AU275" s="206" t="s">
        <v>82</v>
      </c>
      <c r="AV275" s="14" t="s">
        <v>80</v>
      </c>
      <c r="AW275" s="14" t="s">
        <v>33</v>
      </c>
      <c r="AX275" s="14" t="s">
        <v>72</v>
      </c>
      <c r="AY275" s="206" t="s">
        <v>147</v>
      </c>
    </row>
    <row r="276" s="14" customFormat="1">
      <c r="A276" s="14"/>
      <c r="B276" s="205"/>
      <c r="C276" s="14"/>
      <c r="D276" s="187" t="s">
        <v>165</v>
      </c>
      <c r="E276" s="206" t="s">
        <v>3</v>
      </c>
      <c r="F276" s="207" t="s">
        <v>1085</v>
      </c>
      <c r="G276" s="14"/>
      <c r="H276" s="206" t="s">
        <v>3</v>
      </c>
      <c r="I276" s="208"/>
      <c r="J276" s="14"/>
      <c r="K276" s="14"/>
      <c r="L276" s="205"/>
      <c r="M276" s="209"/>
      <c r="N276" s="210"/>
      <c r="O276" s="210"/>
      <c r="P276" s="210"/>
      <c r="Q276" s="210"/>
      <c r="R276" s="210"/>
      <c r="S276" s="210"/>
      <c r="T276" s="21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6" t="s">
        <v>165</v>
      </c>
      <c r="AU276" s="206" t="s">
        <v>82</v>
      </c>
      <c r="AV276" s="14" t="s">
        <v>80</v>
      </c>
      <c r="AW276" s="14" t="s">
        <v>33</v>
      </c>
      <c r="AX276" s="14" t="s">
        <v>72</v>
      </c>
      <c r="AY276" s="206" t="s">
        <v>147</v>
      </c>
    </row>
    <row r="277" s="13" customFormat="1">
      <c r="A277" s="13"/>
      <c r="B277" s="192"/>
      <c r="C277" s="13"/>
      <c r="D277" s="187" t="s">
        <v>165</v>
      </c>
      <c r="E277" s="193" t="s">
        <v>3</v>
      </c>
      <c r="F277" s="194" t="s">
        <v>1110</v>
      </c>
      <c r="G277" s="13"/>
      <c r="H277" s="195">
        <v>1.665</v>
      </c>
      <c r="I277" s="196"/>
      <c r="J277" s="13"/>
      <c r="K277" s="13"/>
      <c r="L277" s="192"/>
      <c r="M277" s="197"/>
      <c r="N277" s="198"/>
      <c r="O277" s="198"/>
      <c r="P277" s="198"/>
      <c r="Q277" s="198"/>
      <c r="R277" s="198"/>
      <c r="S277" s="198"/>
      <c r="T277" s="19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3" t="s">
        <v>165</v>
      </c>
      <c r="AU277" s="193" t="s">
        <v>82</v>
      </c>
      <c r="AV277" s="13" t="s">
        <v>82</v>
      </c>
      <c r="AW277" s="13" t="s">
        <v>33</v>
      </c>
      <c r="AX277" s="13" t="s">
        <v>80</v>
      </c>
      <c r="AY277" s="193" t="s">
        <v>147</v>
      </c>
    </row>
    <row r="278" s="2" customFormat="1" ht="21.75" customHeight="1">
      <c r="A278" s="39"/>
      <c r="B278" s="173"/>
      <c r="C278" s="174" t="s">
        <v>601</v>
      </c>
      <c r="D278" s="174" t="s">
        <v>150</v>
      </c>
      <c r="E278" s="175" t="s">
        <v>1119</v>
      </c>
      <c r="F278" s="176" t="s">
        <v>1120</v>
      </c>
      <c r="G278" s="177" t="s">
        <v>259</v>
      </c>
      <c r="H278" s="178">
        <v>0.11700000000000001</v>
      </c>
      <c r="I278" s="179"/>
      <c r="J278" s="180">
        <f>ROUND(I278*H278,2)</f>
        <v>0</v>
      </c>
      <c r="K278" s="176" t="s">
        <v>241</v>
      </c>
      <c r="L278" s="40"/>
      <c r="M278" s="181" t="s">
        <v>3</v>
      </c>
      <c r="N278" s="182" t="s">
        <v>43</v>
      </c>
      <c r="O278" s="73"/>
      <c r="P278" s="183">
        <f>O278*H278</f>
        <v>0</v>
      </c>
      <c r="Q278" s="183">
        <v>1.04575</v>
      </c>
      <c r="R278" s="183">
        <f>Q278*H278</f>
        <v>0.12235275</v>
      </c>
      <c r="S278" s="183">
        <v>0</v>
      </c>
      <c r="T278" s="18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185" t="s">
        <v>173</v>
      </c>
      <c r="AT278" s="185" t="s">
        <v>150</v>
      </c>
      <c r="AU278" s="185" t="s">
        <v>82</v>
      </c>
      <c r="AY278" s="20" t="s">
        <v>147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20" t="s">
        <v>80</v>
      </c>
      <c r="BK278" s="186">
        <f>ROUND(I278*H278,2)</f>
        <v>0</v>
      </c>
      <c r="BL278" s="20" t="s">
        <v>173</v>
      </c>
      <c r="BM278" s="185" t="s">
        <v>1121</v>
      </c>
    </row>
    <row r="279" s="2" customFormat="1">
      <c r="A279" s="39"/>
      <c r="B279" s="40"/>
      <c r="C279" s="39"/>
      <c r="D279" s="203" t="s">
        <v>243</v>
      </c>
      <c r="E279" s="39"/>
      <c r="F279" s="204" t="s">
        <v>1122</v>
      </c>
      <c r="G279" s="39"/>
      <c r="H279" s="39"/>
      <c r="I279" s="189"/>
      <c r="J279" s="39"/>
      <c r="K279" s="39"/>
      <c r="L279" s="40"/>
      <c r="M279" s="190"/>
      <c r="N279" s="191"/>
      <c r="O279" s="73"/>
      <c r="P279" s="73"/>
      <c r="Q279" s="73"/>
      <c r="R279" s="73"/>
      <c r="S279" s="73"/>
      <c r="T279" s="74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20" t="s">
        <v>243</v>
      </c>
      <c r="AU279" s="20" t="s">
        <v>82</v>
      </c>
    </row>
    <row r="280" s="14" customFormat="1">
      <c r="A280" s="14"/>
      <c r="B280" s="205"/>
      <c r="C280" s="14"/>
      <c r="D280" s="187" t="s">
        <v>165</v>
      </c>
      <c r="E280" s="206" t="s">
        <v>3</v>
      </c>
      <c r="F280" s="207" t="s">
        <v>1064</v>
      </c>
      <c r="G280" s="14"/>
      <c r="H280" s="206" t="s">
        <v>3</v>
      </c>
      <c r="I280" s="208"/>
      <c r="J280" s="14"/>
      <c r="K280" s="14"/>
      <c r="L280" s="205"/>
      <c r="M280" s="209"/>
      <c r="N280" s="210"/>
      <c r="O280" s="210"/>
      <c r="P280" s="210"/>
      <c r="Q280" s="210"/>
      <c r="R280" s="210"/>
      <c r="S280" s="210"/>
      <c r="T280" s="21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6" t="s">
        <v>165</v>
      </c>
      <c r="AU280" s="206" t="s">
        <v>82</v>
      </c>
      <c r="AV280" s="14" t="s">
        <v>80</v>
      </c>
      <c r="AW280" s="14" t="s">
        <v>33</v>
      </c>
      <c r="AX280" s="14" t="s">
        <v>72</v>
      </c>
      <c r="AY280" s="206" t="s">
        <v>147</v>
      </c>
    </row>
    <row r="281" s="14" customFormat="1">
      <c r="A281" s="14"/>
      <c r="B281" s="205"/>
      <c r="C281" s="14"/>
      <c r="D281" s="187" t="s">
        <v>165</v>
      </c>
      <c r="E281" s="206" t="s">
        <v>3</v>
      </c>
      <c r="F281" s="207" t="s">
        <v>1085</v>
      </c>
      <c r="G281" s="14"/>
      <c r="H281" s="206" t="s">
        <v>3</v>
      </c>
      <c r="I281" s="208"/>
      <c r="J281" s="14"/>
      <c r="K281" s="14"/>
      <c r="L281" s="205"/>
      <c r="M281" s="209"/>
      <c r="N281" s="210"/>
      <c r="O281" s="210"/>
      <c r="P281" s="210"/>
      <c r="Q281" s="210"/>
      <c r="R281" s="210"/>
      <c r="S281" s="210"/>
      <c r="T281" s="21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6" t="s">
        <v>165</v>
      </c>
      <c r="AU281" s="206" t="s">
        <v>82</v>
      </c>
      <c r="AV281" s="14" t="s">
        <v>80</v>
      </c>
      <c r="AW281" s="14" t="s">
        <v>33</v>
      </c>
      <c r="AX281" s="14" t="s">
        <v>72</v>
      </c>
      <c r="AY281" s="206" t="s">
        <v>147</v>
      </c>
    </row>
    <row r="282" s="13" customFormat="1">
      <c r="A282" s="13"/>
      <c r="B282" s="192"/>
      <c r="C282" s="13"/>
      <c r="D282" s="187" t="s">
        <v>165</v>
      </c>
      <c r="E282" s="193" t="s">
        <v>3</v>
      </c>
      <c r="F282" s="194" t="s">
        <v>1123</v>
      </c>
      <c r="G282" s="13"/>
      <c r="H282" s="195">
        <v>0.11700000000000001</v>
      </c>
      <c r="I282" s="196"/>
      <c r="J282" s="13"/>
      <c r="K282" s="13"/>
      <c r="L282" s="192"/>
      <c r="M282" s="197"/>
      <c r="N282" s="198"/>
      <c r="O282" s="198"/>
      <c r="P282" s="198"/>
      <c r="Q282" s="198"/>
      <c r="R282" s="198"/>
      <c r="S282" s="198"/>
      <c r="T282" s="19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3" t="s">
        <v>165</v>
      </c>
      <c r="AU282" s="193" t="s">
        <v>82</v>
      </c>
      <c r="AV282" s="13" t="s">
        <v>82</v>
      </c>
      <c r="AW282" s="13" t="s">
        <v>33</v>
      </c>
      <c r="AX282" s="13" t="s">
        <v>80</v>
      </c>
      <c r="AY282" s="193" t="s">
        <v>147</v>
      </c>
    </row>
    <row r="283" s="2" customFormat="1" ht="24.15" customHeight="1">
      <c r="A283" s="39"/>
      <c r="B283" s="173"/>
      <c r="C283" s="174" t="s">
        <v>608</v>
      </c>
      <c r="D283" s="174" t="s">
        <v>150</v>
      </c>
      <c r="E283" s="175" t="s">
        <v>1124</v>
      </c>
      <c r="F283" s="176" t="s">
        <v>1125</v>
      </c>
      <c r="G283" s="177" t="s">
        <v>240</v>
      </c>
      <c r="H283" s="178">
        <v>3.492</v>
      </c>
      <c r="I283" s="179"/>
      <c r="J283" s="180">
        <f>ROUND(I283*H283,2)</f>
        <v>0</v>
      </c>
      <c r="K283" s="176" t="s">
        <v>241</v>
      </c>
      <c r="L283" s="40"/>
      <c r="M283" s="181" t="s">
        <v>3</v>
      </c>
      <c r="N283" s="182" t="s">
        <v>43</v>
      </c>
      <c r="O283" s="73"/>
      <c r="P283" s="183">
        <f>O283*H283</f>
        <v>0</v>
      </c>
      <c r="Q283" s="183">
        <v>2.5018699999999998</v>
      </c>
      <c r="R283" s="183">
        <f>Q283*H283</f>
        <v>8.7365300399999999</v>
      </c>
      <c r="S283" s="183">
        <v>0</v>
      </c>
      <c r="T283" s="18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185" t="s">
        <v>173</v>
      </c>
      <c r="AT283" s="185" t="s">
        <v>150</v>
      </c>
      <c r="AU283" s="185" t="s">
        <v>82</v>
      </c>
      <c r="AY283" s="20" t="s">
        <v>147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20" t="s">
        <v>80</v>
      </c>
      <c r="BK283" s="186">
        <f>ROUND(I283*H283,2)</f>
        <v>0</v>
      </c>
      <c r="BL283" s="20" t="s">
        <v>173</v>
      </c>
      <c r="BM283" s="185" t="s">
        <v>1126</v>
      </c>
    </row>
    <row r="284" s="2" customFormat="1">
      <c r="A284" s="39"/>
      <c r="B284" s="40"/>
      <c r="C284" s="39"/>
      <c r="D284" s="203" t="s">
        <v>243</v>
      </c>
      <c r="E284" s="39"/>
      <c r="F284" s="204" t="s">
        <v>1127</v>
      </c>
      <c r="G284" s="39"/>
      <c r="H284" s="39"/>
      <c r="I284" s="189"/>
      <c r="J284" s="39"/>
      <c r="K284" s="39"/>
      <c r="L284" s="40"/>
      <c r="M284" s="190"/>
      <c r="N284" s="191"/>
      <c r="O284" s="73"/>
      <c r="P284" s="73"/>
      <c r="Q284" s="73"/>
      <c r="R284" s="73"/>
      <c r="S284" s="73"/>
      <c r="T284" s="74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20" t="s">
        <v>243</v>
      </c>
      <c r="AU284" s="20" t="s">
        <v>82</v>
      </c>
    </row>
    <row r="285" s="14" customFormat="1">
      <c r="A285" s="14"/>
      <c r="B285" s="205"/>
      <c r="C285" s="14"/>
      <c r="D285" s="187" t="s">
        <v>165</v>
      </c>
      <c r="E285" s="206" t="s">
        <v>3</v>
      </c>
      <c r="F285" s="207" t="s">
        <v>1064</v>
      </c>
      <c r="G285" s="14"/>
      <c r="H285" s="206" t="s">
        <v>3</v>
      </c>
      <c r="I285" s="208"/>
      <c r="J285" s="14"/>
      <c r="K285" s="14"/>
      <c r="L285" s="205"/>
      <c r="M285" s="209"/>
      <c r="N285" s="210"/>
      <c r="O285" s="210"/>
      <c r="P285" s="210"/>
      <c r="Q285" s="210"/>
      <c r="R285" s="210"/>
      <c r="S285" s="210"/>
      <c r="T285" s="21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6" t="s">
        <v>165</v>
      </c>
      <c r="AU285" s="206" t="s">
        <v>82</v>
      </c>
      <c r="AV285" s="14" t="s">
        <v>80</v>
      </c>
      <c r="AW285" s="14" t="s">
        <v>33</v>
      </c>
      <c r="AX285" s="14" t="s">
        <v>72</v>
      </c>
      <c r="AY285" s="206" t="s">
        <v>147</v>
      </c>
    </row>
    <row r="286" s="14" customFormat="1">
      <c r="A286" s="14"/>
      <c r="B286" s="205"/>
      <c r="C286" s="14"/>
      <c r="D286" s="187" t="s">
        <v>165</v>
      </c>
      <c r="E286" s="206" t="s">
        <v>3</v>
      </c>
      <c r="F286" s="207" t="s">
        <v>1085</v>
      </c>
      <c r="G286" s="14"/>
      <c r="H286" s="206" t="s">
        <v>3</v>
      </c>
      <c r="I286" s="208"/>
      <c r="J286" s="14"/>
      <c r="K286" s="14"/>
      <c r="L286" s="205"/>
      <c r="M286" s="209"/>
      <c r="N286" s="210"/>
      <c r="O286" s="210"/>
      <c r="P286" s="210"/>
      <c r="Q286" s="210"/>
      <c r="R286" s="210"/>
      <c r="S286" s="210"/>
      <c r="T286" s="21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6" t="s">
        <v>165</v>
      </c>
      <c r="AU286" s="206" t="s">
        <v>82</v>
      </c>
      <c r="AV286" s="14" t="s">
        <v>80</v>
      </c>
      <c r="AW286" s="14" t="s">
        <v>33</v>
      </c>
      <c r="AX286" s="14" t="s">
        <v>72</v>
      </c>
      <c r="AY286" s="206" t="s">
        <v>147</v>
      </c>
    </row>
    <row r="287" s="13" customFormat="1">
      <c r="A287" s="13"/>
      <c r="B287" s="192"/>
      <c r="C287" s="13"/>
      <c r="D287" s="187" t="s">
        <v>165</v>
      </c>
      <c r="E287" s="193" t="s">
        <v>3</v>
      </c>
      <c r="F287" s="194" t="s">
        <v>1128</v>
      </c>
      <c r="G287" s="13"/>
      <c r="H287" s="195">
        <v>0.90000000000000002</v>
      </c>
      <c r="I287" s="196"/>
      <c r="J287" s="13"/>
      <c r="K287" s="13"/>
      <c r="L287" s="192"/>
      <c r="M287" s="197"/>
      <c r="N287" s="198"/>
      <c r="O287" s="198"/>
      <c r="P287" s="198"/>
      <c r="Q287" s="198"/>
      <c r="R287" s="198"/>
      <c r="S287" s="198"/>
      <c r="T287" s="19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3" t="s">
        <v>165</v>
      </c>
      <c r="AU287" s="193" t="s">
        <v>82</v>
      </c>
      <c r="AV287" s="13" t="s">
        <v>82</v>
      </c>
      <c r="AW287" s="13" t="s">
        <v>33</v>
      </c>
      <c r="AX287" s="13" t="s">
        <v>72</v>
      </c>
      <c r="AY287" s="193" t="s">
        <v>147</v>
      </c>
    </row>
    <row r="288" s="13" customFormat="1">
      <c r="A288" s="13"/>
      <c r="B288" s="192"/>
      <c r="C288" s="13"/>
      <c r="D288" s="187" t="s">
        <v>165</v>
      </c>
      <c r="E288" s="193" t="s">
        <v>3</v>
      </c>
      <c r="F288" s="194" t="s">
        <v>1129</v>
      </c>
      <c r="G288" s="13"/>
      <c r="H288" s="195">
        <v>0.71999999999999997</v>
      </c>
      <c r="I288" s="196"/>
      <c r="J288" s="13"/>
      <c r="K288" s="13"/>
      <c r="L288" s="192"/>
      <c r="M288" s="197"/>
      <c r="N288" s="198"/>
      <c r="O288" s="198"/>
      <c r="P288" s="198"/>
      <c r="Q288" s="198"/>
      <c r="R288" s="198"/>
      <c r="S288" s="198"/>
      <c r="T288" s="19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3" t="s">
        <v>165</v>
      </c>
      <c r="AU288" s="193" t="s">
        <v>82</v>
      </c>
      <c r="AV288" s="13" t="s">
        <v>82</v>
      </c>
      <c r="AW288" s="13" t="s">
        <v>33</v>
      </c>
      <c r="AX288" s="13" t="s">
        <v>72</v>
      </c>
      <c r="AY288" s="193" t="s">
        <v>147</v>
      </c>
    </row>
    <row r="289" s="13" customFormat="1">
      <c r="A289" s="13"/>
      <c r="B289" s="192"/>
      <c r="C289" s="13"/>
      <c r="D289" s="187" t="s">
        <v>165</v>
      </c>
      <c r="E289" s="193" t="s">
        <v>3</v>
      </c>
      <c r="F289" s="194" t="s">
        <v>1130</v>
      </c>
      <c r="G289" s="13"/>
      <c r="H289" s="195">
        <v>1.032</v>
      </c>
      <c r="I289" s="196"/>
      <c r="J289" s="13"/>
      <c r="K289" s="13"/>
      <c r="L289" s="192"/>
      <c r="M289" s="197"/>
      <c r="N289" s="198"/>
      <c r="O289" s="198"/>
      <c r="P289" s="198"/>
      <c r="Q289" s="198"/>
      <c r="R289" s="198"/>
      <c r="S289" s="198"/>
      <c r="T289" s="19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3" t="s">
        <v>165</v>
      </c>
      <c r="AU289" s="193" t="s">
        <v>82</v>
      </c>
      <c r="AV289" s="13" t="s">
        <v>82</v>
      </c>
      <c r="AW289" s="13" t="s">
        <v>33</v>
      </c>
      <c r="AX289" s="13" t="s">
        <v>72</v>
      </c>
      <c r="AY289" s="193" t="s">
        <v>147</v>
      </c>
    </row>
    <row r="290" s="13" customFormat="1">
      <c r="A290" s="13"/>
      <c r="B290" s="192"/>
      <c r="C290" s="13"/>
      <c r="D290" s="187" t="s">
        <v>165</v>
      </c>
      <c r="E290" s="193" t="s">
        <v>3</v>
      </c>
      <c r="F290" s="194" t="s">
        <v>1131</v>
      </c>
      <c r="G290" s="13"/>
      <c r="H290" s="195">
        <v>0.83999999999999997</v>
      </c>
      <c r="I290" s="196"/>
      <c r="J290" s="13"/>
      <c r="K290" s="13"/>
      <c r="L290" s="192"/>
      <c r="M290" s="197"/>
      <c r="N290" s="198"/>
      <c r="O290" s="198"/>
      <c r="P290" s="198"/>
      <c r="Q290" s="198"/>
      <c r="R290" s="198"/>
      <c r="S290" s="198"/>
      <c r="T290" s="19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3" t="s">
        <v>165</v>
      </c>
      <c r="AU290" s="193" t="s">
        <v>82</v>
      </c>
      <c r="AV290" s="13" t="s">
        <v>82</v>
      </c>
      <c r="AW290" s="13" t="s">
        <v>33</v>
      </c>
      <c r="AX290" s="13" t="s">
        <v>72</v>
      </c>
      <c r="AY290" s="193" t="s">
        <v>147</v>
      </c>
    </row>
    <row r="291" s="15" customFormat="1">
      <c r="A291" s="15"/>
      <c r="B291" s="212"/>
      <c r="C291" s="15"/>
      <c r="D291" s="187" t="s">
        <v>165</v>
      </c>
      <c r="E291" s="213" t="s">
        <v>3</v>
      </c>
      <c r="F291" s="214" t="s">
        <v>247</v>
      </c>
      <c r="G291" s="15"/>
      <c r="H291" s="215">
        <v>3.492</v>
      </c>
      <c r="I291" s="216"/>
      <c r="J291" s="15"/>
      <c r="K291" s="15"/>
      <c r="L291" s="212"/>
      <c r="M291" s="217"/>
      <c r="N291" s="218"/>
      <c r="O291" s="218"/>
      <c r="P291" s="218"/>
      <c r="Q291" s="218"/>
      <c r="R291" s="218"/>
      <c r="S291" s="218"/>
      <c r="T291" s="21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13" t="s">
        <v>165</v>
      </c>
      <c r="AU291" s="213" t="s">
        <v>82</v>
      </c>
      <c r="AV291" s="15" t="s">
        <v>173</v>
      </c>
      <c r="AW291" s="15" t="s">
        <v>33</v>
      </c>
      <c r="AX291" s="15" t="s">
        <v>80</v>
      </c>
      <c r="AY291" s="213" t="s">
        <v>147</v>
      </c>
    </row>
    <row r="292" s="2" customFormat="1" ht="24.15" customHeight="1">
      <c r="A292" s="39"/>
      <c r="B292" s="173"/>
      <c r="C292" s="174" t="s">
        <v>613</v>
      </c>
      <c r="D292" s="174" t="s">
        <v>150</v>
      </c>
      <c r="E292" s="175" t="s">
        <v>1132</v>
      </c>
      <c r="F292" s="176" t="s">
        <v>1133</v>
      </c>
      <c r="G292" s="177" t="s">
        <v>219</v>
      </c>
      <c r="H292" s="178">
        <v>35.280000000000001</v>
      </c>
      <c r="I292" s="179"/>
      <c r="J292" s="180">
        <f>ROUND(I292*H292,2)</f>
        <v>0</v>
      </c>
      <c r="K292" s="176" t="s">
        <v>241</v>
      </c>
      <c r="L292" s="40"/>
      <c r="M292" s="181" t="s">
        <v>3</v>
      </c>
      <c r="N292" s="182" t="s">
        <v>43</v>
      </c>
      <c r="O292" s="73"/>
      <c r="P292" s="183">
        <f>O292*H292</f>
        <v>0</v>
      </c>
      <c r="Q292" s="183">
        <v>0.0022000000000000001</v>
      </c>
      <c r="R292" s="183">
        <f>Q292*H292</f>
        <v>0.077616000000000004</v>
      </c>
      <c r="S292" s="183">
        <v>0</v>
      </c>
      <c r="T292" s="18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85" t="s">
        <v>173</v>
      </c>
      <c r="AT292" s="185" t="s">
        <v>150</v>
      </c>
      <c r="AU292" s="185" t="s">
        <v>82</v>
      </c>
      <c r="AY292" s="20" t="s">
        <v>147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20" t="s">
        <v>80</v>
      </c>
      <c r="BK292" s="186">
        <f>ROUND(I292*H292,2)</f>
        <v>0</v>
      </c>
      <c r="BL292" s="20" t="s">
        <v>173</v>
      </c>
      <c r="BM292" s="185" t="s">
        <v>1134</v>
      </c>
    </row>
    <row r="293" s="2" customFormat="1">
      <c r="A293" s="39"/>
      <c r="B293" s="40"/>
      <c r="C293" s="39"/>
      <c r="D293" s="203" t="s">
        <v>243</v>
      </c>
      <c r="E293" s="39"/>
      <c r="F293" s="204" t="s">
        <v>1135</v>
      </c>
      <c r="G293" s="39"/>
      <c r="H293" s="39"/>
      <c r="I293" s="189"/>
      <c r="J293" s="39"/>
      <c r="K293" s="39"/>
      <c r="L293" s="40"/>
      <c r="M293" s="190"/>
      <c r="N293" s="191"/>
      <c r="O293" s="73"/>
      <c r="P293" s="73"/>
      <c r="Q293" s="73"/>
      <c r="R293" s="73"/>
      <c r="S293" s="73"/>
      <c r="T293" s="7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20" t="s">
        <v>243</v>
      </c>
      <c r="AU293" s="20" t="s">
        <v>82</v>
      </c>
    </row>
    <row r="294" s="14" customFormat="1">
      <c r="A294" s="14"/>
      <c r="B294" s="205"/>
      <c r="C294" s="14"/>
      <c r="D294" s="187" t="s">
        <v>165</v>
      </c>
      <c r="E294" s="206" t="s">
        <v>3</v>
      </c>
      <c r="F294" s="207" t="s">
        <v>1064</v>
      </c>
      <c r="G294" s="14"/>
      <c r="H294" s="206" t="s">
        <v>3</v>
      </c>
      <c r="I294" s="208"/>
      <c r="J294" s="14"/>
      <c r="K294" s="14"/>
      <c r="L294" s="205"/>
      <c r="M294" s="209"/>
      <c r="N294" s="210"/>
      <c r="O294" s="210"/>
      <c r="P294" s="210"/>
      <c r="Q294" s="210"/>
      <c r="R294" s="210"/>
      <c r="S294" s="210"/>
      <c r="T294" s="21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6" t="s">
        <v>165</v>
      </c>
      <c r="AU294" s="206" t="s">
        <v>82</v>
      </c>
      <c r="AV294" s="14" t="s">
        <v>80</v>
      </c>
      <c r="AW294" s="14" t="s">
        <v>33</v>
      </c>
      <c r="AX294" s="14" t="s">
        <v>72</v>
      </c>
      <c r="AY294" s="206" t="s">
        <v>147</v>
      </c>
    </row>
    <row r="295" s="14" customFormat="1">
      <c r="A295" s="14"/>
      <c r="B295" s="205"/>
      <c r="C295" s="14"/>
      <c r="D295" s="187" t="s">
        <v>165</v>
      </c>
      <c r="E295" s="206" t="s">
        <v>3</v>
      </c>
      <c r="F295" s="207" t="s">
        <v>1085</v>
      </c>
      <c r="G295" s="14"/>
      <c r="H295" s="206" t="s">
        <v>3</v>
      </c>
      <c r="I295" s="208"/>
      <c r="J295" s="14"/>
      <c r="K295" s="14"/>
      <c r="L295" s="205"/>
      <c r="M295" s="209"/>
      <c r="N295" s="210"/>
      <c r="O295" s="210"/>
      <c r="P295" s="210"/>
      <c r="Q295" s="210"/>
      <c r="R295" s="210"/>
      <c r="S295" s="210"/>
      <c r="T295" s="21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6" t="s">
        <v>165</v>
      </c>
      <c r="AU295" s="206" t="s">
        <v>82</v>
      </c>
      <c r="AV295" s="14" t="s">
        <v>80</v>
      </c>
      <c r="AW295" s="14" t="s">
        <v>33</v>
      </c>
      <c r="AX295" s="14" t="s">
        <v>72</v>
      </c>
      <c r="AY295" s="206" t="s">
        <v>147</v>
      </c>
    </row>
    <row r="296" s="13" customFormat="1">
      <c r="A296" s="13"/>
      <c r="B296" s="192"/>
      <c r="C296" s="13"/>
      <c r="D296" s="187" t="s">
        <v>165</v>
      </c>
      <c r="E296" s="193" t="s">
        <v>3</v>
      </c>
      <c r="F296" s="194" t="s">
        <v>1136</v>
      </c>
      <c r="G296" s="13"/>
      <c r="H296" s="195">
        <v>8.4000000000000004</v>
      </c>
      <c r="I296" s="196"/>
      <c r="J296" s="13"/>
      <c r="K296" s="13"/>
      <c r="L296" s="192"/>
      <c r="M296" s="197"/>
      <c r="N296" s="198"/>
      <c r="O296" s="198"/>
      <c r="P296" s="198"/>
      <c r="Q296" s="198"/>
      <c r="R296" s="198"/>
      <c r="S296" s="198"/>
      <c r="T296" s="19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3" t="s">
        <v>165</v>
      </c>
      <c r="AU296" s="193" t="s">
        <v>82</v>
      </c>
      <c r="AV296" s="13" t="s">
        <v>82</v>
      </c>
      <c r="AW296" s="13" t="s">
        <v>33</v>
      </c>
      <c r="AX296" s="13" t="s">
        <v>72</v>
      </c>
      <c r="AY296" s="193" t="s">
        <v>147</v>
      </c>
    </row>
    <row r="297" s="13" customFormat="1">
      <c r="A297" s="13"/>
      <c r="B297" s="192"/>
      <c r="C297" s="13"/>
      <c r="D297" s="187" t="s">
        <v>165</v>
      </c>
      <c r="E297" s="193" t="s">
        <v>3</v>
      </c>
      <c r="F297" s="194" t="s">
        <v>1137</v>
      </c>
      <c r="G297" s="13"/>
      <c r="H297" s="195">
        <v>9.5999999999999996</v>
      </c>
      <c r="I297" s="196"/>
      <c r="J297" s="13"/>
      <c r="K297" s="13"/>
      <c r="L297" s="192"/>
      <c r="M297" s="197"/>
      <c r="N297" s="198"/>
      <c r="O297" s="198"/>
      <c r="P297" s="198"/>
      <c r="Q297" s="198"/>
      <c r="R297" s="198"/>
      <c r="S297" s="198"/>
      <c r="T297" s="19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3" t="s">
        <v>165</v>
      </c>
      <c r="AU297" s="193" t="s">
        <v>82</v>
      </c>
      <c r="AV297" s="13" t="s">
        <v>82</v>
      </c>
      <c r="AW297" s="13" t="s">
        <v>33</v>
      </c>
      <c r="AX297" s="13" t="s">
        <v>72</v>
      </c>
      <c r="AY297" s="193" t="s">
        <v>147</v>
      </c>
    </row>
    <row r="298" s="13" customFormat="1">
      <c r="A298" s="13"/>
      <c r="B298" s="192"/>
      <c r="C298" s="13"/>
      <c r="D298" s="187" t="s">
        <v>165</v>
      </c>
      <c r="E298" s="193" t="s">
        <v>3</v>
      </c>
      <c r="F298" s="194" t="s">
        <v>1138</v>
      </c>
      <c r="G298" s="13"/>
      <c r="H298" s="195">
        <v>9.2799999999999994</v>
      </c>
      <c r="I298" s="196"/>
      <c r="J298" s="13"/>
      <c r="K298" s="13"/>
      <c r="L298" s="192"/>
      <c r="M298" s="197"/>
      <c r="N298" s="198"/>
      <c r="O298" s="198"/>
      <c r="P298" s="198"/>
      <c r="Q298" s="198"/>
      <c r="R298" s="198"/>
      <c r="S298" s="198"/>
      <c r="T298" s="19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3" t="s">
        <v>165</v>
      </c>
      <c r="AU298" s="193" t="s">
        <v>82</v>
      </c>
      <c r="AV298" s="13" t="s">
        <v>82</v>
      </c>
      <c r="AW298" s="13" t="s">
        <v>33</v>
      </c>
      <c r="AX298" s="13" t="s">
        <v>72</v>
      </c>
      <c r="AY298" s="193" t="s">
        <v>147</v>
      </c>
    </row>
    <row r="299" s="13" customFormat="1">
      <c r="A299" s="13"/>
      <c r="B299" s="192"/>
      <c r="C299" s="13"/>
      <c r="D299" s="187" t="s">
        <v>165</v>
      </c>
      <c r="E299" s="193" t="s">
        <v>3</v>
      </c>
      <c r="F299" s="194" t="s">
        <v>1139</v>
      </c>
      <c r="G299" s="13"/>
      <c r="H299" s="195">
        <v>8</v>
      </c>
      <c r="I299" s="196"/>
      <c r="J299" s="13"/>
      <c r="K299" s="13"/>
      <c r="L299" s="192"/>
      <c r="M299" s="197"/>
      <c r="N299" s="198"/>
      <c r="O299" s="198"/>
      <c r="P299" s="198"/>
      <c r="Q299" s="198"/>
      <c r="R299" s="198"/>
      <c r="S299" s="198"/>
      <c r="T299" s="19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3" t="s">
        <v>165</v>
      </c>
      <c r="AU299" s="193" t="s">
        <v>82</v>
      </c>
      <c r="AV299" s="13" t="s">
        <v>82</v>
      </c>
      <c r="AW299" s="13" t="s">
        <v>33</v>
      </c>
      <c r="AX299" s="13" t="s">
        <v>72</v>
      </c>
      <c r="AY299" s="193" t="s">
        <v>147</v>
      </c>
    </row>
    <row r="300" s="15" customFormat="1">
      <c r="A300" s="15"/>
      <c r="B300" s="212"/>
      <c r="C300" s="15"/>
      <c r="D300" s="187" t="s">
        <v>165</v>
      </c>
      <c r="E300" s="213" t="s">
        <v>3</v>
      </c>
      <c r="F300" s="214" t="s">
        <v>247</v>
      </c>
      <c r="G300" s="15"/>
      <c r="H300" s="215">
        <v>35.280000000000001</v>
      </c>
      <c r="I300" s="216"/>
      <c r="J300" s="15"/>
      <c r="K300" s="15"/>
      <c r="L300" s="212"/>
      <c r="M300" s="217"/>
      <c r="N300" s="218"/>
      <c r="O300" s="218"/>
      <c r="P300" s="218"/>
      <c r="Q300" s="218"/>
      <c r="R300" s="218"/>
      <c r="S300" s="218"/>
      <c r="T300" s="219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13" t="s">
        <v>165</v>
      </c>
      <c r="AU300" s="213" t="s">
        <v>82</v>
      </c>
      <c r="AV300" s="15" t="s">
        <v>173</v>
      </c>
      <c r="AW300" s="15" t="s">
        <v>33</v>
      </c>
      <c r="AX300" s="15" t="s">
        <v>80</v>
      </c>
      <c r="AY300" s="213" t="s">
        <v>147</v>
      </c>
    </row>
    <row r="301" s="2" customFormat="1" ht="24.15" customHeight="1">
      <c r="A301" s="39"/>
      <c r="B301" s="173"/>
      <c r="C301" s="174" t="s">
        <v>618</v>
      </c>
      <c r="D301" s="174" t="s">
        <v>150</v>
      </c>
      <c r="E301" s="175" t="s">
        <v>1140</v>
      </c>
      <c r="F301" s="176" t="s">
        <v>1141</v>
      </c>
      <c r="G301" s="177" t="s">
        <v>219</v>
      </c>
      <c r="H301" s="178">
        <v>35.280000000000001</v>
      </c>
      <c r="I301" s="179"/>
      <c r="J301" s="180">
        <f>ROUND(I301*H301,2)</f>
        <v>0</v>
      </c>
      <c r="K301" s="176" t="s">
        <v>241</v>
      </c>
      <c r="L301" s="40"/>
      <c r="M301" s="181" t="s">
        <v>3</v>
      </c>
      <c r="N301" s="182" t="s">
        <v>43</v>
      </c>
      <c r="O301" s="73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185" t="s">
        <v>173</v>
      </c>
      <c r="AT301" s="185" t="s">
        <v>150</v>
      </c>
      <c r="AU301" s="185" t="s">
        <v>82</v>
      </c>
      <c r="AY301" s="20" t="s">
        <v>147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20" t="s">
        <v>80</v>
      </c>
      <c r="BK301" s="186">
        <f>ROUND(I301*H301,2)</f>
        <v>0</v>
      </c>
      <c r="BL301" s="20" t="s">
        <v>173</v>
      </c>
      <c r="BM301" s="185" t="s">
        <v>1142</v>
      </c>
    </row>
    <row r="302" s="2" customFormat="1">
      <c r="A302" s="39"/>
      <c r="B302" s="40"/>
      <c r="C302" s="39"/>
      <c r="D302" s="203" t="s">
        <v>243</v>
      </c>
      <c r="E302" s="39"/>
      <c r="F302" s="204" t="s">
        <v>1143</v>
      </c>
      <c r="G302" s="39"/>
      <c r="H302" s="39"/>
      <c r="I302" s="189"/>
      <c r="J302" s="39"/>
      <c r="K302" s="39"/>
      <c r="L302" s="40"/>
      <c r="M302" s="190"/>
      <c r="N302" s="191"/>
      <c r="O302" s="73"/>
      <c r="P302" s="73"/>
      <c r="Q302" s="73"/>
      <c r="R302" s="73"/>
      <c r="S302" s="73"/>
      <c r="T302" s="7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20" t="s">
        <v>243</v>
      </c>
      <c r="AU302" s="20" t="s">
        <v>82</v>
      </c>
    </row>
    <row r="303" s="14" customFormat="1">
      <c r="A303" s="14"/>
      <c r="B303" s="205"/>
      <c r="C303" s="14"/>
      <c r="D303" s="187" t="s">
        <v>165</v>
      </c>
      <c r="E303" s="206" t="s">
        <v>3</v>
      </c>
      <c r="F303" s="207" t="s">
        <v>1064</v>
      </c>
      <c r="G303" s="14"/>
      <c r="H303" s="206" t="s">
        <v>3</v>
      </c>
      <c r="I303" s="208"/>
      <c r="J303" s="14"/>
      <c r="K303" s="14"/>
      <c r="L303" s="205"/>
      <c r="M303" s="209"/>
      <c r="N303" s="210"/>
      <c r="O303" s="210"/>
      <c r="P303" s="210"/>
      <c r="Q303" s="210"/>
      <c r="R303" s="210"/>
      <c r="S303" s="210"/>
      <c r="T303" s="21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6" t="s">
        <v>165</v>
      </c>
      <c r="AU303" s="206" t="s">
        <v>82</v>
      </c>
      <c r="AV303" s="14" t="s">
        <v>80</v>
      </c>
      <c r="AW303" s="14" t="s">
        <v>33</v>
      </c>
      <c r="AX303" s="14" t="s">
        <v>72</v>
      </c>
      <c r="AY303" s="206" t="s">
        <v>147</v>
      </c>
    </row>
    <row r="304" s="14" customFormat="1">
      <c r="A304" s="14"/>
      <c r="B304" s="205"/>
      <c r="C304" s="14"/>
      <c r="D304" s="187" t="s">
        <v>165</v>
      </c>
      <c r="E304" s="206" t="s">
        <v>3</v>
      </c>
      <c r="F304" s="207" t="s">
        <v>1085</v>
      </c>
      <c r="G304" s="14"/>
      <c r="H304" s="206" t="s">
        <v>3</v>
      </c>
      <c r="I304" s="208"/>
      <c r="J304" s="14"/>
      <c r="K304" s="14"/>
      <c r="L304" s="205"/>
      <c r="M304" s="209"/>
      <c r="N304" s="210"/>
      <c r="O304" s="210"/>
      <c r="P304" s="210"/>
      <c r="Q304" s="210"/>
      <c r="R304" s="210"/>
      <c r="S304" s="210"/>
      <c r="T304" s="21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6" t="s">
        <v>165</v>
      </c>
      <c r="AU304" s="206" t="s">
        <v>82</v>
      </c>
      <c r="AV304" s="14" t="s">
        <v>80</v>
      </c>
      <c r="AW304" s="14" t="s">
        <v>33</v>
      </c>
      <c r="AX304" s="14" t="s">
        <v>72</v>
      </c>
      <c r="AY304" s="206" t="s">
        <v>147</v>
      </c>
    </row>
    <row r="305" s="13" customFormat="1">
      <c r="A305" s="13"/>
      <c r="B305" s="192"/>
      <c r="C305" s="13"/>
      <c r="D305" s="187" t="s">
        <v>165</v>
      </c>
      <c r="E305" s="193" t="s">
        <v>3</v>
      </c>
      <c r="F305" s="194" t="s">
        <v>1136</v>
      </c>
      <c r="G305" s="13"/>
      <c r="H305" s="195">
        <v>8.4000000000000004</v>
      </c>
      <c r="I305" s="196"/>
      <c r="J305" s="13"/>
      <c r="K305" s="13"/>
      <c r="L305" s="192"/>
      <c r="M305" s="197"/>
      <c r="N305" s="198"/>
      <c r="O305" s="198"/>
      <c r="P305" s="198"/>
      <c r="Q305" s="198"/>
      <c r="R305" s="198"/>
      <c r="S305" s="198"/>
      <c r="T305" s="19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3" t="s">
        <v>165</v>
      </c>
      <c r="AU305" s="193" t="s">
        <v>82</v>
      </c>
      <c r="AV305" s="13" t="s">
        <v>82</v>
      </c>
      <c r="AW305" s="13" t="s">
        <v>33</v>
      </c>
      <c r="AX305" s="13" t="s">
        <v>72</v>
      </c>
      <c r="AY305" s="193" t="s">
        <v>147</v>
      </c>
    </row>
    <row r="306" s="13" customFormat="1">
      <c r="A306" s="13"/>
      <c r="B306" s="192"/>
      <c r="C306" s="13"/>
      <c r="D306" s="187" t="s">
        <v>165</v>
      </c>
      <c r="E306" s="193" t="s">
        <v>3</v>
      </c>
      <c r="F306" s="194" t="s">
        <v>1137</v>
      </c>
      <c r="G306" s="13"/>
      <c r="H306" s="195">
        <v>9.5999999999999996</v>
      </c>
      <c r="I306" s="196"/>
      <c r="J306" s="13"/>
      <c r="K306" s="13"/>
      <c r="L306" s="192"/>
      <c r="M306" s="197"/>
      <c r="N306" s="198"/>
      <c r="O306" s="198"/>
      <c r="P306" s="198"/>
      <c r="Q306" s="198"/>
      <c r="R306" s="198"/>
      <c r="S306" s="198"/>
      <c r="T306" s="19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3" t="s">
        <v>165</v>
      </c>
      <c r="AU306" s="193" t="s">
        <v>82</v>
      </c>
      <c r="AV306" s="13" t="s">
        <v>82</v>
      </c>
      <c r="AW306" s="13" t="s">
        <v>33</v>
      </c>
      <c r="AX306" s="13" t="s">
        <v>72</v>
      </c>
      <c r="AY306" s="193" t="s">
        <v>147</v>
      </c>
    </row>
    <row r="307" s="13" customFormat="1">
      <c r="A307" s="13"/>
      <c r="B307" s="192"/>
      <c r="C307" s="13"/>
      <c r="D307" s="187" t="s">
        <v>165</v>
      </c>
      <c r="E307" s="193" t="s">
        <v>3</v>
      </c>
      <c r="F307" s="194" t="s">
        <v>1138</v>
      </c>
      <c r="G307" s="13"/>
      <c r="H307" s="195">
        <v>9.2799999999999994</v>
      </c>
      <c r="I307" s="196"/>
      <c r="J307" s="13"/>
      <c r="K307" s="13"/>
      <c r="L307" s="192"/>
      <c r="M307" s="197"/>
      <c r="N307" s="198"/>
      <c r="O307" s="198"/>
      <c r="P307" s="198"/>
      <c r="Q307" s="198"/>
      <c r="R307" s="198"/>
      <c r="S307" s="198"/>
      <c r="T307" s="19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3" t="s">
        <v>165</v>
      </c>
      <c r="AU307" s="193" t="s">
        <v>82</v>
      </c>
      <c r="AV307" s="13" t="s">
        <v>82</v>
      </c>
      <c r="AW307" s="13" t="s">
        <v>33</v>
      </c>
      <c r="AX307" s="13" t="s">
        <v>72</v>
      </c>
      <c r="AY307" s="193" t="s">
        <v>147</v>
      </c>
    </row>
    <row r="308" s="13" customFormat="1">
      <c r="A308" s="13"/>
      <c r="B308" s="192"/>
      <c r="C308" s="13"/>
      <c r="D308" s="187" t="s">
        <v>165</v>
      </c>
      <c r="E308" s="193" t="s">
        <v>3</v>
      </c>
      <c r="F308" s="194" t="s">
        <v>1139</v>
      </c>
      <c r="G308" s="13"/>
      <c r="H308" s="195">
        <v>8</v>
      </c>
      <c r="I308" s="196"/>
      <c r="J308" s="13"/>
      <c r="K308" s="13"/>
      <c r="L308" s="192"/>
      <c r="M308" s="197"/>
      <c r="N308" s="198"/>
      <c r="O308" s="198"/>
      <c r="P308" s="198"/>
      <c r="Q308" s="198"/>
      <c r="R308" s="198"/>
      <c r="S308" s="198"/>
      <c r="T308" s="19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3" t="s">
        <v>165</v>
      </c>
      <c r="AU308" s="193" t="s">
        <v>82</v>
      </c>
      <c r="AV308" s="13" t="s">
        <v>82</v>
      </c>
      <c r="AW308" s="13" t="s">
        <v>33</v>
      </c>
      <c r="AX308" s="13" t="s">
        <v>72</v>
      </c>
      <c r="AY308" s="193" t="s">
        <v>147</v>
      </c>
    </row>
    <row r="309" s="15" customFormat="1">
      <c r="A309" s="15"/>
      <c r="B309" s="212"/>
      <c r="C309" s="15"/>
      <c r="D309" s="187" t="s">
        <v>165</v>
      </c>
      <c r="E309" s="213" t="s">
        <v>3</v>
      </c>
      <c r="F309" s="214" t="s">
        <v>247</v>
      </c>
      <c r="G309" s="15"/>
      <c r="H309" s="215">
        <v>35.280000000000001</v>
      </c>
      <c r="I309" s="216"/>
      <c r="J309" s="15"/>
      <c r="K309" s="15"/>
      <c r="L309" s="212"/>
      <c r="M309" s="217"/>
      <c r="N309" s="218"/>
      <c r="O309" s="218"/>
      <c r="P309" s="218"/>
      <c r="Q309" s="218"/>
      <c r="R309" s="218"/>
      <c r="S309" s="218"/>
      <c r="T309" s="21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13" t="s">
        <v>165</v>
      </c>
      <c r="AU309" s="213" t="s">
        <v>82</v>
      </c>
      <c r="AV309" s="15" t="s">
        <v>173</v>
      </c>
      <c r="AW309" s="15" t="s">
        <v>33</v>
      </c>
      <c r="AX309" s="15" t="s">
        <v>80</v>
      </c>
      <c r="AY309" s="213" t="s">
        <v>147</v>
      </c>
    </row>
    <row r="310" s="2" customFormat="1" ht="24.15" customHeight="1">
      <c r="A310" s="39"/>
      <c r="B310" s="173"/>
      <c r="C310" s="174" t="s">
        <v>624</v>
      </c>
      <c r="D310" s="174" t="s">
        <v>150</v>
      </c>
      <c r="E310" s="175" t="s">
        <v>1144</v>
      </c>
      <c r="F310" s="176" t="s">
        <v>1145</v>
      </c>
      <c r="G310" s="177" t="s">
        <v>219</v>
      </c>
      <c r="H310" s="178">
        <v>35.280000000000001</v>
      </c>
      <c r="I310" s="179"/>
      <c r="J310" s="180">
        <f>ROUND(I310*H310,2)</f>
        <v>0</v>
      </c>
      <c r="K310" s="176" t="s">
        <v>241</v>
      </c>
      <c r="L310" s="40"/>
      <c r="M310" s="181" t="s">
        <v>3</v>
      </c>
      <c r="N310" s="182" t="s">
        <v>43</v>
      </c>
      <c r="O310" s="73"/>
      <c r="P310" s="183">
        <f>O310*H310</f>
        <v>0</v>
      </c>
      <c r="Q310" s="183">
        <v>0.0027000000000000001</v>
      </c>
      <c r="R310" s="183">
        <f>Q310*H310</f>
        <v>0.095256000000000007</v>
      </c>
      <c r="S310" s="183">
        <v>0</v>
      </c>
      <c r="T310" s="18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185" t="s">
        <v>173</v>
      </c>
      <c r="AT310" s="185" t="s">
        <v>150</v>
      </c>
      <c r="AU310" s="185" t="s">
        <v>82</v>
      </c>
      <c r="AY310" s="20" t="s">
        <v>147</v>
      </c>
      <c r="BE310" s="186">
        <f>IF(N310="základní",J310,0)</f>
        <v>0</v>
      </c>
      <c r="BF310" s="186">
        <f>IF(N310="snížená",J310,0)</f>
        <v>0</v>
      </c>
      <c r="BG310" s="186">
        <f>IF(N310="zákl. přenesená",J310,0)</f>
        <v>0</v>
      </c>
      <c r="BH310" s="186">
        <f>IF(N310="sníž. přenesená",J310,0)</f>
        <v>0</v>
      </c>
      <c r="BI310" s="186">
        <f>IF(N310="nulová",J310,0)</f>
        <v>0</v>
      </c>
      <c r="BJ310" s="20" t="s">
        <v>80</v>
      </c>
      <c r="BK310" s="186">
        <f>ROUND(I310*H310,2)</f>
        <v>0</v>
      </c>
      <c r="BL310" s="20" t="s">
        <v>173</v>
      </c>
      <c r="BM310" s="185" t="s">
        <v>1146</v>
      </c>
    </row>
    <row r="311" s="2" customFormat="1">
      <c r="A311" s="39"/>
      <c r="B311" s="40"/>
      <c r="C311" s="39"/>
      <c r="D311" s="203" t="s">
        <v>243</v>
      </c>
      <c r="E311" s="39"/>
      <c r="F311" s="204" t="s">
        <v>1147</v>
      </c>
      <c r="G311" s="39"/>
      <c r="H311" s="39"/>
      <c r="I311" s="189"/>
      <c r="J311" s="39"/>
      <c r="K311" s="39"/>
      <c r="L311" s="40"/>
      <c r="M311" s="190"/>
      <c r="N311" s="191"/>
      <c r="O311" s="73"/>
      <c r="P311" s="73"/>
      <c r="Q311" s="73"/>
      <c r="R311" s="73"/>
      <c r="S311" s="73"/>
      <c r="T311" s="74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20" t="s">
        <v>243</v>
      </c>
      <c r="AU311" s="20" t="s">
        <v>82</v>
      </c>
    </row>
    <row r="312" s="14" customFormat="1">
      <c r="A312" s="14"/>
      <c r="B312" s="205"/>
      <c r="C312" s="14"/>
      <c r="D312" s="187" t="s">
        <v>165</v>
      </c>
      <c r="E312" s="206" t="s">
        <v>3</v>
      </c>
      <c r="F312" s="207" t="s">
        <v>1064</v>
      </c>
      <c r="G312" s="14"/>
      <c r="H312" s="206" t="s">
        <v>3</v>
      </c>
      <c r="I312" s="208"/>
      <c r="J312" s="14"/>
      <c r="K312" s="14"/>
      <c r="L312" s="205"/>
      <c r="M312" s="209"/>
      <c r="N312" s="210"/>
      <c r="O312" s="210"/>
      <c r="P312" s="210"/>
      <c r="Q312" s="210"/>
      <c r="R312" s="210"/>
      <c r="S312" s="210"/>
      <c r="T312" s="21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6" t="s">
        <v>165</v>
      </c>
      <c r="AU312" s="206" t="s">
        <v>82</v>
      </c>
      <c r="AV312" s="14" t="s">
        <v>80</v>
      </c>
      <c r="AW312" s="14" t="s">
        <v>33</v>
      </c>
      <c r="AX312" s="14" t="s">
        <v>72</v>
      </c>
      <c r="AY312" s="206" t="s">
        <v>147</v>
      </c>
    </row>
    <row r="313" s="14" customFormat="1">
      <c r="A313" s="14"/>
      <c r="B313" s="205"/>
      <c r="C313" s="14"/>
      <c r="D313" s="187" t="s">
        <v>165</v>
      </c>
      <c r="E313" s="206" t="s">
        <v>3</v>
      </c>
      <c r="F313" s="207" t="s">
        <v>1085</v>
      </c>
      <c r="G313" s="14"/>
      <c r="H313" s="206" t="s">
        <v>3</v>
      </c>
      <c r="I313" s="208"/>
      <c r="J313" s="14"/>
      <c r="K313" s="14"/>
      <c r="L313" s="205"/>
      <c r="M313" s="209"/>
      <c r="N313" s="210"/>
      <c r="O313" s="210"/>
      <c r="P313" s="210"/>
      <c r="Q313" s="210"/>
      <c r="R313" s="210"/>
      <c r="S313" s="210"/>
      <c r="T313" s="21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06" t="s">
        <v>165</v>
      </c>
      <c r="AU313" s="206" t="s">
        <v>82</v>
      </c>
      <c r="AV313" s="14" t="s">
        <v>80</v>
      </c>
      <c r="AW313" s="14" t="s">
        <v>33</v>
      </c>
      <c r="AX313" s="14" t="s">
        <v>72</v>
      </c>
      <c r="AY313" s="206" t="s">
        <v>147</v>
      </c>
    </row>
    <row r="314" s="13" customFormat="1">
      <c r="A314" s="13"/>
      <c r="B314" s="192"/>
      <c r="C314" s="13"/>
      <c r="D314" s="187" t="s">
        <v>165</v>
      </c>
      <c r="E314" s="193" t="s">
        <v>3</v>
      </c>
      <c r="F314" s="194" t="s">
        <v>1136</v>
      </c>
      <c r="G314" s="13"/>
      <c r="H314" s="195">
        <v>8.4000000000000004</v>
      </c>
      <c r="I314" s="196"/>
      <c r="J314" s="13"/>
      <c r="K314" s="13"/>
      <c r="L314" s="192"/>
      <c r="M314" s="197"/>
      <c r="N314" s="198"/>
      <c r="O314" s="198"/>
      <c r="P314" s="198"/>
      <c r="Q314" s="198"/>
      <c r="R314" s="198"/>
      <c r="S314" s="198"/>
      <c r="T314" s="19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3" t="s">
        <v>165</v>
      </c>
      <c r="AU314" s="193" t="s">
        <v>82</v>
      </c>
      <c r="AV314" s="13" t="s">
        <v>82</v>
      </c>
      <c r="AW314" s="13" t="s">
        <v>33</v>
      </c>
      <c r="AX314" s="13" t="s">
        <v>72</v>
      </c>
      <c r="AY314" s="193" t="s">
        <v>147</v>
      </c>
    </row>
    <row r="315" s="13" customFormat="1">
      <c r="A315" s="13"/>
      <c r="B315" s="192"/>
      <c r="C315" s="13"/>
      <c r="D315" s="187" t="s">
        <v>165</v>
      </c>
      <c r="E315" s="193" t="s">
        <v>3</v>
      </c>
      <c r="F315" s="194" t="s">
        <v>1137</v>
      </c>
      <c r="G315" s="13"/>
      <c r="H315" s="195">
        <v>9.5999999999999996</v>
      </c>
      <c r="I315" s="196"/>
      <c r="J315" s="13"/>
      <c r="K315" s="13"/>
      <c r="L315" s="192"/>
      <c r="M315" s="197"/>
      <c r="N315" s="198"/>
      <c r="O315" s="198"/>
      <c r="P315" s="198"/>
      <c r="Q315" s="198"/>
      <c r="R315" s="198"/>
      <c r="S315" s="198"/>
      <c r="T315" s="19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3" t="s">
        <v>165</v>
      </c>
      <c r="AU315" s="193" t="s">
        <v>82</v>
      </c>
      <c r="AV315" s="13" t="s">
        <v>82</v>
      </c>
      <c r="AW315" s="13" t="s">
        <v>33</v>
      </c>
      <c r="AX315" s="13" t="s">
        <v>72</v>
      </c>
      <c r="AY315" s="193" t="s">
        <v>147</v>
      </c>
    </row>
    <row r="316" s="13" customFormat="1">
      <c r="A316" s="13"/>
      <c r="B316" s="192"/>
      <c r="C316" s="13"/>
      <c r="D316" s="187" t="s">
        <v>165</v>
      </c>
      <c r="E316" s="193" t="s">
        <v>3</v>
      </c>
      <c r="F316" s="194" t="s">
        <v>1138</v>
      </c>
      <c r="G316" s="13"/>
      <c r="H316" s="195">
        <v>9.2799999999999994</v>
      </c>
      <c r="I316" s="196"/>
      <c r="J316" s="13"/>
      <c r="K316" s="13"/>
      <c r="L316" s="192"/>
      <c r="M316" s="197"/>
      <c r="N316" s="198"/>
      <c r="O316" s="198"/>
      <c r="P316" s="198"/>
      <c r="Q316" s="198"/>
      <c r="R316" s="198"/>
      <c r="S316" s="198"/>
      <c r="T316" s="19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3" t="s">
        <v>165</v>
      </c>
      <c r="AU316" s="193" t="s">
        <v>82</v>
      </c>
      <c r="AV316" s="13" t="s">
        <v>82</v>
      </c>
      <c r="AW316" s="13" t="s">
        <v>33</v>
      </c>
      <c r="AX316" s="13" t="s">
        <v>72</v>
      </c>
      <c r="AY316" s="193" t="s">
        <v>147</v>
      </c>
    </row>
    <row r="317" s="13" customFormat="1">
      <c r="A317" s="13"/>
      <c r="B317" s="192"/>
      <c r="C317" s="13"/>
      <c r="D317" s="187" t="s">
        <v>165</v>
      </c>
      <c r="E317" s="193" t="s">
        <v>3</v>
      </c>
      <c r="F317" s="194" t="s">
        <v>1139</v>
      </c>
      <c r="G317" s="13"/>
      <c r="H317" s="195">
        <v>8</v>
      </c>
      <c r="I317" s="196"/>
      <c r="J317" s="13"/>
      <c r="K317" s="13"/>
      <c r="L317" s="192"/>
      <c r="M317" s="197"/>
      <c r="N317" s="198"/>
      <c r="O317" s="198"/>
      <c r="P317" s="198"/>
      <c r="Q317" s="198"/>
      <c r="R317" s="198"/>
      <c r="S317" s="198"/>
      <c r="T317" s="19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3" t="s">
        <v>165</v>
      </c>
      <c r="AU317" s="193" t="s">
        <v>82</v>
      </c>
      <c r="AV317" s="13" t="s">
        <v>82</v>
      </c>
      <c r="AW317" s="13" t="s">
        <v>33</v>
      </c>
      <c r="AX317" s="13" t="s">
        <v>72</v>
      </c>
      <c r="AY317" s="193" t="s">
        <v>147</v>
      </c>
    </row>
    <row r="318" s="15" customFormat="1">
      <c r="A318" s="15"/>
      <c r="B318" s="212"/>
      <c r="C318" s="15"/>
      <c r="D318" s="187" t="s">
        <v>165</v>
      </c>
      <c r="E318" s="213" t="s">
        <v>3</v>
      </c>
      <c r="F318" s="214" t="s">
        <v>247</v>
      </c>
      <c r="G318" s="15"/>
      <c r="H318" s="215">
        <v>35.280000000000001</v>
      </c>
      <c r="I318" s="216"/>
      <c r="J318" s="15"/>
      <c r="K318" s="15"/>
      <c r="L318" s="212"/>
      <c r="M318" s="217"/>
      <c r="N318" s="218"/>
      <c r="O318" s="218"/>
      <c r="P318" s="218"/>
      <c r="Q318" s="218"/>
      <c r="R318" s="218"/>
      <c r="S318" s="218"/>
      <c r="T318" s="21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13" t="s">
        <v>165</v>
      </c>
      <c r="AU318" s="213" t="s">
        <v>82</v>
      </c>
      <c r="AV318" s="15" t="s">
        <v>173</v>
      </c>
      <c r="AW318" s="15" t="s">
        <v>33</v>
      </c>
      <c r="AX318" s="15" t="s">
        <v>80</v>
      </c>
      <c r="AY318" s="213" t="s">
        <v>147</v>
      </c>
    </row>
    <row r="319" s="2" customFormat="1" ht="24.15" customHeight="1">
      <c r="A319" s="39"/>
      <c r="B319" s="173"/>
      <c r="C319" s="174" t="s">
        <v>629</v>
      </c>
      <c r="D319" s="174" t="s">
        <v>150</v>
      </c>
      <c r="E319" s="175" t="s">
        <v>1148</v>
      </c>
      <c r="F319" s="176" t="s">
        <v>1149</v>
      </c>
      <c r="G319" s="177" t="s">
        <v>259</v>
      </c>
      <c r="H319" s="178">
        <v>0.69799999999999995</v>
      </c>
      <c r="I319" s="179"/>
      <c r="J319" s="180">
        <f>ROUND(I319*H319,2)</f>
        <v>0</v>
      </c>
      <c r="K319" s="176" t="s">
        <v>241</v>
      </c>
      <c r="L319" s="40"/>
      <c r="M319" s="181" t="s">
        <v>3</v>
      </c>
      <c r="N319" s="182" t="s">
        <v>43</v>
      </c>
      <c r="O319" s="73"/>
      <c r="P319" s="183">
        <f>O319*H319</f>
        <v>0</v>
      </c>
      <c r="Q319" s="183">
        <v>1.05237</v>
      </c>
      <c r="R319" s="183">
        <f>Q319*H319</f>
        <v>0.73455426000000001</v>
      </c>
      <c r="S319" s="183">
        <v>0</v>
      </c>
      <c r="T319" s="18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185" t="s">
        <v>173</v>
      </c>
      <c r="AT319" s="185" t="s">
        <v>150</v>
      </c>
      <c r="AU319" s="185" t="s">
        <v>82</v>
      </c>
      <c r="AY319" s="20" t="s">
        <v>147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20" t="s">
        <v>80</v>
      </c>
      <c r="BK319" s="186">
        <f>ROUND(I319*H319,2)</f>
        <v>0</v>
      </c>
      <c r="BL319" s="20" t="s">
        <v>173</v>
      </c>
      <c r="BM319" s="185" t="s">
        <v>1150</v>
      </c>
    </row>
    <row r="320" s="2" customFormat="1">
      <c r="A320" s="39"/>
      <c r="B320" s="40"/>
      <c r="C320" s="39"/>
      <c r="D320" s="203" t="s">
        <v>243</v>
      </c>
      <c r="E320" s="39"/>
      <c r="F320" s="204" t="s">
        <v>1151</v>
      </c>
      <c r="G320" s="39"/>
      <c r="H320" s="39"/>
      <c r="I320" s="189"/>
      <c r="J320" s="39"/>
      <c r="K320" s="39"/>
      <c r="L320" s="40"/>
      <c r="M320" s="190"/>
      <c r="N320" s="191"/>
      <c r="O320" s="73"/>
      <c r="P320" s="73"/>
      <c r="Q320" s="73"/>
      <c r="R320" s="73"/>
      <c r="S320" s="73"/>
      <c r="T320" s="74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20" t="s">
        <v>243</v>
      </c>
      <c r="AU320" s="20" t="s">
        <v>82</v>
      </c>
    </row>
    <row r="321" s="14" customFormat="1">
      <c r="A321" s="14"/>
      <c r="B321" s="205"/>
      <c r="C321" s="14"/>
      <c r="D321" s="187" t="s">
        <v>165</v>
      </c>
      <c r="E321" s="206" t="s">
        <v>3</v>
      </c>
      <c r="F321" s="207" t="s">
        <v>1064</v>
      </c>
      <c r="G321" s="14"/>
      <c r="H321" s="206" t="s">
        <v>3</v>
      </c>
      <c r="I321" s="208"/>
      <c r="J321" s="14"/>
      <c r="K321" s="14"/>
      <c r="L321" s="205"/>
      <c r="M321" s="209"/>
      <c r="N321" s="210"/>
      <c r="O321" s="210"/>
      <c r="P321" s="210"/>
      <c r="Q321" s="210"/>
      <c r="R321" s="210"/>
      <c r="S321" s="210"/>
      <c r="T321" s="21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06" t="s">
        <v>165</v>
      </c>
      <c r="AU321" s="206" t="s">
        <v>82</v>
      </c>
      <c r="AV321" s="14" t="s">
        <v>80</v>
      </c>
      <c r="AW321" s="14" t="s">
        <v>33</v>
      </c>
      <c r="AX321" s="14" t="s">
        <v>72</v>
      </c>
      <c r="AY321" s="206" t="s">
        <v>147</v>
      </c>
    </row>
    <row r="322" s="14" customFormat="1">
      <c r="A322" s="14"/>
      <c r="B322" s="205"/>
      <c r="C322" s="14"/>
      <c r="D322" s="187" t="s">
        <v>165</v>
      </c>
      <c r="E322" s="206" t="s">
        <v>3</v>
      </c>
      <c r="F322" s="207" t="s">
        <v>1085</v>
      </c>
      <c r="G322" s="14"/>
      <c r="H322" s="206" t="s">
        <v>3</v>
      </c>
      <c r="I322" s="208"/>
      <c r="J322" s="14"/>
      <c r="K322" s="14"/>
      <c r="L322" s="205"/>
      <c r="M322" s="209"/>
      <c r="N322" s="210"/>
      <c r="O322" s="210"/>
      <c r="P322" s="210"/>
      <c r="Q322" s="210"/>
      <c r="R322" s="210"/>
      <c r="S322" s="210"/>
      <c r="T322" s="21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06" t="s">
        <v>165</v>
      </c>
      <c r="AU322" s="206" t="s">
        <v>82</v>
      </c>
      <c r="AV322" s="14" t="s">
        <v>80</v>
      </c>
      <c r="AW322" s="14" t="s">
        <v>33</v>
      </c>
      <c r="AX322" s="14" t="s">
        <v>72</v>
      </c>
      <c r="AY322" s="206" t="s">
        <v>147</v>
      </c>
    </row>
    <row r="323" s="13" customFormat="1">
      <c r="A323" s="13"/>
      <c r="B323" s="192"/>
      <c r="C323" s="13"/>
      <c r="D323" s="187" t="s">
        <v>165</v>
      </c>
      <c r="E323" s="193" t="s">
        <v>3</v>
      </c>
      <c r="F323" s="194" t="s">
        <v>1152</v>
      </c>
      <c r="G323" s="13"/>
      <c r="H323" s="195">
        <v>0.69799999999999995</v>
      </c>
      <c r="I323" s="196"/>
      <c r="J323" s="13"/>
      <c r="K323" s="13"/>
      <c r="L323" s="192"/>
      <c r="M323" s="197"/>
      <c r="N323" s="198"/>
      <c r="O323" s="198"/>
      <c r="P323" s="198"/>
      <c r="Q323" s="198"/>
      <c r="R323" s="198"/>
      <c r="S323" s="198"/>
      <c r="T323" s="19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3" t="s">
        <v>165</v>
      </c>
      <c r="AU323" s="193" t="s">
        <v>82</v>
      </c>
      <c r="AV323" s="13" t="s">
        <v>82</v>
      </c>
      <c r="AW323" s="13" t="s">
        <v>33</v>
      </c>
      <c r="AX323" s="13" t="s">
        <v>80</v>
      </c>
      <c r="AY323" s="193" t="s">
        <v>147</v>
      </c>
    </row>
    <row r="324" s="2" customFormat="1" ht="16.5" customHeight="1">
      <c r="A324" s="39"/>
      <c r="B324" s="173"/>
      <c r="C324" s="174" t="s">
        <v>635</v>
      </c>
      <c r="D324" s="174" t="s">
        <v>150</v>
      </c>
      <c r="E324" s="175" t="s">
        <v>547</v>
      </c>
      <c r="F324" s="176" t="s">
        <v>1153</v>
      </c>
      <c r="G324" s="177" t="s">
        <v>259</v>
      </c>
      <c r="H324" s="178">
        <v>23</v>
      </c>
      <c r="I324" s="179"/>
      <c r="J324" s="180">
        <f>ROUND(I324*H324,2)</f>
        <v>0</v>
      </c>
      <c r="K324" s="176" t="s">
        <v>241</v>
      </c>
      <c r="L324" s="40"/>
      <c r="M324" s="181" t="s">
        <v>3</v>
      </c>
      <c r="N324" s="182" t="s">
        <v>43</v>
      </c>
      <c r="O324" s="73"/>
      <c r="P324" s="183">
        <f>O324*H324</f>
        <v>0</v>
      </c>
      <c r="Q324" s="183">
        <v>0</v>
      </c>
      <c r="R324" s="183">
        <f>Q324*H324</f>
        <v>0</v>
      </c>
      <c r="S324" s="183">
        <v>0</v>
      </c>
      <c r="T324" s="18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185" t="s">
        <v>173</v>
      </c>
      <c r="AT324" s="185" t="s">
        <v>150</v>
      </c>
      <c r="AU324" s="185" t="s">
        <v>82</v>
      </c>
      <c r="AY324" s="20" t="s">
        <v>147</v>
      </c>
      <c r="BE324" s="186">
        <f>IF(N324="základní",J324,0)</f>
        <v>0</v>
      </c>
      <c r="BF324" s="186">
        <f>IF(N324="snížená",J324,0)</f>
        <v>0</v>
      </c>
      <c r="BG324" s="186">
        <f>IF(N324="zákl. přenesená",J324,0)</f>
        <v>0</v>
      </c>
      <c r="BH324" s="186">
        <f>IF(N324="sníž. přenesená",J324,0)</f>
        <v>0</v>
      </c>
      <c r="BI324" s="186">
        <f>IF(N324="nulová",J324,0)</f>
        <v>0</v>
      </c>
      <c r="BJ324" s="20" t="s">
        <v>80</v>
      </c>
      <c r="BK324" s="186">
        <f>ROUND(I324*H324,2)</f>
        <v>0</v>
      </c>
      <c r="BL324" s="20" t="s">
        <v>173</v>
      </c>
      <c r="BM324" s="185" t="s">
        <v>1154</v>
      </c>
    </row>
    <row r="325" s="2" customFormat="1">
      <c r="A325" s="39"/>
      <c r="B325" s="40"/>
      <c r="C325" s="39"/>
      <c r="D325" s="203" t="s">
        <v>243</v>
      </c>
      <c r="E325" s="39"/>
      <c r="F325" s="204" t="s">
        <v>550</v>
      </c>
      <c r="G325" s="39"/>
      <c r="H325" s="39"/>
      <c r="I325" s="189"/>
      <c r="J325" s="39"/>
      <c r="K325" s="39"/>
      <c r="L325" s="40"/>
      <c r="M325" s="190"/>
      <c r="N325" s="191"/>
      <c r="O325" s="73"/>
      <c r="P325" s="73"/>
      <c r="Q325" s="73"/>
      <c r="R325" s="73"/>
      <c r="S325" s="73"/>
      <c r="T325" s="74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20" t="s">
        <v>243</v>
      </c>
      <c r="AU325" s="20" t="s">
        <v>82</v>
      </c>
    </row>
    <row r="326" s="14" customFormat="1">
      <c r="A326" s="14"/>
      <c r="B326" s="205"/>
      <c r="C326" s="14"/>
      <c r="D326" s="187" t="s">
        <v>165</v>
      </c>
      <c r="E326" s="206" t="s">
        <v>3</v>
      </c>
      <c r="F326" s="207" t="s">
        <v>1155</v>
      </c>
      <c r="G326" s="14"/>
      <c r="H326" s="206" t="s">
        <v>3</v>
      </c>
      <c r="I326" s="208"/>
      <c r="J326" s="14"/>
      <c r="K326" s="14"/>
      <c r="L326" s="205"/>
      <c r="M326" s="209"/>
      <c r="N326" s="210"/>
      <c r="O326" s="210"/>
      <c r="P326" s="210"/>
      <c r="Q326" s="210"/>
      <c r="R326" s="210"/>
      <c r="S326" s="210"/>
      <c r="T326" s="21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6" t="s">
        <v>165</v>
      </c>
      <c r="AU326" s="206" t="s">
        <v>82</v>
      </c>
      <c r="AV326" s="14" t="s">
        <v>80</v>
      </c>
      <c r="AW326" s="14" t="s">
        <v>33</v>
      </c>
      <c r="AX326" s="14" t="s">
        <v>72</v>
      </c>
      <c r="AY326" s="206" t="s">
        <v>147</v>
      </c>
    </row>
    <row r="327" s="13" customFormat="1">
      <c r="A327" s="13"/>
      <c r="B327" s="192"/>
      <c r="C327" s="13"/>
      <c r="D327" s="187" t="s">
        <v>165</v>
      </c>
      <c r="E327" s="193" t="s">
        <v>3</v>
      </c>
      <c r="F327" s="194" t="s">
        <v>553</v>
      </c>
      <c r="G327" s="13"/>
      <c r="H327" s="195">
        <v>23</v>
      </c>
      <c r="I327" s="196"/>
      <c r="J327" s="13"/>
      <c r="K327" s="13"/>
      <c r="L327" s="192"/>
      <c r="M327" s="197"/>
      <c r="N327" s="198"/>
      <c r="O327" s="198"/>
      <c r="P327" s="198"/>
      <c r="Q327" s="198"/>
      <c r="R327" s="198"/>
      <c r="S327" s="198"/>
      <c r="T327" s="19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3" t="s">
        <v>165</v>
      </c>
      <c r="AU327" s="193" t="s">
        <v>82</v>
      </c>
      <c r="AV327" s="13" t="s">
        <v>82</v>
      </c>
      <c r="AW327" s="13" t="s">
        <v>33</v>
      </c>
      <c r="AX327" s="13" t="s">
        <v>80</v>
      </c>
      <c r="AY327" s="193" t="s">
        <v>147</v>
      </c>
    </row>
    <row r="328" s="2" customFormat="1" ht="24.15" customHeight="1">
      <c r="A328" s="39"/>
      <c r="B328" s="173"/>
      <c r="C328" s="228" t="s">
        <v>640</v>
      </c>
      <c r="D328" s="228" t="s">
        <v>457</v>
      </c>
      <c r="E328" s="229" t="s">
        <v>554</v>
      </c>
      <c r="F328" s="230" t="s">
        <v>1156</v>
      </c>
      <c r="G328" s="231" t="s">
        <v>259</v>
      </c>
      <c r="H328" s="232">
        <v>23</v>
      </c>
      <c r="I328" s="233"/>
      <c r="J328" s="234">
        <f>ROUND(I328*H328,2)</f>
        <v>0</v>
      </c>
      <c r="K328" s="230" t="s">
        <v>556</v>
      </c>
      <c r="L328" s="235"/>
      <c r="M328" s="236" t="s">
        <v>3</v>
      </c>
      <c r="N328" s="237" t="s">
        <v>43</v>
      </c>
      <c r="O328" s="73"/>
      <c r="P328" s="183">
        <f>O328*H328</f>
        <v>0</v>
      </c>
      <c r="Q328" s="183">
        <v>1</v>
      </c>
      <c r="R328" s="183">
        <f>Q328*H328</f>
        <v>23</v>
      </c>
      <c r="S328" s="183">
        <v>0</v>
      </c>
      <c r="T328" s="18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185" t="s">
        <v>194</v>
      </c>
      <c r="AT328" s="185" t="s">
        <v>457</v>
      </c>
      <c r="AU328" s="185" t="s">
        <v>82</v>
      </c>
      <c r="AY328" s="20" t="s">
        <v>147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20" t="s">
        <v>80</v>
      </c>
      <c r="BK328" s="186">
        <f>ROUND(I328*H328,2)</f>
        <v>0</v>
      </c>
      <c r="BL328" s="20" t="s">
        <v>173</v>
      </c>
      <c r="BM328" s="185" t="s">
        <v>1157</v>
      </c>
    </row>
    <row r="329" s="13" customFormat="1">
      <c r="A329" s="13"/>
      <c r="B329" s="192"/>
      <c r="C329" s="13"/>
      <c r="D329" s="187" t="s">
        <v>165</v>
      </c>
      <c r="E329" s="193" t="s">
        <v>3</v>
      </c>
      <c r="F329" s="194" t="s">
        <v>553</v>
      </c>
      <c r="G329" s="13"/>
      <c r="H329" s="195">
        <v>23</v>
      </c>
      <c r="I329" s="196"/>
      <c r="J329" s="13"/>
      <c r="K329" s="13"/>
      <c r="L329" s="192"/>
      <c r="M329" s="197"/>
      <c r="N329" s="198"/>
      <c r="O329" s="198"/>
      <c r="P329" s="198"/>
      <c r="Q329" s="198"/>
      <c r="R329" s="198"/>
      <c r="S329" s="198"/>
      <c r="T329" s="19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3" t="s">
        <v>165</v>
      </c>
      <c r="AU329" s="193" t="s">
        <v>82</v>
      </c>
      <c r="AV329" s="13" t="s">
        <v>82</v>
      </c>
      <c r="AW329" s="13" t="s">
        <v>33</v>
      </c>
      <c r="AX329" s="13" t="s">
        <v>80</v>
      </c>
      <c r="AY329" s="193" t="s">
        <v>147</v>
      </c>
    </row>
    <row r="330" s="2" customFormat="1" ht="24.15" customHeight="1">
      <c r="A330" s="39"/>
      <c r="B330" s="173"/>
      <c r="C330" s="174" t="s">
        <v>646</v>
      </c>
      <c r="D330" s="174" t="s">
        <v>150</v>
      </c>
      <c r="E330" s="175" t="s">
        <v>1158</v>
      </c>
      <c r="F330" s="176" t="s">
        <v>1159</v>
      </c>
      <c r="G330" s="177" t="s">
        <v>219</v>
      </c>
      <c r="H330" s="178">
        <v>188.536</v>
      </c>
      <c r="I330" s="179"/>
      <c r="J330" s="180">
        <f>ROUND(I330*H330,2)</f>
        <v>0</v>
      </c>
      <c r="K330" s="176" t="s">
        <v>241</v>
      </c>
      <c r="L330" s="40"/>
      <c r="M330" s="181" t="s">
        <v>3</v>
      </c>
      <c r="N330" s="182" t="s">
        <v>43</v>
      </c>
      <c r="O330" s="73"/>
      <c r="P330" s="183">
        <f>O330*H330</f>
        <v>0</v>
      </c>
      <c r="Q330" s="183">
        <v>0</v>
      </c>
      <c r="R330" s="183">
        <f>Q330*H330</f>
        <v>0</v>
      </c>
      <c r="S330" s="183">
        <v>0</v>
      </c>
      <c r="T330" s="18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185" t="s">
        <v>173</v>
      </c>
      <c r="AT330" s="185" t="s">
        <v>150</v>
      </c>
      <c r="AU330" s="185" t="s">
        <v>82</v>
      </c>
      <c r="AY330" s="20" t="s">
        <v>147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20" t="s">
        <v>80</v>
      </c>
      <c r="BK330" s="186">
        <f>ROUND(I330*H330,2)</f>
        <v>0</v>
      </c>
      <c r="BL330" s="20" t="s">
        <v>173</v>
      </c>
      <c r="BM330" s="185" t="s">
        <v>1160</v>
      </c>
    </row>
    <row r="331" s="2" customFormat="1">
      <c r="A331" s="39"/>
      <c r="B331" s="40"/>
      <c r="C331" s="39"/>
      <c r="D331" s="203" t="s">
        <v>243</v>
      </c>
      <c r="E331" s="39"/>
      <c r="F331" s="204" t="s">
        <v>1161</v>
      </c>
      <c r="G331" s="39"/>
      <c r="H331" s="39"/>
      <c r="I331" s="189"/>
      <c r="J331" s="39"/>
      <c r="K331" s="39"/>
      <c r="L331" s="40"/>
      <c r="M331" s="190"/>
      <c r="N331" s="191"/>
      <c r="O331" s="73"/>
      <c r="P331" s="73"/>
      <c r="Q331" s="73"/>
      <c r="R331" s="73"/>
      <c r="S331" s="73"/>
      <c r="T331" s="74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20" t="s">
        <v>243</v>
      </c>
      <c r="AU331" s="20" t="s">
        <v>82</v>
      </c>
    </row>
    <row r="332" s="14" customFormat="1">
      <c r="A332" s="14"/>
      <c r="B332" s="205"/>
      <c r="C332" s="14"/>
      <c r="D332" s="187" t="s">
        <v>165</v>
      </c>
      <c r="E332" s="206" t="s">
        <v>3</v>
      </c>
      <c r="F332" s="207" t="s">
        <v>1064</v>
      </c>
      <c r="G332" s="14"/>
      <c r="H332" s="206" t="s">
        <v>3</v>
      </c>
      <c r="I332" s="208"/>
      <c r="J332" s="14"/>
      <c r="K332" s="14"/>
      <c r="L332" s="205"/>
      <c r="M332" s="209"/>
      <c r="N332" s="210"/>
      <c r="O332" s="210"/>
      <c r="P332" s="210"/>
      <c r="Q332" s="210"/>
      <c r="R332" s="210"/>
      <c r="S332" s="210"/>
      <c r="T332" s="21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6" t="s">
        <v>165</v>
      </c>
      <c r="AU332" s="206" t="s">
        <v>82</v>
      </c>
      <c r="AV332" s="14" t="s">
        <v>80</v>
      </c>
      <c r="AW332" s="14" t="s">
        <v>33</v>
      </c>
      <c r="AX332" s="14" t="s">
        <v>72</v>
      </c>
      <c r="AY332" s="206" t="s">
        <v>147</v>
      </c>
    </row>
    <row r="333" s="14" customFormat="1">
      <c r="A333" s="14"/>
      <c r="B333" s="205"/>
      <c r="C333" s="14"/>
      <c r="D333" s="187" t="s">
        <v>165</v>
      </c>
      <c r="E333" s="206" t="s">
        <v>3</v>
      </c>
      <c r="F333" s="207" t="s">
        <v>1085</v>
      </c>
      <c r="G333" s="14"/>
      <c r="H333" s="206" t="s">
        <v>3</v>
      </c>
      <c r="I333" s="208"/>
      <c r="J333" s="14"/>
      <c r="K333" s="14"/>
      <c r="L333" s="205"/>
      <c r="M333" s="209"/>
      <c r="N333" s="210"/>
      <c r="O333" s="210"/>
      <c r="P333" s="210"/>
      <c r="Q333" s="210"/>
      <c r="R333" s="210"/>
      <c r="S333" s="210"/>
      <c r="T333" s="21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06" t="s">
        <v>165</v>
      </c>
      <c r="AU333" s="206" t="s">
        <v>82</v>
      </c>
      <c r="AV333" s="14" t="s">
        <v>80</v>
      </c>
      <c r="AW333" s="14" t="s">
        <v>33</v>
      </c>
      <c r="AX333" s="14" t="s">
        <v>72</v>
      </c>
      <c r="AY333" s="206" t="s">
        <v>147</v>
      </c>
    </row>
    <row r="334" s="13" customFormat="1">
      <c r="A334" s="13"/>
      <c r="B334" s="192"/>
      <c r="C334" s="13"/>
      <c r="D334" s="187" t="s">
        <v>165</v>
      </c>
      <c r="E334" s="193" t="s">
        <v>3</v>
      </c>
      <c r="F334" s="194" t="s">
        <v>1162</v>
      </c>
      <c r="G334" s="13"/>
      <c r="H334" s="195">
        <v>188.536</v>
      </c>
      <c r="I334" s="196"/>
      <c r="J334" s="13"/>
      <c r="K334" s="13"/>
      <c r="L334" s="192"/>
      <c r="M334" s="197"/>
      <c r="N334" s="198"/>
      <c r="O334" s="198"/>
      <c r="P334" s="198"/>
      <c r="Q334" s="198"/>
      <c r="R334" s="198"/>
      <c r="S334" s="198"/>
      <c r="T334" s="19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3" t="s">
        <v>165</v>
      </c>
      <c r="AU334" s="193" t="s">
        <v>82</v>
      </c>
      <c r="AV334" s="13" t="s">
        <v>82</v>
      </c>
      <c r="AW334" s="13" t="s">
        <v>33</v>
      </c>
      <c r="AX334" s="13" t="s">
        <v>80</v>
      </c>
      <c r="AY334" s="193" t="s">
        <v>147</v>
      </c>
    </row>
    <row r="335" s="2" customFormat="1" ht="24.15" customHeight="1">
      <c r="A335" s="39"/>
      <c r="B335" s="173"/>
      <c r="C335" s="228" t="s">
        <v>652</v>
      </c>
      <c r="D335" s="228" t="s">
        <v>457</v>
      </c>
      <c r="E335" s="229" t="s">
        <v>1163</v>
      </c>
      <c r="F335" s="230" t="s">
        <v>1164</v>
      </c>
      <c r="G335" s="231" t="s">
        <v>219</v>
      </c>
      <c r="H335" s="232">
        <v>197.96299999999999</v>
      </c>
      <c r="I335" s="233"/>
      <c r="J335" s="234">
        <f>ROUND(I335*H335,2)</f>
        <v>0</v>
      </c>
      <c r="K335" s="230" t="s">
        <v>241</v>
      </c>
      <c r="L335" s="235"/>
      <c r="M335" s="236" t="s">
        <v>3</v>
      </c>
      <c r="N335" s="237" t="s">
        <v>43</v>
      </c>
      <c r="O335" s="73"/>
      <c r="P335" s="183">
        <f>O335*H335</f>
        <v>0</v>
      </c>
      <c r="Q335" s="183">
        <v>0.0088000000000000005</v>
      </c>
      <c r="R335" s="183">
        <f>Q335*H335</f>
        <v>1.7420744000000001</v>
      </c>
      <c r="S335" s="183">
        <v>0</v>
      </c>
      <c r="T335" s="184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185" t="s">
        <v>194</v>
      </c>
      <c r="AT335" s="185" t="s">
        <v>457</v>
      </c>
      <c r="AU335" s="185" t="s">
        <v>82</v>
      </c>
      <c r="AY335" s="20" t="s">
        <v>147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20" t="s">
        <v>80</v>
      </c>
      <c r="BK335" s="186">
        <f>ROUND(I335*H335,2)</f>
        <v>0</v>
      </c>
      <c r="BL335" s="20" t="s">
        <v>173</v>
      </c>
      <c r="BM335" s="185" t="s">
        <v>1165</v>
      </c>
    </row>
    <row r="336" s="13" customFormat="1">
      <c r="A336" s="13"/>
      <c r="B336" s="192"/>
      <c r="C336" s="13"/>
      <c r="D336" s="187" t="s">
        <v>165</v>
      </c>
      <c r="E336" s="193" t="s">
        <v>3</v>
      </c>
      <c r="F336" s="194" t="s">
        <v>1166</v>
      </c>
      <c r="G336" s="13"/>
      <c r="H336" s="195">
        <v>197.96299999999999</v>
      </c>
      <c r="I336" s="196"/>
      <c r="J336" s="13"/>
      <c r="K336" s="13"/>
      <c r="L336" s="192"/>
      <c r="M336" s="197"/>
      <c r="N336" s="198"/>
      <c r="O336" s="198"/>
      <c r="P336" s="198"/>
      <c r="Q336" s="198"/>
      <c r="R336" s="198"/>
      <c r="S336" s="198"/>
      <c r="T336" s="19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3" t="s">
        <v>165</v>
      </c>
      <c r="AU336" s="193" t="s">
        <v>82</v>
      </c>
      <c r="AV336" s="13" t="s">
        <v>82</v>
      </c>
      <c r="AW336" s="13" t="s">
        <v>33</v>
      </c>
      <c r="AX336" s="13" t="s">
        <v>80</v>
      </c>
      <c r="AY336" s="193" t="s">
        <v>147</v>
      </c>
    </row>
    <row r="337" s="12" customFormat="1" ht="22.8" customHeight="1">
      <c r="A337" s="12"/>
      <c r="B337" s="160"/>
      <c r="C337" s="12"/>
      <c r="D337" s="161" t="s">
        <v>71</v>
      </c>
      <c r="E337" s="171" t="s">
        <v>173</v>
      </c>
      <c r="F337" s="171" t="s">
        <v>583</v>
      </c>
      <c r="G337" s="12"/>
      <c r="H337" s="12"/>
      <c r="I337" s="163"/>
      <c r="J337" s="172">
        <f>BK337</f>
        <v>0</v>
      </c>
      <c r="K337" s="12"/>
      <c r="L337" s="160"/>
      <c r="M337" s="165"/>
      <c r="N337" s="166"/>
      <c r="O337" s="166"/>
      <c r="P337" s="167">
        <f>SUM(P338:P357)</f>
        <v>0</v>
      </c>
      <c r="Q337" s="166"/>
      <c r="R337" s="167">
        <f>SUM(R338:R357)</f>
        <v>11.70323348</v>
      </c>
      <c r="S337" s="166"/>
      <c r="T337" s="168">
        <f>SUM(T338:T357)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161" t="s">
        <v>80</v>
      </c>
      <c r="AT337" s="169" t="s">
        <v>71</v>
      </c>
      <c r="AU337" s="169" t="s">
        <v>80</v>
      </c>
      <c r="AY337" s="161" t="s">
        <v>147</v>
      </c>
      <c r="BK337" s="170">
        <f>SUM(BK338:BK357)</f>
        <v>0</v>
      </c>
    </row>
    <row r="338" s="2" customFormat="1" ht="16.5" customHeight="1">
      <c r="A338" s="39"/>
      <c r="B338" s="173"/>
      <c r="C338" s="174" t="s">
        <v>658</v>
      </c>
      <c r="D338" s="174" t="s">
        <v>150</v>
      </c>
      <c r="E338" s="175" t="s">
        <v>1167</v>
      </c>
      <c r="F338" s="176" t="s">
        <v>1168</v>
      </c>
      <c r="G338" s="177" t="s">
        <v>240</v>
      </c>
      <c r="H338" s="178">
        <v>4.2309999999999999</v>
      </c>
      <c r="I338" s="179"/>
      <c r="J338" s="180">
        <f>ROUND(I338*H338,2)</f>
        <v>0</v>
      </c>
      <c r="K338" s="176" t="s">
        <v>241</v>
      </c>
      <c r="L338" s="40"/>
      <c r="M338" s="181" t="s">
        <v>3</v>
      </c>
      <c r="N338" s="182" t="s">
        <v>43</v>
      </c>
      <c r="O338" s="73"/>
      <c r="P338" s="183">
        <f>O338*H338</f>
        <v>0</v>
      </c>
      <c r="Q338" s="183">
        <v>2.5019800000000001</v>
      </c>
      <c r="R338" s="183">
        <f>Q338*H338</f>
        <v>10.585877379999999</v>
      </c>
      <c r="S338" s="183">
        <v>0</v>
      </c>
      <c r="T338" s="18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185" t="s">
        <v>173</v>
      </c>
      <c r="AT338" s="185" t="s">
        <v>150</v>
      </c>
      <c r="AU338" s="185" t="s">
        <v>82</v>
      </c>
      <c r="AY338" s="20" t="s">
        <v>147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20" t="s">
        <v>80</v>
      </c>
      <c r="BK338" s="186">
        <f>ROUND(I338*H338,2)</f>
        <v>0</v>
      </c>
      <c r="BL338" s="20" t="s">
        <v>173</v>
      </c>
      <c r="BM338" s="185" t="s">
        <v>1169</v>
      </c>
    </row>
    <row r="339" s="2" customFormat="1">
      <c r="A339" s="39"/>
      <c r="B339" s="40"/>
      <c r="C339" s="39"/>
      <c r="D339" s="203" t="s">
        <v>243</v>
      </c>
      <c r="E339" s="39"/>
      <c r="F339" s="204" t="s">
        <v>1170</v>
      </c>
      <c r="G339" s="39"/>
      <c r="H339" s="39"/>
      <c r="I339" s="189"/>
      <c r="J339" s="39"/>
      <c r="K339" s="39"/>
      <c r="L339" s="40"/>
      <c r="M339" s="190"/>
      <c r="N339" s="191"/>
      <c r="O339" s="73"/>
      <c r="P339" s="73"/>
      <c r="Q339" s="73"/>
      <c r="R339" s="73"/>
      <c r="S339" s="73"/>
      <c r="T339" s="74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20" t="s">
        <v>243</v>
      </c>
      <c r="AU339" s="20" t="s">
        <v>82</v>
      </c>
    </row>
    <row r="340" s="14" customFormat="1">
      <c r="A340" s="14"/>
      <c r="B340" s="205"/>
      <c r="C340" s="14"/>
      <c r="D340" s="187" t="s">
        <v>165</v>
      </c>
      <c r="E340" s="206" t="s">
        <v>3</v>
      </c>
      <c r="F340" s="207" t="s">
        <v>1064</v>
      </c>
      <c r="G340" s="14"/>
      <c r="H340" s="206" t="s">
        <v>3</v>
      </c>
      <c r="I340" s="208"/>
      <c r="J340" s="14"/>
      <c r="K340" s="14"/>
      <c r="L340" s="205"/>
      <c r="M340" s="209"/>
      <c r="N340" s="210"/>
      <c r="O340" s="210"/>
      <c r="P340" s="210"/>
      <c r="Q340" s="210"/>
      <c r="R340" s="210"/>
      <c r="S340" s="210"/>
      <c r="T340" s="21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6" t="s">
        <v>165</v>
      </c>
      <c r="AU340" s="206" t="s">
        <v>82</v>
      </c>
      <c r="AV340" s="14" t="s">
        <v>80</v>
      </c>
      <c r="AW340" s="14" t="s">
        <v>33</v>
      </c>
      <c r="AX340" s="14" t="s">
        <v>72</v>
      </c>
      <c r="AY340" s="206" t="s">
        <v>147</v>
      </c>
    </row>
    <row r="341" s="14" customFormat="1">
      <c r="A341" s="14"/>
      <c r="B341" s="205"/>
      <c r="C341" s="14"/>
      <c r="D341" s="187" t="s">
        <v>165</v>
      </c>
      <c r="E341" s="206" t="s">
        <v>3</v>
      </c>
      <c r="F341" s="207" t="s">
        <v>1085</v>
      </c>
      <c r="G341" s="14"/>
      <c r="H341" s="206" t="s">
        <v>3</v>
      </c>
      <c r="I341" s="208"/>
      <c r="J341" s="14"/>
      <c r="K341" s="14"/>
      <c r="L341" s="205"/>
      <c r="M341" s="209"/>
      <c r="N341" s="210"/>
      <c r="O341" s="210"/>
      <c r="P341" s="210"/>
      <c r="Q341" s="210"/>
      <c r="R341" s="210"/>
      <c r="S341" s="210"/>
      <c r="T341" s="21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06" t="s">
        <v>165</v>
      </c>
      <c r="AU341" s="206" t="s">
        <v>82</v>
      </c>
      <c r="AV341" s="14" t="s">
        <v>80</v>
      </c>
      <c r="AW341" s="14" t="s">
        <v>33</v>
      </c>
      <c r="AX341" s="14" t="s">
        <v>72</v>
      </c>
      <c r="AY341" s="206" t="s">
        <v>147</v>
      </c>
    </row>
    <row r="342" s="13" customFormat="1">
      <c r="A342" s="13"/>
      <c r="B342" s="192"/>
      <c r="C342" s="13"/>
      <c r="D342" s="187" t="s">
        <v>165</v>
      </c>
      <c r="E342" s="193" t="s">
        <v>3</v>
      </c>
      <c r="F342" s="194" t="s">
        <v>1171</v>
      </c>
      <c r="G342" s="13"/>
      <c r="H342" s="195">
        <v>4.2309999999999999</v>
      </c>
      <c r="I342" s="196"/>
      <c r="J342" s="13"/>
      <c r="K342" s="13"/>
      <c r="L342" s="192"/>
      <c r="M342" s="197"/>
      <c r="N342" s="198"/>
      <c r="O342" s="198"/>
      <c r="P342" s="198"/>
      <c r="Q342" s="198"/>
      <c r="R342" s="198"/>
      <c r="S342" s="198"/>
      <c r="T342" s="19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3" t="s">
        <v>165</v>
      </c>
      <c r="AU342" s="193" t="s">
        <v>82</v>
      </c>
      <c r="AV342" s="13" t="s">
        <v>82</v>
      </c>
      <c r="AW342" s="13" t="s">
        <v>33</v>
      </c>
      <c r="AX342" s="13" t="s">
        <v>80</v>
      </c>
      <c r="AY342" s="193" t="s">
        <v>147</v>
      </c>
    </row>
    <row r="343" s="2" customFormat="1" ht="16.5" customHeight="1">
      <c r="A343" s="39"/>
      <c r="B343" s="173"/>
      <c r="C343" s="174" t="s">
        <v>663</v>
      </c>
      <c r="D343" s="174" t="s">
        <v>150</v>
      </c>
      <c r="E343" s="175" t="s">
        <v>1172</v>
      </c>
      <c r="F343" s="176" t="s">
        <v>1173</v>
      </c>
      <c r="G343" s="177" t="s">
        <v>219</v>
      </c>
      <c r="H343" s="178">
        <v>28.204000000000001</v>
      </c>
      <c r="I343" s="179"/>
      <c r="J343" s="180">
        <f>ROUND(I343*H343,2)</f>
        <v>0</v>
      </c>
      <c r="K343" s="176" t="s">
        <v>241</v>
      </c>
      <c r="L343" s="40"/>
      <c r="M343" s="181" t="s">
        <v>3</v>
      </c>
      <c r="N343" s="182" t="s">
        <v>43</v>
      </c>
      <c r="O343" s="73"/>
      <c r="P343" s="183">
        <f>O343*H343</f>
        <v>0</v>
      </c>
      <c r="Q343" s="183">
        <v>0.011169999999999999</v>
      </c>
      <c r="R343" s="183">
        <f>Q343*H343</f>
        <v>0.31503868000000002</v>
      </c>
      <c r="S343" s="183">
        <v>0</v>
      </c>
      <c r="T343" s="184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185" t="s">
        <v>173</v>
      </c>
      <c r="AT343" s="185" t="s">
        <v>150</v>
      </c>
      <c r="AU343" s="185" t="s">
        <v>82</v>
      </c>
      <c r="AY343" s="20" t="s">
        <v>147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20" t="s">
        <v>80</v>
      </c>
      <c r="BK343" s="186">
        <f>ROUND(I343*H343,2)</f>
        <v>0</v>
      </c>
      <c r="BL343" s="20" t="s">
        <v>173</v>
      </c>
      <c r="BM343" s="185" t="s">
        <v>1174</v>
      </c>
    </row>
    <row r="344" s="2" customFormat="1">
      <c r="A344" s="39"/>
      <c r="B344" s="40"/>
      <c r="C344" s="39"/>
      <c r="D344" s="203" t="s">
        <v>243</v>
      </c>
      <c r="E344" s="39"/>
      <c r="F344" s="204" t="s">
        <v>1175</v>
      </c>
      <c r="G344" s="39"/>
      <c r="H344" s="39"/>
      <c r="I344" s="189"/>
      <c r="J344" s="39"/>
      <c r="K344" s="39"/>
      <c r="L344" s="40"/>
      <c r="M344" s="190"/>
      <c r="N344" s="191"/>
      <c r="O344" s="73"/>
      <c r="P344" s="73"/>
      <c r="Q344" s="73"/>
      <c r="R344" s="73"/>
      <c r="S344" s="73"/>
      <c r="T344" s="74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20" t="s">
        <v>243</v>
      </c>
      <c r="AU344" s="20" t="s">
        <v>82</v>
      </c>
    </row>
    <row r="345" s="14" customFormat="1">
      <c r="A345" s="14"/>
      <c r="B345" s="205"/>
      <c r="C345" s="14"/>
      <c r="D345" s="187" t="s">
        <v>165</v>
      </c>
      <c r="E345" s="206" t="s">
        <v>3</v>
      </c>
      <c r="F345" s="207" t="s">
        <v>1064</v>
      </c>
      <c r="G345" s="14"/>
      <c r="H345" s="206" t="s">
        <v>3</v>
      </c>
      <c r="I345" s="208"/>
      <c r="J345" s="14"/>
      <c r="K345" s="14"/>
      <c r="L345" s="205"/>
      <c r="M345" s="209"/>
      <c r="N345" s="210"/>
      <c r="O345" s="210"/>
      <c r="P345" s="210"/>
      <c r="Q345" s="210"/>
      <c r="R345" s="210"/>
      <c r="S345" s="210"/>
      <c r="T345" s="21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6" t="s">
        <v>165</v>
      </c>
      <c r="AU345" s="206" t="s">
        <v>82</v>
      </c>
      <c r="AV345" s="14" t="s">
        <v>80</v>
      </c>
      <c r="AW345" s="14" t="s">
        <v>33</v>
      </c>
      <c r="AX345" s="14" t="s">
        <v>72</v>
      </c>
      <c r="AY345" s="206" t="s">
        <v>147</v>
      </c>
    </row>
    <row r="346" s="14" customFormat="1">
      <c r="A346" s="14"/>
      <c r="B346" s="205"/>
      <c r="C346" s="14"/>
      <c r="D346" s="187" t="s">
        <v>165</v>
      </c>
      <c r="E346" s="206" t="s">
        <v>3</v>
      </c>
      <c r="F346" s="207" t="s">
        <v>1085</v>
      </c>
      <c r="G346" s="14"/>
      <c r="H346" s="206" t="s">
        <v>3</v>
      </c>
      <c r="I346" s="208"/>
      <c r="J346" s="14"/>
      <c r="K346" s="14"/>
      <c r="L346" s="205"/>
      <c r="M346" s="209"/>
      <c r="N346" s="210"/>
      <c r="O346" s="210"/>
      <c r="P346" s="210"/>
      <c r="Q346" s="210"/>
      <c r="R346" s="210"/>
      <c r="S346" s="210"/>
      <c r="T346" s="21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06" t="s">
        <v>165</v>
      </c>
      <c r="AU346" s="206" t="s">
        <v>82</v>
      </c>
      <c r="AV346" s="14" t="s">
        <v>80</v>
      </c>
      <c r="AW346" s="14" t="s">
        <v>33</v>
      </c>
      <c r="AX346" s="14" t="s">
        <v>72</v>
      </c>
      <c r="AY346" s="206" t="s">
        <v>147</v>
      </c>
    </row>
    <row r="347" s="13" customFormat="1">
      <c r="A347" s="13"/>
      <c r="B347" s="192"/>
      <c r="C347" s="13"/>
      <c r="D347" s="187" t="s">
        <v>165</v>
      </c>
      <c r="E347" s="193" t="s">
        <v>3</v>
      </c>
      <c r="F347" s="194" t="s">
        <v>1176</v>
      </c>
      <c r="G347" s="13"/>
      <c r="H347" s="195">
        <v>28.204000000000001</v>
      </c>
      <c r="I347" s="196"/>
      <c r="J347" s="13"/>
      <c r="K347" s="13"/>
      <c r="L347" s="192"/>
      <c r="M347" s="197"/>
      <c r="N347" s="198"/>
      <c r="O347" s="198"/>
      <c r="P347" s="198"/>
      <c r="Q347" s="198"/>
      <c r="R347" s="198"/>
      <c r="S347" s="198"/>
      <c r="T347" s="19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3" t="s">
        <v>165</v>
      </c>
      <c r="AU347" s="193" t="s">
        <v>82</v>
      </c>
      <c r="AV347" s="13" t="s">
        <v>82</v>
      </c>
      <c r="AW347" s="13" t="s">
        <v>33</v>
      </c>
      <c r="AX347" s="13" t="s">
        <v>80</v>
      </c>
      <c r="AY347" s="193" t="s">
        <v>147</v>
      </c>
    </row>
    <row r="348" s="2" customFormat="1" ht="16.5" customHeight="1">
      <c r="A348" s="39"/>
      <c r="B348" s="173"/>
      <c r="C348" s="174" t="s">
        <v>669</v>
      </c>
      <c r="D348" s="174" t="s">
        <v>150</v>
      </c>
      <c r="E348" s="175" t="s">
        <v>1177</v>
      </c>
      <c r="F348" s="176" t="s">
        <v>1178</v>
      </c>
      <c r="G348" s="177" t="s">
        <v>219</v>
      </c>
      <c r="H348" s="178">
        <v>28.204000000000001</v>
      </c>
      <c r="I348" s="179"/>
      <c r="J348" s="180">
        <f>ROUND(I348*H348,2)</f>
        <v>0</v>
      </c>
      <c r="K348" s="176" t="s">
        <v>241</v>
      </c>
      <c r="L348" s="40"/>
      <c r="M348" s="181" t="s">
        <v>3</v>
      </c>
      <c r="N348" s="182" t="s">
        <v>43</v>
      </c>
      <c r="O348" s="73"/>
      <c r="P348" s="183">
        <f>O348*H348</f>
        <v>0</v>
      </c>
      <c r="Q348" s="183">
        <v>0</v>
      </c>
      <c r="R348" s="183">
        <f>Q348*H348</f>
        <v>0</v>
      </c>
      <c r="S348" s="183">
        <v>0</v>
      </c>
      <c r="T348" s="18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185" t="s">
        <v>173</v>
      </c>
      <c r="AT348" s="185" t="s">
        <v>150</v>
      </c>
      <c r="AU348" s="185" t="s">
        <v>82</v>
      </c>
      <c r="AY348" s="20" t="s">
        <v>147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20" t="s">
        <v>80</v>
      </c>
      <c r="BK348" s="186">
        <f>ROUND(I348*H348,2)</f>
        <v>0</v>
      </c>
      <c r="BL348" s="20" t="s">
        <v>173</v>
      </c>
      <c r="BM348" s="185" t="s">
        <v>1179</v>
      </c>
    </row>
    <row r="349" s="2" customFormat="1">
      <c r="A349" s="39"/>
      <c r="B349" s="40"/>
      <c r="C349" s="39"/>
      <c r="D349" s="203" t="s">
        <v>243</v>
      </c>
      <c r="E349" s="39"/>
      <c r="F349" s="204" t="s">
        <v>1180</v>
      </c>
      <c r="G349" s="39"/>
      <c r="H349" s="39"/>
      <c r="I349" s="189"/>
      <c r="J349" s="39"/>
      <c r="K349" s="39"/>
      <c r="L349" s="40"/>
      <c r="M349" s="190"/>
      <c r="N349" s="191"/>
      <c r="O349" s="73"/>
      <c r="P349" s="73"/>
      <c r="Q349" s="73"/>
      <c r="R349" s="73"/>
      <c r="S349" s="73"/>
      <c r="T349" s="74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20" t="s">
        <v>243</v>
      </c>
      <c r="AU349" s="20" t="s">
        <v>82</v>
      </c>
    </row>
    <row r="350" s="14" customFormat="1">
      <c r="A350" s="14"/>
      <c r="B350" s="205"/>
      <c r="C350" s="14"/>
      <c r="D350" s="187" t="s">
        <v>165</v>
      </c>
      <c r="E350" s="206" t="s">
        <v>3</v>
      </c>
      <c r="F350" s="207" t="s">
        <v>1064</v>
      </c>
      <c r="G350" s="14"/>
      <c r="H350" s="206" t="s">
        <v>3</v>
      </c>
      <c r="I350" s="208"/>
      <c r="J350" s="14"/>
      <c r="K350" s="14"/>
      <c r="L350" s="205"/>
      <c r="M350" s="209"/>
      <c r="N350" s="210"/>
      <c r="O350" s="210"/>
      <c r="P350" s="210"/>
      <c r="Q350" s="210"/>
      <c r="R350" s="210"/>
      <c r="S350" s="210"/>
      <c r="T350" s="21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06" t="s">
        <v>165</v>
      </c>
      <c r="AU350" s="206" t="s">
        <v>82</v>
      </c>
      <c r="AV350" s="14" t="s">
        <v>80</v>
      </c>
      <c r="AW350" s="14" t="s">
        <v>33</v>
      </c>
      <c r="AX350" s="14" t="s">
        <v>72</v>
      </c>
      <c r="AY350" s="206" t="s">
        <v>147</v>
      </c>
    </row>
    <row r="351" s="14" customFormat="1">
      <c r="A351" s="14"/>
      <c r="B351" s="205"/>
      <c r="C351" s="14"/>
      <c r="D351" s="187" t="s">
        <v>165</v>
      </c>
      <c r="E351" s="206" t="s">
        <v>3</v>
      </c>
      <c r="F351" s="207" t="s">
        <v>1085</v>
      </c>
      <c r="G351" s="14"/>
      <c r="H351" s="206" t="s">
        <v>3</v>
      </c>
      <c r="I351" s="208"/>
      <c r="J351" s="14"/>
      <c r="K351" s="14"/>
      <c r="L351" s="205"/>
      <c r="M351" s="209"/>
      <c r="N351" s="210"/>
      <c r="O351" s="210"/>
      <c r="P351" s="210"/>
      <c r="Q351" s="210"/>
      <c r="R351" s="210"/>
      <c r="S351" s="210"/>
      <c r="T351" s="21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06" t="s">
        <v>165</v>
      </c>
      <c r="AU351" s="206" t="s">
        <v>82</v>
      </c>
      <c r="AV351" s="14" t="s">
        <v>80</v>
      </c>
      <c r="AW351" s="14" t="s">
        <v>33</v>
      </c>
      <c r="AX351" s="14" t="s">
        <v>72</v>
      </c>
      <c r="AY351" s="206" t="s">
        <v>147</v>
      </c>
    </row>
    <row r="352" s="13" customFormat="1">
      <c r="A352" s="13"/>
      <c r="B352" s="192"/>
      <c r="C352" s="13"/>
      <c r="D352" s="187" t="s">
        <v>165</v>
      </c>
      <c r="E352" s="193" t="s">
        <v>3</v>
      </c>
      <c r="F352" s="194" t="s">
        <v>1176</v>
      </c>
      <c r="G352" s="13"/>
      <c r="H352" s="195">
        <v>28.204000000000001</v>
      </c>
      <c r="I352" s="196"/>
      <c r="J352" s="13"/>
      <c r="K352" s="13"/>
      <c r="L352" s="192"/>
      <c r="M352" s="197"/>
      <c r="N352" s="198"/>
      <c r="O352" s="198"/>
      <c r="P352" s="198"/>
      <c r="Q352" s="198"/>
      <c r="R352" s="198"/>
      <c r="S352" s="198"/>
      <c r="T352" s="19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3" t="s">
        <v>165</v>
      </c>
      <c r="AU352" s="193" t="s">
        <v>82</v>
      </c>
      <c r="AV352" s="13" t="s">
        <v>82</v>
      </c>
      <c r="AW352" s="13" t="s">
        <v>33</v>
      </c>
      <c r="AX352" s="13" t="s">
        <v>80</v>
      </c>
      <c r="AY352" s="193" t="s">
        <v>147</v>
      </c>
    </row>
    <row r="353" s="2" customFormat="1" ht="16.5" customHeight="1">
      <c r="A353" s="39"/>
      <c r="B353" s="173"/>
      <c r="C353" s="174" t="s">
        <v>674</v>
      </c>
      <c r="D353" s="174" t="s">
        <v>150</v>
      </c>
      <c r="E353" s="175" t="s">
        <v>1181</v>
      </c>
      <c r="F353" s="176" t="s">
        <v>1182</v>
      </c>
      <c r="G353" s="177" t="s">
        <v>259</v>
      </c>
      <c r="H353" s="178">
        <v>0.76200000000000001</v>
      </c>
      <c r="I353" s="179"/>
      <c r="J353" s="180">
        <f>ROUND(I353*H353,2)</f>
        <v>0</v>
      </c>
      <c r="K353" s="176" t="s">
        <v>241</v>
      </c>
      <c r="L353" s="40"/>
      <c r="M353" s="181" t="s">
        <v>3</v>
      </c>
      <c r="N353" s="182" t="s">
        <v>43</v>
      </c>
      <c r="O353" s="73"/>
      <c r="P353" s="183">
        <f>O353*H353</f>
        <v>0</v>
      </c>
      <c r="Q353" s="183">
        <v>1.05291</v>
      </c>
      <c r="R353" s="183">
        <f>Q353*H353</f>
        <v>0.80231742000000006</v>
      </c>
      <c r="S353" s="183">
        <v>0</v>
      </c>
      <c r="T353" s="18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185" t="s">
        <v>173</v>
      </c>
      <c r="AT353" s="185" t="s">
        <v>150</v>
      </c>
      <c r="AU353" s="185" t="s">
        <v>82</v>
      </c>
      <c r="AY353" s="20" t="s">
        <v>147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20" t="s">
        <v>80</v>
      </c>
      <c r="BK353" s="186">
        <f>ROUND(I353*H353,2)</f>
        <v>0</v>
      </c>
      <c r="BL353" s="20" t="s">
        <v>173</v>
      </c>
      <c r="BM353" s="185" t="s">
        <v>1183</v>
      </c>
    </row>
    <row r="354" s="2" customFormat="1">
      <c r="A354" s="39"/>
      <c r="B354" s="40"/>
      <c r="C354" s="39"/>
      <c r="D354" s="203" t="s">
        <v>243</v>
      </c>
      <c r="E354" s="39"/>
      <c r="F354" s="204" t="s">
        <v>1184</v>
      </c>
      <c r="G354" s="39"/>
      <c r="H354" s="39"/>
      <c r="I354" s="189"/>
      <c r="J354" s="39"/>
      <c r="K354" s="39"/>
      <c r="L354" s="40"/>
      <c r="M354" s="190"/>
      <c r="N354" s="191"/>
      <c r="O354" s="73"/>
      <c r="P354" s="73"/>
      <c r="Q354" s="73"/>
      <c r="R354" s="73"/>
      <c r="S354" s="73"/>
      <c r="T354" s="74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20" t="s">
        <v>243</v>
      </c>
      <c r="AU354" s="20" t="s">
        <v>82</v>
      </c>
    </row>
    <row r="355" s="14" customFormat="1">
      <c r="A355" s="14"/>
      <c r="B355" s="205"/>
      <c r="C355" s="14"/>
      <c r="D355" s="187" t="s">
        <v>165</v>
      </c>
      <c r="E355" s="206" t="s">
        <v>3</v>
      </c>
      <c r="F355" s="207" t="s">
        <v>1064</v>
      </c>
      <c r="G355" s="14"/>
      <c r="H355" s="206" t="s">
        <v>3</v>
      </c>
      <c r="I355" s="208"/>
      <c r="J355" s="14"/>
      <c r="K355" s="14"/>
      <c r="L355" s="205"/>
      <c r="M355" s="209"/>
      <c r="N355" s="210"/>
      <c r="O355" s="210"/>
      <c r="P355" s="210"/>
      <c r="Q355" s="210"/>
      <c r="R355" s="210"/>
      <c r="S355" s="210"/>
      <c r="T355" s="21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6" t="s">
        <v>165</v>
      </c>
      <c r="AU355" s="206" t="s">
        <v>82</v>
      </c>
      <c r="AV355" s="14" t="s">
        <v>80</v>
      </c>
      <c r="AW355" s="14" t="s">
        <v>33</v>
      </c>
      <c r="AX355" s="14" t="s">
        <v>72</v>
      </c>
      <c r="AY355" s="206" t="s">
        <v>147</v>
      </c>
    </row>
    <row r="356" s="14" customFormat="1">
      <c r="A356" s="14"/>
      <c r="B356" s="205"/>
      <c r="C356" s="14"/>
      <c r="D356" s="187" t="s">
        <v>165</v>
      </c>
      <c r="E356" s="206" t="s">
        <v>3</v>
      </c>
      <c r="F356" s="207" t="s">
        <v>1085</v>
      </c>
      <c r="G356" s="14"/>
      <c r="H356" s="206" t="s">
        <v>3</v>
      </c>
      <c r="I356" s="208"/>
      <c r="J356" s="14"/>
      <c r="K356" s="14"/>
      <c r="L356" s="205"/>
      <c r="M356" s="209"/>
      <c r="N356" s="210"/>
      <c r="O356" s="210"/>
      <c r="P356" s="210"/>
      <c r="Q356" s="210"/>
      <c r="R356" s="210"/>
      <c r="S356" s="210"/>
      <c r="T356" s="21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06" t="s">
        <v>165</v>
      </c>
      <c r="AU356" s="206" t="s">
        <v>82</v>
      </c>
      <c r="AV356" s="14" t="s">
        <v>80</v>
      </c>
      <c r="AW356" s="14" t="s">
        <v>33</v>
      </c>
      <c r="AX356" s="14" t="s">
        <v>72</v>
      </c>
      <c r="AY356" s="206" t="s">
        <v>147</v>
      </c>
    </row>
    <row r="357" s="13" customFormat="1">
      <c r="A357" s="13"/>
      <c r="B357" s="192"/>
      <c r="C357" s="13"/>
      <c r="D357" s="187" t="s">
        <v>165</v>
      </c>
      <c r="E357" s="193" t="s">
        <v>3</v>
      </c>
      <c r="F357" s="194" t="s">
        <v>1185</v>
      </c>
      <c r="G357" s="13"/>
      <c r="H357" s="195">
        <v>0.76200000000000001</v>
      </c>
      <c r="I357" s="196"/>
      <c r="J357" s="13"/>
      <c r="K357" s="13"/>
      <c r="L357" s="192"/>
      <c r="M357" s="197"/>
      <c r="N357" s="198"/>
      <c r="O357" s="198"/>
      <c r="P357" s="198"/>
      <c r="Q357" s="198"/>
      <c r="R357" s="198"/>
      <c r="S357" s="198"/>
      <c r="T357" s="19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3" t="s">
        <v>165</v>
      </c>
      <c r="AU357" s="193" t="s">
        <v>82</v>
      </c>
      <c r="AV357" s="13" t="s">
        <v>82</v>
      </c>
      <c r="AW357" s="13" t="s">
        <v>33</v>
      </c>
      <c r="AX357" s="13" t="s">
        <v>80</v>
      </c>
      <c r="AY357" s="193" t="s">
        <v>147</v>
      </c>
    </row>
    <row r="358" s="12" customFormat="1" ht="22.8" customHeight="1">
      <c r="A358" s="12"/>
      <c r="B358" s="160"/>
      <c r="C358" s="12"/>
      <c r="D358" s="161" t="s">
        <v>71</v>
      </c>
      <c r="E358" s="171" t="s">
        <v>146</v>
      </c>
      <c r="F358" s="171" t="s">
        <v>592</v>
      </c>
      <c r="G358" s="12"/>
      <c r="H358" s="12"/>
      <c r="I358" s="163"/>
      <c r="J358" s="172">
        <f>BK358</f>
        <v>0</v>
      </c>
      <c r="K358" s="12"/>
      <c r="L358" s="160"/>
      <c r="M358" s="165"/>
      <c r="N358" s="166"/>
      <c r="O358" s="166"/>
      <c r="P358" s="167">
        <f>SUM(P359:P363)</f>
        <v>0</v>
      </c>
      <c r="Q358" s="166"/>
      <c r="R358" s="167">
        <f>SUM(R359:R363)</f>
        <v>491.57598000000002</v>
      </c>
      <c r="S358" s="166"/>
      <c r="T358" s="168">
        <f>SUM(T359:T363)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61" t="s">
        <v>80</v>
      </c>
      <c r="AT358" s="169" t="s">
        <v>71</v>
      </c>
      <c r="AU358" s="169" t="s">
        <v>80</v>
      </c>
      <c r="AY358" s="161" t="s">
        <v>147</v>
      </c>
      <c r="BK358" s="170">
        <f>SUM(BK359:BK363)</f>
        <v>0</v>
      </c>
    </row>
    <row r="359" s="2" customFormat="1" ht="24.15" customHeight="1">
      <c r="A359" s="39"/>
      <c r="B359" s="173"/>
      <c r="C359" s="174" t="s">
        <v>680</v>
      </c>
      <c r="D359" s="174" t="s">
        <v>150</v>
      </c>
      <c r="E359" s="175" t="s">
        <v>594</v>
      </c>
      <c r="F359" s="176" t="s">
        <v>595</v>
      </c>
      <c r="G359" s="177" t="s">
        <v>219</v>
      </c>
      <c r="H359" s="178">
        <v>1022.2000000000001</v>
      </c>
      <c r="I359" s="179"/>
      <c r="J359" s="180">
        <f>ROUND(I359*H359,2)</f>
        <v>0</v>
      </c>
      <c r="K359" s="176" t="s">
        <v>241</v>
      </c>
      <c r="L359" s="40"/>
      <c r="M359" s="181" t="s">
        <v>3</v>
      </c>
      <c r="N359" s="182" t="s">
        <v>43</v>
      </c>
      <c r="O359" s="73"/>
      <c r="P359" s="183">
        <f>O359*H359</f>
        <v>0</v>
      </c>
      <c r="Q359" s="183">
        <v>0.48089999999999999</v>
      </c>
      <c r="R359" s="183">
        <f>Q359*H359</f>
        <v>491.57598000000002</v>
      </c>
      <c r="S359" s="183">
        <v>0</v>
      </c>
      <c r="T359" s="18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185" t="s">
        <v>173</v>
      </c>
      <c r="AT359" s="185" t="s">
        <v>150</v>
      </c>
      <c r="AU359" s="185" t="s">
        <v>82</v>
      </c>
      <c r="AY359" s="20" t="s">
        <v>147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20" t="s">
        <v>80</v>
      </c>
      <c r="BK359" s="186">
        <f>ROUND(I359*H359,2)</f>
        <v>0</v>
      </c>
      <c r="BL359" s="20" t="s">
        <v>173</v>
      </c>
      <c r="BM359" s="185" t="s">
        <v>1186</v>
      </c>
    </row>
    <row r="360" s="2" customFormat="1">
      <c r="A360" s="39"/>
      <c r="B360" s="40"/>
      <c r="C360" s="39"/>
      <c r="D360" s="203" t="s">
        <v>243</v>
      </c>
      <c r="E360" s="39"/>
      <c r="F360" s="204" t="s">
        <v>597</v>
      </c>
      <c r="G360" s="39"/>
      <c r="H360" s="39"/>
      <c r="I360" s="189"/>
      <c r="J360" s="39"/>
      <c r="K360" s="39"/>
      <c r="L360" s="40"/>
      <c r="M360" s="190"/>
      <c r="N360" s="191"/>
      <c r="O360" s="73"/>
      <c r="P360" s="73"/>
      <c r="Q360" s="73"/>
      <c r="R360" s="73"/>
      <c r="S360" s="73"/>
      <c r="T360" s="74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20" t="s">
        <v>243</v>
      </c>
      <c r="AU360" s="20" t="s">
        <v>82</v>
      </c>
    </row>
    <row r="361" s="14" customFormat="1">
      <c r="A361" s="14"/>
      <c r="B361" s="205"/>
      <c r="C361" s="14"/>
      <c r="D361" s="187" t="s">
        <v>165</v>
      </c>
      <c r="E361" s="206" t="s">
        <v>3</v>
      </c>
      <c r="F361" s="207" t="s">
        <v>598</v>
      </c>
      <c r="G361" s="14"/>
      <c r="H361" s="206" t="s">
        <v>3</v>
      </c>
      <c r="I361" s="208"/>
      <c r="J361" s="14"/>
      <c r="K361" s="14"/>
      <c r="L361" s="205"/>
      <c r="M361" s="209"/>
      <c r="N361" s="210"/>
      <c r="O361" s="210"/>
      <c r="P361" s="210"/>
      <c r="Q361" s="210"/>
      <c r="R361" s="210"/>
      <c r="S361" s="210"/>
      <c r="T361" s="21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06" t="s">
        <v>165</v>
      </c>
      <c r="AU361" s="206" t="s">
        <v>82</v>
      </c>
      <c r="AV361" s="14" t="s">
        <v>80</v>
      </c>
      <c r="AW361" s="14" t="s">
        <v>33</v>
      </c>
      <c r="AX361" s="14" t="s">
        <v>72</v>
      </c>
      <c r="AY361" s="206" t="s">
        <v>147</v>
      </c>
    </row>
    <row r="362" s="14" customFormat="1">
      <c r="A362" s="14"/>
      <c r="B362" s="205"/>
      <c r="C362" s="14"/>
      <c r="D362" s="187" t="s">
        <v>165</v>
      </c>
      <c r="E362" s="206" t="s">
        <v>3</v>
      </c>
      <c r="F362" s="207" t="s">
        <v>1187</v>
      </c>
      <c r="G362" s="14"/>
      <c r="H362" s="206" t="s">
        <v>3</v>
      </c>
      <c r="I362" s="208"/>
      <c r="J362" s="14"/>
      <c r="K362" s="14"/>
      <c r="L362" s="205"/>
      <c r="M362" s="209"/>
      <c r="N362" s="210"/>
      <c r="O362" s="210"/>
      <c r="P362" s="210"/>
      <c r="Q362" s="210"/>
      <c r="R362" s="210"/>
      <c r="S362" s="210"/>
      <c r="T362" s="21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6" t="s">
        <v>165</v>
      </c>
      <c r="AU362" s="206" t="s">
        <v>82</v>
      </c>
      <c r="AV362" s="14" t="s">
        <v>80</v>
      </c>
      <c r="AW362" s="14" t="s">
        <v>33</v>
      </c>
      <c r="AX362" s="14" t="s">
        <v>72</v>
      </c>
      <c r="AY362" s="206" t="s">
        <v>147</v>
      </c>
    </row>
    <row r="363" s="13" customFormat="1">
      <c r="A363" s="13"/>
      <c r="B363" s="192"/>
      <c r="C363" s="13"/>
      <c r="D363" s="187" t="s">
        <v>165</v>
      </c>
      <c r="E363" s="193" t="s">
        <v>3</v>
      </c>
      <c r="F363" s="194" t="s">
        <v>1188</v>
      </c>
      <c r="G363" s="13"/>
      <c r="H363" s="195">
        <v>1022.2000000000001</v>
      </c>
      <c r="I363" s="196"/>
      <c r="J363" s="13"/>
      <c r="K363" s="13"/>
      <c r="L363" s="192"/>
      <c r="M363" s="197"/>
      <c r="N363" s="198"/>
      <c r="O363" s="198"/>
      <c r="P363" s="198"/>
      <c r="Q363" s="198"/>
      <c r="R363" s="198"/>
      <c r="S363" s="198"/>
      <c r="T363" s="19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3" t="s">
        <v>165</v>
      </c>
      <c r="AU363" s="193" t="s">
        <v>82</v>
      </c>
      <c r="AV363" s="13" t="s">
        <v>82</v>
      </c>
      <c r="AW363" s="13" t="s">
        <v>33</v>
      </c>
      <c r="AX363" s="13" t="s">
        <v>80</v>
      </c>
      <c r="AY363" s="193" t="s">
        <v>147</v>
      </c>
    </row>
    <row r="364" s="12" customFormat="1" ht="22.8" customHeight="1">
      <c r="A364" s="12"/>
      <c r="B364" s="160"/>
      <c r="C364" s="12"/>
      <c r="D364" s="161" t="s">
        <v>71</v>
      </c>
      <c r="E364" s="171" t="s">
        <v>182</v>
      </c>
      <c r="F364" s="171" t="s">
        <v>600</v>
      </c>
      <c r="G364" s="12"/>
      <c r="H364" s="12"/>
      <c r="I364" s="163"/>
      <c r="J364" s="172">
        <f>BK364</f>
        <v>0</v>
      </c>
      <c r="K364" s="12"/>
      <c r="L364" s="160"/>
      <c r="M364" s="165"/>
      <c r="N364" s="166"/>
      <c r="O364" s="166"/>
      <c r="P364" s="167">
        <f>SUM(P365:P423)</f>
        <v>0</v>
      </c>
      <c r="Q364" s="166"/>
      <c r="R364" s="167">
        <f>SUM(R365:R423)</f>
        <v>114.34196089000001</v>
      </c>
      <c r="S364" s="166"/>
      <c r="T364" s="168">
        <f>SUM(T365:T423)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61" t="s">
        <v>80</v>
      </c>
      <c r="AT364" s="169" t="s">
        <v>71</v>
      </c>
      <c r="AU364" s="169" t="s">
        <v>80</v>
      </c>
      <c r="AY364" s="161" t="s">
        <v>147</v>
      </c>
      <c r="BK364" s="170">
        <f>SUM(BK365:BK423)</f>
        <v>0</v>
      </c>
    </row>
    <row r="365" s="2" customFormat="1" ht="24.15" customHeight="1">
      <c r="A365" s="39"/>
      <c r="B365" s="173"/>
      <c r="C365" s="174" t="s">
        <v>689</v>
      </c>
      <c r="D365" s="174" t="s">
        <v>150</v>
      </c>
      <c r="E365" s="175" t="s">
        <v>625</v>
      </c>
      <c r="F365" s="176" t="s">
        <v>626</v>
      </c>
      <c r="G365" s="177" t="s">
        <v>219</v>
      </c>
      <c r="H365" s="178">
        <v>65.450000000000003</v>
      </c>
      <c r="I365" s="179"/>
      <c r="J365" s="180">
        <f>ROUND(I365*H365,2)</f>
        <v>0</v>
      </c>
      <c r="K365" s="176" t="s">
        <v>241</v>
      </c>
      <c r="L365" s="40"/>
      <c r="M365" s="181" t="s">
        <v>3</v>
      </c>
      <c r="N365" s="182" t="s">
        <v>43</v>
      </c>
      <c r="O365" s="73"/>
      <c r="P365" s="183">
        <f>O365*H365</f>
        <v>0</v>
      </c>
      <c r="Q365" s="183">
        <v>0.11500000000000001</v>
      </c>
      <c r="R365" s="183">
        <f>Q365*H365</f>
        <v>7.5267500000000007</v>
      </c>
      <c r="S365" s="183">
        <v>0</v>
      </c>
      <c r="T365" s="18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185" t="s">
        <v>173</v>
      </c>
      <c r="AT365" s="185" t="s">
        <v>150</v>
      </c>
      <c r="AU365" s="185" t="s">
        <v>82</v>
      </c>
      <c r="AY365" s="20" t="s">
        <v>147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20" t="s">
        <v>80</v>
      </c>
      <c r="BK365" s="186">
        <f>ROUND(I365*H365,2)</f>
        <v>0</v>
      </c>
      <c r="BL365" s="20" t="s">
        <v>173</v>
      </c>
      <c r="BM365" s="185" t="s">
        <v>1189</v>
      </c>
    </row>
    <row r="366" s="2" customFormat="1">
      <c r="A366" s="39"/>
      <c r="B366" s="40"/>
      <c r="C366" s="39"/>
      <c r="D366" s="203" t="s">
        <v>243</v>
      </c>
      <c r="E366" s="39"/>
      <c r="F366" s="204" t="s">
        <v>628</v>
      </c>
      <c r="G366" s="39"/>
      <c r="H366" s="39"/>
      <c r="I366" s="189"/>
      <c r="J366" s="39"/>
      <c r="K366" s="39"/>
      <c r="L366" s="40"/>
      <c r="M366" s="190"/>
      <c r="N366" s="191"/>
      <c r="O366" s="73"/>
      <c r="P366" s="73"/>
      <c r="Q366" s="73"/>
      <c r="R366" s="73"/>
      <c r="S366" s="73"/>
      <c r="T366" s="74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20" t="s">
        <v>243</v>
      </c>
      <c r="AU366" s="20" t="s">
        <v>82</v>
      </c>
    </row>
    <row r="367" s="14" customFormat="1">
      <c r="A367" s="14"/>
      <c r="B367" s="205"/>
      <c r="C367" s="14"/>
      <c r="D367" s="187" t="s">
        <v>165</v>
      </c>
      <c r="E367" s="206" t="s">
        <v>3</v>
      </c>
      <c r="F367" s="207" t="s">
        <v>589</v>
      </c>
      <c r="G367" s="14"/>
      <c r="H367" s="206" t="s">
        <v>3</v>
      </c>
      <c r="I367" s="208"/>
      <c r="J367" s="14"/>
      <c r="K367" s="14"/>
      <c r="L367" s="205"/>
      <c r="M367" s="209"/>
      <c r="N367" s="210"/>
      <c r="O367" s="210"/>
      <c r="P367" s="210"/>
      <c r="Q367" s="210"/>
      <c r="R367" s="210"/>
      <c r="S367" s="210"/>
      <c r="T367" s="21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6" t="s">
        <v>165</v>
      </c>
      <c r="AU367" s="206" t="s">
        <v>82</v>
      </c>
      <c r="AV367" s="14" t="s">
        <v>80</v>
      </c>
      <c r="AW367" s="14" t="s">
        <v>33</v>
      </c>
      <c r="AX367" s="14" t="s">
        <v>72</v>
      </c>
      <c r="AY367" s="206" t="s">
        <v>147</v>
      </c>
    </row>
    <row r="368" s="14" customFormat="1">
      <c r="A368" s="14"/>
      <c r="B368" s="205"/>
      <c r="C368" s="14"/>
      <c r="D368" s="187" t="s">
        <v>165</v>
      </c>
      <c r="E368" s="206" t="s">
        <v>3</v>
      </c>
      <c r="F368" s="207" t="s">
        <v>590</v>
      </c>
      <c r="G368" s="14"/>
      <c r="H368" s="206" t="s">
        <v>3</v>
      </c>
      <c r="I368" s="208"/>
      <c r="J368" s="14"/>
      <c r="K368" s="14"/>
      <c r="L368" s="205"/>
      <c r="M368" s="209"/>
      <c r="N368" s="210"/>
      <c r="O368" s="210"/>
      <c r="P368" s="210"/>
      <c r="Q368" s="210"/>
      <c r="R368" s="210"/>
      <c r="S368" s="210"/>
      <c r="T368" s="21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6" t="s">
        <v>165</v>
      </c>
      <c r="AU368" s="206" t="s">
        <v>82</v>
      </c>
      <c r="AV368" s="14" t="s">
        <v>80</v>
      </c>
      <c r="AW368" s="14" t="s">
        <v>33</v>
      </c>
      <c r="AX368" s="14" t="s">
        <v>72</v>
      </c>
      <c r="AY368" s="206" t="s">
        <v>147</v>
      </c>
    </row>
    <row r="369" s="13" customFormat="1">
      <c r="A369" s="13"/>
      <c r="B369" s="192"/>
      <c r="C369" s="13"/>
      <c r="D369" s="187" t="s">
        <v>165</v>
      </c>
      <c r="E369" s="193" t="s">
        <v>3</v>
      </c>
      <c r="F369" s="194" t="s">
        <v>1190</v>
      </c>
      <c r="G369" s="13"/>
      <c r="H369" s="195">
        <v>65.450000000000003</v>
      </c>
      <c r="I369" s="196"/>
      <c r="J369" s="13"/>
      <c r="K369" s="13"/>
      <c r="L369" s="192"/>
      <c r="M369" s="197"/>
      <c r="N369" s="198"/>
      <c r="O369" s="198"/>
      <c r="P369" s="198"/>
      <c r="Q369" s="198"/>
      <c r="R369" s="198"/>
      <c r="S369" s="198"/>
      <c r="T369" s="19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3" t="s">
        <v>165</v>
      </c>
      <c r="AU369" s="193" t="s">
        <v>82</v>
      </c>
      <c r="AV369" s="13" t="s">
        <v>82</v>
      </c>
      <c r="AW369" s="13" t="s">
        <v>33</v>
      </c>
      <c r="AX369" s="13" t="s">
        <v>80</v>
      </c>
      <c r="AY369" s="193" t="s">
        <v>147</v>
      </c>
    </row>
    <row r="370" s="2" customFormat="1" ht="21.75" customHeight="1">
      <c r="A370" s="39"/>
      <c r="B370" s="173"/>
      <c r="C370" s="174" t="s">
        <v>696</v>
      </c>
      <c r="D370" s="174" t="s">
        <v>150</v>
      </c>
      <c r="E370" s="175" t="s">
        <v>630</v>
      </c>
      <c r="F370" s="176" t="s">
        <v>631</v>
      </c>
      <c r="G370" s="177" t="s">
        <v>219</v>
      </c>
      <c r="H370" s="178">
        <v>130.90000000000001</v>
      </c>
      <c r="I370" s="179"/>
      <c r="J370" s="180">
        <f>ROUND(I370*H370,2)</f>
        <v>0</v>
      </c>
      <c r="K370" s="176" t="s">
        <v>241</v>
      </c>
      <c r="L370" s="40"/>
      <c r="M370" s="181" t="s">
        <v>3</v>
      </c>
      <c r="N370" s="182" t="s">
        <v>43</v>
      </c>
      <c r="O370" s="73"/>
      <c r="P370" s="183">
        <f>O370*H370</f>
        <v>0</v>
      </c>
      <c r="Q370" s="183">
        <v>0.46000000000000002</v>
      </c>
      <c r="R370" s="183">
        <f>Q370*H370</f>
        <v>60.214000000000006</v>
      </c>
      <c r="S370" s="183">
        <v>0</v>
      </c>
      <c r="T370" s="18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185" t="s">
        <v>173</v>
      </c>
      <c r="AT370" s="185" t="s">
        <v>150</v>
      </c>
      <c r="AU370" s="185" t="s">
        <v>82</v>
      </c>
      <c r="AY370" s="20" t="s">
        <v>147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20" t="s">
        <v>80</v>
      </c>
      <c r="BK370" s="186">
        <f>ROUND(I370*H370,2)</f>
        <v>0</v>
      </c>
      <c r="BL370" s="20" t="s">
        <v>173</v>
      </c>
      <c r="BM370" s="185" t="s">
        <v>1191</v>
      </c>
    </row>
    <row r="371" s="2" customFormat="1">
      <c r="A371" s="39"/>
      <c r="B371" s="40"/>
      <c r="C371" s="39"/>
      <c r="D371" s="203" t="s">
        <v>243</v>
      </c>
      <c r="E371" s="39"/>
      <c r="F371" s="204" t="s">
        <v>633</v>
      </c>
      <c r="G371" s="39"/>
      <c r="H371" s="39"/>
      <c r="I371" s="189"/>
      <c r="J371" s="39"/>
      <c r="K371" s="39"/>
      <c r="L371" s="40"/>
      <c r="M371" s="190"/>
      <c r="N371" s="191"/>
      <c r="O371" s="73"/>
      <c r="P371" s="73"/>
      <c r="Q371" s="73"/>
      <c r="R371" s="73"/>
      <c r="S371" s="73"/>
      <c r="T371" s="74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20" t="s">
        <v>243</v>
      </c>
      <c r="AU371" s="20" t="s">
        <v>82</v>
      </c>
    </row>
    <row r="372" s="14" customFormat="1">
      <c r="A372" s="14"/>
      <c r="B372" s="205"/>
      <c r="C372" s="14"/>
      <c r="D372" s="187" t="s">
        <v>165</v>
      </c>
      <c r="E372" s="206" t="s">
        <v>3</v>
      </c>
      <c r="F372" s="207" t="s">
        <v>589</v>
      </c>
      <c r="G372" s="14"/>
      <c r="H372" s="206" t="s">
        <v>3</v>
      </c>
      <c r="I372" s="208"/>
      <c r="J372" s="14"/>
      <c r="K372" s="14"/>
      <c r="L372" s="205"/>
      <c r="M372" s="209"/>
      <c r="N372" s="210"/>
      <c r="O372" s="210"/>
      <c r="P372" s="210"/>
      <c r="Q372" s="210"/>
      <c r="R372" s="210"/>
      <c r="S372" s="210"/>
      <c r="T372" s="21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06" t="s">
        <v>165</v>
      </c>
      <c r="AU372" s="206" t="s">
        <v>82</v>
      </c>
      <c r="AV372" s="14" t="s">
        <v>80</v>
      </c>
      <c r="AW372" s="14" t="s">
        <v>33</v>
      </c>
      <c r="AX372" s="14" t="s">
        <v>72</v>
      </c>
      <c r="AY372" s="206" t="s">
        <v>147</v>
      </c>
    </row>
    <row r="373" s="14" customFormat="1">
      <c r="A373" s="14"/>
      <c r="B373" s="205"/>
      <c r="C373" s="14"/>
      <c r="D373" s="187" t="s">
        <v>165</v>
      </c>
      <c r="E373" s="206" t="s">
        <v>3</v>
      </c>
      <c r="F373" s="207" t="s">
        <v>590</v>
      </c>
      <c r="G373" s="14"/>
      <c r="H373" s="206" t="s">
        <v>3</v>
      </c>
      <c r="I373" s="208"/>
      <c r="J373" s="14"/>
      <c r="K373" s="14"/>
      <c r="L373" s="205"/>
      <c r="M373" s="209"/>
      <c r="N373" s="210"/>
      <c r="O373" s="210"/>
      <c r="P373" s="210"/>
      <c r="Q373" s="210"/>
      <c r="R373" s="210"/>
      <c r="S373" s="210"/>
      <c r="T373" s="21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06" t="s">
        <v>165</v>
      </c>
      <c r="AU373" s="206" t="s">
        <v>82</v>
      </c>
      <c r="AV373" s="14" t="s">
        <v>80</v>
      </c>
      <c r="AW373" s="14" t="s">
        <v>33</v>
      </c>
      <c r="AX373" s="14" t="s">
        <v>72</v>
      </c>
      <c r="AY373" s="206" t="s">
        <v>147</v>
      </c>
    </row>
    <row r="374" s="13" customFormat="1">
      <c r="A374" s="13"/>
      <c r="B374" s="192"/>
      <c r="C374" s="13"/>
      <c r="D374" s="187" t="s">
        <v>165</v>
      </c>
      <c r="E374" s="193" t="s">
        <v>3</v>
      </c>
      <c r="F374" s="194" t="s">
        <v>1192</v>
      </c>
      <c r="G374" s="13"/>
      <c r="H374" s="195">
        <v>130.90000000000001</v>
      </c>
      <c r="I374" s="196"/>
      <c r="J374" s="13"/>
      <c r="K374" s="13"/>
      <c r="L374" s="192"/>
      <c r="M374" s="197"/>
      <c r="N374" s="198"/>
      <c r="O374" s="198"/>
      <c r="P374" s="198"/>
      <c r="Q374" s="198"/>
      <c r="R374" s="198"/>
      <c r="S374" s="198"/>
      <c r="T374" s="19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3" t="s">
        <v>165</v>
      </c>
      <c r="AU374" s="193" t="s">
        <v>82</v>
      </c>
      <c r="AV374" s="13" t="s">
        <v>82</v>
      </c>
      <c r="AW374" s="13" t="s">
        <v>33</v>
      </c>
      <c r="AX374" s="13" t="s">
        <v>80</v>
      </c>
      <c r="AY374" s="193" t="s">
        <v>147</v>
      </c>
    </row>
    <row r="375" s="2" customFormat="1" ht="21.75" customHeight="1">
      <c r="A375" s="39"/>
      <c r="B375" s="173"/>
      <c r="C375" s="174" t="s">
        <v>701</v>
      </c>
      <c r="D375" s="174" t="s">
        <v>150</v>
      </c>
      <c r="E375" s="175" t="s">
        <v>1193</v>
      </c>
      <c r="F375" s="176" t="s">
        <v>1194</v>
      </c>
      <c r="G375" s="177" t="s">
        <v>219</v>
      </c>
      <c r="H375" s="178">
        <v>204.78299999999999</v>
      </c>
      <c r="I375" s="179"/>
      <c r="J375" s="180">
        <f>ROUND(I375*H375,2)</f>
        <v>0</v>
      </c>
      <c r="K375" s="176" t="s">
        <v>241</v>
      </c>
      <c r="L375" s="40"/>
      <c r="M375" s="181" t="s">
        <v>3</v>
      </c>
      <c r="N375" s="182" t="s">
        <v>43</v>
      </c>
      <c r="O375" s="73"/>
      <c r="P375" s="183">
        <f>O375*H375</f>
        <v>0</v>
      </c>
      <c r="Q375" s="183">
        <v>0.0073499999999999998</v>
      </c>
      <c r="R375" s="183">
        <f>Q375*H375</f>
        <v>1.5051550499999999</v>
      </c>
      <c r="S375" s="183">
        <v>0</v>
      </c>
      <c r="T375" s="184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185" t="s">
        <v>173</v>
      </c>
      <c r="AT375" s="185" t="s">
        <v>150</v>
      </c>
      <c r="AU375" s="185" t="s">
        <v>82</v>
      </c>
      <c r="AY375" s="20" t="s">
        <v>147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20" t="s">
        <v>80</v>
      </c>
      <c r="BK375" s="186">
        <f>ROUND(I375*H375,2)</f>
        <v>0</v>
      </c>
      <c r="BL375" s="20" t="s">
        <v>173</v>
      </c>
      <c r="BM375" s="185" t="s">
        <v>1195</v>
      </c>
    </row>
    <row r="376" s="2" customFormat="1">
      <c r="A376" s="39"/>
      <c r="B376" s="40"/>
      <c r="C376" s="39"/>
      <c r="D376" s="203" t="s">
        <v>243</v>
      </c>
      <c r="E376" s="39"/>
      <c r="F376" s="204" t="s">
        <v>1196</v>
      </c>
      <c r="G376" s="39"/>
      <c r="H376" s="39"/>
      <c r="I376" s="189"/>
      <c r="J376" s="39"/>
      <c r="K376" s="39"/>
      <c r="L376" s="40"/>
      <c r="M376" s="190"/>
      <c r="N376" s="191"/>
      <c r="O376" s="73"/>
      <c r="P376" s="73"/>
      <c r="Q376" s="73"/>
      <c r="R376" s="73"/>
      <c r="S376" s="73"/>
      <c r="T376" s="74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20" t="s">
        <v>243</v>
      </c>
      <c r="AU376" s="20" t="s">
        <v>82</v>
      </c>
    </row>
    <row r="377" s="14" customFormat="1">
      <c r="A377" s="14"/>
      <c r="B377" s="205"/>
      <c r="C377" s="14"/>
      <c r="D377" s="187" t="s">
        <v>165</v>
      </c>
      <c r="E377" s="206" t="s">
        <v>3</v>
      </c>
      <c r="F377" s="207" t="s">
        <v>563</v>
      </c>
      <c r="G377" s="14"/>
      <c r="H377" s="206" t="s">
        <v>3</v>
      </c>
      <c r="I377" s="208"/>
      <c r="J377" s="14"/>
      <c r="K377" s="14"/>
      <c r="L377" s="205"/>
      <c r="M377" s="209"/>
      <c r="N377" s="210"/>
      <c r="O377" s="210"/>
      <c r="P377" s="210"/>
      <c r="Q377" s="210"/>
      <c r="R377" s="210"/>
      <c r="S377" s="210"/>
      <c r="T377" s="21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6" t="s">
        <v>165</v>
      </c>
      <c r="AU377" s="206" t="s">
        <v>82</v>
      </c>
      <c r="AV377" s="14" t="s">
        <v>80</v>
      </c>
      <c r="AW377" s="14" t="s">
        <v>33</v>
      </c>
      <c r="AX377" s="14" t="s">
        <v>72</v>
      </c>
      <c r="AY377" s="206" t="s">
        <v>147</v>
      </c>
    </row>
    <row r="378" s="14" customFormat="1">
      <c r="A378" s="14"/>
      <c r="B378" s="205"/>
      <c r="C378" s="14"/>
      <c r="D378" s="187" t="s">
        <v>165</v>
      </c>
      <c r="E378" s="206" t="s">
        <v>3</v>
      </c>
      <c r="F378" s="207" t="s">
        <v>1197</v>
      </c>
      <c r="G378" s="14"/>
      <c r="H378" s="206" t="s">
        <v>3</v>
      </c>
      <c r="I378" s="208"/>
      <c r="J378" s="14"/>
      <c r="K378" s="14"/>
      <c r="L378" s="205"/>
      <c r="M378" s="209"/>
      <c r="N378" s="210"/>
      <c r="O378" s="210"/>
      <c r="P378" s="210"/>
      <c r="Q378" s="210"/>
      <c r="R378" s="210"/>
      <c r="S378" s="210"/>
      <c r="T378" s="21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06" t="s">
        <v>165</v>
      </c>
      <c r="AU378" s="206" t="s">
        <v>82</v>
      </c>
      <c r="AV378" s="14" t="s">
        <v>80</v>
      </c>
      <c r="AW378" s="14" t="s">
        <v>33</v>
      </c>
      <c r="AX378" s="14" t="s">
        <v>72</v>
      </c>
      <c r="AY378" s="206" t="s">
        <v>147</v>
      </c>
    </row>
    <row r="379" s="13" customFormat="1">
      <c r="A379" s="13"/>
      <c r="B379" s="192"/>
      <c r="C379" s="13"/>
      <c r="D379" s="187" t="s">
        <v>165</v>
      </c>
      <c r="E379" s="193" t="s">
        <v>3</v>
      </c>
      <c r="F379" s="194" t="s">
        <v>1198</v>
      </c>
      <c r="G379" s="13"/>
      <c r="H379" s="195">
        <v>54</v>
      </c>
      <c r="I379" s="196"/>
      <c r="J379" s="13"/>
      <c r="K379" s="13"/>
      <c r="L379" s="192"/>
      <c r="M379" s="197"/>
      <c r="N379" s="198"/>
      <c r="O379" s="198"/>
      <c r="P379" s="198"/>
      <c r="Q379" s="198"/>
      <c r="R379" s="198"/>
      <c r="S379" s="198"/>
      <c r="T379" s="19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3" t="s">
        <v>165</v>
      </c>
      <c r="AU379" s="193" t="s">
        <v>82</v>
      </c>
      <c r="AV379" s="13" t="s">
        <v>82</v>
      </c>
      <c r="AW379" s="13" t="s">
        <v>33</v>
      </c>
      <c r="AX379" s="13" t="s">
        <v>72</v>
      </c>
      <c r="AY379" s="193" t="s">
        <v>147</v>
      </c>
    </row>
    <row r="380" s="13" customFormat="1">
      <c r="A380" s="13"/>
      <c r="B380" s="192"/>
      <c r="C380" s="13"/>
      <c r="D380" s="187" t="s">
        <v>165</v>
      </c>
      <c r="E380" s="193" t="s">
        <v>3</v>
      </c>
      <c r="F380" s="194" t="s">
        <v>1199</v>
      </c>
      <c r="G380" s="13"/>
      <c r="H380" s="195">
        <v>121.503</v>
      </c>
      <c r="I380" s="196"/>
      <c r="J380" s="13"/>
      <c r="K380" s="13"/>
      <c r="L380" s="192"/>
      <c r="M380" s="197"/>
      <c r="N380" s="198"/>
      <c r="O380" s="198"/>
      <c r="P380" s="198"/>
      <c r="Q380" s="198"/>
      <c r="R380" s="198"/>
      <c r="S380" s="198"/>
      <c r="T380" s="19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3" t="s">
        <v>165</v>
      </c>
      <c r="AU380" s="193" t="s">
        <v>82</v>
      </c>
      <c r="AV380" s="13" t="s">
        <v>82</v>
      </c>
      <c r="AW380" s="13" t="s">
        <v>33</v>
      </c>
      <c r="AX380" s="13" t="s">
        <v>72</v>
      </c>
      <c r="AY380" s="193" t="s">
        <v>147</v>
      </c>
    </row>
    <row r="381" s="13" customFormat="1">
      <c r="A381" s="13"/>
      <c r="B381" s="192"/>
      <c r="C381" s="13"/>
      <c r="D381" s="187" t="s">
        <v>165</v>
      </c>
      <c r="E381" s="193" t="s">
        <v>3</v>
      </c>
      <c r="F381" s="194" t="s">
        <v>1200</v>
      </c>
      <c r="G381" s="13"/>
      <c r="H381" s="195">
        <v>29.280000000000001</v>
      </c>
      <c r="I381" s="196"/>
      <c r="J381" s="13"/>
      <c r="K381" s="13"/>
      <c r="L381" s="192"/>
      <c r="M381" s="197"/>
      <c r="N381" s="198"/>
      <c r="O381" s="198"/>
      <c r="P381" s="198"/>
      <c r="Q381" s="198"/>
      <c r="R381" s="198"/>
      <c r="S381" s="198"/>
      <c r="T381" s="19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3" t="s">
        <v>165</v>
      </c>
      <c r="AU381" s="193" t="s">
        <v>82</v>
      </c>
      <c r="AV381" s="13" t="s">
        <v>82</v>
      </c>
      <c r="AW381" s="13" t="s">
        <v>33</v>
      </c>
      <c r="AX381" s="13" t="s">
        <v>72</v>
      </c>
      <c r="AY381" s="193" t="s">
        <v>147</v>
      </c>
    </row>
    <row r="382" s="15" customFormat="1">
      <c r="A382" s="15"/>
      <c r="B382" s="212"/>
      <c r="C382" s="15"/>
      <c r="D382" s="187" t="s">
        <v>165</v>
      </c>
      <c r="E382" s="213" t="s">
        <v>3</v>
      </c>
      <c r="F382" s="214" t="s">
        <v>247</v>
      </c>
      <c r="G382" s="15"/>
      <c r="H382" s="215">
        <v>204.78299999999999</v>
      </c>
      <c r="I382" s="216"/>
      <c r="J382" s="15"/>
      <c r="K382" s="15"/>
      <c r="L382" s="212"/>
      <c r="M382" s="217"/>
      <c r="N382" s="218"/>
      <c r="O382" s="218"/>
      <c r="P382" s="218"/>
      <c r="Q382" s="218"/>
      <c r="R382" s="218"/>
      <c r="S382" s="218"/>
      <c r="T382" s="219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13" t="s">
        <v>165</v>
      </c>
      <c r="AU382" s="213" t="s">
        <v>82</v>
      </c>
      <c r="AV382" s="15" t="s">
        <v>173</v>
      </c>
      <c r="AW382" s="15" t="s">
        <v>33</v>
      </c>
      <c r="AX382" s="15" t="s">
        <v>80</v>
      </c>
      <c r="AY382" s="213" t="s">
        <v>147</v>
      </c>
    </row>
    <row r="383" s="2" customFormat="1" ht="24.15" customHeight="1">
      <c r="A383" s="39"/>
      <c r="B383" s="173"/>
      <c r="C383" s="174" t="s">
        <v>708</v>
      </c>
      <c r="D383" s="174" t="s">
        <v>150</v>
      </c>
      <c r="E383" s="175" t="s">
        <v>1201</v>
      </c>
      <c r="F383" s="176" t="s">
        <v>1202</v>
      </c>
      <c r="G383" s="177" t="s">
        <v>219</v>
      </c>
      <c r="H383" s="178">
        <v>204.78299999999999</v>
      </c>
      <c r="I383" s="179"/>
      <c r="J383" s="180">
        <f>ROUND(I383*H383,2)</f>
        <v>0</v>
      </c>
      <c r="K383" s="176" t="s">
        <v>241</v>
      </c>
      <c r="L383" s="40"/>
      <c r="M383" s="181" t="s">
        <v>3</v>
      </c>
      <c r="N383" s="182" t="s">
        <v>43</v>
      </c>
      <c r="O383" s="73"/>
      <c r="P383" s="183">
        <f>O383*H383</f>
        <v>0</v>
      </c>
      <c r="Q383" s="183">
        <v>0.018380000000000001</v>
      </c>
      <c r="R383" s="183">
        <f>Q383*H383</f>
        <v>3.7639115400000001</v>
      </c>
      <c r="S383" s="183">
        <v>0</v>
      </c>
      <c r="T383" s="18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185" t="s">
        <v>173</v>
      </c>
      <c r="AT383" s="185" t="s">
        <v>150</v>
      </c>
      <c r="AU383" s="185" t="s">
        <v>82</v>
      </c>
      <c r="AY383" s="20" t="s">
        <v>147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20" t="s">
        <v>80</v>
      </c>
      <c r="BK383" s="186">
        <f>ROUND(I383*H383,2)</f>
        <v>0</v>
      </c>
      <c r="BL383" s="20" t="s">
        <v>173</v>
      </c>
      <c r="BM383" s="185" t="s">
        <v>1203</v>
      </c>
    </row>
    <row r="384" s="2" customFormat="1">
      <c r="A384" s="39"/>
      <c r="B384" s="40"/>
      <c r="C384" s="39"/>
      <c r="D384" s="203" t="s">
        <v>243</v>
      </c>
      <c r="E384" s="39"/>
      <c r="F384" s="204" t="s">
        <v>1204</v>
      </c>
      <c r="G384" s="39"/>
      <c r="H384" s="39"/>
      <c r="I384" s="189"/>
      <c r="J384" s="39"/>
      <c r="K384" s="39"/>
      <c r="L384" s="40"/>
      <c r="M384" s="190"/>
      <c r="N384" s="191"/>
      <c r="O384" s="73"/>
      <c r="P384" s="73"/>
      <c r="Q384" s="73"/>
      <c r="R384" s="73"/>
      <c r="S384" s="73"/>
      <c r="T384" s="74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20" t="s">
        <v>243</v>
      </c>
      <c r="AU384" s="20" t="s">
        <v>82</v>
      </c>
    </row>
    <row r="385" s="14" customFormat="1">
      <c r="A385" s="14"/>
      <c r="B385" s="205"/>
      <c r="C385" s="14"/>
      <c r="D385" s="187" t="s">
        <v>165</v>
      </c>
      <c r="E385" s="206" t="s">
        <v>3</v>
      </c>
      <c r="F385" s="207" t="s">
        <v>563</v>
      </c>
      <c r="G385" s="14"/>
      <c r="H385" s="206" t="s">
        <v>3</v>
      </c>
      <c r="I385" s="208"/>
      <c r="J385" s="14"/>
      <c r="K385" s="14"/>
      <c r="L385" s="205"/>
      <c r="M385" s="209"/>
      <c r="N385" s="210"/>
      <c r="O385" s="210"/>
      <c r="P385" s="210"/>
      <c r="Q385" s="210"/>
      <c r="R385" s="210"/>
      <c r="S385" s="210"/>
      <c r="T385" s="21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6" t="s">
        <v>165</v>
      </c>
      <c r="AU385" s="206" t="s">
        <v>82</v>
      </c>
      <c r="AV385" s="14" t="s">
        <v>80</v>
      </c>
      <c r="AW385" s="14" t="s">
        <v>33</v>
      </c>
      <c r="AX385" s="14" t="s">
        <v>72</v>
      </c>
      <c r="AY385" s="206" t="s">
        <v>147</v>
      </c>
    </row>
    <row r="386" s="14" customFormat="1">
      <c r="A386" s="14"/>
      <c r="B386" s="205"/>
      <c r="C386" s="14"/>
      <c r="D386" s="187" t="s">
        <v>165</v>
      </c>
      <c r="E386" s="206" t="s">
        <v>3</v>
      </c>
      <c r="F386" s="207" t="s">
        <v>1197</v>
      </c>
      <c r="G386" s="14"/>
      <c r="H386" s="206" t="s">
        <v>3</v>
      </c>
      <c r="I386" s="208"/>
      <c r="J386" s="14"/>
      <c r="K386" s="14"/>
      <c r="L386" s="205"/>
      <c r="M386" s="209"/>
      <c r="N386" s="210"/>
      <c r="O386" s="210"/>
      <c r="P386" s="210"/>
      <c r="Q386" s="210"/>
      <c r="R386" s="210"/>
      <c r="S386" s="210"/>
      <c r="T386" s="21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06" t="s">
        <v>165</v>
      </c>
      <c r="AU386" s="206" t="s">
        <v>82</v>
      </c>
      <c r="AV386" s="14" t="s">
        <v>80</v>
      </c>
      <c r="AW386" s="14" t="s">
        <v>33</v>
      </c>
      <c r="AX386" s="14" t="s">
        <v>72</v>
      </c>
      <c r="AY386" s="206" t="s">
        <v>147</v>
      </c>
    </row>
    <row r="387" s="13" customFormat="1">
      <c r="A387" s="13"/>
      <c r="B387" s="192"/>
      <c r="C387" s="13"/>
      <c r="D387" s="187" t="s">
        <v>165</v>
      </c>
      <c r="E387" s="193" t="s">
        <v>3</v>
      </c>
      <c r="F387" s="194" t="s">
        <v>1198</v>
      </c>
      <c r="G387" s="13"/>
      <c r="H387" s="195">
        <v>54</v>
      </c>
      <c r="I387" s="196"/>
      <c r="J387" s="13"/>
      <c r="K387" s="13"/>
      <c r="L387" s="192"/>
      <c r="M387" s="197"/>
      <c r="N387" s="198"/>
      <c r="O387" s="198"/>
      <c r="P387" s="198"/>
      <c r="Q387" s="198"/>
      <c r="R387" s="198"/>
      <c r="S387" s="198"/>
      <c r="T387" s="19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3" t="s">
        <v>165</v>
      </c>
      <c r="AU387" s="193" t="s">
        <v>82</v>
      </c>
      <c r="AV387" s="13" t="s">
        <v>82</v>
      </c>
      <c r="AW387" s="13" t="s">
        <v>33</v>
      </c>
      <c r="AX387" s="13" t="s">
        <v>72</v>
      </c>
      <c r="AY387" s="193" t="s">
        <v>147</v>
      </c>
    </row>
    <row r="388" s="13" customFormat="1">
      <c r="A388" s="13"/>
      <c r="B388" s="192"/>
      <c r="C388" s="13"/>
      <c r="D388" s="187" t="s">
        <v>165</v>
      </c>
      <c r="E388" s="193" t="s">
        <v>3</v>
      </c>
      <c r="F388" s="194" t="s">
        <v>1199</v>
      </c>
      <c r="G388" s="13"/>
      <c r="H388" s="195">
        <v>121.503</v>
      </c>
      <c r="I388" s="196"/>
      <c r="J388" s="13"/>
      <c r="K388" s="13"/>
      <c r="L388" s="192"/>
      <c r="M388" s="197"/>
      <c r="N388" s="198"/>
      <c r="O388" s="198"/>
      <c r="P388" s="198"/>
      <c r="Q388" s="198"/>
      <c r="R388" s="198"/>
      <c r="S388" s="198"/>
      <c r="T388" s="19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3" t="s">
        <v>165</v>
      </c>
      <c r="AU388" s="193" t="s">
        <v>82</v>
      </c>
      <c r="AV388" s="13" t="s">
        <v>82</v>
      </c>
      <c r="AW388" s="13" t="s">
        <v>33</v>
      </c>
      <c r="AX388" s="13" t="s">
        <v>72</v>
      </c>
      <c r="AY388" s="193" t="s">
        <v>147</v>
      </c>
    </row>
    <row r="389" s="13" customFormat="1">
      <c r="A389" s="13"/>
      <c r="B389" s="192"/>
      <c r="C389" s="13"/>
      <c r="D389" s="187" t="s">
        <v>165</v>
      </c>
      <c r="E389" s="193" t="s">
        <v>3</v>
      </c>
      <c r="F389" s="194" t="s">
        <v>1200</v>
      </c>
      <c r="G389" s="13"/>
      <c r="H389" s="195">
        <v>29.280000000000001</v>
      </c>
      <c r="I389" s="196"/>
      <c r="J389" s="13"/>
      <c r="K389" s="13"/>
      <c r="L389" s="192"/>
      <c r="M389" s="197"/>
      <c r="N389" s="198"/>
      <c r="O389" s="198"/>
      <c r="P389" s="198"/>
      <c r="Q389" s="198"/>
      <c r="R389" s="198"/>
      <c r="S389" s="198"/>
      <c r="T389" s="19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3" t="s">
        <v>165</v>
      </c>
      <c r="AU389" s="193" t="s">
        <v>82</v>
      </c>
      <c r="AV389" s="13" t="s">
        <v>82</v>
      </c>
      <c r="AW389" s="13" t="s">
        <v>33</v>
      </c>
      <c r="AX389" s="13" t="s">
        <v>72</v>
      </c>
      <c r="AY389" s="193" t="s">
        <v>147</v>
      </c>
    </row>
    <row r="390" s="15" customFormat="1">
      <c r="A390" s="15"/>
      <c r="B390" s="212"/>
      <c r="C390" s="15"/>
      <c r="D390" s="187" t="s">
        <v>165</v>
      </c>
      <c r="E390" s="213" t="s">
        <v>3</v>
      </c>
      <c r="F390" s="214" t="s">
        <v>247</v>
      </c>
      <c r="G390" s="15"/>
      <c r="H390" s="215">
        <v>204.78299999999999</v>
      </c>
      <c r="I390" s="216"/>
      <c r="J390" s="15"/>
      <c r="K390" s="15"/>
      <c r="L390" s="212"/>
      <c r="M390" s="217"/>
      <c r="N390" s="218"/>
      <c r="O390" s="218"/>
      <c r="P390" s="218"/>
      <c r="Q390" s="218"/>
      <c r="R390" s="218"/>
      <c r="S390" s="218"/>
      <c r="T390" s="21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13" t="s">
        <v>165</v>
      </c>
      <c r="AU390" s="213" t="s">
        <v>82</v>
      </c>
      <c r="AV390" s="15" t="s">
        <v>173</v>
      </c>
      <c r="AW390" s="15" t="s">
        <v>33</v>
      </c>
      <c r="AX390" s="15" t="s">
        <v>80</v>
      </c>
      <c r="AY390" s="213" t="s">
        <v>147</v>
      </c>
    </row>
    <row r="391" s="2" customFormat="1" ht="21.75" customHeight="1">
      <c r="A391" s="39"/>
      <c r="B391" s="173"/>
      <c r="C391" s="174" t="s">
        <v>710</v>
      </c>
      <c r="D391" s="174" t="s">
        <v>150</v>
      </c>
      <c r="E391" s="175" t="s">
        <v>1205</v>
      </c>
      <c r="F391" s="176" t="s">
        <v>1206</v>
      </c>
      <c r="G391" s="177" t="s">
        <v>219</v>
      </c>
      <c r="H391" s="178">
        <v>105.31999999999999</v>
      </c>
      <c r="I391" s="179"/>
      <c r="J391" s="180">
        <f>ROUND(I391*H391,2)</f>
        <v>0</v>
      </c>
      <c r="K391" s="176" t="s">
        <v>241</v>
      </c>
      <c r="L391" s="40"/>
      <c r="M391" s="181" t="s">
        <v>3</v>
      </c>
      <c r="N391" s="182" t="s">
        <v>43</v>
      </c>
      <c r="O391" s="73"/>
      <c r="P391" s="183">
        <f>O391*H391</f>
        <v>0</v>
      </c>
      <c r="Q391" s="183">
        <v>0.0043800000000000002</v>
      </c>
      <c r="R391" s="183">
        <f>Q391*H391</f>
        <v>0.46130159999999998</v>
      </c>
      <c r="S391" s="183">
        <v>0</v>
      </c>
      <c r="T391" s="18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185" t="s">
        <v>173</v>
      </c>
      <c r="AT391" s="185" t="s">
        <v>150</v>
      </c>
      <c r="AU391" s="185" t="s">
        <v>82</v>
      </c>
      <c r="AY391" s="20" t="s">
        <v>147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20" t="s">
        <v>80</v>
      </c>
      <c r="BK391" s="186">
        <f>ROUND(I391*H391,2)</f>
        <v>0</v>
      </c>
      <c r="BL391" s="20" t="s">
        <v>173</v>
      </c>
      <c r="BM391" s="185" t="s">
        <v>1207</v>
      </c>
    </row>
    <row r="392" s="2" customFormat="1">
      <c r="A392" s="39"/>
      <c r="B392" s="40"/>
      <c r="C392" s="39"/>
      <c r="D392" s="203" t="s">
        <v>243</v>
      </c>
      <c r="E392" s="39"/>
      <c r="F392" s="204" t="s">
        <v>1208</v>
      </c>
      <c r="G392" s="39"/>
      <c r="H392" s="39"/>
      <c r="I392" s="189"/>
      <c r="J392" s="39"/>
      <c r="K392" s="39"/>
      <c r="L392" s="40"/>
      <c r="M392" s="190"/>
      <c r="N392" s="191"/>
      <c r="O392" s="73"/>
      <c r="P392" s="73"/>
      <c r="Q392" s="73"/>
      <c r="R392" s="73"/>
      <c r="S392" s="73"/>
      <c r="T392" s="74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20" t="s">
        <v>243</v>
      </c>
      <c r="AU392" s="20" t="s">
        <v>82</v>
      </c>
    </row>
    <row r="393" s="14" customFormat="1">
      <c r="A393" s="14"/>
      <c r="B393" s="205"/>
      <c r="C393" s="14"/>
      <c r="D393" s="187" t="s">
        <v>165</v>
      </c>
      <c r="E393" s="206" t="s">
        <v>3</v>
      </c>
      <c r="F393" s="207" t="s">
        <v>1209</v>
      </c>
      <c r="G393" s="14"/>
      <c r="H393" s="206" t="s">
        <v>3</v>
      </c>
      <c r="I393" s="208"/>
      <c r="J393" s="14"/>
      <c r="K393" s="14"/>
      <c r="L393" s="205"/>
      <c r="M393" s="209"/>
      <c r="N393" s="210"/>
      <c r="O393" s="210"/>
      <c r="P393" s="210"/>
      <c r="Q393" s="210"/>
      <c r="R393" s="210"/>
      <c r="S393" s="210"/>
      <c r="T393" s="21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6" t="s">
        <v>165</v>
      </c>
      <c r="AU393" s="206" t="s">
        <v>82</v>
      </c>
      <c r="AV393" s="14" t="s">
        <v>80</v>
      </c>
      <c r="AW393" s="14" t="s">
        <v>33</v>
      </c>
      <c r="AX393" s="14" t="s">
        <v>72</v>
      </c>
      <c r="AY393" s="206" t="s">
        <v>147</v>
      </c>
    </row>
    <row r="394" s="13" customFormat="1">
      <c r="A394" s="13"/>
      <c r="B394" s="192"/>
      <c r="C394" s="13"/>
      <c r="D394" s="187" t="s">
        <v>165</v>
      </c>
      <c r="E394" s="193" t="s">
        <v>3</v>
      </c>
      <c r="F394" s="194" t="s">
        <v>1210</v>
      </c>
      <c r="G394" s="13"/>
      <c r="H394" s="195">
        <v>105.31999999999999</v>
      </c>
      <c r="I394" s="196"/>
      <c r="J394" s="13"/>
      <c r="K394" s="13"/>
      <c r="L394" s="192"/>
      <c r="M394" s="197"/>
      <c r="N394" s="198"/>
      <c r="O394" s="198"/>
      <c r="P394" s="198"/>
      <c r="Q394" s="198"/>
      <c r="R394" s="198"/>
      <c r="S394" s="198"/>
      <c r="T394" s="19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3" t="s">
        <v>165</v>
      </c>
      <c r="AU394" s="193" t="s">
        <v>82</v>
      </c>
      <c r="AV394" s="13" t="s">
        <v>82</v>
      </c>
      <c r="AW394" s="13" t="s">
        <v>33</v>
      </c>
      <c r="AX394" s="13" t="s">
        <v>80</v>
      </c>
      <c r="AY394" s="193" t="s">
        <v>147</v>
      </c>
    </row>
    <row r="395" s="2" customFormat="1" ht="44.25" customHeight="1">
      <c r="A395" s="39"/>
      <c r="B395" s="173"/>
      <c r="C395" s="174" t="s">
        <v>715</v>
      </c>
      <c r="D395" s="174" t="s">
        <v>150</v>
      </c>
      <c r="E395" s="175" t="s">
        <v>602</v>
      </c>
      <c r="F395" s="176" t="s">
        <v>603</v>
      </c>
      <c r="G395" s="177" t="s">
        <v>240</v>
      </c>
      <c r="H395" s="178">
        <v>13.09</v>
      </c>
      <c r="I395" s="179"/>
      <c r="J395" s="180">
        <f>ROUND(I395*H395,2)</f>
        <v>0</v>
      </c>
      <c r="K395" s="176" t="s">
        <v>241</v>
      </c>
      <c r="L395" s="40"/>
      <c r="M395" s="181" t="s">
        <v>3</v>
      </c>
      <c r="N395" s="182" t="s">
        <v>43</v>
      </c>
      <c r="O395" s="73"/>
      <c r="P395" s="183">
        <f>O395*H395</f>
        <v>0</v>
      </c>
      <c r="Q395" s="183">
        <v>2.5018699999999998</v>
      </c>
      <c r="R395" s="183">
        <f>Q395*H395</f>
        <v>32.7494783</v>
      </c>
      <c r="S395" s="183">
        <v>0</v>
      </c>
      <c r="T395" s="184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185" t="s">
        <v>173</v>
      </c>
      <c r="AT395" s="185" t="s">
        <v>150</v>
      </c>
      <c r="AU395" s="185" t="s">
        <v>82</v>
      </c>
      <c r="AY395" s="20" t="s">
        <v>147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20" t="s">
        <v>80</v>
      </c>
      <c r="BK395" s="186">
        <f>ROUND(I395*H395,2)</f>
        <v>0</v>
      </c>
      <c r="BL395" s="20" t="s">
        <v>173</v>
      </c>
      <c r="BM395" s="185" t="s">
        <v>1211</v>
      </c>
    </row>
    <row r="396" s="2" customFormat="1">
      <c r="A396" s="39"/>
      <c r="B396" s="40"/>
      <c r="C396" s="39"/>
      <c r="D396" s="203" t="s">
        <v>243</v>
      </c>
      <c r="E396" s="39"/>
      <c r="F396" s="204" t="s">
        <v>605</v>
      </c>
      <c r="G396" s="39"/>
      <c r="H396" s="39"/>
      <c r="I396" s="189"/>
      <c r="J396" s="39"/>
      <c r="K396" s="39"/>
      <c r="L396" s="40"/>
      <c r="M396" s="190"/>
      <c r="N396" s="191"/>
      <c r="O396" s="73"/>
      <c r="P396" s="73"/>
      <c r="Q396" s="73"/>
      <c r="R396" s="73"/>
      <c r="S396" s="73"/>
      <c r="T396" s="74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20" t="s">
        <v>243</v>
      </c>
      <c r="AU396" s="20" t="s">
        <v>82</v>
      </c>
    </row>
    <row r="397" s="14" customFormat="1">
      <c r="A397" s="14"/>
      <c r="B397" s="205"/>
      <c r="C397" s="14"/>
      <c r="D397" s="187" t="s">
        <v>165</v>
      </c>
      <c r="E397" s="206" t="s">
        <v>3</v>
      </c>
      <c r="F397" s="207" t="s">
        <v>589</v>
      </c>
      <c r="G397" s="14"/>
      <c r="H397" s="206" t="s">
        <v>3</v>
      </c>
      <c r="I397" s="208"/>
      <c r="J397" s="14"/>
      <c r="K397" s="14"/>
      <c r="L397" s="205"/>
      <c r="M397" s="209"/>
      <c r="N397" s="210"/>
      <c r="O397" s="210"/>
      <c r="P397" s="210"/>
      <c r="Q397" s="210"/>
      <c r="R397" s="210"/>
      <c r="S397" s="210"/>
      <c r="T397" s="21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6" t="s">
        <v>165</v>
      </c>
      <c r="AU397" s="206" t="s">
        <v>82</v>
      </c>
      <c r="AV397" s="14" t="s">
        <v>80</v>
      </c>
      <c r="AW397" s="14" t="s">
        <v>33</v>
      </c>
      <c r="AX397" s="14" t="s">
        <v>72</v>
      </c>
      <c r="AY397" s="206" t="s">
        <v>147</v>
      </c>
    </row>
    <row r="398" s="14" customFormat="1">
      <c r="A398" s="14"/>
      <c r="B398" s="205"/>
      <c r="C398" s="14"/>
      <c r="D398" s="187" t="s">
        <v>165</v>
      </c>
      <c r="E398" s="206" t="s">
        <v>3</v>
      </c>
      <c r="F398" s="207" t="s">
        <v>590</v>
      </c>
      <c r="G398" s="14"/>
      <c r="H398" s="206" t="s">
        <v>3</v>
      </c>
      <c r="I398" s="208"/>
      <c r="J398" s="14"/>
      <c r="K398" s="14"/>
      <c r="L398" s="205"/>
      <c r="M398" s="209"/>
      <c r="N398" s="210"/>
      <c r="O398" s="210"/>
      <c r="P398" s="210"/>
      <c r="Q398" s="210"/>
      <c r="R398" s="210"/>
      <c r="S398" s="210"/>
      <c r="T398" s="21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06" t="s">
        <v>165</v>
      </c>
      <c r="AU398" s="206" t="s">
        <v>82</v>
      </c>
      <c r="AV398" s="14" t="s">
        <v>80</v>
      </c>
      <c r="AW398" s="14" t="s">
        <v>33</v>
      </c>
      <c r="AX398" s="14" t="s">
        <v>72</v>
      </c>
      <c r="AY398" s="206" t="s">
        <v>147</v>
      </c>
    </row>
    <row r="399" s="13" customFormat="1">
      <c r="A399" s="13"/>
      <c r="B399" s="192"/>
      <c r="C399" s="13"/>
      <c r="D399" s="187" t="s">
        <v>165</v>
      </c>
      <c r="E399" s="193" t="s">
        <v>3</v>
      </c>
      <c r="F399" s="194" t="s">
        <v>1212</v>
      </c>
      <c r="G399" s="13"/>
      <c r="H399" s="195">
        <v>13.09</v>
      </c>
      <c r="I399" s="196"/>
      <c r="J399" s="13"/>
      <c r="K399" s="13"/>
      <c r="L399" s="192"/>
      <c r="M399" s="197"/>
      <c r="N399" s="198"/>
      <c r="O399" s="198"/>
      <c r="P399" s="198"/>
      <c r="Q399" s="198"/>
      <c r="R399" s="198"/>
      <c r="S399" s="198"/>
      <c r="T399" s="19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3" t="s">
        <v>165</v>
      </c>
      <c r="AU399" s="193" t="s">
        <v>82</v>
      </c>
      <c r="AV399" s="13" t="s">
        <v>82</v>
      </c>
      <c r="AW399" s="13" t="s">
        <v>33</v>
      </c>
      <c r="AX399" s="13" t="s">
        <v>80</v>
      </c>
      <c r="AY399" s="193" t="s">
        <v>147</v>
      </c>
    </row>
    <row r="400" s="2" customFormat="1" ht="21.75" customHeight="1">
      <c r="A400" s="39"/>
      <c r="B400" s="173"/>
      <c r="C400" s="174" t="s">
        <v>720</v>
      </c>
      <c r="D400" s="174" t="s">
        <v>150</v>
      </c>
      <c r="E400" s="175" t="s">
        <v>609</v>
      </c>
      <c r="F400" s="176" t="s">
        <v>610</v>
      </c>
      <c r="G400" s="177" t="s">
        <v>240</v>
      </c>
      <c r="H400" s="178">
        <v>13.09</v>
      </c>
      <c r="I400" s="179"/>
      <c r="J400" s="180">
        <f>ROUND(I400*H400,2)</f>
        <v>0</v>
      </c>
      <c r="K400" s="176" t="s">
        <v>241</v>
      </c>
      <c r="L400" s="40"/>
      <c r="M400" s="181" t="s">
        <v>3</v>
      </c>
      <c r="N400" s="182" t="s">
        <v>43</v>
      </c>
      <c r="O400" s="73"/>
      <c r="P400" s="183">
        <f>O400*H400</f>
        <v>0</v>
      </c>
      <c r="Q400" s="183">
        <v>0</v>
      </c>
      <c r="R400" s="183">
        <f>Q400*H400</f>
        <v>0</v>
      </c>
      <c r="S400" s="183">
        <v>0</v>
      </c>
      <c r="T400" s="18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185" t="s">
        <v>173</v>
      </c>
      <c r="AT400" s="185" t="s">
        <v>150</v>
      </c>
      <c r="AU400" s="185" t="s">
        <v>82</v>
      </c>
      <c r="AY400" s="20" t="s">
        <v>147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20" t="s">
        <v>80</v>
      </c>
      <c r="BK400" s="186">
        <f>ROUND(I400*H400,2)</f>
        <v>0</v>
      </c>
      <c r="BL400" s="20" t="s">
        <v>173</v>
      </c>
      <c r="BM400" s="185" t="s">
        <v>1213</v>
      </c>
    </row>
    <row r="401" s="2" customFormat="1">
      <c r="A401" s="39"/>
      <c r="B401" s="40"/>
      <c r="C401" s="39"/>
      <c r="D401" s="203" t="s">
        <v>243</v>
      </c>
      <c r="E401" s="39"/>
      <c r="F401" s="204" t="s">
        <v>612</v>
      </c>
      <c r="G401" s="39"/>
      <c r="H401" s="39"/>
      <c r="I401" s="189"/>
      <c r="J401" s="39"/>
      <c r="K401" s="39"/>
      <c r="L401" s="40"/>
      <c r="M401" s="190"/>
      <c r="N401" s="191"/>
      <c r="O401" s="73"/>
      <c r="P401" s="73"/>
      <c r="Q401" s="73"/>
      <c r="R401" s="73"/>
      <c r="S401" s="73"/>
      <c r="T401" s="74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20" t="s">
        <v>243</v>
      </c>
      <c r="AU401" s="20" t="s">
        <v>82</v>
      </c>
    </row>
    <row r="402" s="14" customFormat="1">
      <c r="A402" s="14"/>
      <c r="B402" s="205"/>
      <c r="C402" s="14"/>
      <c r="D402" s="187" t="s">
        <v>165</v>
      </c>
      <c r="E402" s="206" t="s">
        <v>3</v>
      </c>
      <c r="F402" s="207" t="s">
        <v>589</v>
      </c>
      <c r="G402" s="14"/>
      <c r="H402" s="206" t="s">
        <v>3</v>
      </c>
      <c r="I402" s="208"/>
      <c r="J402" s="14"/>
      <c r="K402" s="14"/>
      <c r="L402" s="205"/>
      <c r="M402" s="209"/>
      <c r="N402" s="210"/>
      <c r="O402" s="210"/>
      <c r="P402" s="210"/>
      <c r="Q402" s="210"/>
      <c r="R402" s="210"/>
      <c r="S402" s="210"/>
      <c r="T402" s="21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06" t="s">
        <v>165</v>
      </c>
      <c r="AU402" s="206" t="s">
        <v>82</v>
      </c>
      <c r="AV402" s="14" t="s">
        <v>80</v>
      </c>
      <c r="AW402" s="14" t="s">
        <v>33</v>
      </c>
      <c r="AX402" s="14" t="s">
        <v>72</v>
      </c>
      <c r="AY402" s="206" t="s">
        <v>147</v>
      </c>
    </row>
    <row r="403" s="14" customFormat="1">
      <c r="A403" s="14"/>
      <c r="B403" s="205"/>
      <c r="C403" s="14"/>
      <c r="D403" s="187" t="s">
        <v>165</v>
      </c>
      <c r="E403" s="206" t="s">
        <v>3</v>
      </c>
      <c r="F403" s="207" t="s">
        <v>590</v>
      </c>
      <c r="G403" s="14"/>
      <c r="H403" s="206" t="s">
        <v>3</v>
      </c>
      <c r="I403" s="208"/>
      <c r="J403" s="14"/>
      <c r="K403" s="14"/>
      <c r="L403" s="205"/>
      <c r="M403" s="209"/>
      <c r="N403" s="210"/>
      <c r="O403" s="210"/>
      <c r="P403" s="210"/>
      <c r="Q403" s="210"/>
      <c r="R403" s="210"/>
      <c r="S403" s="210"/>
      <c r="T403" s="21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06" t="s">
        <v>165</v>
      </c>
      <c r="AU403" s="206" t="s">
        <v>82</v>
      </c>
      <c r="AV403" s="14" t="s">
        <v>80</v>
      </c>
      <c r="AW403" s="14" t="s">
        <v>33</v>
      </c>
      <c r="AX403" s="14" t="s">
        <v>72</v>
      </c>
      <c r="AY403" s="206" t="s">
        <v>147</v>
      </c>
    </row>
    <row r="404" s="13" customFormat="1">
      <c r="A404" s="13"/>
      <c r="B404" s="192"/>
      <c r="C404" s="13"/>
      <c r="D404" s="187" t="s">
        <v>165</v>
      </c>
      <c r="E404" s="193" t="s">
        <v>3</v>
      </c>
      <c r="F404" s="194" t="s">
        <v>1212</v>
      </c>
      <c r="G404" s="13"/>
      <c r="H404" s="195">
        <v>13.09</v>
      </c>
      <c r="I404" s="196"/>
      <c r="J404" s="13"/>
      <c r="K404" s="13"/>
      <c r="L404" s="192"/>
      <c r="M404" s="197"/>
      <c r="N404" s="198"/>
      <c r="O404" s="198"/>
      <c r="P404" s="198"/>
      <c r="Q404" s="198"/>
      <c r="R404" s="198"/>
      <c r="S404" s="198"/>
      <c r="T404" s="19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3" t="s">
        <v>165</v>
      </c>
      <c r="AU404" s="193" t="s">
        <v>82</v>
      </c>
      <c r="AV404" s="13" t="s">
        <v>82</v>
      </c>
      <c r="AW404" s="13" t="s">
        <v>33</v>
      </c>
      <c r="AX404" s="13" t="s">
        <v>80</v>
      </c>
      <c r="AY404" s="193" t="s">
        <v>147</v>
      </c>
    </row>
    <row r="405" s="2" customFormat="1" ht="24.15" customHeight="1">
      <c r="A405" s="39"/>
      <c r="B405" s="173"/>
      <c r="C405" s="174" t="s">
        <v>727</v>
      </c>
      <c r="D405" s="174" t="s">
        <v>150</v>
      </c>
      <c r="E405" s="175" t="s">
        <v>614</v>
      </c>
      <c r="F405" s="176" t="s">
        <v>615</v>
      </c>
      <c r="G405" s="177" t="s">
        <v>240</v>
      </c>
      <c r="H405" s="178">
        <v>13.09</v>
      </c>
      <c r="I405" s="179"/>
      <c r="J405" s="180">
        <f>ROUND(I405*H405,2)</f>
        <v>0</v>
      </c>
      <c r="K405" s="176" t="s">
        <v>241</v>
      </c>
      <c r="L405" s="40"/>
      <c r="M405" s="181" t="s">
        <v>3</v>
      </c>
      <c r="N405" s="182" t="s">
        <v>43</v>
      </c>
      <c r="O405" s="73"/>
      <c r="P405" s="183">
        <f>O405*H405</f>
        <v>0</v>
      </c>
      <c r="Q405" s="183">
        <v>0.020199999999999999</v>
      </c>
      <c r="R405" s="183">
        <f>Q405*H405</f>
        <v>0.26441799999999999</v>
      </c>
      <c r="S405" s="183">
        <v>0</v>
      </c>
      <c r="T405" s="18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185" t="s">
        <v>173</v>
      </c>
      <c r="AT405" s="185" t="s">
        <v>150</v>
      </c>
      <c r="AU405" s="185" t="s">
        <v>82</v>
      </c>
      <c r="AY405" s="20" t="s">
        <v>147</v>
      </c>
      <c r="BE405" s="186">
        <f>IF(N405="základní",J405,0)</f>
        <v>0</v>
      </c>
      <c r="BF405" s="186">
        <f>IF(N405="snížená",J405,0)</f>
        <v>0</v>
      </c>
      <c r="BG405" s="186">
        <f>IF(N405="zákl. přenesená",J405,0)</f>
        <v>0</v>
      </c>
      <c r="BH405" s="186">
        <f>IF(N405="sníž. přenesená",J405,0)</f>
        <v>0</v>
      </c>
      <c r="BI405" s="186">
        <f>IF(N405="nulová",J405,0)</f>
        <v>0</v>
      </c>
      <c r="BJ405" s="20" t="s">
        <v>80</v>
      </c>
      <c r="BK405" s="186">
        <f>ROUND(I405*H405,2)</f>
        <v>0</v>
      </c>
      <c r="BL405" s="20" t="s">
        <v>173</v>
      </c>
      <c r="BM405" s="185" t="s">
        <v>1214</v>
      </c>
    </row>
    <row r="406" s="2" customFormat="1">
      <c r="A406" s="39"/>
      <c r="B406" s="40"/>
      <c r="C406" s="39"/>
      <c r="D406" s="203" t="s">
        <v>243</v>
      </c>
      <c r="E406" s="39"/>
      <c r="F406" s="204" t="s">
        <v>617</v>
      </c>
      <c r="G406" s="39"/>
      <c r="H406" s="39"/>
      <c r="I406" s="189"/>
      <c r="J406" s="39"/>
      <c r="K406" s="39"/>
      <c r="L406" s="40"/>
      <c r="M406" s="190"/>
      <c r="N406" s="191"/>
      <c r="O406" s="73"/>
      <c r="P406" s="73"/>
      <c r="Q406" s="73"/>
      <c r="R406" s="73"/>
      <c r="S406" s="73"/>
      <c r="T406" s="74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20" t="s">
        <v>243</v>
      </c>
      <c r="AU406" s="20" t="s">
        <v>82</v>
      </c>
    </row>
    <row r="407" s="14" customFormat="1">
      <c r="A407" s="14"/>
      <c r="B407" s="205"/>
      <c r="C407" s="14"/>
      <c r="D407" s="187" t="s">
        <v>165</v>
      </c>
      <c r="E407" s="206" t="s">
        <v>3</v>
      </c>
      <c r="F407" s="207" t="s">
        <v>589</v>
      </c>
      <c r="G407" s="14"/>
      <c r="H407" s="206" t="s">
        <v>3</v>
      </c>
      <c r="I407" s="208"/>
      <c r="J407" s="14"/>
      <c r="K407" s="14"/>
      <c r="L407" s="205"/>
      <c r="M407" s="209"/>
      <c r="N407" s="210"/>
      <c r="O407" s="210"/>
      <c r="P407" s="210"/>
      <c r="Q407" s="210"/>
      <c r="R407" s="210"/>
      <c r="S407" s="210"/>
      <c r="T407" s="21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06" t="s">
        <v>165</v>
      </c>
      <c r="AU407" s="206" t="s">
        <v>82</v>
      </c>
      <c r="AV407" s="14" t="s">
        <v>80</v>
      </c>
      <c r="AW407" s="14" t="s">
        <v>33</v>
      </c>
      <c r="AX407" s="14" t="s">
        <v>72</v>
      </c>
      <c r="AY407" s="206" t="s">
        <v>147</v>
      </c>
    </row>
    <row r="408" s="14" customFormat="1">
      <c r="A408" s="14"/>
      <c r="B408" s="205"/>
      <c r="C408" s="14"/>
      <c r="D408" s="187" t="s">
        <v>165</v>
      </c>
      <c r="E408" s="206" t="s">
        <v>3</v>
      </c>
      <c r="F408" s="207" t="s">
        <v>590</v>
      </c>
      <c r="G408" s="14"/>
      <c r="H408" s="206" t="s">
        <v>3</v>
      </c>
      <c r="I408" s="208"/>
      <c r="J408" s="14"/>
      <c r="K408" s="14"/>
      <c r="L408" s="205"/>
      <c r="M408" s="209"/>
      <c r="N408" s="210"/>
      <c r="O408" s="210"/>
      <c r="P408" s="210"/>
      <c r="Q408" s="210"/>
      <c r="R408" s="210"/>
      <c r="S408" s="210"/>
      <c r="T408" s="21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6" t="s">
        <v>165</v>
      </c>
      <c r="AU408" s="206" t="s">
        <v>82</v>
      </c>
      <c r="AV408" s="14" t="s">
        <v>80</v>
      </c>
      <c r="AW408" s="14" t="s">
        <v>33</v>
      </c>
      <c r="AX408" s="14" t="s">
        <v>72</v>
      </c>
      <c r="AY408" s="206" t="s">
        <v>147</v>
      </c>
    </row>
    <row r="409" s="13" customFormat="1">
      <c r="A409" s="13"/>
      <c r="B409" s="192"/>
      <c r="C409" s="13"/>
      <c r="D409" s="187" t="s">
        <v>165</v>
      </c>
      <c r="E409" s="193" t="s">
        <v>3</v>
      </c>
      <c r="F409" s="194" t="s">
        <v>1212</v>
      </c>
      <c r="G409" s="13"/>
      <c r="H409" s="195">
        <v>13.09</v>
      </c>
      <c r="I409" s="196"/>
      <c r="J409" s="13"/>
      <c r="K409" s="13"/>
      <c r="L409" s="192"/>
      <c r="M409" s="197"/>
      <c r="N409" s="198"/>
      <c r="O409" s="198"/>
      <c r="P409" s="198"/>
      <c r="Q409" s="198"/>
      <c r="R409" s="198"/>
      <c r="S409" s="198"/>
      <c r="T409" s="19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3" t="s">
        <v>165</v>
      </c>
      <c r="AU409" s="193" t="s">
        <v>82</v>
      </c>
      <c r="AV409" s="13" t="s">
        <v>82</v>
      </c>
      <c r="AW409" s="13" t="s">
        <v>33</v>
      </c>
      <c r="AX409" s="13" t="s">
        <v>80</v>
      </c>
      <c r="AY409" s="193" t="s">
        <v>147</v>
      </c>
    </row>
    <row r="410" s="2" customFormat="1" ht="24.15" customHeight="1">
      <c r="A410" s="39"/>
      <c r="B410" s="173"/>
      <c r="C410" s="174" t="s">
        <v>730</v>
      </c>
      <c r="D410" s="174" t="s">
        <v>150</v>
      </c>
      <c r="E410" s="175" t="s">
        <v>619</v>
      </c>
      <c r="F410" s="176" t="s">
        <v>620</v>
      </c>
      <c r="G410" s="177" t="s">
        <v>219</v>
      </c>
      <c r="H410" s="178">
        <v>65.450000000000003</v>
      </c>
      <c r="I410" s="179"/>
      <c r="J410" s="180">
        <f>ROUND(I410*H410,2)</f>
        <v>0</v>
      </c>
      <c r="K410" s="176" t="s">
        <v>241</v>
      </c>
      <c r="L410" s="40"/>
      <c r="M410" s="181" t="s">
        <v>3</v>
      </c>
      <c r="N410" s="182" t="s">
        <v>43</v>
      </c>
      <c r="O410" s="73"/>
      <c r="P410" s="183">
        <f>O410*H410</f>
        <v>0</v>
      </c>
      <c r="Q410" s="183">
        <v>0.0052399999999999999</v>
      </c>
      <c r="R410" s="183">
        <f>Q410*H410</f>
        <v>0.34295799999999999</v>
      </c>
      <c r="S410" s="183">
        <v>0</v>
      </c>
      <c r="T410" s="184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185" t="s">
        <v>173</v>
      </c>
      <c r="AT410" s="185" t="s">
        <v>150</v>
      </c>
      <c r="AU410" s="185" t="s">
        <v>82</v>
      </c>
      <c r="AY410" s="20" t="s">
        <v>147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20" t="s">
        <v>80</v>
      </c>
      <c r="BK410" s="186">
        <f>ROUND(I410*H410,2)</f>
        <v>0</v>
      </c>
      <c r="BL410" s="20" t="s">
        <v>173</v>
      </c>
      <c r="BM410" s="185" t="s">
        <v>1215</v>
      </c>
    </row>
    <row r="411" s="2" customFormat="1">
      <c r="A411" s="39"/>
      <c r="B411" s="40"/>
      <c r="C411" s="39"/>
      <c r="D411" s="203" t="s">
        <v>243</v>
      </c>
      <c r="E411" s="39"/>
      <c r="F411" s="204" t="s">
        <v>622</v>
      </c>
      <c r="G411" s="39"/>
      <c r="H411" s="39"/>
      <c r="I411" s="189"/>
      <c r="J411" s="39"/>
      <c r="K411" s="39"/>
      <c r="L411" s="40"/>
      <c r="M411" s="190"/>
      <c r="N411" s="191"/>
      <c r="O411" s="73"/>
      <c r="P411" s="73"/>
      <c r="Q411" s="73"/>
      <c r="R411" s="73"/>
      <c r="S411" s="73"/>
      <c r="T411" s="74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20" t="s">
        <v>243</v>
      </c>
      <c r="AU411" s="20" t="s">
        <v>82</v>
      </c>
    </row>
    <row r="412" s="14" customFormat="1">
      <c r="A412" s="14"/>
      <c r="B412" s="205"/>
      <c r="C412" s="14"/>
      <c r="D412" s="187" t="s">
        <v>165</v>
      </c>
      <c r="E412" s="206" t="s">
        <v>3</v>
      </c>
      <c r="F412" s="207" t="s">
        <v>589</v>
      </c>
      <c r="G412" s="14"/>
      <c r="H412" s="206" t="s">
        <v>3</v>
      </c>
      <c r="I412" s="208"/>
      <c r="J412" s="14"/>
      <c r="K412" s="14"/>
      <c r="L412" s="205"/>
      <c r="M412" s="209"/>
      <c r="N412" s="210"/>
      <c r="O412" s="210"/>
      <c r="P412" s="210"/>
      <c r="Q412" s="210"/>
      <c r="R412" s="210"/>
      <c r="S412" s="210"/>
      <c r="T412" s="21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6" t="s">
        <v>165</v>
      </c>
      <c r="AU412" s="206" t="s">
        <v>82</v>
      </c>
      <c r="AV412" s="14" t="s">
        <v>80</v>
      </c>
      <c r="AW412" s="14" t="s">
        <v>33</v>
      </c>
      <c r="AX412" s="14" t="s">
        <v>72</v>
      </c>
      <c r="AY412" s="206" t="s">
        <v>147</v>
      </c>
    </row>
    <row r="413" s="14" customFormat="1">
      <c r="A413" s="14"/>
      <c r="B413" s="205"/>
      <c r="C413" s="14"/>
      <c r="D413" s="187" t="s">
        <v>165</v>
      </c>
      <c r="E413" s="206" t="s">
        <v>3</v>
      </c>
      <c r="F413" s="207" t="s">
        <v>590</v>
      </c>
      <c r="G413" s="14"/>
      <c r="H413" s="206" t="s">
        <v>3</v>
      </c>
      <c r="I413" s="208"/>
      <c r="J413" s="14"/>
      <c r="K413" s="14"/>
      <c r="L413" s="205"/>
      <c r="M413" s="209"/>
      <c r="N413" s="210"/>
      <c r="O413" s="210"/>
      <c r="P413" s="210"/>
      <c r="Q413" s="210"/>
      <c r="R413" s="210"/>
      <c r="S413" s="210"/>
      <c r="T413" s="21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06" t="s">
        <v>165</v>
      </c>
      <c r="AU413" s="206" t="s">
        <v>82</v>
      </c>
      <c r="AV413" s="14" t="s">
        <v>80</v>
      </c>
      <c r="AW413" s="14" t="s">
        <v>33</v>
      </c>
      <c r="AX413" s="14" t="s">
        <v>72</v>
      </c>
      <c r="AY413" s="206" t="s">
        <v>147</v>
      </c>
    </row>
    <row r="414" s="13" customFormat="1">
      <c r="A414" s="13"/>
      <c r="B414" s="192"/>
      <c r="C414" s="13"/>
      <c r="D414" s="187" t="s">
        <v>165</v>
      </c>
      <c r="E414" s="193" t="s">
        <v>3</v>
      </c>
      <c r="F414" s="194" t="s">
        <v>1190</v>
      </c>
      <c r="G414" s="13"/>
      <c r="H414" s="195">
        <v>65.450000000000003</v>
      </c>
      <c r="I414" s="196"/>
      <c r="J414" s="13"/>
      <c r="K414" s="13"/>
      <c r="L414" s="192"/>
      <c r="M414" s="197"/>
      <c r="N414" s="198"/>
      <c r="O414" s="198"/>
      <c r="P414" s="198"/>
      <c r="Q414" s="198"/>
      <c r="R414" s="198"/>
      <c r="S414" s="198"/>
      <c r="T414" s="19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3" t="s">
        <v>165</v>
      </c>
      <c r="AU414" s="193" t="s">
        <v>82</v>
      </c>
      <c r="AV414" s="13" t="s">
        <v>82</v>
      </c>
      <c r="AW414" s="13" t="s">
        <v>33</v>
      </c>
      <c r="AX414" s="13" t="s">
        <v>80</v>
      </c>
      <c r="AY414" s="193" t="s">
        <v>147</v>
      </c>
    </row>
    <row r="415" s="2" customFormat="1" ht="21.75" customHeight="1">
      <c r="A415" s="39"/>
      <c r="B415" s="173"/>
      <c r="C415" s="174" t="s">
        <v>735</v>
      </c>
      <c r="D415" s="174" t="s">
        <v>150</v>
      </c>
      <c r="E415" s="175" t="s">
        <v>641</v>
      </c>
      <c r="F415" s="176" t="s">
        <v>642</v>
      </c>
      <c r="G415" s="177" t="s">
        <v>219</v>
      </c>
      <c r="H415" s="178">
        <v>33.164999999999999</v>
      </c>
      <c r="I415" s="179"/>
      <c r="J415" s="180">
        <f>ROUND(I415*H415,2)</f>
        <v>0</v>
      </c>
      <c r="K415" s="176" t="s">
        <v>241</v>
      </c>
      <c r="L415" s="40"/>
      <c r="M415" s="181" t="s">
        <v>3</v>
      </c>
      <c r="N415" s="182" t="s">
        <v>43</v>
      </c>
      <c r="O415" s="73"/>
      <c r="P415" s="183">
        <f>O415*H415</f>
        <v>0</v>
      </c>
      <c r="Q415" s="183">
        <v>0.22136</v>
      </c>
      <c r="R415" s="183">
        <f>Q415*H415</f>
        <v>7.3414044000000001</v>
      </c>
      <c r="S415" s="183">
        <v>0</v>
      </c>
      <c r="T415" s="184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185" t="s">
        <v>173</v>
      </c>
      <c r="AT415" s="185" t="s">
        <v>150</v>
      </c>
      <c r="AU415" s="185" t="s">
        <v>82</v>
      </c>
      <c r="AY415" s="20" t="s">
        <v>147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20" t="s">
        <v>80</v>
      </c>
      <c r="BK415" s="186">
        <f>ROUND(I415*H415,2)</f>
        <v>0</v>
      </c>
      <c r="BL415" s="20" t="s">
        <v>173</v>
      </c>
      <c r="BM415" s="185" t="s">
        <v>1216</v>
      </c>
    </row>
    <row r="416" s="2" customFormat="1">
      <c r="A416" s="39"/>
      <c r="B416" s="40"/>
      <c r="C416" s="39"/>
      <c r="D416" s="203" t="s">
        <v>243</v>
      </c>
      <c r="E416" s="39"/>
      <c r="F416" s="204" t="s">
        <v>644</v>
      </c>
      <c r="G416" s="39"/>
      <c r="H416" s="39"/>
      <c r="I416" s="189"/>
      <c r="J416" s="39"/>
      <c r="K416" s="39"/>
      <c r="L416" s="40"/>
      <c r="M416" s="190"/>
      <c r="N416" s="191"/>
      <c r="O416" s="73"/>
      <c r="P416" s="73"/>
      <c r="Q416" s="73"/>
      <c r="R416" s="73"/>
      <c r="S416" s="73"/>
      <c r="T416" s="74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20" t="s">
        <v>243</v>
      </c>
      <c r="AU416" s="20" t="s">
        <v>82</v>
      </c>
    </row>
    <row r="417" s="14" customFormat="1">
      <c r="A417" s="14"/>
      <c r="B417" s="205"/>
      <c r="C417" s="14"/>
      <c r="D417" s="187" t="s">
        <v>165</v>
      </c>
      <c r="E417" s="206" t="s">
        <v>3</v>
      </c>
      <c r="F417" s="207" t="s">
        <v>589</v>
      </c>
      <c r="G417" s="14"/>
      <c r="H417" s="206" t="s">
        <v>3</v>
      </c>
      <c r="I417" s="208"/>
      <c r="J417" s="14"/>
      <c r="K417" s="14"/>
      <c r="L417" s="205"/>
      <c r="M417" s="209"/>
      <c r="N417" s="210"/>
      <c r="O417" s="210"/>
      <c r="P417" s="210"/>
      <c r="Q417" s="210"/>
      <c r="R417" s="210"/>
      <c r="S417" s="210"/>
      <c r="T417" s="21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06" t="s">
        <v>165</v>
      </c>
      <c r="AU417" s="206" t="s">
        <v>82</v>
      </c>
      <c r="AV417" s="14" t="s">
        <v>80</v>
      </c>
      <c r="AW417" s="14" t="s">
        <v>33</v>
      </c>
      <c r="AX417" s="14" t="s">
        <v>72</v>
      </c>
      <c r="AY417" s="206" t="s">
        <v>147</v>
      </c>
    </row>
    <row r="418" s="13" customFormat="1">
      <c r="A418" s="13"/>
      <c r="B418" s="192"/>
      <c r="C418" s="13"/>
      <c r="D418" s="187" t="s">
        <v>165</v>
      </c>
      <c r="E418" s="193" t="s">
        <v>3</v>
      </c>
      <c r="F418" s="194" t="s">
        <v>1217</v>
      </c>
      <c r="G418" s="13"/>
      <c r="H418" s="195">
        <v>33.164999999999999</v>
      </c>
      <c r="I418" s="196"/>
      <c r="J418" s="13"/>
      <c r="K418" s="13"/>
      <c r="L418" s="192"/>
      <c r="M418" s="197"/>
      <c r="N418" s="198"/>
      <c r="O418" s="198"/>
      <c r="P418" s="198"/>
      <c r="Q418" s="198"/>
      <c r="R418" s="198"/>
      <c r="S418" s="198"/>
      <c r="T418" s="19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3" t="s">
        <v>165</v>
      </c>
      <c r="AU418" s="193" t="s">
        <v>82</v>
      </c>
      <c r="AV418" s="13" t="s">
        <v>82</v>
      </c>
      <c r="AW418" s="13" t="s">
        <v>33</v>
      </c>
      <c r="AX418" s="13" t="s">
        <v>80</v>
      </c>
      <c r="AY418" s="193" t="s">
        <v>147</v>
      </c>
    </row>
    <row r="419" s="2" customFormat="1" ht="16.5" customHeight="1">
      <c r="A419" s="39"/>
      <c r="B419" s="173"/>
      <c r="C419" s="174" t="s">
        <v>740</v>
      </c>
      <c r="D419" s="174" t="s">
        <v>150</v>
      </c>
      <c r="E419" s="175" t="s">
        <v>636</v>
      </c>
      <c r="F419" s="176" t="s">
        <v>637</v>
      </c>
      <c r="G419" s="177" t="s">
        <v>219</v>
      </c>
      <c r="H419" s="178">
        <v>367.19999999999999</v>
      </c>
      <c r="I419" s="179"/>
      <c r="J419" s="180">
        <f>ROUND(I419*H419,2)</f>
        <v>0</v>
      </c>
      <c r="K419" s="176" t="s">
        <v>241</v>
      </c>
      <c r="L419" s="40"/>
      <c r="M419" s="181" t="s">
        <v>3</v>
      </c>
      <c r="N419" s="182" t="s">
        <v>43</v>
      </c>
      <c r="O419" s="73"/>
      <c r="P419" s="183">
        <f>O419*H419</f>
        <v>0</v>
      </c>
      <c r="Q419" s="183">
        <v>0.00046999999999999999</v>
      </c>
      <c r="R419" s="183">
        <f>Q419*H419</f>
        <v>0.17258399999999999</v>
      </c>
      <c r="S419" s="183">
        <v>0</v>
      </c>
      <c r="T419" s="18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185" t="s">
        <v>173</v>
      </c>
      <c r="AT419" s="185" t="s">
        <v>150</v>
      </c>
      <c r="AU419" s="185" t="s">
        <v>82</v>
      </c>
      <c r="AY419" s="20" t="s">
        <v>147</v>
      </c>
      <c r="BE419" s="186">
        <f>IF(N419="základní",J419,0)</f>
        <v>0</v>
      </c>
      <c r="BF419" s="186">
        <f>IF(N419="snížená",J419,0)</f>
        <v>0</v>
      </c>
      <c r="BG419" s="186">
        <f>IF(N419="zákl. přenesená",J419,0)</f>
        <v>0</v>
      </c>
      <c r="BH419" s="186">
        <f>IF(N419="sníž. přenesená",J419,0)</f>
        <v>0</v>
      </c>
      <c r="BI419" s="186">
        <f>IF(N419="nulová",J419,0)</f>
        <v>0</v>
      </c>
      <c r="BJ419" s="20" t="s">
        <v>80</v>
      </c>
      <c r="BK419" s="186">
        <f>ROUND(I419*H419,2)</f>
        <v>0</v>
      </c>
      <c r="BL419" s="20" t="s">
        <v>173</v>
      </c>
      <c r="BM419" s="185" t="s">
        <v>1218</v>
      </c>
    </row>
    <row r="420" s="2" customFormat="1">
      <c r="A420" s="39"/>
      <c r="B420" s="40"/>
      <c r="C420" s="39"/>
      <c r="D420" s="203" t="s">
        <v>243</v>
      </c>
      <c r="E420" s="39"/>
      <c r="F420" s="204" t="s">
        <v>639</v>
      </c>
      <c r="G420" s="39"/>
      <c r="H420" s="39"/>
      <c r="I420" s="189"/>
      <c r="J420" s="39"/>
      <c r="K420" s="39"/>
      <c r="L420" s="40"/>
      <c r="M420" s="190"/>
      <c r="N420" s="191"/>
      <c r="O420" s="73"/>
      <c r="P420" s="73"/>
      <c r="Q420" s="73"/>
      <c r="R420" s="73"/>
      <c r="S420" s="73"/>
      <c r="T420" s="74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20" t="s">
        <v>243</v>
      </c>
      <c r="AU420" s="20" t="s">
        <v>82</v>
      </c>
    </row>
    <row r="421" s="14" customFormat="1">
      <c r="A421" s="14"/>
      <c r="B421" s="205"/>
      <c r="C421" s="14"/>
      <c r="D421" s="187" t="s">
        <v>165</v>
      </c>
      <c r="E421" s="206" t="s">
        <v>3</v>
      </c>
      <c r="F421" s="207" t="s">
        <v>589</v>
      </c>
      <c r="G421" s="14"/>
      <c r="H421" s="206" t="s">
        <v>3</v>
      </c>
      <c r="I421" s="208"/>
      <c r="J421" s="14"/>
      <c r="K421" s="14"/>
      <c r="L421" s="205"/>
      <c r="M421" s="209"/>
      <c r="N421" s="210"/>
      <c r="O421" s="210"/>
      <c r="P421" s="210"/>
      <c r="Q421" s="210"/>
      <c r="R421" s="210"/>
      <c r="S421" s="210"/>
      <c r="T421" s="21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6" t="s">
        <v>165</v>
      </c>
      <c r="AU421" s="206" t="s">
        <v>82</v>
      </c>
      <c r="AV421" s="14" t="s">
        <v>80</v>
      </c>
      <c r="AW421" s="14" t="s">
        <v>33</v>
      </c>
      <c r="AX421" s="14" t="s">
        <v>72</v>
      </c>
      <c r="AY421" s="206" t="s">
        <v>147</v>
      </c>
    </row>
    <row r="422" s="14" customFormat="1">
      <c r="A422" s="14"/>
      <c r="B422" s="205"/>
      <c r="C422" s="14"/>
      <c r="D422" s="187" t="s">
        <v>165</v>
      </c>
      <c r="E422" s="206" t="s">
        <v>3</v>
      </c>
      <c r="F422" s="207" t="s">
        <v>1219</v>
      </c>
      <c r="G422" s="14"/>
      <c r="H422" s="206" t="s">
        <v>3</v>
      </c>
      <c r="I422" s="208"/>
      <c r="J422" s="14"/>
      <c r="K422" s="14"/>
      <c r="L422" s="205"/>
      <c r="M422" s="209"/>
      <c r="N422" s="210"/>
      <c r="O422" s="210"/>
      <c r="P422" s="210"/>
      <c r="Q422" s="210"/>
      <c r="R422" s="210"/>
      <c r="S422" s="210"/>
      <c r="T422" s="21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06" t="s">
        <v>165</v>
      </c>
      <c r="AU422" s="206" t="s">
        <v>82</v>
      </c>
      <c r="AV422" s="14" t="s">
        <v>80</v>
      </c>
      <c r="AW422" s="14" t="s">
        <v>33</v>
      </c>
      <c r="AX422" s="14" t="s">
        <v>72</v>
      </c>
      <c r="AY422" s="206" t="s">
        <v>147</v>
      </c>
    </row>
    <row r="423" s="13" customFormat="1">
      <c r="A423" s="13"/>
      <c r="B423" s="192"/>
      <c r="C423" s="13"/>
      <c r="D423" s="187" t="s">
        <v>165</v>
      </c>
      <c r="E423" s="193" t="s">
        <v>3</v>
      </c>
      <c r="F423" s="194" t="s">
        <v>1220</v>
      </c>
      <c r="G423" s="13"/>
      <c r="H423" s="195">
        <v>367.19999999999999</v>
      </c>
      <c r="I423" s="196"/>
      <c r="J423" s="13"/>
      <c r="K423" s="13"/>
      <c r="L423" s="192"/>
      <c r="M423" s="197"/>
      <c r="N423" s="198"/>
      <c r="O423" s="198"/>
      <c r="P423" s="198"/>
      <c r="Q423" s="198"/>
      <c r="R423" s="198"/>
      <c r="S423" s="198"/>
      <c r="T423" s="19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3" t="s">
        <v>165</v>
      </c>
      <c r="AU423" s="193" t="s">
        <v>82</v>
      </c>
      <c r="AV423" s="13" t="s">
        <v>82</v>
      </c>
      <c r="AW423" s="13" t="s">
        <v>33</v>
      </c>
      <c r="AX423" s="13" t="s">
        <v>80</v>
      </c>
      <c r="AY423" s="193" t="s">
        <v>147</v>
      </c>
    </row>
    <row r="424" s="12" customFormat="1" ht="22.8" customHeight="1">
      <c r="A424" s="12"/>
      <c r="B424" s="160"/>
      <c r="C424" s="12"/>
      <c r="D424" s="161" t="s">
        <v>71</v>
      </c>
      <c r="E424" s="171" t="s">
        <v>199</v>
      </c>
      <c r="F424" s="171" t="s">
        <v>237</v>
      </c>
      <c r="G424" s="12"/>
      <c r="H424" s="12"/>
      <c r="I424" s="163"/>
      <c r="J424" s="172">
        <f>BK424</f>
        <v>0</v>
      </c>
      <c r="K424" s="12"/>
      <c r="L424" s="160"/>
      <c r="M424" s="165"/>
      <c r="N424" s="166"/>
      <c r="O424" s="166"/>
      <c r="P424" s="167">
        <f>SUM(P425:P451)</f>
        <v>0</v>
      </c>
      <c r="Q424" s="166"/>
      <c r="R424" s="167">
        <f>SUM(R425:R451)</f>
        <v>0.18976799999999999</v>
      </c>
      <c r="S424" s="166"/>
      <c r="T424" s="168">
        <f>SUM(T425:T451)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161" t="s">
        <v>80</v>
      </c>
      <c r="AT424" s="169" t="s">
        <v>71</v>
      </c>
      <c r="AU424" s="169" t="s">
        <v>80</v>
      </c>
      <c r="AY424" s="161" t="s">
        <v>147</v>
      </c>
      <c r="BK424" s="170">
        <f>SUM(BK425:BK451)</f>
        <v>0</v>
      </c>
    </row>
    <row r="425" s="2" customFormat="1" ht="24.15" customHeight="1">
      <c r="A425" s="39"/>
      <c r="B425" s="173"/>
      <c r="C425" s="174" t="s">
        <v>745</v>
      </c>
      <c r="D425" s="174" t="s">
        <v>150</v>
      </c>
      <c r="E425" s="175" t="s">
        <v>1221</v>
      </c>
      <c r="F425" s="176" t="s">
        <v>1222</v>
      </c>
      <c r="G425" s="177" t="s">
        <v>344</v>
      </c>
      <c r="H425" s="178">
        <v>70.400000000000006</v>
      </c>
      <c r="I425" s="179"/>
      <c r="J425" s="180">
        <f>ROUND(I425*H425,2)</f>
        <v>0</v>
      </c>
      <c r="K425" s="176" t="s">
        <v>241</v>
      </c>
      <c r="L425" s="40"/>
      <c r="M425" s="181" t="s">
        <v>3</v>
      </c>
      <c r="N425" s="182" t="s">
        <v>43</v>
      </c>
      <c r="O425" s="73"/>
      <c r="P425" s="183">
        <f>O425*H425</f>
        <v>0</v>
      </c>
      <c r="Q425" s="183">
        <v>1.0000000000000001E-05</v>
      </c>
      <c r="R425" s="183">
        <f>Q425*H425</f>
        <v>0.00070400000000000009</v>
      </c>
      <c r="S425" s="183">
        <v>0</v>
      </c>
      <c r="T425" s="18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185" t="s">
        <v>173</v>
      </c>
      <c r="AT425" s="185" t="s">
        <v>150</v>
      </c>
      <c r="AU425" s="185" t="s">
        <v>82</v>
      </c>
      <c r="AY425" s="20" t="s">
        <v>147</v>
      </c>
      <c r="BE425" s="186">
        <f>IF(N425="základní",J425,0)</f>
        <v>0</v>
      </c>
      <c r="BF425" s="186">
        <f>IF(N425="snížená",J425,0)</f>
        <v>0</v>
      </c>
      <c r="BG425" s="186">
        <f>IF(N425="zákl. přenesená",J425,0)</f>
        <v>0</v>
      </c>
      <c r="BH425" s="186">
        <f>IF(N425="sníž. přenesená",J425,0)</f>
        <v>0</v>
      </c>
      <c r="BI425" s="186">
        <f>IF(N425="nulová",J425,0)</f>
        <v>0</v>
      </c>
      <c r="BJ425" s="20" t="s">
        <v>80</v>
      </c>
      <c r="BK425" s="186">
        <f>ROUND(I425*H425,2)</f>
        <v>0</v>
      </c>
      <c r="BL425" s="20" t="s">
        <v>173</v>
      </c>
      <c r="BM425" s="185" t="s">
        <v>1223</v>
      </c>
    </row>
    <row r="426" s="2" customFormat="1">
      <c r="A426" s="39"/>
      <c r="B426" s="40"/>
      <c r="C426" s="39"/>
      <c r="D426" s="203" t="s">
        <v>243</v>
      </c>
      <c r="E426" s="39"/>
      <c r="F426" s="204" t="s">
        <v>1224</v>
      </c>
      <c r="G426" s="39"/>
      <c r="H426" s="39"/>
      <c r="I426" s="189"/>
      <c r="J426" s="39"/>
      <c r="K426" s="39"/>
      <c r="L426" s="40"/>
      <c r="M426" s="190"/>
      <c r="N426" s="191"/>
      <c r="O426" s="73"/>
      <c r="P426" s="73"/>
      <c r="Q426" s="73"/>
      <c r="R426" s="73"/>
      <c r="S426" s="73"/>
      <c r="T426" s="74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20" t="s">
        <v>243</v>
      </c>
      <c r="AU426" s="20" t="s">
        <v>82</v>
      </c>
    </row>
    <row r="427" s="13" customFormat="1">
      <c r="A427" s="13"/>
      <c r="B427" s="192"/>
      <c r="C427" s="13"/>
      <c r="D427" s="187" t="s">
        <v>165</v>
      </c>
      <c r="E427" s="193" t="s">
        <v>3</v>
      </c>
      <c r="F427" s="194" t="s">
        <v>1225</v>
      </c>
      <c r="G427" s="13"/>
      <c r="H427" s="195">
        <v>70.400000000000006</v>
      </c>
      <c r="I427" s="196"/>
      <c r="J427" s="13"/>
      <c r="K427" s="13"/>
      <c r="L427" s="192"/>
      <c r="M427" s="197"/>
      <c r="N427" s="198"/>
      <c r="O427" s="198"/>
      <c r="P427" s="198"/>
      <c r="Q427" s="198"/>
      <c r="R427" s="198"/>
      <c r="S427" s="198"/>
      <c r="T427" s="19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3" t="s">
        <v>165</v>
      </c>
      <c r="AU427" s="193" t="s">
        <v>82</v>
      </c>
      <c r="AV427" s="13" t="s">
        <v>82</v>
      </c>
      <c r="AW427" s="13" t="s">
        <v>33</v>
      </c>
      <c r="AX427" s="13" t="s">
        <v>80</v>
      </c>
      <c r="AY427" s="193" t="s">
        <v>147</v>
      </c>
    </row>
    <row r="428" s="2" customFormat="1" ht="24.15" customHeight="1">
      <c r="A428" s="39"/>
      <c r="B428" s="173"/>
      <c r="C428" s="174" t="s">
        <v>749</v>
      </c>
      <c r="D428" s="174" t="s">
        <v>150</v>
      </c>
      <c r="E428" s="175" t="s">
        <v>1226</v>
      </c>
      <c r="F428" s="176" t="s">
        <v>1227</v>
      </c>
      <c r="G428" s="177" t="s">
        <v>344</v>
      </c>
      <c r="H428" s="178">
        <v>70.400000000000006</v>
      </c>
      <c r="I428" s="179"/>
      <c r="J428" s="180">
        <f>ROUND(I428*H428,2)</f>
        <v>0</v>
      </c>
      <c r="K428" s="176" t="s">
        <v>241</v>
      </c>
      <c r="L428" s="40"/>
      <c r="M428" s="181" t="s">
        <v>3</v>
      </c>
      <c r="N428" s="182" t="s">
        <v>43</v>
      </c>
      <c r="O428" s="73"/>
      <c r="P428" s="183">
        <f>O428*H428</f>
        <v>0</v>
      </c>
      <c r="Q428" s="183">
        <v>1.0000000000000001E-05</v>
      </c>
      <c r="R428" s="183">
        <f>Q428*H428</f>
        <v>0.00070400000000000009</v>
      </c>
      <c r="S428" s="183">
        <v>0</v>
      </c>
      <c r="T428" s="18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185" t="s">
        <v>173</v>
      </c>
      <c r="AT428" s="185" t="s">
        <v>150</v>
      </c>
      <c r="AU428" s="185" t="s">
        <v>82</v>
      </c>
      <c r="AY428" s="20" t="s">
        <v>147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20" t="s">
        <v>80</v>
      </c>
      <c r="BK428" s="186">
        <f>ROUND(I428*H428,2)</f>
        <v>0</v>
      </c>
      <c r="BL428" s="20" t="s">
        <v>173</v>
      </c>
      <c r="BM428" s="185" t="s">
        <v>1228</v>
      </c>
    </row>
    <row r="429" s="2" customFormat="1">
      <c r="A429" s="39"/>
      <c r="B429" s="40"/>
      <c r="C429" s="39"/>
      <c r="D429" s="203" t="s">
        <v>243</v>
      </c>
      <c r="E429" s="39"/>
      <c r="F429" s="204" t="s">
        <v>1229</v>
      </c>
      <c r="G429" s="39"/>
      <c r="H429" s="39"/>
      <c r="I429" s="189"/>
      <c r="J429" s="39"/>
      <c r="K429" s="39"/>
      <c r="L429" s="40"/>
      <c r="M429" s="190"/>
      <c r="N429" s="191"/>
      <c r="O429" s="73"/>
      <c r="P429" s="73"/>
      <c r="Q429" s="73"/>
      <c r="R429" s="73"/>
      <c r="S429" s="73"/>
      <c r="T429" s="74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20" t="s">
        <v>243</v>
      </c>
      <c r="AU429" s="20" t="s">
        <v>82</v>
      </c>
    </row>
    <row r="430" s="13" customFormat="1">
      <c r="A430" s="13"/>
      <c r="B430" s="192"/>
      <c r="C430" s="13"/>
      <c r="D430" s="187" t="s">
        <v>165</v>
      </c>
      <c r="E430" s="193" t="s">
        <v>3</v>
      </c>
      <c r="F430" s="194" t="s">
        <v>1225</v>
      </c>
      <c r="G430" s="13"/>
      <c r="H430" s="195">
        <v>70.400000000000006</v>
      </c>
      <c r="I430" s="196"/>
      <c r="J430" s="13"/>
      <c r="K430" s="13"/>
      <c r="L430" s="192"/>
      <c r="M430" s="197"/>
      <c r="N430" s="198"/>
      <c r="O430" s="198"/>
      <c r="P430" s="198"/>
      <c r="Q430" s="198"/>
      <c r="R430" s="198"/>
      <c r="S430" s="198"/>
      <c r="T430" s="19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3" t="s">
        <v>165</v>
      </c>
      <c r="AU430" s="193" t="s">
        <v>82</v>
      </c>
      <c r="AV430" s="13" t="s">
        <v>82</v>
      </c>
      <c r="AW430" s="13" t="s">
        <v>33</v>
      </c>
      <c r="AX430" s="13" t="s">
        <v>80</v>
      </c>
      <c r="AY430" s="193" t="s">
        <v>147</v>
      </c>
    </row>
    <row r="431" s="2" customFormat="1" ht="24.15" customHeight="1">
      <c r="A431" s="39"/>
      <c r="B431" s="173"/>
      <c r="C431" s="174" t="s">
        <v>754</v>
      </c>
      <c r="D431" s="174" t="s">
        <v>150</v>
      </c>
      <c r="E431" s="175" t="s">
        <v>1230</v>
      </c>
      <c r="F431" s="176" t="s">
        <v>1231</v>
      </c>
      <c r="G431" s="177" t="s">
        <v>344</v>
      </c>
      <c r="H431" s="178">
        <v>70.400000000000006</v>
      </c>
      <c r="I431" s="179"/>
      <c r="J431" s="180">
        <f>ROUND(I431*H431,2)</f>
        <v>0</v>
      </c>
      <c r="K431" s="176" t="s">
        <v>241</v>
      </c>
      <c r="L431" s="40"/>
      <c r="M431" s="181" t="s">
        <v>3</v>
      </c>
      <c r="N431" s="182" t="s">
        <v>43</v>
      </c>
      <c r="O431" s="73"/>
      <c r="P431" s="183">
        <f>O431*H431</f>
        <v>0</v>
      </c>
      <c r="Q431" s="183">
        <v>0.00050000000000000001</v>
      </c>
      <c r="R431" s="183">
        <f>Q431*H431</f>
        <v>0.035200000000000002</v>
      </c>
      <c r="S431" s="183">
        <v>0</v>
      </c>
      <c r="T431" s="18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185" t="s">
        <v>173</v>
      </c>
      <c r="AT431" s="185" t="s">
        <v>150</v>
      </c>
      <c r="AU431" s="185" t="s">
        <v>82</v>
      </c>
      <c r="AY431" s="20" t="s">
        <v>147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0</v>
      </c>
      <c r="BH431" s="186">
        <f>IF(N431="sníž. přenesená",J431,0)</f>
        <v>0</v>
      </c>
      <c r="BI431" s="186">
        <f>IF(N431="nulová",J431,0)</f>
        <v>0</v>
      </c>
      <c r="BJ431" s="20" t="s">
        <v>80</v>
      </c>
      <c r="BK431" s="186">
        <f>ROUND(I431*H431,2)</f>
        <v>0</v>
      </c>
      <c r="BL431" s="20" t="s">
        <v>173</v>
      </c>
      <c r="BM431" s="185" t="s">
        <v>1232</v>
      </c>
    </row>
    <row r="432" s="2" customFormat="1">
      <c r="A432" s="39"/>
      <c r="B432" s="40"/>
      <c r="C432" s="39"/>
      <c r="D432" s="203" t="s">
        <v>243</v>
      </c>
      <c r="E432" s="39"/>
      <c r="F432" s="204" t="s">
        <v>1233</v>
      </c>
      <c r="G432" s="39"/>
      <c r="H432" s="39"/>
      <c r="I432" s="189"/>
      <c r="J432" s="39"/>
      <c r="K432" s="39"/>
      <c r="L432" s="40"/>
      <c r="M432" s="190"/>
      <c r="N432" s="191"/>
      <c r="O432" s="73"/>
      <c r="P432" s="73"/>
      <c r="Q432" s="73"/>
      <c r="R432" s="73"/>
      <c r="S432" s="73"/>
      <c r="T432" s="74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20" t="s">
        <v>243</v>
      </c>
      <c r="AU432" s="20" t="s">
        <v>82</v>
      </c>
    </row>
    <row r="433" s="13" customFormat="1">
      <c r="A433" s="13"/>
      <c r="B433" s="192"/>
      <c r="C433" s="13"/>
      <c r="D433" s="187" t="s">
        <v>165</v>
      </c>
      <c r="E433" s="193" t="s">
        <v>3</v>
      </c>
      <c r="F433" s="194" t="s">
        <v>1225</v>
      </c>
      <c r="G433" s="13"/>
      <c r="H433" s="195">
        <v>70.400000000000006</v>
      </c>
      <c r="I433" s="196"/>
      <c r="J433" s="13"/>
      <c r="K433" s="13"/>
      <c r="L433" s="192"/>
      <c r="M433" s="197"/>
      <c r="N433" s="198"/>
      <c r="O433" s="198"/>
      <c r="P433" s="198"/>
      <c r="Q433" s="198"/>
      <c r="R433" s="198"/>
      <c r="S433" s="198"/>
      <c r="T433" s="19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3" t="s">
        <v>165</v>
      </c>
      <c r="AU433" s="193" t="s">
        <v>82</v>
      </c>
      <c r="AV433" s="13" t="s">
        <v>82</v>
      </c>
      <c r="AW433" s="13" t="s">
        <v>33</v>
      </c>
      <c r="AX433" s="13" t="s">
        <v>80</v>
      </c>
      <c r="AY433" s="193" t="s">
        <v>147</v>
      </c>
    </row>
    <row r="434" s="2" customFormat="1" ht="24.15" customHeight="1">
      <c r="A434" s="39"/>
      <c r="B434" s="173"/>
      <c r="C434" s="174" t="s">
        <v>757</v>
      </c>
      <c r="D434" s="174" t="s">
        <v>150</v>
      </c>
      <c r="E434" s="175" t="s">
        <v>647</v>
      </c>
      <c r="F434" s="176" t="s">
        <v>648</v>
      </c>
      <c r="G434" s="177" t="s">
        <v>219</v>
      </c>
      <c r="H434" s="178">
        <v>978.41999999999996</v>
      </c>
      <c r="I434" s="179"/>
      <c r="J434" s="180">
        <f>ROUND(I434*H434,2)</f>
        <v>0</v>
      </c>
      <c r="K434" s="176" t="s">
        <v>241</v>
      </c>
      <c r="L434" s="40"/>
      <c r="M434" s="181" t="s">
        <v>3</v>
      </c>
      <c r="N434" s="182" t="s">
        <v>43</v>
      </c>
      <c r="O434" s="73"/>
      <c r="P434" s="183">
        <f>O434*H434</f>
        <v>0</v>
      </c>
      <c r="Q434" s="183">
        <v>0</v>
      </c>
      <c r="R434" s="183">
        <f>Q434*H434</f>
        <v>0</v>
      </c>
      <c r="S434" s="183">
        <v>0</v>
      </c>
      <c r="T434" s="184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185" t="s">
        <v>173</v>
      </c>
      <c r="AT434" s="185" t="s">
        <v>150</v>
      </c>
      <c r="AU434" s="185" t="s">
        <v>82</v>
      </c>
      <c r="AY434" s="20" t="s">
        <v>147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20" t="s">
        <v>80</v>
      </c>
      <c r="BK434" s="186">
        <f>ROUND(I434*H434,2)</f>
        <v>0</v>
      </c>
      <c r="BL434" s="20" t="s">
        <v>173</v>
      </c>
      <c r="BM434" s="185" t="s">
        <v>1234</v>
      </c>
    </row>
    <row r="435" s="2" customFormat="1">
      <c r="A435" s="39"/>
      <c r="B435" s="40"/>
      <c r="C435" s="39"/>
      <c r="D435" s="203" t="s">
        <v>243</v>
      </c>
      <c r="E435" s="39"/>
      <c r="F435" s="204" t="s">
        <v>650</v>
      </c>
      <c r="G435" s="39"/>
      <c r="H435" s="39"/>
      <c r="I435" s="189"/>
      <c r="J435" s="39"/>
      <c r="K435" s="39"/>
      <c r="L435" s="40"/>
      <c r="M435" s="190"/>
      <c r="N435" s="191"/>
      <c r="O435" s="73"/>
      <c r="P435" s="73"/>
      <c r="Q435" s="73"/>
      <c r="R435" s="73"/>
      <c r="S435" s="73"/>
      <c r="T435" s="74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20" t="s">
        <v>243</v>
      </c>
      <c r="AU435" s="20" t="s">
        <v>82</v>
      </c>
    </row>
    <row r="436" s="13" customFormat="1">
      <c r="A436" s="13"/>
      <c r="B436" s="192"/>
      <c r="C436" s="13"/>
      <c r="D436" s="187" t="s">
        <v>165</v>
      </c>
      <c r="E436" s="193" t="s">
        <v>3</v>
      </c>
      <c r="F436" s="194" t="s">
        <v>1235</v>
      </c>
      <c r="G436" s="13"/>
      <c r="H436" s="195">
        <v>978.41999999999996</v>
      </c>
      <c r="I436" s="196"/>
      <c r="J436" s="13"/>
      <c r="K436" s="13"/>
      <c r="L436" s="192"/>
      <c r="M436" s="197"/>
      <c r="N436" s="198"/>
      <c r="O436" s="198"/>
      <c r="P436" s="198"/>
      <c r="Q436" s="198"/>
      <c r="R436" s="198"/>
      <c r="S436" s="198"/>
      <c r="T436" s="19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3" t="s">
        <v>165</v>
      </c>
      <c r="AU436" s="193" t="s">
        <v>82</v>
      </c>
      <c r="AV436" s="13" t="s">
        <v>82</v>
      </c>
      <c r="AW436" s="13" t="s">
        <v>33</v>
      </c>
      <c r="AX436" s="13" t="s">
        <v>80</v>
      </c>
      <c r="AY436" s="193" t="s">
        <v>147</v>
      </c>
    </row>
    <row r="437" s="2" customFormat="1" ht="24.15" customHeight="1">
      <c r="A437" s="39"/>
      <c r="B437" s="173"/>
      <c r="C437" s="174" t="s">
        <v>762</v>
      </c>
      <c r="D437" s="174" t="s">
        <v>150</v>
      </c>
      <c r="E437" s="175" t="s">
        <v>653</v>
      </c>
      <c r="F437" s="176" t="s">
        <v>654</v>
      </c>
      <c r="G437" s="177" t="s">
        <v>219</v>
      </c>
      <c r="H437" s="178">
        <v>39136.800000000003</v>
      </c>
      <c r="I437" s="179"/>
      <c r="J437" s="180">
        <f>ROUND(I437*H437,2)</f>
        <v>0</v>
      </c>
      <c r="K437" s="176" t="s">
        <v>241</v>
      </c>
      <c r="L437" s="40"/>
      <c r="M437" s="181" t="s">
        <v>3</v>
      </c>
      <c r="N437" s="182" t="s">
        <v>43</v>
      </c>
      <c r="O437" s="73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185" t="s">
        <v>173</v>
      </c>
      <c r="AT437" s="185" t="s">
        <v>150</v>
      </c>
      <c r="AU437" s="185" t="s">
        <v>82</v>
      </c>
      <c r="AY437" s="20" t="s">
        <v>147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20" t="s">
        <v>80</v>
      </c>
      <c r="BK437" s="186">
        <f>ROUND(I437*H437,2)</f>
        <v>0</v>
      </c>
      <c r="BL437" s="20" t="s">
        <v>173</v>
      </c>
      <c r="BM437" s="185" t="s">
        <v>1236</v>
      </c>
    </row>
    <row r="438" s="2" customFormat="1">
      <c r="A438" s="39"/>
      <c r="B438" s="40"/>
      <c r="C438" s="39"/>
      <c r="D438" s="203" t="s">
        <v>243</v>
      </c>
      <c r="E438" s="39"/>
      <c r="F438" s="204" t="s">
        <v>656</v>
      </c>
      <c r="G438" s="39"/>
      <c r="H438" s="39"/>
      <c r="I438" s="189"/>
      <c r="J438" s="39"/>
      <c r="K438" s="39"/>
      <c r="L438" s="40"/>
      <c r="M438" s="190"/>
      <c r="N438" s="191"/>
      <c r="O438" s="73"/>
      <c r="P438" s="73"/>
      <c r="Q438" s="73"/>
      <c r="R438" s="73"/>
      <c r="S438" s="73"/>
      <c r="T438" s="74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20" t="s">
        <v>243</v>
      </c>
      <c r="AU438" s="20" t="s">
        <v>82</v>
      </c>
    </row>
    <row r="439" s="13" customFormat="1">
      <c r="A439" s="13"/>
      <c r="B439" s="192"/>
      <c r="C439" s="13"/>
      <c r="D439" s="187" t="s">
        <v>165</v>
      </c>
      <c r="E439" s="193" t="s">
        <v>3</v>
      </c>
      <c r="F439" s="194" t="s">
        <v>1235</v>
      </c>
      <c r="G439" s="13"/>
      <c r="H439" s="195">
        <v>978.41999999999996</v>
      </c>
      <c r="I439" s="196"/>
      <c r="J439" s="13"/>
      <c r="K439" s="13"/>
      <c r="L439" s="192"/>
      <c r="M439" s="197"/>
      <c r="N439" s="198"/>
      <c r="O439" s="198"/>
      <c r="P439" s="198"/>
      <c r="Q439" s="198"/>
      <c r="R439" s="198"/>
      <c r="S439" s="198"/>
      <c r="T439" s="19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3" t="s">
        <v>165</v>
      </c>
      <c r="AU439" s="193" t="s">
        <v>82</v>
      </c>
      <c r="AV439" s="13" t="s">
        <v>82</v>
      </c>
      <c r="AW439" s="13" t="s">
        <v>33</v>
      </c>
      <c r="AX439" s="13" t="s">
        <v>72</v>
      </c>
      <c r="AY439" s="193" t="s">
        <v>147</v>
      </c>
    </row>
    <row r="440" s="13" customFormat="1">
      <c r="A440" s="13"/>
      <c r="B440" s="192"/>
      <c r="C440" s="13"/>
      <c r="D440" s="187" t="s">
        <v>165</v>
      </c>
      <c r="E440" s="193" t="s">
        <v>3</v>
      </c>
      <c r="F440" s="194" t="s">
        <v>1237</v>
      </c>
      <c r="G440" s="13"/>
      <c r="H440" s="195">
        <v>39136.800000000003</v>
      </c>
      <c r="I440" s="196"/>
      <c r="J440" s="13"/>
      <c r="K440" s="13"/>
      <c r="L440" s="192"/>
      <c r="M440" s="197"/>
      <c r="N440" s="198"/>
      <c r="O440" s="198"/>
      <c r="P440" s="198"/>
      <c r="Q440" s="198"/>
      <c r="R440" s="198"/>
      <c r="S440" s="198"/>
      <c r="T440" s="19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93" t="s">
        <v>165</v>
      </c>
      <c r="AU440" s="193" t="s">
        <v>82</v>
      </c>
      <c r="AV440" s="13" t="s">
        <v>82</v>
      </c>
      <c r="AW440" s="13" t="s">
        <v>33</v>
      </c>
      <c r="AX440" s="13" t="s">
        <v>80</v>
      </c>
      <c r="AY440" s="193" t="s">
        <v>147</v>
      </c>
    </row>
    <row r="441" s="2" customFormat="1" ht="24.15" customHeight="1">
      <c r="A441" s="39"/>
      <c r="B441" s="173"/>
      <c r="C441" s="174" t="s">
        <v>764</v>
      </c>
      <c r="D441" s="174" t="s">
        <v>150</v>
      </c>
      <c r="E441" s="175" t="s">
        <v>659</v>
      </c>
      <c r="F441" s="176" t="s">
        <v>660</v>
      </c>
      <c r="G441" s="177" t="s">
        <v>219</v>
      </c>
      <c r="H441" s="178">
        <v>978.41999999999996</v>
      </c>
      <c r="I441" s="179"/>
      <c r="J441" s="180">
        <f>ROUND(I441*H441,2)</f>
        <v>0</v>
      </c>
      <c r="K441" s="176" t="s">
        <v>241</v>
      </c>
      <c r="L441" s="40"/>
      <c r="M441" s="181" t="s">
        <v>3</v>
      </c>
      <c r="N441" s="182" t="s">
        <v>43</v>
      </c>
      <c r="O441" s="73"/>
      <c r="P441" s="183">
        <f>O441*H441</f>
        <v>0</v>
      </c>
      <c r="Q441" s="183">
        <v>0</v>
      </c>
      <c r="R441" s="183">
        <f>Q441*H441</f>
        <v>0</v>
      </c>
      <c r="S441" s="183">
        <v>0</v>
      </c>
      <c r="T441" s="18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185" t="s">
        <v>173</v>
      </c>
      <c r="AT441" s="185" t="s">
        <v>150</v>
      </c>
      <c r="AU441" s="185" t="s">
        <v>82</v>
      </c>
      <c r="AY441" s="20" t="s">
        <v>147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20" t="s">
        <v>80</v>
      </c>
      <c r="BK441" s="186">
        <f>ROUND(I441*H441,2)</f>
        <v>0</v>
      </c>
      <c r="BL441" s="20" t="s">
        <v>173</v>
      </c>
      <c r="BM441" s="185" t="s">
        <v>1238</v>
      </c>
    </row>
    <row r="442" s="2" customFormat="1">
      <c r="A442" s="39"/>
      <c r="B442" s="40"/>
      <c r="C442" s="39"/>
      <c r="D442" s="203" t="s">
        <v>243</v>
      </c>
      <c r="E442" s="39"/>
      <c r="F442" s="204" t="s">
        <v>662</v>
      </c>
      <c r="G442" s="39"/>
      <c r="H442" s="39"/>
      <c r="I442" s="189"/>
      <c r="J442" s="39"/>
      <c r="K442" s="39"/>
      <c r="L442" s="40"/>
      <c r="M442" s="190"/>
      <c r="N442" s="191"/>
      <c r="O442" s="73"/>
      <c r="P442" s="73"/>
      <c r="Q442" s="73"/>
      <c r="R442" s="73"/>
      <c r="S442" s="73"/>
      <c r="T442" s="74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20" t="s">
        <v>243</v>
      </c>
      <c r="AU442" s="20" t="s">
        <v>82</v>
      </c>
    </row>
    <row r="443" s="13" customFormat="1">
      <c r="A443" s="13"/>
      <c r="B443" s="192"/>
      <c r="C443" s="13"/>
      <c r="D443" s="187" t="s">
        <v>165</v>
      </c>
      <c r="E443" s="193" t="s">
        <v>3</v>
      </c>
      <c r="F443" s="194" t="s">
        <v>1235</v>
      </c>
      <c r="G443" s="13"/>
      <c r="H443" s="195">
        <v>978.41999999999996</v>
      </c>
      <c r="I443" s="196"/>
      <c r="J443" s="13"/>
      <c r="K443" s="13"/>
      <c r="L443" s="192"/>
      <c r="M443" s="197"/>
      <c r="N443" s="198"/>
      <c r="O443" s="198"/>
      <c r="P443" s="198"/>
      <c r="Q443" s="198"/>
      <c r="R443" s="198"/>
      <c r="S443" s="198"/>
      <c r="T443" s="19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3" t="s">
        <v>165</v>
      </c>
      <c r="AU443" s="193" t="s">
        <v>82</v>
      </c>
      <c r="AV443" s="13" t="s">
        <v>82</v>
      </c>
      <c r="AW443" s="13" t="s">
        <v>33</v>
      </c>
      <c r="AX443" s="13" t="s">
        <v>80</v>
      </c>
      <c r="AY443" s="193" t="s">
        <v>147</v>
      </c>
    </row>
    <row r="444" s="2" customFormat="1" ht="24.15" customHeight="1">
      <c r="A444" s="39"/>
      <c r="B444" s="173"/>
      <c r="C444" s="174" t="s">
        <v>771</v>
      </c>
      <c r="D444" s="174" t="s">
        <v>150</v>
      </c>
      <c r="E444" s="175" t="s">
        <v>664</v>
      </c>
      <c r="F444" s="176" t="s">
        <v>665</v>
      </c>
      <c r="G444" s="177" t="s">
        <v>219</v>
      </c>
      <c r="H444" s="178">
        <v>500</v>
      </c>
      <c r="I444" s="179"/>
      <c r="J444" s="180">
        <f>ROUND(I444*H444,2)</f>
        <v>0</v>
      </c>
      <c r="K444" s="176" t="s">
        <v>241</v>
      </c>
      <c r="L444" s="40"/>
      <c r="M444" s="181" t="s">
        <v>3</v>
      </c>
      <c r="N444" s="182" t="s">
        <v>43</v>
      </c>
      <c r="O444" s="73"/>
      <c r="P444" s="183">
        <f>O444*H444</f>
        <v>0</v>
      </c>
      <c r="Q444" s="183">
        <v>0.00021000000000000001</v>
      </c>
      <c r="R444" s="183">
        <f>Q444*H444</f>
        <v>0.10500000000000001</v>
      </c>
      <c r="S444" s="183">
        <v>0</v>
      </c>
      <c r="T444" s="184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185" t="s">
        <v>173</v>
      </c>
      <c r="AT444" s="185" t="s">
        <v>150</v>
      </c>
      <c r="AU444" s="185" t="s">
        <v>82</v>
      </c>
      <c r="AY444" s="20" t="s">
        <v>147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20" t="s">
        <v>80</v>
      </c>
      <c r="BK444" s="186">
        <f>ROUND(I444*H444,2)</f>
        <v>0</v>
      </c>
      <c r="BL444" s="20" t="s">
        <v>173</v>
      </c>
      <c r="BM444" s="185" t="s">
        <v>1239</v>
      </c>
    </row>
    <row r="445" s="2" customFormat="1">
      <c r="A445" s="39"/>
      <c r="B445" s="40"/>
      <c r="C445" s="39"/>
      <c r="D445" s="203" t="s">
        <v>243</v>
      </c>
      <c r="E445" s="39"/>
      <c r="F445" s="204" t="s">
        <v>667</v>
      </c>
      <c r="G445" s="39"/>
      <c r="H445" s="39"/>
      <c r="I445" s="189"/>
      <c r="J445" s="39"/>
      <c r="K445" s="39"/>
      <c r="L445" s="40"/>
      <c r="M445" s="190"/>
      <c r="N445" s="191"/>
      <c r="O445" s="73"/>
      <c r="P445" s="73"/>
      <c r="Q445" s="73"/>
      <c r="R445" s="73"/>
      <c r="S445" s="73"/>
      <c r="T445" s="74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20" t="s">
        <v>243</v>
      </c>
      <c r="AU445" s="20" t="s">
        <v>82</v>
      </c>
    </row>
    <row r="446" s="13" customFormat="1">
      <c r="A446" s="13"/>
      <c r="B446" s="192"/>
      <c r="C446" s="13"/>
      <c r="D446" s="187" t="s">
        <v>165</v>
      </c>
      <c r="E446" s="193" t="s">
        <v>3</v>
      </c>
      <c r="F446" s="194" t="s">
        <v>1240</v>
      </c>
      <c r="G446" s="13"/>
      <c r="H446" s="195">
        <v>500</v>
      </c>
      <c r="I446" s="196"/>
      <c r="J446" s="13"/>
      <c r="K446" s="13"/>
      <c r="L446" s="192"/>
      <c r="M446" s="197"/>
      <c r="N446" s="198"/>
      <c r="O446" s="198"/>
      <c r="P446" s="198"/>
      <c r="Q446" s="198"/>
      <c r="R446" s="198"/>
      <c r="S446" s="198"/>
      <c r="T446" s="19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93" t="s">
        <v>165</v>
      </c>
      <c r="AU446" s="193" t="s">
        <v>82</v>
      </c>
      <c r="AV446" s="13" t="s">
        <v>82</v>
      </c>
      <c r="AW446" s="13" t="s">
        <v>33</v>
      </c>
      <c r="AX446" s="13" t="s">
        <v>80</v>
      </c>
      <c r="AY446" s="193" t="s">
        <v>147</v>
      </c>
    </row>
    <row r="447" s="2" customFormat="1" ht="24.15" customHeight="1">
      <c r="A447" s="39"/>
      <c r="B447" s="173"/>
      <c r="C447" s="174" t="s">
        <v>779</v>
      </c>
      <c r="D447" s="174" t="s">
        <v>150</v>
      </c>
      <c r="E447" s="175" t="s">
        <v>670</v>
      </c>
      <c r="F447" s="176" t="s">
        <v>671</v>
      </c>
      <c r="G447" s="177" t="s">
        <v>219</v>
      </c>
      <c r="H447" s="178">
        <v>4</v>
      </c>
      <c r="I447" s="179"/>
      <c r="J447" s="180">
        <f>ROUND(I447*H447,2)</f>
        <v>0</v>
      </c>
      <c r="K447" s="176" t="s">
        <v>241</v>
      </c>
      <c r="L447" s="40"/>
      <c r="M447" s="181" t="s">
        <v>3</v>
      </c>
      <c r="N447" s="182" t="s">
        <v>43</v>
      </c>
      <c r="O447" s="73"/>
      <c r="P447" s="183">
        <f>O447*H447</f>
        <v>0</v>
      </c>
      <c r="Q447" s="183">
        <v>4.0000000000000003E-05</v>
      </c>
      <c r="R447" s="183">
        <f>Q447*H447</f>
        <v>0.00016000000000000001</v>
      </c>
      <c r="S447" s="183">
        <v>0</v>
      </c>
      <c r="T447" s="18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185" t="s">
        <v>173</v>
      </c>
      <c r="AT447" s="185" t="s">
        <v>150</v>
      </c>
      <c r="AU447" s="185" t="s">
        <v>82</v>
      </c>
      <c r="AY447" s="20" t="s">
        <v>147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20" t="s">
        <v>80</v>
      </c>
      <c r="BK447" s="186">
        <f>ROUND(I447*H447,2)</f>
        <v>0</v>
      </c>
      <c r="BL447" s="20" t="s">
        <v>173</v>
      </c>
      <c r="BM447" s="185" t="s">
        <v>1241</v>
      </c>
    </row>
    <row r="448" s="2" customFormat="1">
      <c r="A448" s="39"/>
      <c r="B448" s="40"/>
      <c r="C448" s="39"/>
      <c r="D448" s="203" t="s">
        <v>243</v>
      </c>
      <c r="E448" s="39"/>
      <c r="F448" s="204" t="s">
        <v>673</v>
      </c>
      <c r="G448" s="39"/>
      <c r="H448" s="39"/>
      <c r="I448" s="189"/>
      <c r="J448" s="39"/>
      <c r="K448" s="39"/>
      <c r="L448" s="40"/>
      <c r="M448" s="190"/>
      <c r="N448" s="191"/>
      <c r="O448" s="73"/>
      <c r="P448" s="73"/>
      <c r="Q448" s="73"/>
      <c r="R448" s="73"/>
      <c r="S448" s="73"/>
      <c r="T448" s="74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20" t="s">
        <v>243</v>
      </c>
      <c r="AU448" s="20" t="s">
        <v>82</v>
      </c>
    </row>
    <row r="449" s="13" customFormat="1">
      <c r="A449" s="13"/>
      <c r="B449" s="192"/>
      <c r="C449" s="13"/>
      <c r="D449" s="187" t="s">
        <v>165</v>
      </c>
      <c r="E449" s="193" t="s">
        <v>3</v>
      </c>
      <c r="F449" s="194" t="s">
        <v>173</v>
      </c>
      <c r="G449" s="13"/>
      <c r="H449" s="195">
        <v>4</v>
      </c>
      <c r="I449" s="196"/>
      <c r="J449" s="13"/>
      <c r="K449" s="13"/>
      <c r="L449" s="192"/>
      <c r="M449" s="197"/>
      <c r="N449" s="198"/>
      <c r="O449" s="198"/>
      <c r="P449" s="198"/>
      <c r="Q449" s="198"/>
      <c r="R449" s="198"/>
      <c r="S449" s="198"/>
      <c r="T449" s="19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3" t="s">
        <v>165</v>
      </c>
      <c r="AU449" s="193" t="s">
        <v>82</v>
      </c>
      <c r="AV449" s="13" t="s">
        <v>82</v>
      </c>
      <c r="AW449" s="13" t="s">
        <v>33</v>
      </c>
      <c r="AX449" s="13" t="s">
        <v>80</v>
      </c>
      <c r="AY449" s="193" t="s">
        <v>147</v>
      </c>
    </row>
    <row r="450" s="2" customFormat="1" ht="16.5" customHeight="1">
      <c r="A450" s="39"/>
      <c r="B450" s="173"/>
      <c r="C450" s="228" t="s">
        <v>786</v>
      </c>
      <c r="D450" s="228" t="s">
        <v>457</v>
      </c>
      <c r="E450" s="229" t="s">
        <v>1242</v>
      </c>
      <c r="F450" s="230" t="s">
        <v>676</v>
      </c>
      <c r="G450" s="231" t="s">
        <v>366</v>
      </c>
      <c r="H450" s="232">
        <v>2</v>
      </c>
      <c r="I450" s="233"/>
      <c r="J450" s="234">
        <f>ROUND(I450*H450,2)</f>
        <v>0</v>
      </c>
      <c r="K450" s="230" t="s">
        <v>556</v>
      </c>
      <c r="L450" s="235"/>
      <c r="M450" s="236" t="s">
        <v>3</v>
      </c>
      <c r="N450" s="237" t="s">
        <v>43</v>
      </c>
      <c r="O450" s="73"/>
      <c r="P450" s="183">
        <f>O450*H450</f>
        <v>0</v>
      </c>
      <c r="Q450" s="183">
        <v>0.012</v>
      </c>
      <c r="R450" s="183">
        <f>Q450*H450</f>
        <v>0.024</v>
      </c>
      <c r="S450" s="183">
        <v>0</v>
      </c>
      <c r="T450" s="18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185" t="s">
        <v>194</v>
      </c>
      <c r="AT450" s="185" t="s">
        <v>457</v>
      </c>
      <c r="AU450" s="185" t="s">
        <v>82</v>
      </c>
      <c r="AY450" s="20" t="s">
        <v>147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20" t="s">
        <v>80</v>
      </c>
      <c r="BK450" s="186">
        <f>ROUND(I450*H450,2)</f>
        <v>0</v>
      </c>
      <c r="BL450" s="20" t="s">
        <v>173</v>
      </c>
      <c r="BM450" s="185" t="s">
        <v>1243</v>
      </c>
    </row>
    <row r="451" s="2" customFormat="1" ht="16.5" customHeight="1">
      <c r="A451" s="39"/>
      <c r="B451" s="173"/>
      <c r="C451" s="228" t="s">
        <v>791</v>
      </c>
      <c r="D451" s="228" t="s">
        <v>457</v>
      </c>
      <c r="E451" s="229" t="s">
        <v>1244</v>
      </c>
      <c r="F451" s="230" t="s">
        <v>1245</v>
      </c>
      <c r="G451" s="231" t="s">
        <v>366</v>
      </c>
      <c r="H451" s="232">
        <v>2</v>
      </c>
      <c r="I451" s="233"/>
      <c r="J451" s="234">
        <f>ROUND(I451*H451,2)</f>
        <v>0</v>
      </c>
      <c r="K451" s="230" t="s">
        <v>556</v>
      </c>
      <c r="L451" s="235"/>
      <c r="M451" s="236" t="s">
        <v>3</v>
      </c>
      <c r="N451" s="237" t="s">
        <v>43</v>
      </c>
      <c r="O451" s="73"/>
      <c r="P451" s="183">
        <f>O451*H451</f>
        <v>0</v>
      </c>
      <c r="Q451" s="183">
        <v>0.012</v>
      </c>
      <c r="R451" s="183">
        <f>Q451*H451</f>
        <v>0.024</v>
      </c>
      <c r="S451" s="183">
        <v>0</v>
      </c>
      <c r="T451" s="18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185" t="s">
        <v>194</v>
      </c>
      <c r="AT451" s="185" t="s">
        <v>457</v>
      </c>
      <c r="AU451" s="185" t="s">
        <v>82</v>
      </c>
      <c r="AY451" s="20" t="s">
        <v>147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20" t="s">
        <v>80</v>
      </c>
      <c r="BK451" s="186">
        <f>ROUND(I451*H451,2)</f>
        <v>0</v>
      </c>
      <c r="BL451" s="20" t="s">
        <v>173</v>
      </c>
      <c r="BM451" s="185" t="s">
        <v>1246</v>
      </c>
    </row>
    <row r="452" s="12" customFormat="1" ht="22.8" customHeight="1">
      <c r="A452" s="12"/>
      <c r="B452" s="160"/>
      <c r="C452" s="12"/>
      <c r="D452" s="161" t="s">
        <v>71</v>
      </c>
      <c r="E452" s="171" t="s">
        <v>678</v>
      </c>
      <c r="F452" s="171" t="s">
        <v>679</v>
      </c>
      <c r="G452" s="12"/>
      <c r="H452" s="12"/>
      <c r="I452" s="163"/>
      <c r="J452" s="172">
        <f>BK452</f>
        <v>0</v>
      </c>
      <c r="K452" s="12"/>
      <c r="L452" s="160"/>
      <c r="M452" s="165"/>
      <c r="N452" s="166"/>
      <c r="O452" s="166"/>
      <c r="P452" s="167">
        <f>SUM(P453:P454)</f>
        <v>0</v>
      </c>
      <c r="Q452" s="166"/>
      <c r="R452" s="167">
        <f>SUM(R453:R454)</f>
        <v>0</v>
      </c>
      <c r="S452" s="166"/>
      <c r="T452" s="168">
        <f>SUM(T453:T454)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61" t="s">
        <v>80</v>
      </c>
      <c r="AT452" s="169" t="s">
        <v>71</v>
      </c>
      <c r="AU452" s="169" t="s">
        <v>80</v>
      </c>
      <c r="AY452" s="161" t="s">
        <v>147</v>
      </c>
      <c r="BK452" s="170">
        <f>SUM(BK453:BK454)</f>
        <v>0</v>
      </c>
    </row>
    <row r="453" s="2" customFormat="1" ht="33" customHeight="1">
      <c r="A453" s="39"/>
      <c r="B453" s="173"/>
      <c r="C453" s="174" t="s">
        <v>796</v>
      </c>
      <c r="D453" s="174" t="s">
        <v>150</v>
      </c>
      <c r="E453" s="175" t="s">
        <v>681</v>
      </c>
      <c r="F453" s="176" t="s">
        <v>682</v>
      </c>
      <c r="G453" s="177" t="s">
        <v>259</v>
      </c>
      <c r="H453" s="178">
        <v>1858.441</v>
      </c>
      <c r="I453" s="179"/>
      <c r="J453" s="180">
        <f>ROUND(I453*H453,2)</f>
        <v>0</v>
      </c>
      <c r="K453" s="176" t="s">
        <v>241</v>
      </c>
      <c r="L453" s="40"/>
      <c r="M453" s="181" t="s">
        <v>3</v>
      </c>
      <c r="N453" s="182" t="s">
        <v>43</v>
      </c>
      <c r="O453" s="73"/>
      <c r="P453" s="183">
        <f>O453*H453</f>
        <v>0</v>
      </c>
      <c r="Q453" s="183">
        <v>0</v>
      </c>
      <c r="R453" s="183">
        <f>Q453*H453</f>
        <v>0</v>
      </c>
      <c r="S453" s="183">
        <v>0</v>
      </c>
      <c r="T453" s="18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185" t="s">
        <v>173</v>
      </c>
      <c r="AT453" s="185" t="s">
        <v>150</v>
      </c>
      <c r="AU453" s="185" t="s">
        <v>82</v>
      </c>
      <c r="AY453" s="20" t="s">
        <v>147</v>
      </c>
      <c r="BE453" s="186">
        <f>IF(N453="základní",J453,0)</f>
        <v>0</v>
      </c>
      <c r="BF453" s="186">
        <f>IF(N453="snížená",J453,0)</f>
        <v>0</v>
      </c>
      <c r="BG453" s="186">
        <f>IF(N453="zákl. přenesená",J453,0)</f>
        <v>0</v>
      </c>
      <c r="BH453" s="186">
        <f>IF(N453="sníž. přenesená",J453,0)</f>
        <v>0</v>
      </c>
      <c r="BI453" s="186">
        <f>IF(N453="nulová",J453,0)</f>
        <v>0</v>
      </c>
      <c r="BJ453" s="20" t="s">
        <v>80</v>
      </c>
      <c r="BK453" s="186">
        <f>ROUND(I453*H453,2)</f>
        <v>0</v>
      </c>
      <c r="BL453" s="20" t="s">
        <v>173</v>
      </c>
      <c r="BM453" s="185" t="s">
        <v>1247</v>
      </c>
    </row>
    <row r="454" s="2" customFormat="1">
      <c r="A454" s="39"/>
      <c r="B454" s="40"/>
      <c r="C454" s="39"/>
      <c r="D454" s="203" t="s">
        <v>243</v>
      </c>
      <c r="E454" s="39"/>
      <c r="F454" s="204" t="s">
        <v>684</v>
      </c>
      <c r="G454" s="39"/>
      <c r="H454" s="39"/>
      <c r="I454" s="189"/>
      <c r="J454" s="39"/>
      <c r="K454" s="39"/>
      <c r="L454" s="40"/>
      <c r="M454" s="190"/>
      <c r="N454" s="191"/>
      <c r="O454" s="73"/>
      <c r="P454" s="73"/>
      <c r="Q454" s="73"/>
      <c r="R454" s="73"/>
      <c r="S454" s="73"/>
      <c r="T454" s="74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20" t="s">
        <v>243</v>
      </c>
      <c r="AU454" s="20" t="s">
        <v>82</v>
      </c>
    </row>
    <row r="455" s="12" customFormat="1" ht="25.92" customHeight="1">
      <c r="A455" s="12"/>
      <c r="B455" s="160"/>
      <c r="C455" s="12"/>
      <c r="D455" s="161" t="s">
        <v>71</v>
      </c>
      <c r="E455" s="162" t="s">
        <v>685</v>
      </c>
      <c r="F455" s="162" t="s">
        <v>686</v>
      </c>
      <c r="G455" s="12"/>
      <c r="H455" s="12"/>
      <c r="I455" s="163"/>
      <c r="J455" s="164">
        <f>BK455</f>
        <v>0</v>
      </c>
      <c r="K455" s="12"/>
      <c r="L455" s="160"/>
      <c r="M455" s="165"/>
      <c r="N455" s="166"/>
      <c r="O455" s="166"/>
      <c r="P455" s="167">
        <f>P456+P516+P518+P541+P574+P607</f>
        <v>0</v>
      </c>
      <c r="Q455" s="166"/>
      <c r="R455" s="167">
        <f>R456+R516+R518+R541+R574+R607</f>
        <v>9.1798033200000013</v>
      </c>
      <c r="S455" s="166"/>
      <c r="T455" s="168">
        <f>T456+T516+T518+T541+T574+T607</f>
        <v>0.030717449999999997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161" t="s">
        <v>82</v>
      </c>
      <c r="AT455" s="169" t="s">
        <v>71</v>
      </c>
      <c r="AU455" s="169" t="s">
        <v>72</v>
      </c>
      <c r="AY455" s="161" t="s">
        <v>147</v>
      </c>
      <c r="BK455" s="170">
        <f>BK456+BK516+BK518+BK541+BK574+BK607</f>
        <v>0</v>
      </c>
    </row>
    <row r="456" s="12" customFormat="1" ht="22.8" customHeight="1">
      <c r="A456" s="12"/>
      <c r="B456" s="160"/>
      <c r="C456" s="12"/>
      <c r="D456" s="161" t="s">
        <v>71</v>
      </c>
      <c r="E456" s="171" t="s">
        <v>687</v>
      </c>
      <c r="F456" s="171" t="s">
        <v>688</v>
      </c>
      <c r="G456" s="12"/>
      <c r="H456" s="12"/>
      <c r="I456" s="163"/>
      <c r="J456" s="172">
        <f>BK456</f>
        <v>0</v>
      </c>
      <c r="K456" s="12"/>
      <c r="L456" s="160"/>
      <c r="M456" s="165"/>
      <c r="N456" s="166"/>
      <c r="O456" s="166"/>
      <c r="P456" s="167">
        <f>SUM(P457:P515)</f>
        <v>0</v>
      </c>
      <c r="Q456" s="166"/>
      <c r="R456" s="167">
        <f>SUM(R457:R515)</f>
        <v>0.65345750000000002</v>
      </c>
      <c r="S456" s="166"/>
      <c r="T456" s="168">
        <f>SUM(T457:T515)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61" t="s">
        <v>82</v>
      </c>
      <c r="AT456" s="169" t="s">
        <v>71</v>
      </c>
      <c r="AU456" s="169" t="s">
        <v>80</v>
      </c>
      <c r="AY456" s="161" t="s">
        <v>147</v>
      </c>
      <c r="BK456" s="170">
        <f>SUM(BK457:BK515)</f>
        <v>0</v>
      </c>
    </row>
    <row r="457" s="2" customFormat="1" ht="21.75" customHeight="1">
      <c r="A457" s="39"/>
      <c r="B457" s="173"/>
      <c r="C457" s="174" t="s">
        <v>802</v>
      </c>
      <c r="D457" s="174" t="s">
        <v>150</v>
      </c>
      <c r="E457" s="175" t="s">
        <v>690</v>
      </c>
      <c r="F457" s="176" t="s">
        <v>691</v>
      </c>
      <c r="G457" s="177" t="s">
        <v>219</v>
      </c>
      <c r="H457" s="178">
        <v>59.810000000000002</v>
      </c>
      <c r="I457" s="179"/>
      <c r="J457" s="180">
        <f>ROUND(I457*H457,2)</f>
        <v>0</v>
      </c>
      <c r="K457" s="176" t="s">
        <v>241</v>
      </c>
      <c r="L457" s="40"/>
      <c r="M457" s="181" t="s">
        <v>3</v>
      </c>
      <c r="N457" s="182" t="s">
        <v>43</v>
      </c>
      <c r="O457" s="73"/>
      <c r="P457" s="183">
        <f>O457*H457</f>
        <v>0</v>
      </c>
      <c r="Q457" s="183">
        <v>0</v>
      </c>
      <c r="R457" s="183">
        <f>Q457*H457</f>
        <v>0</v>
      </c>
      <c r="S457" s="183">
        <v>0</v>
      </c>
      <c r="T457" s="18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185" t="s">
        <v>511</v>
      </c>
      <c r="AT457" s="185" t="s">
        <v>150</v>
      </c>
      <c r="AU457" s="185" t="s">
        <v>82</v>
      </c>
      <c r="AY457" s="20" t="s">
        <v>147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20" t="s">
        <v>80</v>
      </c>
      <c r="BK457" s="186">
        <f>ROUND(I457*H457,2)</f>
        <v>0</v>
      </c>
      <c r="BL457" s="20" t="s">
        <v>511</v>
      </c>
      <c r="BM457" s="185" t="s">
        <v>1248</v>
      </c>
    </row>
    <row r="458" s="2" customFormat="1">
      <c r="A458" s="39"/>
      <c r="B458" s="40"/>
      <c r="C458" s="39"/>
      <c r="D458" s="203" t="s">
        <v>243</v>
      </c>
      <c r="E458" s="39"/>
      <c r="F458" s="204" t="s">
        <v>693</v>
      </c>
      <c r="G458" s="39"/>
      <c r="H458" s="39"/>
      <c r="I458" s="189"/>
      <c r="J458" s="39"/>
      <c r="K458" s="39"/>
      <c r="L458" s="40"/>
      <c r="M458" s="190"/>
      <c r="N458" s="191"/>
      <c r="O458" s="73"/>
      <c r="P458" s="73"/>
      <c r="Q458" s="73"/>
      <c r="R458" s="73"/>
      <c r="S458" s="73"/>
      <c r="T458" s="74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20" t="s">
        <v>243</v>
      </c>
      <c r="AU458" s="20" t="s">
        <v>82</v>
      </c>
    </row>
    <row r="459" s="14" customFormat="1">
      <c r="A459" s="14"/>
      <c r="B459" s="205"/>
      <c r="C459" s="14"/>
      <c r="D459" s="187" t="s">
        <v>165</v>
      </c>
      <c r="E459" s="206" t="s">
        <v>3</v>
      </c>
      <c r="F459" s="207" t="s">
        <v>415</v>
      </c>
      <c r="G459" s="14"/>
      <c r="H459" s="206" t="s">
        <v>3</v>
      </c>
      <c r="I459" s="208"/>
      <c r="J459" s="14"/>
      <c r="K459" s="14"/>
      <c r="L459" s="205"/>
      <c r="M459" s="209"/>
      <c r="N459" s="210"/>
      <c r="O459" s="210"/>
      <c r="P459" s="210"/>
      <c r="Q459" s="210"/>
      <c r="R459" s="210"/>
      <c r="S459" s="210"/>
      <c r="T459" s="21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06" t="s">
        <v>165</v>
      </c>
      <c r="AU459" s="206" t="s">
        <v>82</v>
      </c>
      <c r="AV459" s="14" t="s">
        <v>80</v>
      </c>
      <c r="AW459" s="14" t="s">
        <v>33</v>
      </c>
      <c r="AX459" s="14" t="s">
        <v>72</v>
      </c>
      <c r="AY459" s="206" t="s">
        <v>147</v>
      </c>
    </row>
    <row r="460" s="14" customFormat="1">
      <c r="A460" s="14"/>
      <c r="B460" s="205"/>
      <c r="C460" s="14"/>
      <c r="D460" s="187" t="s">
        <v>165</v>
      </c>
      <c r="E460" s="206" t="s">
        <v>3</v>
      </c>
      <c r="F460" s="207" t="s">
        <v>1249</v>
      </c>
      <c r="G460" s="14"/>
      <c r="H460" s="206" t="s">
        <v>3</v>
      </c>
      <c r="I460" s="208"/>
      <c r="J460" s="14"/>
      <c r="K460" s="14"/>
      <c r="L460" s="205"/>
      <c r="M460" s="209"/>
      <c r="N460" s="210"/>
      <c r="O460" s="210"/>
      <c r="P460" s="210"/>
      <c r="Q460" s="210"/>
      <c r="R460" s="210"/>
      <c r="S460" s="210"/>
      <c r="T460" s="21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06" t="s">
        <v>165</v>
      </c>
      <c r="AU460" s="206" t="s">
        <v>82</v>
      </c>
      <c r="AV460" s="14" t="s">
        <v>80</v>
      </c>
      <c r="AW460" s="14" t="s">
        <v>33</v>
      </c>
      <c r="AX460" s="14" t="s">
        <v>72</v>
      </c>
      <c r="AY460" s="206" t="s">
        <v>147</v>
      </c>
    </row>
    <row r="461" s="13" customFormat="1">
      <c r="A461" s="13"/>
      <c r="B461" s="192"/>
      <c r="C461" s="13"/>
      <c r="D461" s="187" t="s">
        <v>165</v>
      </c>
      <c r="E461" s="193" t="s">
        <v>3</v>
      </c>
      <c r="F461" s="194" t="s">
        <v>1250</v>
      </c>
      <c r="G461" s="13"/>
      <c r="H461" s="195">
        <v>41.534999999999997</v>
      </c>
      <c r="I461" s="196"/>
      <c r="J461" s="13"/>
      <c r="K461" s="13"/>
      <c r="L461" s="192"/>
      <c r="M461" s="197"/>
      <c r="N461" s="198"/>
      <c r="O461" s="198"/>
      <c r="P461" s="198"/>
      <c r="Q461" s="198"/>
      <c r="R461" s="198"/>
      <c r="S461" s="198"/>
      <c r="T461" s="19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3" t="s">
        <v>165</v>
      </c>
      <c r="AU461" s="193" t="s">
        <v>82</v>
      </c>
      <c r="AV461" s="13" t="s">
        <v>82</v>
      </c>
      <c r="AW461" s="13" t="s">
        <v>33</v>
      </c>
      <c r="AX461" s="13" t="s">
        <v>72</v>
      </c>
      <c r="AY461" s="193" t="s">
        <v>147</v>
      </c>
    </row>
    <row r="462" s="13" customFormat="1">
      <c r="A462" s="13"/>
      <c r="B462" s="192"/>
      <c r="C462" s="13"/>
      <c r="D462" s="187" t="s">
        <v>165</v>
      </c>
      <c r="E462" s="193" t="s">
        <v>3</v>
      </c>
      <c r="F462" s="194" t="s">
        <v>1251</v>
      </c>
      <c r="G462" s="13"/>
      <c r="H462" s="195">
        <v>18.274999999999999</v>
      </c>
      <c r="I462" s="196"/>
      <c r="J462" s="13"/>
      <c r="K462" s="13"/>
      <c r="L462" s="192"/>
      <c r="M462" s="197"/>
      <c r="N462" s="198"/>
      <c r="O462" s="198"/>
      <c r="P462" s="198"/>
      <c r="Q462" s="198"/>
      <c r="R462" s="198"/>
      <c r="S462" s="198"/>
      <c r="T462" s="19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3" t="s">
        <v>165</v>
      </c>
      <c r="AU462" s="193" t="s">
        <v>82</v>
      </c>
      <c r="AV462" s="13" t="s">
        <v>82</v>
      </c>
      <c r="AW462" s="13" t="s">
        <v>33</v>
      </c>
      <c r="AX462" s="13" t="s">
        <v>72</v>
      </c>
      <c r="AY462" s="193" t="s">
        <v>147</v>
      </c>
    </row>
    <row r="463" s="15" customFormat="1">
      <c r="A463" s="15"/>
      <c r="B463" s="212"/>
      <c r="C463" s="15"/>
      <c r="D463" s="187" t="s">
        <v>165</v>
      </c>
      <c r="E463" s="213" t="s">
        <v>3</v>
      </c>
      <c r="F463" s="214" t="s">
        <v>247</v>
      </c>
      <c r="G463" s="15"/>
      <c r="H463" s="215">
        <v>59.809999999999995</v>
      </c>
      <c r="I463" s="216"/>
      <c r="J463" s="15"/>
      <c r="K463" s="15"/>
      <c r="L463" s="212"/>
      <c r="M463" s="217"/>
      <c r="N463" s="218"/>
      <c r="O463" s="218"/>
      <c r="P463" s="218"/>
      <c r="Q463" s="218"/>
      <c r="R463" s="218"/>
      <c r="S463" s="218"/>
      <c r="T463" s="219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13" t="s">
        <v>165</v>
      </c>
      <c r="AU463" s="213" t="s">
        <v>82</v>
      </c>
      <c r="AV463" s="15" t="s">
        <v>173</v>
      </c>
      <c r="AW463" s="15" t="s">
        <v>33</v>
      </c>
      <c r="AX463" s="15" t="s">
        <v>80</v>
      </c>
      <c r="AY463" s="213" t="s">
        <v>147</v>
      </c>
    </row>
    <row r="464" s="2" customFormat="1" ht="16.5" customHeight="1">
      <c r="A464" s="39"/>
      <c r="B464" s="173"/>
      <c r="C464" s="228" t="s">
        <v>808</v>
      </c>
      <c r="D464" s="228" t="s">
        <v>457</v>
      </c>
      <c r="E464" s="229" t="s">
        <v>697</v>
      </c>
      <c r="F464" s="230" t="s">
        <v>698</v>
      </c>
      <c r="G464" s="231" t="s">
        <v>699</v>
      </c>
      <c r="H464" s="232">
        <v>59.810000000000002</v>
      </c>
      <c r="I464" s="233"/>
      <c r="J464" s="234">
        <f>ROUND(I464*H464,2)</f>
        <v>0</v>
      </c>
      <c r="K464" s="230" t="s">
        <v>241</v>
      </c>
      <c r="L464" s="235"/>
      <c r="M464" s="236" t="s">
        <v>3</v>
      </c>
      <c r="N464" s="237" t="s">
        <v>43</v>
      </c>
      <c r="O464" s="73"/>
      <c r="P464" s="183">
        <f>O464*H464</f>
        <v>0</v>
      </c>
      <c r="Q464" s="183">
        <v>0.001</v>
      </c>
      <c r="R464" s="183">
        <f>Q464*H464</f>
        <v>0.059810000000000002</v>
      </c>
      <c r="S464" s="183">
        <v>0</v>
      </c>
      <c r="T464" s="184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185" t="s">
        <v>613</v>
      </c>
      <c r="AT464" s="185" t="s">
        <v>457</v>
      </c>
      <c r="AU464" s="185" t="s">
        <v>82</v>
      </c>
      <c r="AY464" s="20" t="s">
        <v>147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20" t="s">
        <v>80</v>
      </c>
      <c r="BK464" s="186">
        <f>ROUND(I464*H464,2)</f>
        <v>0</v>
      </c>
      <c r="BL464" s="20" t="s">
        <v>511</v>
      </c>
      <c r="BM464" s="185" t="s">
        <v>1252</v>
      </c>
    </row>
    <row r="465" s="2" customFormat="1" ht="21.75" customHeight="1">
      <c r="A465" s="39"/>
      <c r="B465" s="173"/>
      <c r="C465" s="174" t="s">
        <v>814</v>
      </c>
      <c r="D465" s="174" t="s">
        <v>150</v>
      </c>
      <c r="E465" s="175" t="s">
        <v>702</v>
      </c>
      <c r="F465" s="176" t="s">
        <v>703</v>
      </c>
      <c r="G465" s="177" t="s">
        <v>219</v>
      </c>
      <c r="H465" s="178">
        <v>231.93000000000001</v>
      </c>
      <c r="I465" s="179"/>
      <c r="J465" s="180">
        <f>ROUND(I465*H465,2)</f>
        <v>0</v>
      </c>
      <c r="K465" s="176" t="s">
        <v>241</v>
      </c>
      <c r="L465" s="40"/>
      <c r="M465" s="181" t="s">
        <v>3</v>
      </c>
      <c r="N465" s="182" t="s">
        <v>43</v>
      </c>
      <c r="O465" s="73"/>
      <c r="P465" s="183">
        <f>O465*H465</f>
        <v>0</v>
      </c>
      <c r="Q465" s="183">
        <v>0</v>
      </c>
      <c r="R465" s="183">
        <f>Q465*H465</f>
        <v>0</v>
      </c>
      <c r="S465" s="183">
        <v>0</v>
      </c>
      <c r="T465" s="184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185" t="s">
        <v>511</v>
      </c>
      <c r="AT465" s="185" t="s">
        <v>150</v>
      </c>
      <c r="AU465" s="185" t="s">
        <v>82</v>
      </c>
      <c r="AY465" s="20" t="s">
        <v>147</v>
      </c>
      <c r="BE465" s="186">
        <f>IF(N465="základní",J465,0)</f>
        <v>0</v>
      </c>
      <c r="BF465" s="186">
        <f>IF(N465="snížená",J465,0)</f>
        <v>0</v>
      </c>
      <c r="BG465" s="186">
        <f>IF(N465="zákl. přenesená",J465,0)</f>
        <v>0</v>
      </c>
      <c r="BH465" s="186">
        <f>IF(N465="sníž. přenesená",J465,0)</f>
        <v>0</v>
      </c>
      <c r="BI465" s="186">
        <f>IF(N465="nulová",J465,0)</f>
        <v>0</v>
      </c>
      <c r="BJ465" s="20" t="s">
        <v>80</v>
      </c>
      <c r="BK465" s="186">
        <f>ROUND(I465*H465,2)</f>
        <v>0</v>
      </c>
      <c r="BL465" s="20" t="s">
        <v>511</v>
      </c>
      <c r="BM465" s="185" t="s">
        <v>1253</v>
      </c>
    </row>
    <row r="466" s="2" customFormat="1">
      <c r="A466" s="39"/>
      <c r="B466" s="40"/>
      <c r="C466" s="39"/>
      <c r="D466" s="203" t="s">
        <v>243</v>
      </c>
      <c r="E466" s="39"/>
      <c r="F466" s="204" t="s">
        <v>705</v>
      </c>
      <c r="G466" s="39"/>
      <c r="H466" s="39"/>
      <c r="I466" s="189"/>
      <c r="J466" s="39"/>
      <c r="K466" s="39"/>
      <c r="L466" s="40"/>
      <c r="M466" s="190"/>
      <c r="N466" s="191"/>
      <c r="O466" s="73"/>
      <c r="P466" s="73"/>
      <c r="Q466" s="73"/>
      <c r="R466" s="73"/>
      <c r="S466" s="73"/>
      <c r="T466" s="74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20" t="s">
        <v>243</v>
      </c>
      <c r="AU466" s="20" t="s">
        <v>82</v>
      </c>
    </row>
    <row r="467" s="14" customFormat="1">
      <c r="A467" s="14"/>
      <c r="B467" s="205"/>
      <c r="C467" s="14"/>
      <c r="D467" s="187" t="s">
        <v>165</v>
      </c>
      <c r="E467" s="206" t="s">
        <v>3</v>
      </c>
      <c r="F467" s="207" t="s">
        <v>415</v>
      </c>
      <c r="G467" s="14"/>
      <c r="H467" s="206" t="s">
        <v>3</v>
      </c>
      <c r="I467" s="208"/>
      <c r="J467" s="14"/>
      <c r="K467" s="14"/>
      <c r="L467" s="205"/>
      <c r="M467" s="209"/>
      <c r="N467" s="210"/>
      <c r="O467" s="210"/>
      <c r="P467" s="210"/>
      <c r="Q467" s="210"/>
      <c r="R467" s="210"/>
      <c r="S467" s="210"/>
      <c r="T467" s="21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06" t="s">
        <v>165</v>
      </c>
      <c r="AU467" s="206" t="s">
        <v>82</v>
      </c>
      <c r="AV467" s="14" t="s">
        <v>80</v>
      </c>
      <c r="AW467" s="14" t="s">
        <v>33</v>
      </c>
      <c r="AX467" s="14" t="s">
        <v>72</v>
      </c>
      <c r="AY467" s="206" t="s">
        <v>147</v>
      </c>
    </row>
    <row r="468" s="14" customFormat="1">
      <c r="A468" s="14"/>
      <c r="B468" s="205"/>
      <c r="C468" s="14"/>
      <c r="D468" s="187" t="s">
        <v>165</v>
      </c>
      <c r="E468" s="206" t="s">
        <v>3</v>
      </c>
      <c r="F468" s="207" t="s">
        <v>1249</v>
      </c>
      <c r="G468" s="14"/>
      <c r="H468" s="206" t="s">
        <v>3</v>
      </c>
      <c r="I468" s="208"/>
      <c r="J468" s="14"/>
      <c r="K468" s="14"/>
      <c r="L468" s="205"/>
      <c r="M468" s="209"/>
      <c r="N468" s="210"/>
      <c r="O468" s="210"/>
      <c r="P468" s="210"/>
      <c r="Q468" s="210"/>
      <c r="R468" s="210"/>
      <c r="S468" s="210"/>
      <c r="T468" s="21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06" t="s">
        <v>165</v>
      </c>
      <c r="AU468" s="206" t="s">
        <v>82</v>
      </c>
      <c r="AV468" s="14" t="s">
        <v>80</v>
      </c>
      <c r="AW468" s="14" t="s">
        <v>33</v>
      </c>
      <c r="AX468" s="14" t="s">
        <v>72</v>
      </c>
      <c r="AY468" s="206" t="s">
        <v>147</v>
      </c>
    </row>
    <row r="469" s="13" customFormat="1">
      <c r="A469" s="13"/>
      <c r="B469" s="192"/>
      <c r="C469" s="13"/>
      <c r="D469" s="187" t="s">
        <v>165</v>
      </c>
      <c r="E469" s="193" t="s">
        <v>3</v>
      </c>
      <c r="F469" s="194" t="s">
        <v>1254</v>
      </c>
      <c r="G469" s="13"/>
      <c r="H469" s="195">
        <v>166.13999999999999</v>
      </c>
      <c r="I469" s="196"/>
      <c r="J469" s="13"/>
      <c r="K469" s="13"/>
      <c r="L469" s="192"/>
      <c r="M469" s="197"/>
      <c r="N469" s="198"/>
      <c r="O469" s="198"/>
      <c r="P469" s="198"/>
      <c r="Q469" s="198"/>
      <c r="R469" s="198"/>
      <c r="S469" s="198"/>
      <c r="T469" s="19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3" t="s">
        <v>165</v>
      </c>
      <c r="AU469" s="193" t="s">
        <v>82</v>
      </c>
      <c r="AV469" s="13" t="s">
        <v>82</v>
      </c>
      <c r="AW469" s="13" t="s">
        <v>33</v>
      </c>
      <c r="AX469" s="13" t="s">
        <v>72</v>
      </c>
      <c r="AY469" s="193" t="s">
        <v>147</v>
      </c>
    </row>
    <row r="470" s="13" customFormat="1">
      <c r="A470" s="13"/>
      <c r="B470" s="192"/>
      <c r="C470" s="13"/>
      <c r="D470" s="187" t="s">
        <v>165</v>
      </c>
      <c r="E470" s="193" t="s">
        <v>3</v>
      </c>
      <c r="F470" s="194" t="s">
        <v>1255</v>
      </c>
      <c r="G470" s="13"/>
      <c r="H470" s="195">
        <v>65.790000000000006</v>
      </c>
      <c r="I470" s="196"/>
      <c r="J470" s="13"/>
      <c r="K470" s="13"/>
      <c r="L470" s="192"/>
      <c r="M470" s="197"/>
      <c r="N470" s="198"/>
      <c r="O470" s="198"/>
      <c r="P470" s="198"/>
      <c r="Q470" s="198"/>
      <c r="R470" s="198"/>
      <c r="S470" s="198"/>
      <c r="T470" s="19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3" t="s">
        <v>165</v>
      </c>
      <c r="AU470" s="193" t="s">
        <v>82</v>
      </c>
      <c r="AV470" s="13" t="s">
        <v>82</v>
      </c>
      <c r="AW470" s="13" t="s">
        <v>33</v>
      </c>
      <c r="AX470" s="13" t="s">
        <v>72</v>
      </c>
      <c r="AY470" s="193" t="s">
        <v>147</v>
      </c>
    </row>
    <row r="471" s="15" customFormat="1">
      <c r="A471" s="15"/>
      <c r="B471" s="212"/>
      <c r="C471" s="15"/>
      <c r="D471" s="187" t="s">
        <v>165</v>
      </c>
      <c r="E471" s="213" t="s">
        <v>3</v>
      </c>
      <c r="F471" s="214" t="s">
        <v>247</v>
      </c>
      <c r="G471" s="15"/>
      <c r="H471" s="215">
        <v>231.93000000000001</v>
      </c>
      <c r="I471" s="216"/>
      <c r="J471" s="15"/>
      <c r="K471" s="15"/>
      <c r="L471" s="212"/>
      <c r="M471" s="217"/>
      <c r="N471" s="218"/>
      <c r="O471" s="218"/>
      <c r="P471" s="218"/>
      <c r="Q471" s="218"/>
      <c r="R471" s="218"/>
      <c r="S471" s="218"/>
      <c r="T471" s="219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13" t="s">
        <v>165</v>
      </c>
      <c r="AU471" s="213" t="s">
        <v>82</v>
      </c>
      <c r="AV471" s="15" t="s">
        <v>173</v>
      </c>
      <c r="AW471" s="15" t="s">
        <v>33</v>
      </c>
      <c r="AX471" s="15" t="s">
        <v>80</v>
      </c>
      <c r="AY471" s="213" t="s">
        <v>147</v>
      </c>
    </row>
    <row r="472" s="2" customFormat="1" ht="16.5" customHeight="1">
      <c r="A472" s="39"/>
      <c r="B472" s="173"/>
      <c r="C472" s="228" t="s">
        <v>818</v>
      </c>
      <c r="D472" s="228" t="s">
        <v>457</v>
      </c>
      <c r="E472" s="229" t="s">
        <v>697</v>
      </c>
      <c r="F472" s="230" t="s">
        <v>698</v>
      </c>
      <c r="G472" s="231" t="s">
        <v>699</v>
      </c>
      <c r="H472" s="232">
        <v>231.93000000000001</v>
      </c>
      <c r="I472" s="233"/>
      <c r="J472" s="234">
        <f>ROUND(I472*H472,2)</f>
        <v>0</v>
      </c>
      <c r="K472" s="230" t="s">
        <v>241</v>
      </c>
      <c r="L472" s="235"/>
      <c r="M472" s="236" t="s">
        <v>3</v>
      </c>
      <c r="N472" s="237" t="s">
        <v>43</v>
      </c>
      <c r="O472" s="73"/>
      <c r="P472" s="183">
        <f>O472*H472</f>
        <v>0</v>
      </c>
      <c r="Q472" s="183">
        <v>0.001</v>
      </c>
      <c r="R472" s="183">
        <f>Q472*H472</f>
        <v>0.23193000000000003</v>
      </c>
      <c r="S472" s="183">
        <v>0</v>
      </c>
      <c r="T472" s="18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185" t="s">
        <v>613</v>
      </c>
      <c r="AT472" s="185" t="s">
        <v>457</v>
      </c>
      <c r="AU472" s="185" t="s">
        <v>82</v>
      </c>
      <c r="AY472" s="20" t="s">
        <v>147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20" t="s">
        <v>80</v>
      </c>
      <c r="BK472" s="186">
        <f>ROUND(I472*H472,2)</f>
        <v>0</v>
      </c>
      <c r="BL472" s="20" t="s">
        <v>511</v>
      </c>
      <c r="BM472" s="185" t="s">
        <v>1256</v>
      </c>
    </row>
    <row r="473" s="2" customFormat="1" ht="24.15" customHeight="1">
      <c r="A473" s="39"/>
      <c r="B473" s="173"/>
      <c r="C473" s="174" t="s">
        <v>823</v>
      </c>
      <c r="D473" s="174" t="s">
        <v>150</v>
      </c>
      <c r="E473" s="175" t="s">
        <v>711</v>
      </c>
      <c r="F473" s="176" t="s">
        <v>712</v>
      </c>
      <c r="G473" s="177" t="s">
        <v>219</v>
      </c>
      <c r="H473" s="178">
        <v>76.400000000000006</v>
      </c>
      <c r="I473" s="179"/>
      <c r="J473" s="180">
        <f>ROUND(I473*H473,2)</f>
        <v>0</v>
      </c>
      <c r="K473" s="176" t="s">
        <v>241</v>
      </c>
      <c r="L473" s="40"/>
      <c r="M473" s="181" t="s">
        <v>3</v>
      </c>
      <c r="N473" s="182" t="s">
        <v>43</v>
      </c>
      <c r="O473" s="73"/>
      <c r="P473" s="183">
        <f>O473*H473</f>
        <v>0</v>
      </c>
      <c r="Q473" s="183">
        <v>3.0000000000000001E-05</v>
      </c>
      <c r="R473" s="183">
        <f>Q473*H473</f>
        <v>0.0022920000000000002</v>
      </c>
      <c r="S473" s="183">
        <v>0</v>
      </c>
      <c r="T473" s="184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185" t="s">
        <v>511</v>
      </c>
      <c r="AT473" s="185" t="s">
        <v>150</v>
      </c>
      <c r="AU473" s="185" t="s">
        <v>82</v>
      </c>
      <c r="AY473" s="20" t="s">
        <v>147</v>
      </c>
      <c r="BE473" s="186">
        <f>IF(N473="základní",J473,0)</f>
        <v>0</v>
      </c>
      <c r="BF473" s="186">
        <f>IF(N473="snížená",J473,0)</f>
        <v>0</v>
      </c>
      <c r="BG473" s="186">
        <f>IF(N473="zákl. přenesená",J473,0)</f>
        <v>0</v>
      </c>
      <c r="BH473" s="186">
        <f>IF(N473="sníž. přenesená",J473,0)</f>
        <v>0</v>
      </c>
      <c r="BI473" s="186">
        <f>IF(N473="nulová",J473,0)</f>
        <v>0</v>
      </c>
      <c r="BJ473" s="20" t="s">
        <v>80</v>
      </c>
      <c r="BK473" s="186">
        <f>ROUND(I473*H473,2)</f>
        <v>0</v>
      </c>
      <c r="BL473" s="20" t="s">
        <v>511</v>
      </c>
      <c r="BM473" s="185" t="s">
        <v>1257</v>
      </c>
    </row>
    <row r="474" s="2" customFormat="1">
      <c r="A474" s="39"/>
      <c r="B474" s="40"/>
      <c r="C474" s="39"/>
      <c r="D474" s="203" t="s">
        <v>243</v>
      </c>
      <c r="E474" s="39"/>
      <c r="F474" s="204" t="s">
        <v>714</v>
      </c>
      <c r="G474" s="39"/>
      <c r="H474" s="39"/>
      <c r="I474" s="189"/>
      <c r="J474" s="39"/>
      <c r="K474" s="39"/>
      <c r="L474" s="40"/>
      <c r="M474" s="190"/>
      <c r="N474" s="191"/>
      <c r="O474" s="73"/>
      <c r="P474" s="73"/>
      <c r="Q474" s="73"/>
      <c r="R474" s="73"/>
      <c r="S474" s="73"/>
      <c r="T474" s="74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20" t="s">
        <v>243</v>
      </c>
      <c r="AU474" s="20" t="s">
        <v>82</v>
      </c>
    </row>
    <row r="475" s="14" customFormat="1">
      <c r="A475" s="14"/>
      <c r="B475" s="205"/>
      <c r="C475" s="14"/>
      <c r="D475" s="187" t="s">
        <v>165</v>
      </c>
      <c r="E475" s="206" t="s">
        <v>3</v>
      </c>
      <c r="F475" s="207" t="s">
        <v>589</v>
      </c>
      <c r="G475" s="14"/>
      <c r="H475" s="206" t="s">
        <v>3</v>
      </c>
      <c r="I475" s="208"/>
      <c r="J475" s="14"/>
      <c r="K475" s="14"/>
      <c r="L475" s="205"/>
      <c r="M475" s="209"/>
      <c r="N475" s="210"/>
      <c r="O475" s="210"/>
      <c r="P475" s="210"/>
      <c r="Q475" s="210"/>
      <c r="R475" s="210"/>
      <c r="S475" s="210"/>
      <c r="T475" s="21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06" t="s">
        <v>165</v>
      </c>
      <c r="AU475" s="206" t="s">
        <v>82</v>
      </c>
      <c r="AV475" s="14" t="s">
        <v>80</v>
      </c>
      <c r="AW475" s="14" t="s">
        <v>33</v>
      </c>
      <c r="AX475" s="14" t="s">
        <v>72</v>
      </c>
      <c r="AY475" s="206" t="s">
        <v>147</v>
      </c>
    </row>
    <row r="476" s="14" customFormat="1">
      <c r="A476" s="14"/>
      <c r="B476" s="205"/>
      <c r="C476" s="14"/>
      <c r="D476" s="187" t="s">
        <v>165</v>
      </c>
      <c r="E476" s="206" t="s">
        <v>3</v>
      </c>
      <c r="F476" s="207" t="s">
        <v>590</v>
      </c>
      <c r="G476" s="14"/>
      <c r="H476" s="206" t="s">
        <v>3</v>
      </c>
      <c r="I476" s="208"/>
      <c r="J476" s="14"/>
      <c r="K476" s="14"/>
      <c r="L476" s="205"/>
      <c r="M476" s="209"/>
      <c r="N476" s="210"/>
      <c r="O476" s="210"/>
      <c r="P476" s="210"/>
      <c r="Q476" s="210"/>
      <c r="R476" s="210"/>
      <c r="S476" s="210"/>
      <c r="T476" s="21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06" t="s">
        <v>165</v>
      </c>
      <c r="AU476" s="206" t="s">
        <v>82</v>
      </c>
      <c r="AV476" s="14" t="s">
        <v>80</v>
      </c>
      <c r="AW476" s="14" t="s">
        <v>33</v>
      </c>
      <c r="AX476" s="14" t="s">
        <v>72</v>
      </c>
      <c r="AY476" s="206" t="s">
        <v>147</v>
      </c>
    </row>
    <row r="477" s="13" customFormat="1">
      <c r="A477" s="13"/>
      <c r="B477" s="192"/>
      <c r="C477" s="13"/>
      <c r="D477" s="187" t="s">
        <v>165</v>
      </c>
      <c r="E477" s="193" t="s">
        <v>3</v>
      </c>
      <c r="F477" s="194" t="s">
        <v>1258</v>
      </c>
      <c r="G477" s="13"/>
      <c r="H477" s="195">
        <v>76.400000000000006</v>
      </c>
      <c r="I477" s="196"/>
      <c r="J477" s="13"/>
      <c r="K477" s="13"/>
      <c r="L477" s="192"/>
      <c r="M477" s="197"/>
      <c r="N477" s="198"/>
      <c r="O477" s="198"/>
      <c r="P477" s="198"/>
      <c r="Q477" s="198"/>
      <c r="R477" s="198"/>
      <c r="S477" s="198"/>
      <c r="T477" s="19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3" t="s">
        <v>165</v>
      </c>
      <c r="AU477" s="193" t="s">
        <v>82</v>
      </c>
      <c r="AV477" s="13" t="s">
        <v>82</v>
      </c>
      <c r="AW477" s="13" t="s">
        <v>33</v>
      </c>
      <c r="AX477" s="13" t="s">
        <v>80</v>
      </c>
      <c r="AY477" s="193" t="s">
        <v>147</v>
      </c>
    </row>
    <row r="478" s="2" customFormat="1" ht="16.5" customHeight="1">
      <c r="A478" s="39"/>
      <c r="B478" s="173"/>
      <c r="C478" s="228" t="s">
        <v>828</v>
      </c>
      <c r="D478" s="228" t="s">
        <v>457</v>
      </c>
      <c r="E478" s="229" t="s">
        <v>716</v>
      </c>
      <c r="F478" s="230" t="s">
        <v>717</v>
      </c>
      <c r="G478" s="231" t="s">
        <v>219</v>
      </c>
      <c r="H478" s="232">
        <v>87.859999999999999</v>
      </c>
      <c r="I478" s="233"/>
      <c r="J478" s="234">
        <f>ROUND(I478*H478,2)</f>
        <v>0</v>
      </c>
      <c r="K478" s="230" t="s">
        <v>241</v>
      </c>
      <c r="L478" s="235"/>
      <c r="M478" s="236" t="s">
        <v>3</v>
      </c>
      <c r="N478" s="237" t="s">
        <v>43</v>
      </c>
      <c r="O478" s="73"/>
      <c r="P478" s="183">
        <f>O478*H478</f>
        <v>0</v>
      </c>
      <c r="Q478" s="183">
        <v>0.0020999999999999999</v>
      </c>
      <c r="R478" s="183">
        <f>Q478*H478</f>
        <v>0.18450599999999998</v>
      </c>
      <c r="S478" s="183">
        <v>0</v>
      </c>
      <c r="T478" s="184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185" t="s">
        <v>613</v>
      </c>
      <c r="AT478" s="185" t="s">
        <v>457</v>
      </c>
      <c r="AU478" s="185" t="s">
        <v>82</v>
      </c>
      <c r="AY478" s="20" t="s">
        <v>147</v>
      </c>
      <c r="BE478" s="186">
        <f>IF(N478="základní",J478,0)</f>
        <v>0</v>
      </c>
      <c r="BF478" s="186">
        <f>IF(N478="snížená",J478,0)</f>
        <v>0</v>
      </c>
      <c r="BG478" s="186">
        <f>IF(N478="zákl. přenesená",J478,0)</f>
        <v>0</v>
      </c>
      <c r="BH478" s="186">
        <f>IF(N478="sníž. přenesená",J478,0)</f>
        <v>0</v>
      </c>
      <c r="BI478" s="186">
        <f>IF(N478="nulová",J478,0)</f>
        <v>0</v>
      </c>
      <c r="BJ478" s="20" t="s">
        <v>80</v>
      </c>
      <c r="BK478" s="186">
        <f>ROUND(I478*H478,2)</f>
        <v>0</v>
      </c>
      <c r="BL478" s="20" t="s">
        <v>511</v>
      </c>
      <c r="BM478" s="185" t="s">
        <v>1259</v>
      </c>
    </row>
    <row r="479" s="13" customFormat="1">
      <c r="A479" s="13"/>
      <c r="B479" s="192"/>
      <c r="C479" s="13"/>
      <c r="D479" s="187" t="s">
        <v>165</v>
      </c>
      <c r="E479" s="193" t="s">
        <v>3</v>
      </c>
      <c r="F479" s="194" t="s">
        <v>1260</v>
      </c>
      <c r="G479" s="13"/>
      <c r="H479" s="195">
        <v>87.859999999999999</v>
      </c>
      <c r="I479" s="196"/>
      <c r="J479" s="13"/>
      <c r="K479" s="13"/>
      <c r="L479" s="192"/>
      <c r="M479" s="197"/>
      <c r="N479" s="198"/>
      <c r="O479" s="198"/>
      <c r="P479" s="198"/>
      <c r="Q479" s="198"/>
      <c r="R479" s="198"/>
      <c r="S479" s="198"/>
      <c r="T479" s="19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3" t="s">
        <v>165</v>
      </c>
      <c r="AU479" s="193" t="s">
        <v>82</v>
      </c>
      <c r="AV479" s="13" t="s">
        <v>82</v>
      </c>
      <c r="AW479" s="13" t="s">
        <v>33</v>
      </c>
      <c r="AX479" s="13" t="s">
        <v>80</v>
      </c>
      <c r="AY479" s="193" t="s">
        <v>147</v>
      </c>
    </row>
    <row r="480" s="2" customFormat="1" ht="21.75" customHeight="1">
      <c r="A480" s="39"/>
      <c r="B480" s="173"/>
      <c r="C480" s="174" t="s">
        <v>833</v>
      </c>
      <c r="D480" s="174" t="s">
        <v>150</v>
      </c>
      <c r="E480" s="175" t="s">
        <v>721</v>
      </c>
      <c r="F480" s="176" t="s">
        <v>722</v>
      </c>
      <c r="G480" s="177" t="s">
        <v>219</v>
      </c>
      <c r="H480" s="178">
        <v>11.130000000000001</v>
      </c>
      <c r="I480" s="179"/>
      <c r="J480" s="180">
        <f>ROUND(I480*H480,2)</f>
        <v>0</v>
      </c>
      <c r="K480" s="176" t="s">
        <v>241</v>
      </c>
      <c r="L480" s="40"/>
      <c r="M480" s="181" t="s">
        <v>3</v>
      </c>
      <c r="N480" s="182" t="s">
        <v>43</v>
      </c>
      <c r="O480" s="73"/>
      <c r="P480" s="183">
        <f>O480*H480</f>
        <v>0</v>
      </c>
      <c r="Q480" s="183">
        <v>5.0000000000000002E-05</v>
      </c>
      <c r="R480" s="183">
        <f>Q480*H480</f>
        <v>0.00055650000000000003</v>
      </c>
      <c r="S480" s="183">
        <v>0</v>
      </c>
      <c r="T480" s="184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185" t="s">
        <v>511</v>
      </c>
      <c r="AT480" s="185" t="s">
        <v>150</v>
      </c>
      <c r="AU480" s="185" t="s">
        <v>82</v>
      </c>
      <c r="AY480" s="20" t="s">
        <v>147</v>
      </c>
      <c r="BE480" s="186">
        <f>IF(N480="základní",J480,0)</f>
        <v>0</v>
      </c>
      <c r="BF480" s="186">
        <f>IF(N480="snížená",J480,0)</f>
        <v>0</v>
      </c>
      <c r="BG480" s="186">
        <f>IF(N480="zákl. přenesená",J480,0)</f>
        <v>0</v>
      </c>
      <c r="BH480" s="186">
        <f>IF(N480="sníž. přenesená",J480,0)</f>
        <v>0</v>
      </c>
      <c r="BI480" s="186">
        <f>IF(N480="nulová",J480,0)</f>
        <v>0</v>
      </c>
      <c r="BJ480" s="20" t="s">
        <v>80</v>
      </c>
      <c r="BK480" s="186">
        <f>ROUND(I480*H480,2)</f>
        <v>0</v>
      </c>
      <c r="BL480" s="20" t="s">
        <v>511</v>
      </c>
      <c r="BM480" s="185" t="s">
        <v>1261</v>
      </c>
    </row>
    <row r="481" s="2" customFormat="1">
      <c r="A481" s="39"/>
      <c r="B481" s="40"/>
      <c r="C481" s="39"/>
      <c r="D481" s="203" t="s">
        <v>243</v>
      </c>
      <c r="E481" s="39"/>
      <c r="F481" s="204" t="s">
        <v>724</v>
      </c>
      <c r="G481" s="39"/>
      <c r="H481" s="39"/>
      <c r="I481" s="189"/>
      <c r="J481" s="39"/>
      <c r="K481" s="39"/>
      <c r="L481" s="40"/>
      <c r="M481" s="190"/>
      <c r="N481" s="191"/>
      <c r="O481" s="73"/>
      <c r="P481" s="73"/>
      <c r="Q481" s="73"/>
      <c r="R481" s="73"/>
      <c r="S481" s="73"/>
      <c r="T481" s="74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20" t="s">
        <v>243</v>
      </c>
      <c r="AU481" s="20" t="s">
        <v>82</v>
      </c>
    </row>
    <row r="482" s="14" customFormat="1">
      <c r="A482" s="14"/>
      <c r="B482" s="205"/>
      <c r="C482" s="14"/>
      <c r="D482" s="187" t="s">
        <v>165</v>
      </c>
      <c r="E482" s="206" t="s">
        <v>3</v>
      </c>
      <c r="F482" s="207" t="s">
        <v>589</v>
      </c>
      <c r="G482" s="14"/>
      <c r="H482" s="206" t="s">
        <v>3</v>
      </c>
      <c r="I482" s="208"/>
      <c r="J482" s="14"/>
      <c r="K482" s="14"/>
      <c r="L482" s="205"/>
      <c r="M482" s="209"/>
      <c r="N482" s="210"/>
      <c r="O482" s="210"/>
      <c r="P482" s="210"/>
      <c r="Q482" s="210"/>
      <c r="R482" s="210"/>
      <c r="S482" s="210"/>
      <c r="T482" s="21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06" t="s">
        <v>165</v>
      </c>
      <c r="AU482" s="206" t="s">
        <v>82</v>
      </c>
      <c r="AV482" s="14" t="s">
        <v>80</v>
      </c>
      <c r="AW482" s="14" t="s">
        <v>33</v>
      </c>
      <c r="AX482" s="14" t="s">
        <v>72</v>
      </c>
      <c r="AY482" s="206" t="s">
        <v>147</v>
      </c>
    </row>
    <row r="483" s="14" customFormat="1">
      <c r="A483" s="14"/>
      <c r="B483" s="205"/>
      <c r="C483" s="14"/>
      <c r="D483" s="187" t="s">
        <v>165</v>
      </c>
      <c r="E483" s="206" t="s">
        <v>3</v>
      </c>
      <c r="F483" s="207" t="s">
        <v>590</v>
      </c>
      <c r="G483" s="14"/>
      <c r="H483" s="206" t="s">
        <v>3</v>
      </c>
      <c r="I483" s="208"/>
      <c r="J483" s="14"/>
      <c r="K483" s="14"/>
      <c r="L483" s="205"/>
      <c r="M483" s="209"/>
      <c r="N483" s="210"/>
      <c r="O483" s="210"/>
      <c r="P483" s="210"/>
      <c r="Q483" s="210"/>
      <c r="R483" s="210"/>
      <c r="S483" s="210"/>
      <c r="T483" s="21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06" t="s">
        <v>165</v>
      </c>
      <c r="AU483" s="206" t="s">
        <v>82</v>
      </c>
      <c r="AV483" s="14" t="s">
        <v>80</v>
      </c>
      <c r="AW483" s="14" t="s">
        <v>33</v>
      </c>
      <c r="AX483" s="14" t="s">
        <v>72</v>
      </c>
      <c r="AY483" s="206" t="s">
        <v>147</v>
      </c>
    </row>
    <row r="484" s="13" customFormat="1">
      <c r="A484" s="13"/>
      <c r="B484" s="192"/>
      <c r="C484" s="13"/>
      <c r="D484" s="187" t="s">
        <v>165</v>
      </c>
      <c r="E484" s="193" t="s">
        <v>3</v>
      </c>
      <c r="F484" s="194" t="s">
        <v>1262</v>
      </c>
      <c r="G484" s="13"/>
      <c r="H484" s="195">
        <v>11.130000000000001</v>
      </c>
      <c r="I484" s="196"/>
      <c r="J484" s="13"/>
      <c r="K484" s="13"/>
      <c r="L484" s="192"/>
      <c r="M484" s="197"/>
      <c r="N484" s="198"/>
      <c r="O484" s="198"/>
      <c r="P484" s="198"/>
      <c r="Q484" s="198"/>
      <c r="R484" s="198"/>
      <c r="S484" s="198"/>
      <c r="T484" s="19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3" t="s">
        <v>165</v>
      </c>
      <c r="AU484" s="193" t="s">
        <v>82</v>
      </c>
      <c r="AV484" s="13" t="s">
        <v>82</v>
      </c>
      <c r="AW484" s="13" t="s">
        <v>33</v>
      </c>
      <c r="AX484" s="13" t="s">
        <v>80</v>
      </c>
      <c r="AY484" s="193" t="s">
        <v>147</v>
      </c>
    </row>
    <row r="485" s="2" customFormat="1" ht="16.5" customHeight="1">
      <c r="A485" s="39"/>
      <c r="B485" s="173"/>
      <c r="C485" s="228" t="s">
        <v>840</v>
      </c>
      <c r="D485" s="228" t="s">
        <v>457</v>
      </c>
      <c r="E485" s="229" t="s">
        <v>716</v>
      </c>
      <c r="F485" s="230" t="s">
        <v>717</v>
      </c>
      <c r="G485" s="231" t="s">
        <v>219</v>
      </c>
      <c r="H485" s="232">
        <v>11.130000000000001</v>
      </c>
      <c r="I485" s="233"/>
      <c r="J485" s="234">
        <f>ROUND(I485*H485,2)</f>
        <v>0</v>
      </c>
      <c r="K485" s="230" t="s">
        <v>241</v>
      </c>
      <c r="L485" s="235"/>
      <c r="M485" s="236" t="s">
        <v>3</v>
      </c>
      <c r="N485" s="237" t="s">
        <v>43</v>
      </c>
      <c r="O485" s="73"/>
      <c r="P485" s="183">
        <f>O485*H485</f>
        <v>0</v>
      </c>
      <c r="Q485" s="183">
        <v>0.0020999999999999999</v>
      </c>
      <c r="R485" s="183">
        <f>Q485*H485</f>
        <v>0.023373000000000001</v>
      </c>
      <c r="S485" s="183">
        <v>0</v>
      </c>
      <c r="T485" s="184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185" t="s">
        <v>613</v>
      </c>
      <c r="AT485" s="185" t="s">
        <v>457</v>
      </c>
      <c r="AU485" s="185" t="s">
        <v>82</v>
      </c>
      <c r="AY485" s="20" t="s">
        <v>147</v>
      </c>
      <c r="BE485" s="186">
        <f>IF(N485="základní",J485,0)</f>
        <v>0</v>
      </c>
      <c r="BF485" s="186">
        <f>IF(N485="snížená",J485,0)</f>
        <v>0</v>
      </c>
      <c r="BG485" s="186">
        <f>IF(N485="zákl. přenesená",J485,0)</f>
        <v>0</v>
      </c>
      <c r="BH485" s="186">
        <f>IF(N485="sníž. přenesená",J485,0)</f>
        <v>0</v>
      </c>
      <c r="BI485" s="186">
        <f>IF(N485="nulová",J485,0)</f>
        <v>0</v>
      </c>
      <c r="BJ485" s="20" t="s">
        <v>80</v>
      </c>
      <c r="BK485" s="186">
        <f>ROUND(I485*H485,2)</f>
        <v>0</v>
      </c>
      <c r="BL485" s="20" t="s">
        <v>511</v>
      </c>
      <c r="BM485" s="185" t="s">
        <v>1263</v>
      </c>
    </row>
    <row r="486" s="2" customFormat="1" ht="16.5" customHeight="1">
      <c r="A486" s="39"/>
      <c r="B486" s="173"/>
      <c r="C486" s="174" t="s">
        <v>845</v>
      </c>
      <c r="D486" s="174" t="s">
        <v>150</v>
      </c>
      <c r="E486" s="175" t="s">
        <v>731</v>
      </c>
      <c r="F486" s="176" t="s">
        <v>732</v>
      </c>
      <c r="G486" s="177" t="s">
        <v>219</v>
      </c>
      <c r="H486" s="178">
        <v>76.400000000000006</v>
      </c>
      <c r="I486" s="179"/>
      <c r="J486" s="180">
        <f>ROUND(I486*H486,2)</f>
        <v>0</v>
      </c>
      <c r="K486" s="176" t="s">
        <v>241</v>
      </c>
      <c r="L486" s="40"/>
      <c r="M486" s="181" t="s">
        <v>3</v>
      </c>
      <c r="N486" s="182" t="s">
        <v>43</v>
      </c>
      <c r="O486" s="73"/>
      <c r="P486" s="183">
        <f>O486*H486</f>
        <v>0</v>
      </c>
      <c r="Q486" s="183">
        <v>0</v>
      </c>
      <c r="R486" s="183">
        <f>Q486*H486</f>
        <v>0</v>
      </c>
      <c r="S486" s="183">
        <v>0</v>
      </c>
      <c r="T486" s="184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185" t="s">
        <v>511</v>
      </c>
      <c r="AT486" s="185" t="s">
        <v>150</v>
      </c>
      <c r="AU486" s="185" t="s">
        <v>82</v>
      </c>
      <c r="AY486" s="20" t="s">
        <v>147</v>
      </c>
      <c r="BE486" s="186">
        <f>IF(N486="základní",J486,0)</f>
        <v>0</v>
      </c>
      <c r="BF486" s="186">
        <f>IF(N486="snížená",J486,0)</f>
        <v>0</v>
      </c>
      <c r="BG486" s="186">
        <f>IF(N486="zákl. přenesená",J486,0)</f>
        <v>0</v>
      </c>
      <c r="BH486" s="186">
        <f>IF(N486="sníž. přenesená",J486,0)</f>
        <v>0</v>
      </c>
      <c r="BI486" s="186">
        <f>IF(N486="nulová",J486,0)</f>
        <v>0</v>
      </c>
      <c r="BJ486" s="20" t="s">
        <v>80</v>
      </c>
      <c r="BK486" s="186">
        <f>ROUND(I486*H486,2)</f>
        <v>0</v>
      </c>
      <c r="BL486" s="20" t="s">
        <v>511</v>
      </c>
      <c r="BM486" s="185" t="s">
        <v>1264</v>
      </c>
    </row>
    <row r="487" s="2" customFormat="1">
      <c r="A487" s="39"/>
      <c r="B487" s="40"/>
      <c r="C487" s="39"/>
      <c r="D487" s="203" t="s">
        <v>243</v>
      </c>
      <c r="E487" s="39"/>
      <c r="F487" s="204" t="s">
        <v>734</v>
      </c>
      <c r="G487" s="39"/>
      <c r="H487" s="39"/>
      <c r="I487" s="189"/>
      <c r="J487" s="39"/>
      <c r="K487" s="39"/>
      <c r="L487" s="40"/>
      <c r="M487" s="190"/>
      <c r="N487" s="191"/>
      <c r="O487" s="73"/>
      <c r="P487" s="73"/>
      <c r="Q487" s="73"/>
      <c r="R487" s="73"/>
      <c r="S487" s="73"/>
      <c r="T487" s="74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20" t="s">
        <v>243</v>
      </c>
      <c r="AU487" s="20" t="s">
        <v>82</v>
      </c>
    </row>
    <row r="488" s="14" customFormat="1">
      <c r="A488" s="14"/>
      <c r="B488" s="205"/>
      <c r="C488" s="14"/>
      <c r="D488" s="187" t="s">
        <v>165</v>
      </c>
      <c r="E488" s="206" t="s">
        <v>3</v>
      </c>
      <c r="F488" s="207" t="s">
        <v>589</v>
      </c>
      <c r="G488" s="14"/>
      <c r="H488" s="206" t="s">
        <v>3</v>
      </c>
      <c r="I488" s="208"/>
      <c r="J488" s="14"/>
      <c r="K488" s="14"/>
      <c r="L488" s="205"/>
      <c r="M488" s="209"/>
      <c r="N488" s="210"/>
      <c r="O488" s="210"/>
      <c r="P488" s="210"/>
      <c r="Q488" s="210"/>
      <c r="R488" s="210"/>
      <c r="S488" s="210"/>
      <c r="T488" s="21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06" t="s">
        <v>165</v>
      </c>
      <c r="AU488" s="206" t="s">
        <v>82</v>
      </c>
      <c r="AV488" s="14" t="s">
        <v>80</v>
      </c>
      <c r="AW488" s="14" t="s">
        <v>33</v>
      </c>
      <c r="AX488" s="14" t="s">
        <v>72</v>
      </c>
      <c r="AY488" s="206" t="s">
        <v>147</v>
      </c>
    </row>
    <row r="489" s="14" customFormat="1">
      <c r="A489" s="14"/>
      <c r="B489" s="205"/>
      <c r="C489" s="14"/>
      <c r="D489" s="187" t="s">
        <v>165</v>
      </c>
      <c r="E489" s="206" t="s">
        <v>3</v>
      </c>
      <c r="F489" s="207" t="s">
        <v>590</v>
      </c>
      <c r="G489" s="14"/>
      <c r="H489" s="206" t="s">
        <v>3</v>
      </c>
      <c r="I489" s="208"/>
      <c r="J489" s="14"/>
      <c r="K489" s="14"/>
      <c r="L489" s="205"/>
      <c r="M489" s="209"/>
      <c r="N489" s="210"/>
      <c r="O489" s="210"/>
      <c r="P489" s="210"/>
      <c r="Q489" s="210"/>
      <c r="R489" s="210"/>
      <c r="S489" s="210"/>
      <c r="T489" s="21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06" t="s">
        <v>165</v>
      </c>
      <c r="AU489" s="206" t="s">
        <v>82</v>
      </c>
      <c r="AV489" s="14" t="s">
        <v>80</v>
      </c>
      <c r="AW489" s="14" t="s">
        <v>33</v>
      </c>
      <c r="AX489" s="14" t="s">
        <v>72</v>
      </c>
      <c r="AY489" s="206" t="s">
        <v>147</v>
      </c>
    </row>
    <row r="490" s="13" customFormat="1">
      <c r="A490" s="13"/>
      <c r="B490" s="192"/>
      <c r="C490" s="13"/>
      <c r="D490" s="187" t="s">
        <v>165</v>
      </c>
      <c r="E490" s="193" t="s">
        <v>3</v>
      </c>
      <c r="F490" s="194" t="s">
        <v>1258</v>
      </c>
      <c r="G490" s="13"/>
      <c r="H490" s="195">
        <v>76.400000000000006</v>
      </c>
      <c r="I490" s="196"/>
      <c r="J490" s="13"/>
      <c r="K490" s="13"/>
      <c r="L490" s="192"/>
      <c r="M490" s="197"/>
      <c r="N490" s="198"/>
      <c r="O490" s="198"/>
      <c r="P490" s="198"/>
      <c r="Q490" s="198"/>
      <c r="R490" s="198"/>
      <c r="S490" s="198"/>
      <c r="T490" s="19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3" t="s">
        <v>165</v>
      </c>
      <c r="AU490" s="193" t="s">
        <v>82</v>
      </c>
      <c r="AV490" s="13" t="s">
        <v>82</v>
      </c>
      <c r="AW490" s="13" t="s">
        <v>33</v>
      </c>
      <c r="AX490" s="13" t="s">
        <v>80</v>
      </c>
      <c r="AY490" s="193" t="s">
        <v>147</v>
      </c>
    </row>
    <row r="491" s="2" customFormat="1" ht="16.5" customHeight="1">
      <c r="A491" s="39"/>
      <c r="B491" s="173"/>
      <c r="C491" s="228" t="s">
        <v>851</v>
      </c>
      <c r="D491" s="228" t="s">
        <v>457</v>
      </c>
      <c r="E491" s="229" t="s">
        <v>736</v>
      </c>
      <c r="F491" s="230" t="s">
        <v>737</v>
      </c>
      <c r="G491" s="231" t="s">
        <v>219</v>
      </c>
      <c r="H491" s="232">
        <v>87.859999999999999</v>
      </c>
      <c r="I491" s="233"/>
      <c r="J491" s="234">
        <f>ROUND(I491*H491,2)</f>
        <v>0</v>
      </c>
      <c r="K491" s="230" t="s">
        <v>241</v>
      </c>
      <c r="L491" s="235"/>
      <c r="M491" s="236" t="s">
        <v>3</v>
      </c>
      <c r="N491" s="237" t="s">
        <v>43</v>
      </c>
      <c r="O491" s="73"/>
      <c r="P491" s="183">
        <f>O491*H491</f>
        <v>0</v>
      </c>
      <c r="Q491" s="183">
        <v>0.001</v>
      </c>
      <c r="R491" s="183">
        <f>Q491*H491</f>
        <v>0.087860000000000008</v>
      </c>
      <c r="S491" s="183">
        <v>0</v>
      </c>
      <c r="T491" s="184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185" t="s">
        <v>613</v>
      </c>
      <c r="AT491" s="185" t="s">
        <v>457</v>
      </c>
      <c r="AU491" s="185" t="s">
        <v>82</v>
      </c>
      <c r="AY491" s="20" t="s">
        <v>147</v>
      </c>
      <c r="BE491" s="186">
        <f>IF(N491="základní",J491,0)</f>
        <v>0</v>
      </c>
      <c r="BF491" s="186">
        <f>IF(N491="snížená",J491,0)</f>
        <v>0</v>
      </c>
      <c r="BG491" s="186">
        <f>IF(N491="zákl. přenesená",J491,0)</f>
        <v>0</v>
      </c>
      <c r="BH491" s="186">
        <f>IF(N491="sníž. přenesená",J491,0)</f>
        <v>0</v>
      </c>
      <c r="BI491" s="186">
        <f>IF(N491="nulová",J491,0)</f>
        <v>0</v>
      </c>
      <c r="BJ491" s="20" t="s">
        <v>80</v>
      </c>
      <c r="BK491" s="186">
        <f>ROUND(I491*H491,2)</f>
        <v>0</v>
      </c>
      <c r="BL491" s="20" t="s">
        <v>511</v>
      </c>
      <c r="BM491" s="185" t="s">
        <v>1265</v>
      </c>
    </row>
    <row r="492" s="13" customFormat="1">
      <c r="A492" s="13"/>
      <c r="B492" s="192"/>
      <c r="C492" s="13"/>
      <c r="D492" s="187" t="s">
        <v>165</v>
      </c>
      <c r="E492" s="193" t="s">
        <v>3</v>
      </c>
      <c r="F492" s="194" t="s">
        <v>1260</v>
      </c>
      <c r="G492" s="13"/>
      <c r="H492" s="195">
        <v>87.859999999999999</v>
      </c>
      <c r="I492" s="196"/>
      <c r="J492" s="13"/>
      <c r="K492" s="13"/>
      <c r="L492" s="192"/>
      <c r="M492" s="197"/>
      <c r="N492" s="198"/>
      <c r="O492" s="198"/>
      <c r="P492" s="198"/>
      <c r="Q492" s="198"/>
      <c r="R492" s="198"/>
      <c r="S492" s="198"/>
      <c r="T492" s="19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3" t="s">
        <v>165</v>
      </c>
      <c r="AU492" s="193" t="s">
        <v>82</v>
      </c>
      <c r="AV492" s="13" t="s">
        <v>82</v>
      </c>
      <c r="AW492" s="13" t="s">
        <v>33</v>
      </c>
      <c r="AX492" s="13" t="s">
        <v>80</v>
      </c>
      <c r="AY492" s="193" t="s">
        <v>147</v>
      </c>
    </row>
    <row r="493" s="2" customFormat="1" ht="16.5" customHeight="1">
      <c r="A493" s="39"/>
      <c r="B493" s="173"/>
      <c r="C493" s="174" t="s">
        <v>857</v>
      </c>
      <c r="D493" s="174" t="s">
        <v>150</v>
      </c>
      <c r="E493" s="175" t="s">
        <v>741</v>
      </c>
      <c r="F493" s="176" t="s">
        <v>742</v>
      </c>
      <c r="G493" s="177" t="s">
        <v>219</v>
      </c>
      <c r="H493" s="178">
        <v>76.400000000000006</v>
      </c>
      <c r="I493" s="179"/>
      <c r="J493" s="180">
        <f>ROUND(I493*H493,2)</f>
        <v>0</v>
      </c>
      <c r="K493" s="176" t="s">
        <v>241</v>
      </c>
      <c r="L493" s="40"/>
      <c r="M493" s="181" t="s">
        <v>3</v>
      </c>
      <c r="N493" s="182" t="s">
        <v>43</v>
      </c>
      <c r="O493" s="73"/>
      <c r="P493" s="183">
        <f>O493*H493</f>
        <v>0</v>
      </c>
      <c r="Q493" s="183">
        <v>0</v>
      </c>
      <c r="R493" s="183">
        <f>Q493*H493</f>
        <v>0</v>
      </c>
      <c r="S493" s="183">
        <v>0</v>
      </c>
      <c r="T493" s="184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185" t="s">
        <v>511</v>
      </c>
      <c r="AT493" s="185" t="s">
        <v>150</v>
      </c>
      <c r="AU493" s="185" t="s">
        <v>82</v>
      </c>
      <c r="AY493" s="20" t="s">
        <v>147</v>
      </c>
      <c r="BE493" s="186">
        <f>IF(N493="základní",J493,0)</f>
        <v>0</v>
      </c>
      <c r="BF493" s="186">
        <f>IF(N493="snížená",J493,0)</f>
        <v>0</v>
      </c>
      <c r="BG493" s="186">
        <f>IF(N493="zákl. přenesená",J493,0)</f>
        <v>0</v>
      </c>
      <c r="BH493" s="186">
        <f>IF(N493="sníž. přenesená",J493,0)</f>
        <v>0</v>
      </c>
      <c r="BI493" s="186">
        <f>IF(N493="nulová",J493,0)</f>
        <v>0</v>
      </c>
      <c r="BJ493" s="20" t="s">
        <v>80</v>
      </c>
      <c r="BK493" s="186">
        <f>ROUND(I493*H493,2)</f>
        <v>0</v>
      </c>
      <c r="BL493" s="20" t="s">
        <v>511</v>
      </c>
      <c r="BM493" s="185" t="s">
        <v>1266</v>
      </c>
    </row>
    <row r="494" s="2" customFormat="1">
      <c r="A494" s="39"/>
      <c r="B494" s="40"/>
      <c r="C494" s="39"/>
      <c r="D494" s="203" t="s">
        <v>243</v>
      </c>
      <c r="E494" s="39"/>
      <c r="F494" s="204" t="s">
        <v>744</v>
      </c>
      <c r="G494" s="39"/>
      <c r="H494" s="39"/>
      <c r="I494" s="189"/>
      <c r="J494" s="39"/>
      <c r="K494" s="39"/>
      <c r="L494" s="40"/>
      <c r="M494" s="190"/>
      <c r="N494" s="191"/>
      <c r="O494" s="73"/>
      <c r="P494" s="73"/>
      <c r="Q494" s="73"/>
      <c r="R494" s="73"/>
      <c r="S494" s="73"/>
      <c r="T494" s="74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20" t="s">
        <v>243</v>
      </c>
      <c r="AU494" s="20" t="s">
        <v>82</v>
      </c>
    </row>
    <row r="495" s="14" customFormat="1">
      <c r="A495" s="14"/>
      <c r="B495" s="205"/>
      <c r="C495" s="14"/>
      <c r="D495" s="187" t="s">
        <v>165</v>
      </c>
      <c r="E495" s="206" t="s">
        <v>3</v>
      </c>
      <c r="F495" s="207" t="s">
        <v>589</v>
      </c>
      <c r="G495" s="14"/>
      <c r="H495" s="206" t="s">
        <v>3</v>
      </c>
      <c r="I495" s="208"/>
      <c r="J495" s="14"/>
      <c r="K495" s="14"/>
      <c r="L495" s="205"/>
      <c r="M495" s="209"/>
      <c r="N495" s="210"/>
      <c r="O495" s="210"/>
      <c r="P495" s="210"/>
      <c r="Q495" s="210"/>
      <c r="R495" s="210"/>
      <c r="S495" s="210"/>
      <c r="T495" s="21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06" t="s">
        <v>165</v>
      </c>
      <c r="AU495" s="206" t="s">
        <v>82</v>
      </c>
      <c r="AV495" s="14" t="s">
        <v>80</v>
      </c>
      <c r="AW495" s="14" t="s">
        <v>33</v>
      </c>
      <c r="AX495" s="14" t="s">
        <v>72</v>
      </c>
      <c r="AY495" s="206" t="s">
        <v>147</v>
      </c>
    </row>
    <row r="496" s="14" customFormat="1">
      <c r="A496" s="14"/>
      <c r="B496" s="205"/>
      <c r="C496" s="14"/>
      <c r="D496" s="187" t="s">
        <v>165</v>
      </c>
      <c r="E496" s="206" t="s">
        <v>3</v>
      </c>
      <c r="F496" s="207" t="s">
        <v>590</v>
      </c>
      <c r="G496" s="14"/>
      <c r="H496" s="206" t="s">
        <v>3</v>
      </c>
      <c r="I496" s="208"/>
      <c r="J496" s="14"/>
      <c r="K496" s="14"/>
      <c r="L496" s="205"/>
      <c r="M496" s="209"/>
      <c r="N496" s="210"/>
      <c r="O496" s="210"/>
      <c r="P496" s="210"/>
      <c r="Q496" s="210"/>
      <c r="R496" s="210"/>
      <c r="S496" s="210"/>
      <c r="T496" s="21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06" t="s">
        <v>165</v>
      </c>
      <c r="AU496" s="206" t="s">
        <v>82</v>
      </c>
      <c r="AV496" s="14" t="s">
        <v>80</v>
      </c>
      <c r="AW496" s="14" t="s">
        <v>33</v>
      </c>
      <c r="AX496" s="14" t="s">
        <v>72</v>
      </c>
      <c r="AY496" s="206" t="s">
        <v>147</v>
      </c>
    </row>
    <row r="497" s="13" customFormat="1">
      <c r="A497" s="13"/>
      <c r="B497" s="192"/>
      <c r="C497" s="13"/>
      <c r="D497" s="187" t="s">
        <v>165</v>
      </c>
      <c r="E497" s="193" t="s">
        <v>3</v>
      </c>
      <c r="F497" s="194" t="s">
        <v>1258</v>
      </c>
      <c r="G497" s="13"/>
      <c r="H497" s="195">
        <v>76.400000000000006</v>
      </c>
      <c r="I497" s="196"/>
      <c r="J497" s="13"/>
      <c r="K497" s="13"/>
      <c r="L497" s="192"/>
      <c r="M497" s="197"/>
      <c r="N497" s="198"/>
      <c r="O497" s="198"/>
      <c r="P497" s="198"/>
      <c r="Q497" s="198"/>
      <c r="R497" s="198"/>
      <c r="S497" s="198"/>
      <c r="T497" s="19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3" t="s">
        <v>165</v>
      </c>
      <c r="AU497" s="193" t="s">
        <v>82</v>
      </c>
      <c r="AV497" s="13" t="s">
        <v>82</v>
      </c>
      <c r="AW497" s="13" t="s">
        <v>33</v>
      </c>
      <c r="AX497" s="13" t="s">
        <v>80</v>
      </c>
      <c r="AY497" s="193" t="s">
        <v>147</v>
      </c>
    </row>
    <row r="498" s="2" customFormat="1" ht="16.5" customHeight="1">
      <c r="A498" s="39"/>
      <c r="B498" s="173"/>
      <c r="C498" s="228" t="s">
        <v>862</v>
      </c>
      <c r="D498" s="228" t="s">
        <v>457</v>
      </c>
      <c r="E498" s="229" t="s">
        <v>746</v>
      </c>
      <c r="F498" s="230" t="s">
        <v>747</v>
      </c>
      <c r="G498" s="231" t="s">
        <v>219</v>
      </c>
      <c r="H498" s="232">
        <v>87.859999999999999</v>
      </c>
      <c r="I498" s="233"/>
      <c r="J498" s="234">
        <f>ROUND(I498*H498,2)</f>
        <v>0</v>
      </c>
      <c r="K498" s="230" t="s">
        <v>241</v>
      </c>
      <c r="L498" s="235"/>
      <c r="M498" s="236" t="s">
        <v>3</v>
      </c>
      <c r="N498" s="237" t="s">
        <v>43</v>
      </c>
      <c r="O498" s="73"/>
      <c r="P498" s="183">
        <f>O498*H498</f>
        <v>0</v>
      </c>
      <c r="Q498" s="183">
        <v>0.00050000000000000001</v>
      </c>
      <c r="R498" s="183">
        <f>Q498*H498</f>
        <v>0.043930000000000004</v>
      </c>
      <c r="S498" s="183">
        <v>0</v>
      </c>
      <c r="T498" s="184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185" t="s">
        <v>613</v>
      </c>
      <c r="AT498" s="185" t="s">
        <v>457</v>
      </c>
      <c r="AU498" s="185" t="s">
        <v>82</v>
      </c>
      <c r="AY498" s="20" t="s">
        <v>147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20" t="s">
        <v>80</v>
      </c>
      <c r="BK498" s="186">
        <f>ROUND(I498*H498,2)</f>
        <v>0</v>
      </c>
      <c r="BL498" s="20" t="s">
        <v>511</v>
      </c>
      <c r="BM498" s="185" t="s">
        <v>1267</v>
      </c>
    </row>
    <row r="499" s="13" customFormat="1">
      <c r="A499" s="13"/>
      <c r="B499" s="192"/>
      <c r="C499" s="13"/>
      <c r="D499" s="187" t="s">
        <v>165</v>
      </c>
      <c r="E499" s="193" t="s">
        <v>3</v>
      </c>
      <c r="F499" s="194" t="s">
        <v>1260</v>
      </c>
      <c r="G499" s="13"/>
      <c r="H499" s="195">
        <v>87.859999999999999</v>
      </c>
      <c r="I499" s="196"/>
      <c r="J499" s="13"/>
      <c r="K499" s="13"/>
      <c r="L499" s="192"/>
      <c r="M499" s="197"/>
      <c r="N499" s="198"/>
      <c r="O499" s="198"/>
      <c r="P499" s="198"/>
      <c r="Q499" s="198"/>
      <c r="R499" s="198"/>
      <c r="S499" s="198"/>
      <c r="T499" s="19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3" t="s">
        <v>165</v>
      </c>
      <c r="AU499" s="193" t="s">
        <v>82</v>
      </c>
      <c r="AV499" s="13" t="s">
        <v>82</v>
      </c>
      <c r="AW499" s="13" t="s">
        <v>33</v>
      </c>
      <c r="AX499" s="13" t="s">
        <v>80</v>
      </c>
      <c r="AY499" s="193" t="s">
        <v>147</v>
      </c>
    </row>
    <row r="500" s="2" customFormat="1" ht="16.5" customHeight="1">
      <c r="A500" s="39"/>
      <c r="B500" s="173"/>
      <c r="C500" s="174" t="s">
        <v>869</v>
      </c>
      <c r="D500" s="174" t="s">
        <v>150</v>
      </c>
      <c r="E500" s="175" t="s">
        <v>750</v>
      </c>
      <c r="F500" s="176" t="s">
        <v>751</v>
      </c>
      <c r="G500" s="177" t="s">
        <v>219</v>
      </c>
      <c r="H500" s="178">
        <v>11.130000000000001</v>
      </c>
      <c r="I500" s="179"/>
      <c r="J500" s="180">
        <f>ROUND(I500*H500,2)</f>
        <v>0</v>
      </c>
      <c r="K500" s="176" t="s">
        <v>241</v>
      </c>
      <c r="L500" s="40"/>
      <c r="M500" s="181" t="s">
        <v>3</v>
      </c>
      <c r="N500" s="182" t="s">
        <v>43</v>
      </c>
      <c r="O500" s="73"/>
      <c r="P500" s="183">
        <f>O500*H500</f>
        <v>0</v>
      </c>
      <c r="Q500" s="183">
        <v>0</v>
      </c>
      <c r="R500" s="183">
        <f>Q500*H500</f>
        <v>0</v>
      </c>
      <c r="S500" s="183">
        <v>0</v>
      </c>
      <c r="T500" s="184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185" t="s">
        <v>511</v>
      </c>
      <c r="AT500" s="185" t="s">
        <v>150</v>
      </c>
      <c r="AU500" s="185" t="s">
        <v>82</v>
      </c>
      <c r="AY500" s="20" t="s">
        <v>147</v>
      </c>
      <c r="BE500" s="186">
        <f>IF(N500="základní",J500,0)</f>
        <v>0</v>
      </c>
      <c r="BF500" s="186">
        <f>IF(N500="snížená",J500,0)</f>
        <v>0</v>
      </c>
      <c r="BG500" s="186">
        <f>IF(N500="zákl. přenesená",J500,0)</f>
        <v>0</v>
      </c>
      <c r="BH500" s="186">
        <f>IF(N500="sníž. přenesená",J500,0)</f>
        <v>0</v>
      </c>
      <c r="BI500" s="186">
        <f>IF(N500="nulová",J500,0)</f>
        <v>0</v>
      </c>
      <c r="BJ500" s="20" t="s">
        <v>80</v>
      </c>
      <c r="BK500" s="186">
        <f>ROUND(I500*H500,2)</f>
        <v>0</v>
      </c>
      <c r="BL500" s="20" t="s">
        <v>511</v>
      </c>
      <c r="BM500" s="185" t="s">
        <v>1268</v>
      </c>
    </row>
    <row r="501" s="2" customFormat="1">
      <c r="A501" s="39"/>
      <c r="B501" s="40"/>
      <c r="C501" s="39"/>
      <c r="D501" s="203" t="s">
        <v>243</v>
      </c>
      <c r="E501" s="39"/>
      <c r="F501" s="204" t="s">
        <v>753</v>
      </c>
      <c r="G501" s="39"/>
      <c r="H501" s="39"/>
      <c r="I501" s="189"/>
      <c r="J501" s="39"/>
      <c r="K501" s="39"/>
      <c r="L501" s="40"/>
      <c r="M501" s="190"/>
      <c r="N501" s="191"/>
      <c r="O501" s="73"/>
      <c r="P501" s="73"/>
      <c r="Q501" s="73"/>
      <c r="R501" s="73"/>
      <c r="S501" s="73"/>
      <c r="T501" s="74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20" t="s">
        <v>243</v>
      </c>
      <c r="AU501" s="20" t="s">
        <v>82</v>
      </c>
    </row>
    <row r="502" s="14" customFormat="1">
      <c r="A502" s="14"/>
      <c r="B502" s="205"/>
      <c r="C502" s="14"/>
      <c r="D502" s="187" t="s">
        <v>165</v>
      </c>
      <c r="E502" s="206" t="s">
        <v>3</v>
      </c>
      <c r="F502" s="207" t="s">
        <v>589</v>
      </c>
      <c r="G502" s="14"/>
      <c r="H502" s="206" t="s">
        <v>3</v>
      </c>
      <c r="I502" s="208"/>
      <c r="J502" s="14"/>
      <c r="K502" s="14"/>
      <c r="L502" s="205"/>
      <c r="M502" s="209"/>
      <c r="N502" s="210"/>
      <c r="O502" s="210"/>
      <c r="P502" s="210"/>
      <c r="Q502" s="210"/>
      <c r="R502" s="210"/>
      <c r="S502" s="210"/>
      <c r="T502" s="21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06" t="s">
        <v>165</v>
      </c>
      <c r="AU502" s="206" t="s">
        <v>82</v>
      </c>
      <c r="AV502" s="14" t="s">
        <v>80</v>
      </c>
      <c r="AW502" s="14" t="s">
        <v>33</v>
      </c>
      <c r="AX502" s="14" t="s">
        <v>72</v>
      </c>
      <c r="AY502" s="206" t="s">
        <v>147</v>
      </c>
    </row>
    <row r="503" s="14" customFormat="1">
      <c r="A503" s="14"/>
      <c r="B503" s="205"/>
      <c r="C503" s="14"/>
      <c r="D503" s="187" t="s">
        <v>165</v>
      </c>
      <c r="E503" s="206" t="s">
        <v>3</v>
      </c>
      <c r="F503" s="207" t="s">
        <v>590</v>
      </c>
      <c r="G503" s="14"/>
      <c r="H503" s="206" t="s">
        <v>3</v>
      </c>
      <c r="I503" s="208"/>
      <c r="J503" s="14"/>
      <c r="K503" s="14"/>
      <c r="L503" s="205"/>
      <c r="M503" s="209"/>
      <c r="N503" s="210"/>
      <c r="O503" s="210"/>
      <c r="P503" s="210"/>
      <c r="Q503" s="210"/>
      <c r="R503" s="210"/>
      <c r="S503" s="210"/>
      <c r="T503" s="21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06" t="s">
        <v>165</v>
      </c>
      <c r="AU503" s="206" t="s">
        <v>82</v>
      </c>
      <c r="AV503" s="14" t="s">
        <v>80</v>
      </c>
      <c r="AW503" s="14" t="s">
        <v>33</v>
      </c>
      <c r="AX503" s="14" t="s">
        <v>72</v>
      </c>
      <c r="AY503" s="206" t="s">
        <v>147</v>
      </c>
    </row>
    <row r="504" s="13" customFormat="1">
      <c r="A504" s="13"/>
      <c r="B504" s="192"/>
      <c r="C504" s="13"/>
      <c r="D504" s="187" t="s">
        <v>165</v>
      </c>
      <c r="E504" s="193" t="s">
        <v>3</v>
      </c>
      <c r="F504" s="194" t="s">
        <v>1262</v>
      </c>
      <c r="G504" s="13"/>
      <c r="H504" s="195">
        <v>11.130000000000001</v>
      </c>
      <c r="I504" s="196"/>
      <c r="J504" s="13"/>
      <c r="K504" s="13"/>
      <c r="L504" s="192"/>
      <c r="M504" s="197"/>
      <c r="N504" s="198"/>
      <c r="O504" s="198"/>
      <c r="P504" s="198"/>
      <c r="Q504" s="198"/>
      <c r="R504" s="198"/>
      <c r="S504" s="198"/>
      <c r="T504" s="19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3" t="s">
        <v>165</v>
      </c>
      <c r="AU504" s="193" t="s">
        <v>82</v>
      </c>
      <c r="AV504" s="13" t="s">
        <v>82</v>
      </c>
      <c r="AW504" s="13" t="s">
        <v>33</v>
      </c>
      <c r="AX504" s="13" t="s">
        <v>80</v>
      </c>
      <c r="AY504" s="193" t="s">
        <v>147</v>
      </c>
    </row>
    <row r="505" s="2" customFormat="1" ht="16.5" customHeight="1">
      <c r="A505" s="39"/>
      <c r="B505" s="173"/>
      <c r="C505" s="228" t="s">
        <v>875</v>
      </c>
      <c r="D505" s="228" t="s">
        <v>457</v>
      </c>
      <c r="E505" s="229" t="s">
        <v>736</v>
      </c>
      <c r="F505" s="230" t="s">
        <v>737</v>
      </c>
      <c r="G505" s="231" t="s">
        <v>219</v>
      </c>
      <c r="H505" s="232">
        <v>12.800000000000001</v>
      </c>
      <c r="I505" s="233"/>
      <c r="J505" s="234">
        <f>ROUND(I505*H505,2)</f>
        <v>0</v>
      </c>
      <c r="K505" s="230" t="s">
        <v>241</v>
      </c>
      <c r="L505" s="235"/>
      <c r="M505" s="236" t="s">
        <v>3</v>
      </c>
      <c r="N505" s="237" t="s">
        <v>43</v>
      </c>
      <c r="O505" s="73"/>
      <c r="P505" s="183">
        <f>O505*H505</f>
        <v>0</v>
      </c>
      <c r="Q505" s="183">
        <v>0.001</v>
      </c>
      <c r="R505" s="183">
        <f>Q505*H505</f>
        <v>0.012800000000000001</v>
      </c>
      <c r="S505" s="183">
        <v>0</v>
      </c>
      <c r="T505" s="184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185" t="s">
        <v>613</v>
      </c>
      <c r="AT505" s="185" t="s">
        <v>457</v>
      </c>
      <c r="AU505" s="185" t="s">
        <v>82</v>
      </c>
      <c r="AY505" s="20" t="s">
        <v>147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20" t="s">
        <v>80</v>
      </c>
      <c r="BK505" s="186">
        <f>ROUND(I505*H505,2)</f>
        <v>0</v>
      </c>
      <c r="BL505" s="20" t="s">
        <v>511</v>
      </c>
      <c r="BM505" s="185" t="s">
        <v>1269</v>
      </c>
    </row>
    <row r="506" s="13" customFormat="1">
      <c r="A506" s="13"/>
      <c r="B506" s="192"/>
      <c r="C506" s="13"/>
      <c r="D506" s="187" t="s">
        <v>165</v>
      </c>
      <c r="E506" s="193" t="s">
        <v>3</v>
      </c>
      <c r="F506" s="194" t="s">
        <v>1270</v>
      </c>
      <c r="G506" s="13"/>
      <c r="H506" s="195">
        <v>12.800000000000001</v>
      </c>
      <c r="I506" s="196"/>
      <c r="J506" s="13"/>
      <c r="K506" s="13"/>
      <c r="L506" s="192"/>
      <c r="M506" s="197"/>
      <c r="N506" s="198"/>
      <c r="O506" s="198"/>
      <c r="P506" s="198"/>
      <c r="Q506" s="198"/>
      <c r="R506" s="198"/>
      <c r="S506" s="198"/>
      <c r="T506" s="19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3" t="s">
        <v>165</v>
      </c>
      <c r="AU506" s="193" t="s">
        <v>82</v>
      </c>
      <c r="AV506" s="13" t="s">
        <v>82</v>
      </c>
      <c r="AW506" s="13" t="s">
        <v>33</v>
      </c>
      <c r="AX506" s="13" t="s">
        <v>80</v>
      </c>
      <c r="AY506" s="193" t="s">
        <v>147</v>
      </c>
    </row>
    <row r="507" s="2" customFormat="1" ht="16.5" customHeight="1">
      <c r="A507" s="39"/>
      <c r="B507" s="173"/>
      <c r="C507" s="174" t="s">
        <v>881</v>
      </c>
      <c r="D507" s="174" t="s">
        <v>150</v>
      </c>
      <c r="E507" s="175" t="s">
        <v>758</v>
      </c>
      <c r="F507" s="176" t="s">
        <v>759</v>
      </c>
      <c r="G507" s="177" t="s">
        <v>219</v>
      </c>
      <c r="H507" s="178">
        <v>11.130000000000001</v>
      </c>
      <c r="I507" s="179"/>
      <c r="J507" s="180">
        <f>ROUND(I507*H507,2)</f>
        <v>0</v>
      </c>
      <c r="K507" s="176" t="s">
        <v>241</v>
      </c>
      <c r="L507" s="40"/>
      <c r="M507" s="181" t="s">
        <v>3</v>
      </c>
      <c r="N507" s="182" t="s">
        <v>43</v>
      </c>
      <c r="O507" s="73"/>
      <c r="P507" s="183">
        <f>O507*H507</f>
        <v>0</v>
      </c>
      <c r="Q507" s="183">
        <v>0</v>
      </c>
      <c r="R507" s="183">
        <f>Q507*H507</f>
        <v>0</v>
      </c>
      <c r="S507" s="183">
        <v>0</v>
      </c>
      <c r="T507" s="184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185" t="s">
        <v>511</v>
      </c>
      <c r="AT507" s="185" t="s">
        <v>150</v>
      </c>
      <c r="AU507" s="185" t="s">
        <v>82</v>
      </c>
      <c r="AY507" s="20" t="s">
        <v>147</v>
      </c>
      <c r="BE507" s="186">
        <f>IF(N507="základní",J507,0)</f>
        <v>0</v>
      </c>
      <c r="BF507" s="186">
        <f>IF(N507="snížená",J507,0)</f>
        <v>0</v>
      </c>
      <c r="BG507" s="186">
        <f>IF(N507="zákl. přenesená",J507,0)</f>
        <v>0</v>
      </c>
      <c r="BH507" s="186">
        <f>IF(N507="sníž. přenesená",J507,0)</f>
        <v>0</v>
      </c>
      <c r="BI507" s="186">
        <f>IF(N507="nulová",J507,0)</f>
        <v>0</v>
      </c>
      <c r="BJ507" s="20" t="s">
        <v>80</v>
      </c>
      <c r="BK507" s="186">
        <f>ROUND(I507*H507,2)</f>
        <v>0</v>
      </c>
      <c r="BL507" s="20" t="s">
        <v>511</v>
      </c>
      <c r="BM507" s="185" t="s">
        <v>1271</v>
      </c>
    </row>
    <row r="508" s="2" customFormat="1">
      <c r="A508" s="39"/>
      <c r="B508" s="40"/>
      <c r="C508" s="39"/>
      <c r="D508" s="203" t="s">
        <v>243</v>
      </c>
      <c r="E508" s="39"/>
      <c r="F508" s="204" t="s">
        <v>761</v>
      </c>
      <c r="G508" s="39"/>
      <c r="H508" s="39"/>
      <c r="I508" s="189"/>
      <c r="J508" s="39"/>
      <c r="K508" s="39"/>
      <c r="L508" s="40"/>
      <c r="M508" s="190"/>
      <c r="N508" s="191"/>
      <c r="O508" s="73"/>
      <c r="P508" s="73"/>
      <c r="Q508" s="73"/>
      <c r="R508" s="73"/>
      <c r="S508" s="73"/>
      <c r="T508" s="74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20" t="s">
        <v>243</v>
      </c>
      <c r="AU508" s="20" t="s">
        <v>82</v>
      </c>
    </row>
    <row r="509" s="14" customFormat="1">
      <c r="A509" s="14"/>
      <c r="B509" s="205"/>
      <c r="C509" s="14"/>
      <c r="D509" s="187" t="s">
        <v>165</v>
      </c>
      <c r="E509" s="206" t="s">
        <v>3</v>
      </c>
      <c r="F509" s="207" t="s">
        <v>589</v>
      </c>
      <c r="G509" s="14"/>
      <c r="H509" s="206" t="s">
        <v>3</v>
      </c>
      <c r="I509" s="208"/>
      <c r="J509" s="14"/>
      <c r="K509" s="14"/>
      <c r="L509" s="205"/>
      <c r="M509" s="209"/>
      <c r="N509" s="210"/>
      <c r="O509" s="210"/>
      <c r="P509" s="210"/>
      <c r="Q509" s="210"/>
      <c r="R509" s="210"/>
      <c r="S509" s="210"/>
      <c r="T509" s="21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06" t="s">
        <v>165</v>
      </c>
      <c r="AU509" s="206" t="s">
        <v>82</v>
      </c>
      <c r="AV509" s="14" t="s">
        <v>80</v>
      </c>
      <c r="AW509" s="14" t="s">
        <v>33</v>
      </c>
      <c r="AX509" s="14" t="s">
        <v>72</v>
      </c>
      <c r="AY509" s="206" t="s">
        <v>147</v>
      </c>
    </row>
    <row r="510" s="14" customFormat="1">
      <c r="A510" s="14"/>
      <c r="B510" s="205"/>
      <c r="C510" s="14"/>
      <c r="D510" s="187" t="s">
        <v>165</v>
      </c>
      <c r="E510" s="206" t="s">
        <v>3</v>
      </c>
      <c r="F510" s="207" t="s">
        <v>590</v>
      </c>
      <c r="G510" s="14"/>
      <c r="H510" s="206" t="s">
        <v>3</v>
      </c>
      <c r="I510" s="208"/>
      <c r="J510" s="14"/>
      <c r="K510" s="14"/>
      <c r="L510" s="205"/>
      <c r="M510" s="209"/>
      <c r="N510" s="210"/>
      <c r="O510" s="210"/>
      <c r="P510" s="210"/>
      <c r="Q510" s="210"/>
      <c r="R510" s="210"/>
      <c r="S510" s="210"/>
      <c r="T510" s="21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6" t="s">
        <v>165</v>
      </c>
      <c r="AU510" s="206" t="s">
        <v>82</v>
      </c>
      <c r="AV510" s="14" t="s">
        <v>80</v>
      </c>
      <c r="AW510" s="14" t="s">
        <v>33</v>
      </c>
      <c r="AX510" s="14" t="s">
        <v>72</v>
      </c>
      <c r="AY510" s="206" t="s">
        <v>147</v>
      </c>
    </row>
    <row r="511" s="13" customFormat="1">
      <c r="A511" s="13"/>
      <c r="B511" s="192"/>
      <c r="C511" s="13"/>
      <c r="D511" s="187" t="s">
        <v>165</v>
      </c>
      <c r="E511" s="193" t="s">
        <v>3</v>
      </c>
      <c r="F511" s="194" t="s">
        <v>1262</v>
      </c>
      <c r="G511" s="13"/>
      <c r="H511" s="195">
        <v>11.130000000000001</v>
      </c>
      <c r="I511" s="196"/>
      <c r="J511" s="13"/>
      <c r="K511" s="13"/>
      <c r="L511" s="192"/>
      <c r="M511" s="197"/>
      <c r="N511" s="198"/>
      <c r="O511" s="198"/>
      <c r="P511" s="198"/>
      <c r="Q511" s="198"/>
      <c r="R511" s="198"/>
      <c r="S511" s="198"/>
      <c r="T511" s="19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93" t="s">
        <v>165</v>
      </c>
      <c r="AU511" s="193" t="s">
        <v>82</v>
      </c>
      <c r="AV511" s="13" t="s">
        <v>82</v>
      </c>
      <c r="AW511" s="13" t="s">
        <v>33</v>
      </c>
      <c r="AX511" s="13" t="s">
        <v>80</v>
      </c>
      <c r="AY511" s="193" t="s">
        <v>147</v>
      </c>
    </row>
    <row r="512" s="2" customFormat="1" ht="16.5" customHeight="1">
      <c r="A512" s="39"/>
      <c r="B512" s="173"/>
      <c r="C512" s="228" t="s">
        <v>885</v>
      </c>
      <c r="D512" s="228" t="s">
        <v>457</v>
      </c>
      <c r="E512" s="229" t="s">
        <v>746</v>
      </c>
      <c r="F512" s="230" t="s">
        <v>747</v>
      </c>
      <c r="G512" s="231" t="s">
        <v>219</v>
      </c>
      <c r="H512" s="232">
        <v>12.800000000000001</v>
      </c>
      <c r="I512" s="233"/>
      <c r="J512" s="234">
        <f>ROUND(I512*H512,2)</f>
        <v>0</v>
      </c>
      <c r="K512" s="230" t="s">
        <v>241</v>
      </c>
      <c r="L512" s="235"/>
      <c r="M512" s="236" t="s">
        <v>3</v>
      </c>
      <c r="N512" s="237" t="s">
        <v>43</v>
      </c>
      <c r="O512" s="73"/>
      <c r="P512" s="183">
        <f>O512*H512</f>
        <v>0</v>
      </c>
      <c r="Q512" s="183">
        <v>0.00050000000000000001</v>
      </c>
      <c r="R512" s="183">
        <f>Q512*H512</f>
        <v>0.0064000000000000003</v>
      </c>
      <c r="S512" s="183">
        <v>0</v>
      </c>
      <c r="T512" s="184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185" t="s">
        <v>613</v>
      </c>
      <c r="AT512" s="185" t="s">
        <v>457</v>
      </c>
      <c r="AU512" s="185" t="s">
        <v>82</v>
      </c>
      <c r="AY512" s="20" t="s">
        <v>147</v>
      </c>
      <c r="BE512" s="186">
        <f>IF(N512="základní",J512,0)</f>
        <v>0</v>
      </c>
      <c r="BF512" s="186">
        <f>IF(N512="snížená",J512,0)</f>
        <v>0</v>
      </c>
      <c r="BG512" s="186">
        <f>IF(N512="zákl. přenesená",J512,0)</f>
        <v>0</v>
      </c>
      <c r="BH512" s="186">
        <f>IF(N512="sníž. přenesená",J512,0)</f>
        <v>0</v>
      </c>
      <c r="BI512" s="186">
        <f>IF(N512="nulová",J512,0)</f>
        <v>0</v>
      </c>
      <c r="BJ512" s="20" t="s">
        <v>80</v>
      </c>
      <c r="BK512" s="186">
        <f>ROUND(I512*H512,2)</f>
        <v>0</v>
      </c>
      <c r="BL512" s="20" t="s">
        <v>511</v>
      </c>
      <c r="BM512" s="185" t="s">
        <v>1272</v>
      </c>
    </row>
    <row r="513" s="13" customFormat="1">
      <c r="A513" s="13"/>
      <c r="B513" s="192"/>
      <c r="C513" s="13"/>
      <c r="D513" s="187" t="s">
        <v>165</v>
      </c>
      <c r="E513" s="193" t="s">
        <v>3</v>
      </c>
      <c r="F513" s="194" t="s">
        <v>1270</v>
      </c>
      <c r="G513" s="13"/>
      <c r="H513" s="195">
        <v>12.800000000000001</v>
      </c>
      <c r="I513" s="196"/>
      <c r="J513" s="13"/>
      <c r="K513" s="13"/>
      <c r="L513" s="192"/>
      <c r="M513" s="197"/>
      <c r="N513" s="198"/>
      <c r="O513" s="198"/>
      <c r="P513" s="198"/>
      <c r="Q513" s="198"/>
      <c r="R513" s="198"/>
      <c r="S513" s="198"/>
      <c r="T513" s="19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93" t="s">
        <v>165</v>
      </c>
      <c r="AU513" s="193" t="s">
        <v>82</v>
      </c>
      <c r="AV513" s="13" t="s">
        <v>82</v>
      </c>
      <c r="AW513" s="13" t="s">
        <v>33</v>
      </c>
      <c r="AX513" s="13" t="s">
        <v>80</v>
      </c>
      <c r="AY513" s="193" t="s">
        <v>147</v>
      </c>
    </row>
    <row r="514" s="2" customFormat="1" ht="24.15" customHeight="1">
      <c r="A514" s="39"/>
      <c r="B514" s="173"/>
      <c r="C514" s="174" t="s">
        <v>892</v>
      </c>
      <c r="D514" s="174" t="s">
        <v>150</v>
      </c>
      <c r="E514" s="175" t="s">
        <v>1273</v>
      </c>
      <c r="F514" s="176" t="s">
        <v>1274</v>
      </c>
      <c r="G514" s="177" t="s">
        <v>259</v>
      </c>
      <c r="H514" s="178">
        <v>0.65300000000000002</v>
      </c>
      <c r="I514" s="179"/>
      <c r="J514" s="180">
        <f>ROUND(I514*H514,2)</f>
        <v>0</v>
      </c>
      <c r="K514" s="176" t="s">
        <v>241</v>
      </c>
      <c r="L514" s="40"/>
      <c r="M514" s="181" t="s">
        <v>3</v>
      </c>
      <c r="N514" s="182" t="s">
        <v>43</v>
      </c>
      <c r="O514" s="73"/>
      <c r="P514" s="183">
        <f>O514*H514</f>
        <v>0</v>
      </c>
      <c r="Q514" s="183">
        <v>0</v>
      </c>
      <c r="R514" s="183">
        <f>Q514*H514</f>
        <v>0</v>
      </c>
      <c r="S514" s="183">
        <v>0</v>
      </c>
      <c r="T514" s="184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185" t="s">
        <v>511</v>
      </c>
      <c r="AT514" s="185" t="s">
        <v>150</v>
      </c>
      <c r="AU514" s="185" t="s">
        <v>82</v>
      </c>
      <c r="AY514" s="20" t="s">
        <v>147</v>
      </c>
      <c r="BE514" s="186">
        <f>IF(N514="základní",J514,0)</f>
        <v>0</v>
      </c>
      <c r="BF514" s="186">
        <f>IF(N514="snížená",J514,0)</f>
        <v>0</v>
      </c>
      <c r="BG514" s="186">
        <f>IF(N514="zákl. přenesená",J514,0)</f>
        <v>0</v>
      </c>
      <c r="BH514" s="186">
        <f>IF(N514="sníž. přenesená",J514,0)</f>
        <v>0</v>
      </c>
      <c r="BI514" s="186">
        <f>IF(N514="nulová",J514,0)</f>
        <v>0</v>
      </c>
      <c r="BJ514" s="20" t="s">
        <v>80</v>
      </c>
      <c r="BK514" s="186">
        <f>ROUND(I514*H514,2)</f>
        <v>0</v>
      </c>
      <c r="BL514" s="20" t="s">
        <v>511</v>
      </c>
      <c r="BM514" s="185" t="s">
        <v>1275</v>
      </c>
    </row>
    <row r="515" s="2" customFormat="1">
      <c r="A515" s="39"/>
      <c r="B515" s="40"/>
      <c r="C515" s="39"/>
      <c r="D515" s="203" t="s">
        <v>243</v>
      </c>
      <c r="E515" s="39"/>
      <c r="F515" s="204" t="s">
        <v>1276</v>
      </c>
      <c r="G515" s="39"/>
      <c r="H515" s="39"/>
      <c r="I515" s="189"/>
      <c r="J515" s="39"/>
      <c r="K515" s="39"/>
      <c r="L515" s="40"/>
      <c r="M515" s="190"/>
      <c r="N515" s="191"/>
      <c r="O515" s="73"/>
      <c r="P515" s="73"/>
      <c r="Q515" s="73"/>
      <c r="R515" s="73"/>
      <c r="S515" s="73"/>
      <c r="T515" s="74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20" t="s">
        <v>243</v>
      </c>
      <c r="AU515" s="20" t="s">
        <v>82</v>
      </c>
    </row>
    <row r="516" s="12" customFormat="1" ht="22.8" customHeight="1">
      <c r="A516" s="12"/>
      <c r="B516" s="160"/>
      <c r="C516" s="12"/>
      <c r="D516" s="161" t="s">
        <v>71</v>
      </c>
      <c r="E516" s="171" t="s">
        <v>867</v>
      </c>
      <c r="F516" s="171" t="s">
        <v>868</v>
      </c>
      <c r="G516" s="12"/>
      <c r="H516" s="12"/>
      <c r="I516" s="163"/>
      <c r="J516" s="172">
        <f>BK516</f>
        <v>0</v>
      </c>
      <c r="K516" s="12"/>
      <c r="L516" s="160"/>
      <c r="M516" s="165"/>
      <c r="N516" s="166"/>
      <c r="O516" s="166"/>
      <c r="P516" s="167">
        <f>P517</f>
        <v>0</v>
      </c>
      <c r="Q516" s="166"/>
      <c r="R516" s="167">
        <f>R517</f>
        <v>0</v>
      </c>
      <c r="S516" s="166"/>
      <c r="T516" s="168">
        <f>T517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161" t="s">
        <v>82</v>
      </c>
      <c r="AT516" s="169" t="s">
        <v>71</v>
      </c>
      <c r="AU516" s="169" t="s">
        <v>80</v>
      </c>
      <c r="AY516" s="161" t="s">
        <v>147</v>
      </c>
      <c r="BK516" s="170">
        <f>BK517</f>
        <v>0</v>
      </c>
    </row>
    <row r="517" s="2" customFormat="1" ht="16.5" customHeight="1">
      <c r="A517" s="39"/>
      <c r="B517" s="173"/>
      <c r="C517" s="174" t="s">
        <v>898</v>
      </c>
      <c r="D517" s="174" t="s">
        <v>150</v>
      </c>
      <c r="E517" s="175" t="s">
        <v>870</v>
      </c>
      <c r="F517" s="176" t="s">
        <v>871</v>
      </c>
      <c r="G517" s="177" t="s">
        <v>581</v>
      </c>
      <c r="H517" s="178">
        <v>1</v>
      </c>
      <c r="I517" s="179"/>
      <c r="J517" s="180">
        <f>ROUND(I517*H517,2)</f>
        <v>0</v>
      </c>
      <c r="K517" s="176" t="s">
        <v>556</v>
      </c>
      <c r="L517" s="40"/>
      <c r="M517" s="181" t="s">
        <v>3</v>
      </c>
      <c r="N517" s="182" t="s">
        <v>43</v>
      </c>
      <c r="O517" s="73"/>
      <c r="P517" s="183">
        <f>O517*H517</f>
        <v>0</v>
      </c>
      <c r="Q517" s="183">
        <v>0</v>
      </c>
      <c r="R517" s="183">
        <f>Q517*H517</f>
        <v>0</v>
      </c>
      <c r="S517" s="183">
        <v>0</v>
      </c>
      <c r="T517" s="184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185" t="s">
        <v>511</v>
      </c>
      <c r="AT517" s="185" t="s">
        <v>150</v>
      </c>
      <c r="AU517" s="185" t="s">
        <v>82</v>
      </c>
      <c r="AY517" s="20" t="s">
        <v>147</v>
      </c>
      <c r="BE517" s="186">
        <f>IF(N517="základní",J517,0)</f>
        <v>0</v>
      </c>
      <c r="BF517" s="186">
        <f>IF(N517="snížená",J517,0)</f>
        <v>0</v>
      </c>
      <c r="BG517" s="186">
        <f>IF(N517="zákl. přenesená",J517,0)</f>
        <v>0</v>
      </c>
      <c r="BH517" s="186">
        <f>IF(N517="sníž. přenesená",J517,0)</f>
        <v>0</v>
      </c>
      <c r="BI517" s="186">
        <f>IF(N517="nulová",J517,0)</f>
        <v>0</v>
      </c>
      <c r="BJ517" s="20" t="s">
        <v>80</v>
      </c>
      <c r="BK517" s="186">
        <f>ROUND(I517*H517,2)</f>
        <v>0</v>
      </c>
      <c r="BL517" s="20" t="s">
        <v>511</v>
      </c>
      <c r="BM517" s="185" t="s">
        <v>1277</v>
      </c>
    </row>
    <row r="518" s="12" customFormat="1" ht="22.8" customHeight="1">
      <c r="A518" s="12"/>
      <c r="B518" s="160"/>
      <c r="C518" s="12"/>
      <c r="D518" s="161" t="s">
        <v>71</v>
      </c>
      <c r="E518" s="171" t="s">
        <v>1278</v>
      </c>
      <c r="F518" s="171" t="s">
        <v>1279</v>
      </c>
      <c r="G518" s="12"/>
      <c r="H518" s="12"/>
      <c r="I518" s="163"/>
      <c r="J518" s="172">
        <f>BK518</f>
        <v>0</v>
      </c>
      <c r="K518" s="12"/>
      <c r="L518" s="160"/>
      <c r="M518" s="165"/>
      <c r="N518" s="166"/>
      <c r="O518" s="166"/>
      <c r="P518" s="167">
        <f>SUM(P519:P540)</f>
        <v>0</v>
      </c>
      <c r="Q518" s="166"/>
      <c r="R518" s="167">
        <f>SUM(R519:R540)</f>
        <v>1.6237516299999999</v>
      </c>
      <c r="S518" s="166"/>
      <c r="T518" s="168">
        <f>SUM(T519:T540)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161" t="s">
        <v>82</v>
      </c>
      <c r="AT518" s="169" t="s">
        <v>71</v>
      </c>
      <c r="AU518" s="169" t="s">
        <v>80</v>
      </c>
      <c r="AY518" s="161" t="s">
        <v>147</v>
      </c>
      <c r="BK518" s="170">
        <f>SUM(BK519:BK540)</f>
        <v>0</v>
      </c>
    </row>
    <row r="519" s="2" customFormat="1" ht="24.15" customHeight="1">
      <c r="A519" s="39"/>
      <c r="B519" s="173"/>
      <c r="C519" s="174" t="s">
        <v>903</v>
      </c>
      <c r="D519" s="174" t="s">
        <v>150</v>
      </c>
      <c r="E519" s="175" t="s">
        <v>1280</v>
      </c>
      <c r="F519" s="176" t="s">
        <v>1281</v>
      </c>
      <c r="G519" s="177" t="s">
        <v>219</v>
      </c>
      <c r="H519" s="178">
        <v>65.450000000000003</v>
      </c>
      <c r="I519" s="179"/>
      <c r="J519" s="180">
        <f>ROUND(I519*H519,2)</f>
        <v>0</v>
      </c>
      <c r="K519" s="176" t="s">
        <v>241</v>
      </c>
      <c r="L519" s="40"/>
      <c r="M519" s="181" t="s">
        <v>3</v>
      </c>
      <c r="N519" s="182" t="s">
        <v>43</v>
      </c>
      <c r="O519" s="73"/>
      <c r="P519" s="183">
        <f>O519*H519</f>
        <v>0</v>
      </c>
      <c r="Q519" s="183">
        <v>0.022599999999999999</v>
      </c>
      <c r="R519" s="183">
        <f>Q519*H519</f>
        <v>1.4791699999999999</v>
      </c>
      <c r="S519" s="183">
        <v>0</v>
      </c>
      <c r="T519" s="184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185" t="s">
        <v>511</v>
      </c>
      <c r="AT519" s="185" t="s">
        <v>150</v>
      </c>
      <c r="AU519" s="185" t="s">
        <v>82</v>
      </c>
      <c r="AY519" s="20" t="s">
        <v>147</v>
      </c>
      <c r="BE519" s="186">
        <f>IF(N519="základní",J519,0)</f>
        <v>0</v>
      </c>
      <c r="BF519" s="186">
        <f>IF(N519="snížená",J519,0)</f>
        <v>0</v>
      </c>
      <c r="BG519" s="186">
        <f>IF(N519="zákl. přenesená",J519,0)</f>
        <v>0</v>
      </c>
      <c r="BH519" s="186">
        <f>IF(N519="sníž. přenesená",J519,0)</f>
        <v>0</v>
      </c>
      <c r="BI519" s="186">
        <f>IF(N519="nulová",J519,0)</f>
        <v>0</v>
      </c>
      <c r="BJ519" s="20" t="s">
        <v>80</v>
      </c>
      <c r="BK519" s="186">
        <f>ROUND(I519*H519,2)</f>
        <v>0</v>
      </c>
      <c r="BL519" s="20" t="s">
        <v>511</v>
      </c>
      <c r="BM519" s="185" t="s">
        <v>1282</v>
      </c>
    </row>
    <row r="520" s="2" customFormat="1">
      <c r="A520" s="39"/>
      <c r="B520" s="40"/>
      <c r="C520" s="39"/>
      <c r="D520" s="203" t="s">
        <v>243</v>
      </c>
      <c r="E520" s="39"/>
      <c r="F520" s="204" t="s">
        <v>1283</v>
      </c>
      <c r="G520" s="39"/>
      <c r="H520" s="39"/>
      <c r="I520" s="189"/>
      <c r="J520" s="39"/>
      <c r="K520" s="39"/>
      <c r="L520" s="40"/>
      <c r="M520" s="190"/>
      <c r="N520" s="191"/>
      <c r="O520" s="73"/>
      <c r="P520" s="73"/>
      <c r="Q520" s="73"/>
      <c r="R520" s="73"/>
      <c r="S520" s="73"/>
      <c r="T520" s="74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20" t="s">
        <v>243</v>
      </c>
      <c r="AU520" s="20" t="s">
        <v>82</v>
      </c>
    </row>
    <row r="521" s="14" customFormat="1">
      <c r="A521" s="14"/>
      <c r="B521" s="205"/>
      <c r="C521" s="14"/>
      <c r="D521" s="187" t="s">
        <v>165</v>
      </c>
      <c r="E521" s="206" t="s">
        <v>3</v>
      </c>
      <c r="F521" s="207" t="s">
        <v>1064</v>
      </c>
      <c r="G521" s="14"/>
      <c r="H521" s="206" t="s">
        <v>3</v>
      </c>
      <c r="I521" s="208"/>
      <c r="J521" s="14"/>
      <c r="K521" s="14"/>
      <c r="L521" s="205"/>
      <c r="M521" s="209"/>
      <c r="N521" s="210"/>
      <c r="O521" s="210"/>
      <c r="P521" s="210"/>
      <c r="Q521" s="210"/>
      <c r="R521" s="210"/>
      <c r="S521" s="210"/>
      <c r="T521" s="21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06" t="s">
        <v>165</v>
      </c>
      <c r="AU521" s="206" t="s">
        <v>82</v>
      </c>
      <c r="AV521" s="14" t="s">
        <v>80</v>
      </c>
      <c r="AW521" s="14" t="s">
        <v>33</v>
      </c>
      <c r="AX521" s="14" t="s">
        <v>72</v>
      </c>
      <c r="AY521" s="206" t="s">
        <v>147</v>
      </c>
    </row>
    <row r="522" s="14" customFormat="1">
      <c r="A522" s="14"/>
      <c r="B522" s="205"/>
      <c r="C522" s="14"/>
      <c r="D522" s="187" t="s">
        <v>165</v>
      </c>
      <c r="E522" s="206" t="s">
        <v>3</v>
      </c>
      <c r="F522" s="207" t="s">
        <v>1284</v>
      </c>
      <c r="G522" s="14"/>
      <c r="H522" s="206" t="s">
        <v>3</v>
      </c>
      <c r="I522" s="208"/>
      <c r="J522" s="14"/>
      <c r="K522" s="14"/>
      <c r="L522" s="205"/>
      <c r="M522" s="209"/>
      <c r="N522" s="210"/>
      <c r="O522" s="210"/>
      <c r="P522" s="210"/>
      <c r="Q522" s="210"/>
      <c r="R522" s="210"/>
      <c r="S522" s="210"/>
      <c r="T522" s="21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06" t="s">
        <v>165</v>
      </c>
      <c r="AU522" s="206" t="s">
        <v>82</v>
      </c>
      <c r="AV522" s="14" t="s">
        <v>80</v>
      </c>
      <c r="AW522" s="14" t="s">
        <v>33</v>
      </c>
      <c r="AX522" s="14" t="s">
        <v>72</v>
      </c>
      <c r="AY522" s="206" t="s">
        <v>147</v>
      </c>
    </row>
    <row r="523" s="13" customFormat="1">
      <c r="A523" s="13"/>
      <c r="B523" s="192"/>
      <c r="C523" s="13"/>
      <c r="D523" s="187" t="s">
        <v>165</v>
      </c>
      <c r="E523" s="193" t="s">
        <v>3</v>
      </c>
      <c r="F523" s="194" t="s">
        <v>1190</v>
      </c>
      <c r="G523" s="13"/>
      <c r="H523" s="195">
        <v>65.450000000000003</v>
      </c>
      <c r="I523" s="196"/>
      <c r="J523" s="13"/>
      <c r="K523" s="13"/>
      <c r="L523" s="192"/>
      <c r="M523" s="197"/>
      <c r="N523" s="198"/>
      <c r="O523" s="198"/>
      <c r="P523" s="198"/>
      <c r="Q523" s="198"/>
      <c r="R523" s="198"/>
      <c r="S523" s="198"/>
      <c r="T523" s="19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3" t="s">
        <v>165</v>
      </c>
      <c r="AU523" s="193" t="s">
        <v>82</v>
      </c>
      <c r="AV523" s="13" t="s">
        <v>82</v>
      </c>
      <c r="AW523" s="13" t="s">
        <v>33</v>
      </c>
      <c r="AX523" s="13" t="s">
        <v>80</v>
      </c>
      <c r="AY523" s="193" t="s">
        <v>147</v>
      </c>
    </row>
    <row r="524" s="2" customFormat="1" ht="24.15" customHeight="1">
      <c r="A524" s="39"/>
      <c r="B524" s="173"/>
      <c r="C524" s="174" t="s">
        <v>908</v>
      </c>
      <c r="D524" s="174" t="s">
        <v>150</v>
      </c>
      <c r="E524" s="175" t="s">
        <v>1285</v>
      </c>
      <c r="F524" s="176" t="s">
        <v>1286</v>
      </c>
      <c r="G524" s="177" t="s">
        <v>219</v>
      </c>
      <c r="H524" s="178">
        <v>65.450000000000003</v>
      </c>
      <c r="I524" s="179"/>
      <c r="J524" s="180">
        <f>ROUND(I524*H524,2)</f>
        <v>0</v>
      </c>
      <c r="K524" s="176" t="s">
        <v>241</v>
      </c>
      <c r="L524" s="40"/>
      <c r="M524" s="181" t="s">
        <v>3</v>
      </c>
      <c r="N524" s="182" t="s">
        <v>43</v>
      </c>
      <c r="O524" s="73"/>
      <c r="P524" s="183">
        <f>O524*H524</f>
        <v>0</v>
      </c>
      <c r="Q524" s="183">
        <v>0.00010000000000000001</v>
      </c>
      <c r="R524" s="183">
        <f>Q524*H524</f>
        <v>0.0065450000000000005</v>
      </c>
      <c r="S524" s="183">
        <v>0</v>
      </c>
      <c r="T524" s="184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185" t="s">
        <v>511</v>
      </c>
      <c r="AT524" s="185" t="s">
        <v>150</v>
      </c>
      <c r="AU524" s="185" t="s">
        <v>82</v>
      </c>
      <c r="AY524" s="20" t="s">
        <v>147</v>
      </c>
      <c r="BE524" s="186">
        <f>IF(N524="základní",J524,0)</f>
        <v>0</v>
      </c>
      <c r="BF524" s="186">
        <f>IF(N524="snížená",J524,0)</f>
        <v>0</v>
      </c>
      <c r="BG524" s="186">
        <f>IF(N524="zákl. přenesená",J524,0)</f>
        <v>0</v>
      </c>
      <c r="BH524" s="186">
        <f>IF(N524="sníž. přenesená",J524,0)</f>
        <v>0</v>
      </c>
      <c r="BI524" s="186">
        <f>IF(N524="nulová",J524,0)</f>
        <v>0</v>
      </c>
      <c r="BJ524" s="20" t="s">
        <v>80</v>
      </c>
      <c r="BK524" s="186">
        <f>ROUND(I524*H524,2)</f>
        <v>0</v>
      </c>
      <c r="BL524" s="20" t="s">
        <v>511</v>
      </c>
      <c r="BM524" s="185" t="s">
        <v>1287</v>
      </c>
    </row>
    <row r="525" s="2" customFormat="1">
      <c r="A525" s="39"/>
      <c r="B525" s="40"/>
      <c r="C525" s="39"/>
      <c r="D525" s="203" t="s">
        <v>243</v>
      </c>
      <c r="E525" s="39"/>
      <c r="F525" s="204" t="s">
        <v>1288</v>
      </c>
      <c r="G525" s="39"/>
      <c r="H525" s="39"/>
      <c r="I525" s="189"/>
      <c r="J525" s="39"/>
      <c r="K525" s="39"/>
      <c r="L525" s="40"/>
      <c r="M525" s="190"/>
      <c r="N525" s="191"/>
      <c r="O525" s="73"/>
      <c r="P525" s="73"/>
      <c r="Q525" s="73"/>
      <c r="R525" s="73"/>
      <c r="S525" s="73"/>
      <c r="T525" s="74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20" t="s">
        <v>243</v>
      </c>
      <c r="AU525" s="20" t="s">
        <v>82</v>
      </c>
    </row>
    <row r="526" s="14" customFormat="1">
      <c r="A526" s="14"/>
      <c r="B526" s="205"/>
      <c r="C526" s="14"/>
      <c r="D526" s="187" t="s">
        <v>165</v>
      </c>
      <c r="E526" s="206" t="s">
        <v>3</v>
      </c>
      <c r="F526" s="207" t="s">
        <v>1064</v>
      </c>
      <c r="G526" s="14"/>
      <c r="H526" s="206" t="s">
        <v>3</v>
      </c>
      <c r="I526" s="208"/>
      <c r="J526" s="14"/>
      <c r="K526" s="14"/>
      <c r="L526" s="205"/>
      <c r="M526" s="209"/>
      <c r="N526" s="210"/>
      <c r="O526" s="210"/>
      <c r="P526" s="210"/>
      <c r="Q526" s="210"/>
      <c r="R526" s="210"/>
      <c r="S526" s="210"/>
      <c r="T526" s="21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06" t="s">
        <v>165</v>
      </c>
      <c r="AU526" s="206" t="s">
        <v>82</v>
      </c>
      <c r="AV526" s="14" t="s">
        <v>80</v>
      </c>
      <c r="AW526" s="14" t="s">
        <v>33</v>
      </c>
      <c r="AX526" s="14" t="s">
        <v>72</v>
      </c>
      <c r="AY526" s="206" t="s">
        <v>147</v>
      </c>
    </row>
    <row r="527" s="14" customFormat="1">
      <c r="A527" s="14"/>
      <c r="B527" s="205"/>
      <c r="C527" s="14"/>
      <c r="D527" s="187" t="s">
        <v>165</v>
      </c>
      <c r="E527" s="206" t="s">
        <v>3</v>
      </c>
      <c r="F527" s="207" t="s">
        <v>1284</v>
      </c>
      <c r="G527" s="14"/>
      <c r="H527" s="206" t="s">
        <v>3</v>
      </c>
      <c r="I527" s="208"/>
      <c r="J527" s="14"/>
      <c r="K527" s="14"/>
      <c r="L527" s="205"/>
      <c r="M527" s="209"/>
      <c r="N527" s="210"/>
      <c r="O527" s="210"/>
      <c r="P527" s="210"/>
      <c r="Q527" s="210"/>
      <c r="R527" s="210"/>
      <c r="S527" s="210"/>
      <c r="T527" s="21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06" t="s">
        <v>165</v>
      </c>
      <c r="AU527" s="206" t="s">
        <v>82</v>
      </c>
      <c r="AV527" s="14" t="s">
        <v>80</v>
      </c>
      <c r="AW527" s="14" t="s">
        <v>33</v>
      </c>
      <c r="AX527" s="14" t="s">
        <v>72</v>
      </c>
      <c r="AY527" s="206" t="s">
        <v>147</v>
      </c>
    </row>
    <row r="528" s="13" customFormat="1">
      <c r="A528" s="13"/>
      <c r="B528" s="192"/>
      <c r="C528" s="13"/>
      <c r="D528" s="187" t="s">
        <v>165</v>
      </c>
      <c r="E528" s="193" t="s">
        <v>3</v>
      </c>
      <c r="F528" s="194" t="s">
        <v>1190</v>
      </c>
      <c r="G528" s="13"/>
      <c r="H528" s="195">
        <v>65.450000000000003</v>
      </c>
      <c r="I528" s="196"/>
      <c r="J528" s="13"/>
      <c r="K528" s="13"/>
      <c r="L528" s="192"/>
      <c r="M528" s="197"/>
      <c r="N528" s="198"/>
      <c r="O528" s="198"/>
      <c r="P528" s="198"/>
      <c r="Q528" s="198"/>
      <c r="R528" s="198"/>
      <c r="S528" s="198"/>
      <c r="T528" s="19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3" t="s">
        <v>165</v>
      </c>
      <c r="AU528" s="193" t="s">
        <v>82</v>
      </c>
      <c r="AV528" s="13" t="s">
        <v>82</v>
      </c>
      <c r="AW528" s="13" t="s">
        <v>33</v>
      </c>
      <c r="AX528" s="13" t="s">
        <v>80</v>
      </c>
      <c r="AY528" s="193" t="s">
        <v>147</v>
      </c>
    </row>
    <row r="529" s="2" customFormat="1" ht="24.15" customHeight="1">
      <c r="A529" s="39"/>
      <c r="B529" s="173"/>
      <c r="C529" s="174" t="s">
        <v>913</v>
      </c>
      <c r="D529" s="174" t="s">
        <v>150</v>
      </c>
      <c r="E529" s="175" t="s">
        <v>1289</v>
      </c>
      <c r="F529" s="176" t="s">
        <v>1290</v>
      </c>
      <c r="G529" s="177" t="s">
        <v>344</v>
      </c>
      <c r="H529" s="178">
        <v>19.600000000000001</v>
      </c>
      <c r="I529" s="179"/>
      <c r="J529" s="180">
        <f>ROUND(I529*H529,2)</f>
        <v>0</v>
      </c>
      <c r="K529" s="176" t="s">
        <v>241</v>
      </c>
      <c r="L529" s="40"/>
      <c r="M529" s="181" t="s">
        <v>3</v>
      </c>
      <c r="N529" s="182" t="s">
        <v>43</v>
      </c>
      <c r="O529" s="73"/>
      <c r="P529" s="183">
        <f>O529*H529</f>
        <v>0</v>
      </c>
      <c r="Q529" s="183">
        <v>0.0066299999999999996</v>
      </c>
      <c r="R529" s="183">
        <f>Q529*H529</f>
        <v>0.12994800000000001</v>
      </c>
      <c r="S529" s="183">
        <v>0</v>
      </c>
      <c r="T529" s="184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185" t="s">
        <v>511</v>
      </c>
      <c r="AT529" s="185" t="s">
        <v>150</v>
      </c>
      <c r="AU529" s="185" t="s">
        <v>82</v>
      </c>
      <c r="AY529" s="20" t="s">
        <v>147</v>
      </c>
      <c r="BE529" s="186">
        <f>IF(N529="základní",J529,0)</f>
        <v>0</v>
      </c>
      <c r="BF529" s="186">
        <f>IF(N529="snížená",J529,0)</f>
        <v>0</v>
      </c>
      <c r="BG529" s="186">
        <f>IF(N529="zákl. přenesená",J529,0)</f>
        <v>0</v>
      </c>
      <c r="BH529" s="186">
        <f>IF(N529="sníž. přenesená",J529,0)</f>
        <v>0</v>
      </c>
      <c r="BI529" s="186">
        <f>IF(N529="nulová",J529,0)</f>
        <v>0</v>
      </c>
      <c r="BJ529" s="20" t="s">
        <v>80</v>
      </c>
      <c r="BK529" s="186">
        <f>ROUND(I529*H529,2)</f>
        <v>0</v>
      </c>
      <c r="BL529" s="20" t="s">
        <v>511</v>
      </c>
      <c r="BM529" s="185" t="s">
        <v>1291</v>
      </c>
    </row>
    <row r="530" s="2" customFormat="1">
      <c r="A530" s="39"/>
      <c r="B530" s="40"/>
      <c r="C530" s="39"/>
      <c r="D530" s="203" t="s">
        <v>243</v>
      </c>
      <c r="E530" s="39"/>
      <c r="F530" s="204" t="s">
        <v>1292</v>
      </c>
      <c r="G530" s="39"/>
      <c r="H530" s="39"/>
      <c r="I530" s="189"/>
      <c r="J530" s="39"/>
      <c r="K530" s="39"/>
      <c r="L530" s="40"/>
      <c r="M530" s="190"/>
      <c r="N530" s="191"/>
      <c r="O530" s="73"/>
      <c r="P530" s="73"/>
      <c r="Q530" s="73"/>
      <c r="R530" s="73"/>
      <c r="S530" s="73"/>
      <c r="T530" s="74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20" t="s">
        <v>243</v>
      </c>
      <c r="AU530" s="20" t="s">
        <v>82</v>
      </c>
    </row>
    <row r="531" s="13" customFormat="1">
      <c r="A531" s="13"/>
      <c r="B531" s="192"/>
      <c r="C531" s="13"/>
      <c r="D531" s="187" t="s">
        <v>165</v>
      </c>
      <c r="E531" s="193" t="s">
        <v>3</v>
      </c>
      <c r="F531" s="194" t="s">
        <v>1293</v>
      </c>
      <c r="G531" s="13"/>
      <c r="H531" s="195">
        <v>19.600000000000001</v>
      </c>
      <c r="I531" s="196"/>
      <c r="J531" s="13"/>
      <c r="K531" s="13"/>
      <c r="L531" s="192"/>
      <c r="M531" s="197"/>
      <c r="N531" s="198"/>
      <c r="O531" s="198"/>
      <c r="P531" s="198"/>
      <c r="Q531" s="198"/>
      <c r="R531" s="198"/>
      <c r="S531" s="198"/>
      <c r="T531" s="19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3" t="s">
        <v>165</v>
      </c>
      <c r="AU531" s="193" t="s">
        <v>82</v>
      </c>
      <c r="AV531" s="13" t="s">
        <v>82</v>
      </c>
      <c r="AW531" s="13" t="s">
        <v>33</v>
      </c>
      <c r="AX531" s="13" t="s">
        <v>80</v>
      </c>
      <c r="AY531" s="193" t="s">
        <v>147</v>
      </c>
    </row>
    <row r="532" s="2" customFormat="1" ht="24.15" customHeight="1">
      <c r="A532" s="39"/>
      <c r="B532" s="173"/>
      <c r="C532" s="174" t="s">
        <v>920</v>
      </c>
      <c r="D532" s="174" t="s">
        <v>150</v>
      </c>
      <c r="E532" s="175" t="s">
        <v>1294</v>
      </c>
      <c r="F532" s="176" t="s">
        <v>1295</v>
      </c>
      <c r="G532" s="177" t="s">
        <v>219</v>
      </c>
      <c r="H532" s="178">
        <v>65.450000000000003</v>
      </c>
      <c r="I532" s="179"/>
      <c r="J532" s="180">
        <f>ROUND(I532*H532,2)</f>
        <v>0</v>
      </c>
      <c r="K532" s="176" t="s">
        <v>241</v>
      </c>
      <c r="L532" s="40"/>
      <c r="M532" s="181" t="s">
        <v>3</v>
      </c>
      <c r="N532" s="182" t="s">
        <v>43</v>
      </c>
      <c r="O532" s="73"/>
      <c r="P532" s="183">
        <f>O532*H532</f>
        <v>0</v>
      </c>
      <c r="Q532" s="183">
        <v>0</v>
      </c>
      <c r="R532" s="183">
        <f>Q532*H532</f>
        <v>0</v>
      </c>
      <c r="S532" s="183">
        <v>0</v>
      </c>
      <c r="T532" s="184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185" t="s">
        <v>511</v>
      </c>
      <c r="AT532" s="185" t="s">
        <v>150</v>
      </c>
      <c r="AU532" s="185" t="s">
        <v>82</v>
      </c>
      <c r="AY532" s="20" t="s">
        <v>147</v>
      </c>
      <c r="BE532" s="186">
        <f>IF(N532="základní",J532,0)</f>
        <v>0</v>
      </c>
      <c r="BF532" s="186">
        <f>IF(N532="snížená",J532,0)</f>
        <v>0</v>
      </c>
      <c r="BG532" s="186">
        <f>IF(N532="zákl. přenesená",J532,0)</f>
        <v>0</v>
      </c>
      <c r="BH532" s="186">
        <f>IF(N532="sníž. přenesená",J532,0)</f>
        <v>0</v>
      </c>
      <c r="BI532" s="186">
        <f>IF(N532="nulová",J532,0)</f>
        <v>0</v>
      </c>
      <c r="BJ532" s="20" t="s">
        <v>80</v>
      </c>
      <c r="BK532" s="186">
        <f>ROUND(I532*H532,2)</f>
        <v>0</v>
      </c>
      <c r="BL532" s="20" t="s">
        <v>511</v>
      </c>
      <c r="BM532" s="185" t="s">
        <v>1296</v>
      </c>
    </row>
    <row r="533" s="2" customFormat="1">
      <c r="A533" s="39"/>
      <c r="B533" s="40"/>
      <c r="C533" s="39"/>
      <c r="D533" s="203" t="s">
        <v>243</v>
      </c>
      <c r="E533" s="39"/>
      <c r="F533" s="204" t="s">
        <v>1297</v>
      </c>
      <c r="G533" s="39"/>
      <c r="H533" s="39"/>
      <c r="I533" s="189"/>
      <c r="J533" s="39"/>
      <c r="K533" s="39"/>
      <c r="L533" s="40"/>
      <c r="M533" s="190"/>
      <c r="N533" s="191"/>
      <c r="O533" s="73"/>
      <c r="P533" s="73"/>
      <c r="Q533" s="73"/>
      <c r="R533" s="73"/>
      <c r="S533" s="73"/>
      <c r="T533" s="74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20" t="s">
        <v>243</v>
      </c>
      <c r="AU533" s="20" t="s">
        <v>82</v>
      </c>
    </row>
    <row r="534" s="14" customFormat="1">
      <c r="A534" s="14"/>
      <c r="B534" s="205"/>
      <c r="C534" s="14"/>
      <c r="D534" s="187" t="s">
        <v>165</v>
      </c>
      <c r="E534" s="206" t="s">
        <v>3</v>
      </c>
      <c r="F534" s="207" t="s">
        <v>1064</v>
      </c>
      <c r="G534" s="14"/>
      <c r="H534" s="206" t="s">
        <v>3</v>
      </c>
      <c r="I534" s="208"/>
      <c r="J534" s="14"/>
      <c r="K534" s="14"/>
      <c r="L534" s="205"/>
      <c r="M534" s="209"/>
      <c r="N534" s="210"/>
      <c r="O534" s="210"/>
      <c r="P534" s="210"/>
      <c r="Q534" s="210"/>
      <c r="R534" s="210"/>
      <c r="S534" s="210"/>
      <c r="T534" s="21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06" t="s">
        <v>165</v>
      </c>
      <c r="AU534" s="206" t="s">
        <v>82</v>
      </c>
      <c r="AV534" s="14" t="s">
        <v>80</v>
      </c>
      <c r="AW534" s="14" t="s">
        <v>33</v>
      </c>
      <c r="AX534" s="14" t="s">
        <v>72</v>
      </c>
      <c r="AY534" s="206" t="s">
        <v>147</v>
      </c>
    </row>
    <row r="535" s="14" customFormat="1">
      <c r="A535" s="14"/>
      <c r="B535" s="205"/>
      <c r="C535" s="14"/>
      <c r="D535" s="187" t="s">
        <v>165</v>
      </c>
      <c r="E535" s="206" t="s">
        <v>3</v>
      </c>
      <c r="F535" s="207" t="s">
        <v>1284</v>
      </c>
      <c r="G535" s="14"/>
      <c r="H535" s="206" t="s">
        <v>3</v>
      </c>
      <c r="I535" s="208"/>
      <c r="J535" s="14"/>
      <c r="K535" s="14"/>
      <c r="L535" s="205"/>
      <c r="M535" s="209"/>
      <c r="N535" s="210"/>
      <c r="O535" s="210"/>
      <c r="P535" s="210"/>
      <c r="Q535" s="210"/>
      <c r="R535" s="210"/>
      <c r="S535" s="210"/>
      <c r="T535" s="21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6" t="s">
        <v>165</v>
      </c>
      <c r="AU535" s="206" t="s">
        <v>82</v>
      </c>
      <c r="AV535" s="14" t="s">
        <v>80</v>
      </c>
      <c r="AW535" s="14" t="s">
        <v>33</v>
      </c>
      <c r="AX535" s="14" t="s">
        <v>72</v>
      </c>
      <c r="AY535" s="206" t="s">
        <v>147</v>
      </c>
    </row>
    <row r="536" s="13" customFormat="1">
      <c r="A536" s="13"/>
      <c r="B536" s="192"/>
      <c r="C536" s="13"/>
      <c r="D536" s="187" t="s">
        <v>165</v>
      </c>
      <c r="E536" s="193" t="s">
        <v>3</v>
      </c>
      <c r="F536" s="194" t="s">
        <v>1190</v>
      </c>
      <c r="G536" s="13"/>
      <c r="H536" s="195">
        <v>65.450000000000003</v>
      </c>
      <c r="I536" s="196"/>
      <c r="J536" s="13"/>
      <c r="K536" s="13"/>
      <c r="L536" s="192"/>
      <c r="M536" s="197"/>
      <c r="N536" s="198"/>
      <c r="O536" s="198"/>
      <c r="P536" s="198"/>
      <c r="Q536" s="198"/>
      <c r="R536" s="198"/>
      <c r="S536" s="198"/>
      <c r="T536" s="19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3" t="s">
        <v>165</v>
      </c>
      <c r="AU536" s="193" t="s">
        <v>82</v>
      </c>
      <c r="AV536" s="13" t="s">
        <v>82</v>
      </c>
      <c r="AW536" s="13" t="s">
        <v>33</v>
      </c>
      <c r="AX536" s="13" t="s">
        <v>80</v>
      </c>
      <c r="AY536" s="193" t="s">
        <v>147</v>
      </c>
    </row>
    <row r="537" s="2" customFormat="1" ht="16.5" customHeight="1">
      <c r="A537" s="39"/>
      <c r="B537" s="173"/>
      <c r="C537" s="228" t="s">
        <v>925</v>
      </c>
      <c r="D537" s="228" t="s">
        <v>457</v>
      </c>
      <c r="E537" s="229" t="s">
        <v>1298</v>
      </c>
      <c r="F537" s="230" t="s">
        <v>1299</v>
      </c>
      <c r="G537" s="231" t="s">
        <v>219</v>
      </c>
      <c r="H537" s="232">
        <v>73.533000000000001</v>
      </c>
      <c r="I537" s="233"/>
      <c r="J537" s="234">
        <f>ROUND(I537*H537,2)</f>
        <v>0</v>
      </c>
      <c r="K537" s="230" t="s">
        <v>241</v>
      </c>
      <c r="L537" s="235"/>
      <c r="M537" s="236" t="s">
        <v>3</v>
      </c>
      <c r="N537" s="237" t="s">
        <v>43</v>
      </c>
      <c r="O537" s="73"/>
      <c r="P537" s="183">
        <f>O537*H537</f>
        <v>0</v>
      </c>
      <c r="Q537" s="183">
        <v>0.00011</v>
      </c>
      <c r="R537" s="183">
        <f>Q537*H537</f>
        <v>0.0080886300000000012</v>
      </c>
      <c r="S537" s="183">
        <v>0</v>
      </c>
      <c r="T537" s="184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185" t="s">
        <v>613</v>
      </c>
      <c r="AT537" s="185" t="s">
        <v>457</v>
      </c>
      <c r="AU537" s="185" t="s">
        <v>82</v>
      </c>
      <c r="AY537" s="20" t="s">
        <v>147</v>
      </c>
      <c r="BE537" s="186">
        <f>IF(N537="základní",J537,0)</f>
        <v>0</v>
      </c>
      <c r="BF537" s="186">
        <f>IF(N537="snížená",J537,0)</f>
        <v>0</v>
      </c>
      <c r="BG537" s="186">
        <f>IF(N537="zákl. přenesená",J537,0)</f>
        <v>0</v>
      </c>
      <c r="BH537" s="186">
        <f>IF(N537="sníž. přenesená",J537,0)</f>
        <v>0</v>
      </c>
      <c r="BI537" s="186">
        <f>IF(N537="nulová",J537,0)</f>
        <v>0</v>
      </c>
      <c r="BJ537" s="20" t="s">
        <v>80</v>
      </c>
      <c r="BK537" s="186">
        <f>ROUND(I537*H537,2)</f>
        <v>0</v>
      </c>
      <c r="BL537" s="20" t="s">
        <v>511</v>
      </c>
      <c r="BM537" s="185" t="s">
        <v>1300</v>
      </c>
    </row>
    <row r="538" s="13" customFormat="1">
      <c r="A538" s="13"/>
      <c r="B538" s="192"/>
      <c r="C538" s="13"/>
      <c r="D538" s="187" t="s">
        <v>165</v>
      </c>
      <c r="E538" s="193" t="s">
        <v>3</v>
      </c>
      <c r="F538" s="194" t="s">
        <v>1301</v>
      </c>
      <c r="G538" s="13"/>
      <c r="H538" s="195">
        <v>73.533000000000001</v>
      </c>
      <c r="I538" s="196"/>
      <c r="J538" s="13"/>
      <c r="K538" s="13"/>
      <c r="L538" s="192"/>
      <c r="M538" s="197"/>
      <c r="N538" s="198"/>
      <c r="O538" s="198"/>
      <c r="P538" s="198"/>
      <c r="Q538" s="198"/>
      <c r="R538" s="198"/>
      <c r="S538" s="198"/>
      <c r="T538" s="19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3" t="s">
        <v>165</v>
      </c>
      <c r="AU538" s="193" t="s">
        <v>82</v>
      </c>
      <c r="AV538" s="13" t="s">
        <v>82</v>
      </c>
      <c r="AW538" s="13" t="s">
        <v>33</v>
      </c>
      <c r="AX538" s="13" t="s">
        <v>80</v>
      </c>
      <c r="AY538" s="193" t="s">
        <v>147</v>
      </c>
    </row>
    <row r="539" s="2" customFormat="1" ht="24.15" customHeight="1">
      <c r="A539" s="39"/>
      <c r="B539" s="173"/>
      <c r="C539" s="174" t="s">
        <v>930</v>
      </c>
      <c r="D539" s="174" t="s">
        <v>150</v>
      </c>
      <c r="E539" s="175" t="s">
        <v>1302</v>
      </c>
      <c r="F539" s="176" t="s">
        <v>1303</v>
      </c>
      <c r="G539" s="177" t="s">
        <v>259</v>
      </c>
      <c r="H539" s="178">
        <v>1.6240000000000001</v>
      </c>
      <c r="I539" s="179"/>
      <c r="J539" s="180">
        <f>ROUND(I539*H539,2)</f>
        <v>0</v>
      </c>
      <c r="K539" s="176" t="s">
        <v>241</v>
      </c>
      <c r="L539" s="40"/>
      <c r="M539" s="181" t="s">
        <v>3</v>
      </c>
      <c r="N539" s="182" t="s">
        <v>43</v>
      </c>
      <c r="O539" s="73"/>
      <c r="P539" s="183">
        <f>O539*H539</f>
        <v>0</v>
      </c>
      <c r="Q539" s="183">
        <v>0</v>
      </c>
      <c r="R539" s="183">
        <f>Q539*H539</f>
        <v>0</v>
      </c>
      <c r="S539" s="183">
        <v>0</v>
      </c>
      <c r="T539" s="184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185" t="s">
        <v>511</v>
      </c>
      <c r="AT539" s="185" t="s">
        <v>150</v>
      </c>
      <c r="AU539" s="185" t="s">
        <v>82</v>
      </c>
      <c r="AY539" s="20" t="s">
        <v>147</v>
      </c>
      <c r="BE539" s="186">
        <f>IF(N539="základní",J539,0)</f>
        <v>0</v>
      </c>
      <c r="BF539" s="186">
        <f>IF(N539="snížená",J539,0)</f>
        <v>0</v>
      </c>
      <c r="BG539" s="186">
        <f>IF(N539="zákl. přenesená",J539,0)</f>
        <v>0</v>
      </c>
      <c r="BH539" s="186">
        <f>IF(N539="sníž. přenesená",J539,0)</f>
        <v>0</v>
      </c>
      <c r="BI539" s="186">
        <f>IF(N539="nulová",J539,0)</f>
        <v>0</v>
      </c>
      <c r="BJ539" s="20" t="s">
        <v>80</v>
      </c>
      <c r="BK539" s="186">
        <f>ROUND(I539*H539,2)</f>
        <v>0</v>
      </c>
      <c r="BL539" s="20" t="s">
        <v>511</v>
      </c>
      <c r="BM539" s="185" t="s">
        <v>1304</v>
      </c>
    </row>
    <row r="540" s="2" customFormat="1">
      <c r="A540" s="39"/>
      <c r="B540" s="40"/>
      <c r="C540" s="39"/>
      <c r="D540" s="203" t="s">
        <v>243</v>
      </c>
      <c r="E540" s="39"/>
      <c r="F540" s="204" t="s">
        <v>1305</v>
      </c>
      <c r="G540" s="39"/>
      <c r="H540" s="39"/>
      <c r="I540" s="189"/>
      <c r="J540" s="39"/>
      <c r="K540" s="39"/>
      <c r="L540" s="40"/>
      <c r="M540" s="190"/>
      <c r="N540" s="191"/>
      <c r="O540" s="73"/>
      <c r="P540" s="73"/>
      <c r="Q540" s="73"/>
      <c r="R540" s="73"/>
      <c r="S540" s="73"/>
      <c r="T540" s="74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20" t="s">
        <v>243</v>
      </c>
      <c r="AU540" s="20" t="s">
        <v>82</v>
      </c>
    </row>
    <row r="541" s="12" customFormat="1" ht="22.8" customHeight="1">
      <c r="A541" s="12"/>
      <c r="B541" s="160"/>
      <c r="C541" s="12"/>
      <c r="D541" s="161" t="s">
        <v>71</v>
      </c>
      <c r="E541" s="171" t="s">
        <v>890</v>
      </c>
      <c r="F541" s="171" t="s">
        <v>891</v>
      </c>
      <c r="G541" s="12"/>
      <c r="H541" s="12"/>
      <c r="I541" s="163"/>
      <c r="J541" s="172">
        <f>BK541</f>
        <v>0</v>
      </c>
      <c r="K541" s="12"/>
      <c r="L541" s="160"/>
      <c r="M541" s="165"/>
      <c r="N541" s="166"/>
      <c r="O541" s="166"/>
      <c r="P541" s="167">
        <f>SUM(P542:P573)</f>
        <v>0</v>
      </c>
      <c r="Q541" s="166"/>
      <c r="R541" s="167">
        <f>SUM(R542:R573)</f>
        <v>0.4828617</v>
      </c>
      <c r="S541" s="166"/>
      <c r="T541" s="168">
        <f>SUM(T542:T573)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161" t="s">
        <v>82</v>
      </c>
      <c r="AT541" s="169" t="s">
        <v>71</v>
      </c>
      <c r="AU541" s="169" t="s">
        <v>80</v>
      </c>
      <c r="AY541" s="161" t="s">
        <v>147</v>
      </c>
      <c r="BK541" s="170">
        <f>SUM(BK542:BK573)</f>
        <v>0</v>
      </c>
    </row>
    <row r="542" s="2" customFormat="1" ht="24.15" customHeight="1">
      <c r="A542" s="39"/>
      <c r="B542" s="173"/>
      <c r="C542" s="174" t="s">
        <v>937</v>
      </c>
      <c r="D542" s="174" t="s">
        <v>150</v>
      </c>
      <c r="E542" s="175" t="s">
        <v>1306</v>
      </c>
      <c r="F542" s="176" t="s">
        <v>1307</v>
      </c>
      <c r="G542" s="177" t="s">
        <v>344</v>
      </c>
      <c r="H542" s="178">
        <v>56.299999999999997</v>
      </c>
      <c r="I542" s="179"/>
      <c r="J542" s="180">
        <f>ROUND(I542*H542,2)</f>
        <v>0</v>
      </c>
      <c r="K542" s="176" t="s">
        <v>241</v>
      </c>
      <c r="L542" s="40"/>
      <c r="M542" s="181" t="s">
        <v>3</v>
      </c>
      <c r="N542" s="182" t="s">
        <v>43</v>
      </c>
      <c r="O542" s="73"/>
      <c r="P542" s="183">
        <f>O542*H542</f>
        <v>0</v>
      </c>
      <c r="Q542" s="183">
        <v>0.0022799999999999999</v>
      </c>
      <c r="R542" s="183">
        <f>Q542*H542</f>
        <v>0.12836399999999998</v>
      </c>
      <c r="S542" s="183">
        <v>0</v>
      </c>
      <c r="T542" s="184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185" t="s">
        <v>511</v>
      </c>
      <c r="AT542" s="185" t="s">
        <v>150</v>
      </c>
      <c r="AU542" s="185" t="s">
        <v>82</v>
      </c>
      <c r="AY542" s="20" t="s">
        <v>147</v>
      </c>
      <c r="BE542" s="186">
        <f>IF(N542="základní",J542,0)</f>
        <v>0</v>
      </c>
      <c r="BF542" s="186">
        <f>IF(N542="snížená",J542,0)</f>
        <v>0</v>
      </c>
      <c r="BG542" s="186">
        <f>IF(N542="zákl. přenesená",J542,0)</f>
        <v>0</v>
      </c>
      <c r="BH542" s="186">
        <f>IF(N542="sníž. přenesená",J542,0)</f>
        <v>0</v>
      </c>
      <c r="BI542" s="186">
        <f>IF(N542="nulová",J542,0)</f>
        <v>0</v>
      </c>
      <c r="BJ542" s="20" t="s">
        <v>80</v>
      </c>
      <c r="BK542" s="186">
        <f>ROUND(I542*H542,2)</f>
        <v>0</v>
      </c>
      <c r="BL542" s="20" t="s">
        <v>511</v>
      </c>
      <c r="BM542" s="185" t="s">
        <v>1308</v>
      </c>
    </row>
    <row r="543" s="2" customFormat="1">
      <c r="A543" s="39"/>
      <c r="B543" s="40"/>
      <c r="C543" s="39"/>
      <c r="D543" s="203" t="s">
        <v>243</v>
      </c>
      <c r="E543" s="39"/>
      <c r="F543" s="204" t="s">
        <v>1309</v>
      </c>
      <c r="G543" s="39"/>
      <c r="H543" s="39"/>
      <c r="I543" s="189"/>
      <c r="J543" s="39"/>
      <c r="K543" s="39"/>
      <c r="L543" s="40"/>
      <c r="M543" s="190"/>
      <c r="N543" s="191"/>
      <c r="O543" s="73"/>
      <c r="P543" s="73"/>
      <c r="Q543" s="73"/>
      <c r="R543" s="73"/>
      <c r="S543" s="73"/>
      <c r="T543" s="74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20" t="s">
        <v>243</v>
      </c>
      <c r="AU543" s="20" t="s">
        <v>82</v>
      </c>
    </row>
    <row r="544" s="14" customFormat="1">
      <c r="A544" s="14"/>
      <c r="B544" s="205"/>
      <c r="C544" s="14"/>
      <c r="D544" s="187" t="s">
        <v>165</v>
      </c>
      <c r="E544" s="206" t="s">
        <v>3</v>
      </c>
      <c r="F544" s="207" t="s">
        <v>776</v>
      </c>
      <c r="G544" s="14"/>
      <c r="H544" s="206" t="s">
        <v>3</v>
      </c>
      <c r="I544" s="208"/>
      <c r="J544" s="14"/>
      <c r="K544" s="14"/>
      <c r="L544" s="205"/>
      <c r="M544" s="209"/>
      <c r="N544" s="210"/>
      <c r="O544" s="210"/>
      <c r="P544" s="210"/>
      <c r="Q544" s="210"/>
      <c r="R544" s="210"/>
      <c r="S544" s="210"/>
      <c r="T544" s="21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6" t="s">
        <v>165</v>
      </c>
      <c r="AU544" s="206" t="s">
        <v>82</v>
      </c>
      <c r="AV544" s="14" t="s">
        <v>80</v>
      </c>
      <c r="AW544" s="14" t="s">
        <v>33</v>
      </c>
      <c r="AX544" s="14" t="s">
        <v>72</v>
      </c>
      <c r="AY544" s="206" t="s">
        <v>147</v>
      </c>
    </row>
    <row r="545" s="14" customFormat="1">
      <c r="A545" s="14"/>
      <c r="B545" s="205"/>
      <c r="C545" s="14"/>
      <c r="D545" s="187" t="s">
        <v>165</v>
      </c>
      <c r="E545" s="206" t="s">
        <v>3</v>
      </c>
      <c r="F545" s="207" t="s">
        <v>777</v>
      </c>
      <c r="G545" s="14"/>
      <c r="H545" s="206" t="s">
        <v>3</v>
      </c>
      <c r="I545" s="208"/>
      <c r="J545" s="14"/>
      <c r="K545" s="14"/>
      <c r="L545" s="205"/>
      <c r="M545" s="209"/>
      <c r="N545" s="210"/>
      <c r="O545" s="210"/>
      <c r="P545" s="210"/>
      <c r="Q545" s="210"/>
      <c r="R545" s="210"/>
      <c r="S545" s="210"/>
      <c r="T545" s="21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06" t="s">
        <v>165</v>
      </c>
      <c r="AU545" s="206" t="s">
        <v>82</v>
      </c>
      <c r="AV545" s="14" t="s">
        <v>80</v>
      </c>
      <c r="AW545" s="14" t="s">
        <v>33</v>
      </c>
      <c r="AX545" s="14" t="s">
        <v>72</v>
      </c>
      <c r="AY545" s="206" t="s">
        <v>147</v>
      </c>
    </row>
    <row r="546" s="13" customFormat="1">
      <c r="A546" s="13"/>
      <c r="B546" s="192"/>
      <c r="C546" s="13"/>
      <c r="D546" s="187" t="s">
        <v>165</v>
      </c>
      <c r="E546" s="193" t="s">
        <v>3</v>
      </c>
      <c r="F546" s="194" t="s">
        <v>1310</v>
      </c>
      <c r="G546" s="13"/>
      <c r="H546" s="195">
        <v>56.299999999999997</v>
      </c>
      <c r="I546" s="196"/>
      <c r="J546" s="13"/>
      <c r="K546" s="13"/>
      <c r="L546" s="192"/>
      <c r="M546" s="197"/>
      <c r="N546" s="198"/>
      <c r="O546" s="198"/>
      <c r="P546" s="198"/>
      <c r="Q546" s="198"/>
      <c r="R546" s="198"/>
      <c r="S546" s="198"/>
      <c r="T546" s="19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3" t="s">
        <v>165</v>
      </c>
      <c r="AU546" s="193" t="s">
        <v>82</v>
      </c>
      <c r="AV546" s="13" t="s">
        <v>82</v>
      </c>
      <c r="AW546" s="13" t="s">
        <v>33</v>
      </c>
      <c r="AX546" s="13" t="s">
        <v>80</v>
      </c>
      <c r="AY546" s="193" t="s">
        <v>147</v>
      </c>
    </row>
    <row r="547" s="2" customFormat="1" ht="16.5" customHeight="1">
      <c r="A547" s="39"/>
      <c r="B547" s="173"/>
      <c r="C547" s="174" t="s">
        <v>943</v>
      </c>
      <c r="D547" s="174" t="s">
        <v>150</v>
      </c>
      <c r="E547" s="175" t="s">
        <v>1311</v>
      </c>
      <c r="F547" s="176" t="s">
        <v>1312</v>
      </c>
      <c r="G547" s="177" t="s">
        <v>344</v>
      </c>
      <c r="H547" s="178">
        <v>64.799999999999997</v>
      </c>
      <c r="I547" s="179"/>
      <c r="J547" s="180">
        <f>ROUND(I547*H547,2)</f>
        <v>0</v>
      </c>
      <c r="K547" s="176" t="s">
        <v>241</v>
      </c>
      <c r="L547" s="40"/>
      <c r="M547" s="181" t="s">
        <v>3</v>
      </c>
      <c r="N547" s="182" t="s">
        <v>43</v>
      </c>
      <c r="O547" s="73"/>
      <c r="P547" s="183">
        <f>O547*H547</f>
        <v>0</v>
      </c>
      <c r="Q547" s="183">
        <v>0.0028300000000000001</v>
      </c>
      <c r="R547" s="183">
        <f>Q547*H547</f>
        <v>0.18338399999999999</v>
      </c>
      <c r="S547" s="183">
        <v>0</v>
      </c>
      <c r="T547" s="184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185" t="s">
        <v>511</v>
      </c>
      <c r="AT547" s="185" t="s">
        <v>150</v>
      </c>
      <c r="AU547" s="185" t="s">
        <v>82</v>
      </c>
      <c r="AY547" s="20" t="s">
        <v>147</v>
      </c>
      <c r="BE547" s="186">
        <f>IF(N547="základní",J547,0)</f>
        <v>0</v>
      </c>
      <c r="BF547" s="186">
        <f>IF(N547="snížená",J547,0)</f>
        <v>0</v>
      </c>
      <c r="BG547" s="186">
        <f>IF(N547="zákl. přenesená",J547,0)</f>
        <v>0</v>
      </c>
      <c r="BH547" s="186">
        <f>IF(N547="sníž. přenesená",J547,0)</f>
        <v>0</v>
      </c>
      <c r="BI547" s="186">
        <f>IF(N547="nulová",J547,0)</f>
        <v>0</v>
      </c>
      <c r="BJ547" s="20" t="s">
        <v>80</v>
      </c>
      <c r="BK547" s="186">
        <f>ROUND(I547*H547,2)</f>
        <v>0</v>
      </c>
      <c r="BL547" s="20" t="s">
        <v>511</v>
      </c>
      <c r="BM547" s="185" t="s">
        <v>1313</v>
      </c>
    </row>
    <row r="548" s="2" customFormat="1">
      <c r="A548" s="39"/>
      <c r="B548" s="40"/>
      <c r="C548" s="39"/>
      <c r="D548" s="203" t="s">
        <v>243</v>
      </c>
      <c r="E548" s="39"/>
      <c r="F548" s="204" t="s">
        <v>1314</v>
      </c>
      <c r="G548" s="39"/>
      <c r="H548" s="39"/>
      <c r="I548" s="189"/>
      <c r="J548" s="39"/>
      <c r="K548" s="39"/>
      <c r="L548" s="40"/>
      <c r="M548" s="190"/>
      <c r="N548" s="191"/>
      <c r="O548" s="73"/>
      <c r="P548" s="73"/>
      <c r="Q548" s="73"/>
      <c r="R548" s="73"/>
      <c r="S548" s="73"/>
      <c r="T548" s="74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20" t="s">
        <v>243</v>
      </c>
      <c r="AU548" s="20" t="s">
        <v>82</v>
      </c>
    </row>
    <row r="549" s="14" customFormat="1">
      <c r="A549" s="14"/>
      <c r="B549" s="205"/>
      <c r="C549" s="14"/>
      <c r="D549" s="187" t="s">
        <v>165</v>
      </c>
      <c r="E549" s="206" t="s">
        <v>3</v>
      </c>
      <c r="F549" s="207" t="s">
        <v>776</v>
      </c>
      <c r="G549" s="14"/>
      <c r="H549" s="206" t="s">
        <v>3</v>
      </c>
      <c r="I549" s="208"/>
      <c r="J549" s="14"/>
      <c r="K549" s="14"/>
      <c r="L549" s="205"/>
      <c r="M549" s="209"/>
      <c r="N549" s="210"/>
      <c r="O549" s="210"/>
      <c r="P549" s="210"/>
      <c r="Q549" s="210"/>
      <c r="R549" s="210"/>
      <c r="S549" s="210"/>
      <c r="T549" s="21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06" t="s">
        <v>165</v>
      </c>
      <c r="AU549" s="206" t="s">
        <v>82</v>
      </c>
      <c r="AV549" s="14" t="s">
        <v>80</v>
      </c>
      <c r="AW549" s="14" t="s">
        <v>33</v>
      </c>
      <c r="AX549" s="14" t="s">
        <v>72</v>
      </c>
      <c r="AY549" s="206" t="s">
        <v>147</v>
      </c>
    </row>
    <row r="550" s="14" customFormat="1">
      <c r="A550" s="14"/>
      <c r="B550" s="205"/>
      <c r="C550" s="14"/>
      <c r="D550" s="187" t="s">
        <v>165</v>
      </c>
      <c r="E550" s="206" t="s">
        <v>3</v>
      </c>
      <c r="F550" s="207" t="s">
        <v>897</v>
      </c>
      <c r="G550" s="14"/>
      <c r="H550" s="206" t="s">
        <v>3</v>
      </c>
      <c r="I550" s="208"/>
      <c r="J550" s="14"/>
      <c r="K550" s="14"/>
      <c r="L550" s="205"/>
      <c r="M550" s="209"/>
      <c r="N550" s="210"/>
      <c r="O550" s="210"/>
      <c r="P550" s="210"/>
      <c r="Q550" s="210"/>
      <c r="R550" s="210"/>
      <c r="S550" s="210"/>
      <c r="T550" s="21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6" t="s">
        <v>165</v>
      </c>
      <c r="AU550" s="206" t="s">
        <v>82</v>
      </c>
      <c r="AV550" s="14" t="s">
        <v>80</v>
      </c>
      <c r="AW550" s="14" t="s">
        <v>33</v>
      </c>
      <c r="AX550" s="14" t="s">
        <v>72</v>
      </c>
      <c r="AY550" s="206" t="s">
        <v>147</v>
      </c>
    </row>
    <row r="551" s="13" customFormat="1">
      <c r="A551" s="13"/>
      <c r="B551" s="192"/>
      <c r="C551" s="13"/>
      <c r="D551" s="187" t="s">
        <v>165</v>
      </c>
      <c r="E551" s="193" t="s">
        <v>3</v>
      </c>
      <c r="F551" s="194" t="s">
        <v>1315</v>
      </c>
      <c r="G551" s="13"/>
      <c r="H551" s="195">
        <v>64.799999999999997</v>
      </c>
      <c r="I551" s="196"/>
      <c r="J551" s="13"/>
      <c r="K551" s="13"/>
      <c r="L551" s="192"/>
      <c r="M551" s="197"/>
      <c r="N551" s="198"/>
      <c r="O551" s="198"/>
      <c r="P551" s="198"/>
      <c r="Q551" s="198"/>
      <c r="R551" s="198"/>
      <c r="S551" s="198"/>
      <c r="T551" s="19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93" t="s">
        <v>165</v>
      </c>
      <c r="AU551" s="193" t="s">
        <v>82</v>
      </c>
      <c r="AV551" s="13" t="s">
        <v>82</v>
      </c>
      <c r="AW551" s="13" t="s">
        <v>33</v>
      </c>
      <c r="AX551" s="13" t="s">
        <v>80</v>
      </c>
      <c r="AY551" s="193" t="s">
        <v>147</v>
      </c>
    </row>
    <row r="552" s="2" customFormat="1" ht="24.15" customHeight="1">
      <c r="A552" s="39"/>
      <c r="B552" s="173"/>
      <c r="C552" s="174" t="s">
        <v>947</v>
      </c>
      <c r="D552" s="174" t="s">
        <v>150</v>
      </c>
      <c r="E552" s="175" t="s">
        <v>1316</v>
      </c>
      <c r="F552" s="176" t="s">
        <v>1317</v>
      </c>
      <c r="G552" s="177" t="s">
        <v>344</v>
      </c>
      <c r="H552" s="178">
        <v>1.6000000000000001</v>
      </c>
      <c r="I552" s="179"/>
      <c r="J552" s="180">
        <f>ROUND(I552*H552,2)</f>
        <v>0</v>
      </c>
      <c r="K552" s="176" t="s">
        <v>241</v>
      </c>
      <c r="L552" s="40"/>
      <c r="M552" s="181" t="s">
        <v>3</v>
      </c>
      <c r="N552" s="182" t="s">
        <v>43</v>
      </c>
      <c r="O552" s="73"/>
      <c r="P552" s="183">
        <f>O552*H552</f>
        <v>0</v>
      </c>
      <c r="Q552" s="183">
        <v>0.0029099999999999998</v>
      </c>
      <c r="R552" s="183">
        <f>Q552*H552</f>
        <v>0.0046559999999999995</v>
      </c>
      <c r="S552" s="183">
        <v>0</v>
      </c>
      <c r="T552" s="184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185" t="s">
        <v>511</v>
      </c>
      <c r="AT552" s="185" t="s">
        <v>150</v>
      </c>
      <c r="AU552" s="185" t="s">
        <v>82</v>
      </c>
      <c r="AY552" s="20" t="s">
        <v>147</v>
      </c>
      <c r="BE552" s="186">
        <f>IF(N552="základní",J552,0)</f>
        <v>0</v>
      </c>
      <c r="BF552" s="186">
        <f>IF(N552="snížená",J552,0)</f>
        <v>0</v>
      </c>
      <c r="BG552" s="186">
        <f>IF(N552="zákl. přenesená",J552,0)</f>
        <v>0</v>
      </c>
      <c r="BH552" s="186">
        <f>IF(N552="sníž. přenesená",J552,0)</f>
        <v>0</v>
      </c>
      <c r="BI552" s="186">
        <f>IF(N552="nulová",J552,0)</f>
        <v>0</v>
      </c>
      <c r="BJ552" s="20" t="s">
        <v>80</v>
      </c>
      <c r="BK552" s="186">
        <f>ROUND(I552*H552,2)</f>
        <v>0</v>
      </c>
      <c r="BL552" s="20" t="s">
        <v>511</v>
      </c>
      <c r="BM552" s="185" t="s">
        <v>1318</v>
      </c>
    </row>
    <row r="553" s="2" customFormat="1">
      <c r="A553" s="39"/>
      <c r="B553" s="40"/>
      <c r="C553" s="39"/>
      <c r="D553" s="203" t="s">
        <v>243</v>
      </c>
      <c r="E553" s="39"/>
      <c r="F553" s="204" t="s">
        <v>1319</v>
      </c>
      <c r="G553" s="39"/>
      <c r="H553" s="39"/>
      <c r="I553" s="189"/>
      <c r="J553" s="39"/>
      <c r="K553" s="39"/>
      <c r="L553" s="40"/>
      <c r="M553" s="190"/>
      <c r="N553" s="191"/>
      <c r="O553" s="73"/>
      <c r="P553" s="73"/>
      <c r="Q553" s="73"/>
      <c r="R553" s="73"/>
      <c r="S553" s="73"/>
      <c r="T553" s="74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20" t="s">
        <v>243</v>
      </c>
      <c r="AU553" s="20" t="s">
        <v>82</v>
      </c>
    </row>
    <row r="554" s="14" customFormat="1">
      <c r="A554" s="14"/>
      <c r="B554" s="205"/>
      <c r="C554" s="14"/>
      <c r="D554" s="187" t="s">
        <v>165</v>
      </c>
      <c r="E554" s="206" t="s">
        <v>3</v>
      </c>
      <c r="F554" s="207" t="s">
        <v>776</v>
      </c>
      <c r="G554" s="14"/>
      <c r="H554" s="206" t="s">
        <v>3</v>
      </c>
      <c r="I554" s="208"/>
      <c r="J554" s="14"/>
      <c r="K554" s="14"/>
      <c r="L554" s="205"/>
      <c r="M554" s="209"/>
      <c r="N554" s="210"/>
      <c r="O554" s="210"/>
      <c r="P554" s="210"/>
      <c r="Q554" s="210"/>
      <c r="R554" s="210"/>
      <c r="S554" s="210"/>
      <c r="T554" s="21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06" t="s">
        <v>165</v>
      </c>
      <c r="AU554" s="206" t="s">
        <v>82</v>
      </c>
      <c r="AV554" s="14" t="s">
        <v>80</v>
      </c>
      <c r="AW554" s="14" t="s">
        <v>33</v>
      </c>
      <c r="AX554" s="14" t="s">
        <v>72</v>
      </c>
      <c r="AY554" s="206" t="s">
        <v>147</v>
      </c>
    </row>
    <row r="555" s="14" customFormat="1">
      <c r="A555" s="14"/>
      <c r="B555" s="205"/>
      <c r="C555" s="14"/>
      <c r="D555" s="187" t="s">
        <v>165</v>
      </c>
      <c r="E555" s="206" t="s">
        <v>3</v>
      </c>
      <c r="F555" s="207" t="s">
        <v>777</v>
      </c>
      <c r="G555" s="14"/>
      <c r="H555" s="206" t="s">
        <v>3</v>
      </c>
      <c r="I555" s="208"/>
      <c r="J555" s="14"/>
      <c r="K555" s="14"/>
      <c r="L555" s="205"/>
      <c r="M555" s="209"/>
      <c r="N555" s="210"/>
      <c r="O555" s="210"/>
      <c r="P555" s="210"/>
      <c r="Q555" s="210"/>
      <c r="R555" s="210"/>
      <c r="S555" s="210"/>
      <c r="T555" s="21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6" t="s">
        <v>165</v>
      </c>
      <c r="AU555" s="206" t="s">
        <v>82</v>
      </c>
      <c r="AV555" s="14" t="s">
        <v>80</v>
      </c>
      <c r="AW555" s="14" t="s">
        <v>33</v>
      </c>
      <c r="AX555" s="14" t="s">
        <v>72</v>
      </c>
      <c r="AY555" s="206" t="s">
        <v>147</v>
      </c>
    </row>
    <row r="556" s="13" customFormat="1">
      <c r="A556" s="13"/>
      <c r="B556" s="192"/>
      <c r="C556" s="13"/>
      <c r="D556" s="187" t="s">
        <v>165</v>
      </c>
      <c r="E556" s="193" t="s">
        <v>3</v>
      </c>
      <c r="F556" s="194" t="s">
        <v>1320</v>
      </c>
      <c r="G556" s="13"/>
      <c r="H556" s="195">
        <v>1.6000000000000001</v>
      </c>
      <c r="I556" s="196"/>
      <c r="J556" s="13"/>
      <c r="K556" s="13"/>
      <c r="L556" s="192"/>
      <c r="M556" s="197"/>
      <c r="N556" s="198"/>
      <c r="O556" s="198"/>
      <c r="P556" s="198"/>
      <c r="Q556" s="198"/>
      <c r="R556" s="198"/>
      <c r="S556" s="198"/>
      <c r="T556" s="19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3" t="s">
        <v>165</v>
      </c>
      <c r="AU556" s="193" t="s">
        <v>82</v>
      </c>
      <c r="AV556" s="13" t="s">
        <v>82</v>
      </c>
      <c r="AW556" s="13" t="s">
        <v>33</v>
      </c>
      <c r="AX556" s="13" t="s">
        <v>80</v>
      </c>
      <c r="AY556" s="193" t="s">
        <v>147</v>
      </c>
    </row>
    <row r="557" s="2" customFormat="1" ht="21.75" customHeight="1">
      <c r="A557" s="39"/>
      <c r="B557" s="173"/>
      <c r="C557" s="174" t="s">
        <v>954</v>
      </c>
      <c r="D557" s="174" t="s">
        <v>150</v>
      </c>
      <c r="E557" s="175" t="s">
        <v>904</v>
      </c>
      <c r="F557" s="176" t="s">
        <v>905</v>
      </c>
      <c r="G557" s="177" t="s">
        <v>344</v>
      </c>
      <c r="H557" s="178">
        <v>66.329999999999998</v>
      </c>
      <c r="I557" s="179"/>
      <c r="J557" s="180">
        <f>ROUND(I557*H557,2)</f>
        <v>0</v>
      </c>
      <c r="K557" s="176" t="s">
        <v>241</v>
      </c>
      <c r="L557" s="40"/>
      <c r="M557" s="181" t="s">
        <v>3</v>
      </c>
      <c r="N557" s="182" t="s">
        <v>43</v>
      </c>
      <c r="O557" s="73"/>
      <c r="P557" s="183">
        <f>O557*H557</f>
        <v>0</v>
      </c>
      <c r="Q557" s="183">
        <v>0.0016900000000000001</v>
      </c>
      <c r="R557" s="183">
        <f>Q557*H557</f>
        <v>0.11209770000000001</v>
      </c>
      <c r="S557" s="183">
        <v>0</v>
      </c>
      <c r="T557" s="184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185" t="s">
        <v>511</v>
      </c>
      <c r="AT557" s="185" t="s">
        <v>150</v>
      </c>
      <c r="AU557" s="185" t="s">
        <v>82</v>
      </c>
      <c r="AY557" s="20" t="s">
        <v>147</v>
      </c>
      <c r="BE557" s="186">
        <f>IF(N557="základní",J557,0)</f>
        <v>0</v>
      </c>
      <c r="BF557" s="186">
        <f>IF(N557="snížená",J557,0)</f>
        <v>0</v>
      </c>
      <c r="BG557" s="186">
        <f>IF(N557="zákl. přenesená",J557,0)</f>
        <v>0</v>
      </c>
      <c r="BH557" s="186">
        <f>IF(N557="sníž. přenesená",J557,0)</f>
        <v>0</v>
      </c>
      <c r="BI557" s="186">
        <f>IF(N557="nulová",J557,0)</f>
        <v>0</v>
      </c>
      <c r="BJ557" s="20" t="s">
        <v>80</v>
      </c>
      <c r="BK557" s="186">
        <f>ROUND(I557*H557,2)</f>
        <v>0</v>
      </c>
      <c r="BL557" s="20" t="s">
        <v>511</v>
      </c>
      <c r="BM557" s="185" t="s">
        <v>1321</v>
      </c>
    </row>
    <row r="558" s="2" customFormat="1">
      <c r="A558" s="39"/>
      <c r="B558" s="40"/>
      <c r="C558" s="39"/>
      <c r="D558" s="203" t="s">
        <v>243</v>
      </c>
      <c r="E558" s="39"/>
      <c r="F558" s="204" t="s">
        <v>907</v>
      </c>
      <c r="G558" s="39"/>
      <c r="H558" s="39"/>
      <c r="I558" s="189"/>
      <c r="J558" s="39"/>
      <c r="K558" s="39"/>
      <c r="L558" s="40"/>
      <c r="M558" s="190"/>
      <c r="N558" s="191"/>
      <c r="O558" s="73"/>
      <c r="P558" s="73"/>
      <c r="Q558" s="73"/>
      <c r="R558" s="73"/>
      <c r="S558" s="73"/>
      <c r="T558" s="74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20" t="s">
        <v>243</v>
      </c>
      <c r="AU558" s="20" t="s">
        <v>82</v>
      </c>
    </row>
    <row r="559" s="14" customFormat="1">
      <c r="A559" s="14"/>
      <c r="B559" s="205"/>
      <c r="C559" s="14"/>
      <c r="D559" s="187" t="s">
        <v>165</v>
      </c>
      <c r="E559" s="206" t="s">
        <v>3</v>
      </c>
      <c r="F559" s="207" t="s">
        <v>776</v>
      </c>
      <c r="G559" s="14"/>
      <c r="H559" s="206" t="s">
        <v>3</v>
      </c>
      <c r="I559" s="208"/>
      <c r="J559" s="14"/>
      <c r="K559" s="14"/>
      <c r="L559" s="205"/>
      <c r="M559" s="209"/>
      <c r="N559" s="210"/>
      <c r="O559" s="210"/>
      <c r="P559" s="210"/>
      <c r="Q559" s="210"/>
      <c r="R559" s="210"/>
      <c r="S559" s="210"/>
      <c r="T559" s="21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06" t="s">
        <v>165</v>
      </c>
      <c r="AU559" s="206" t="s">
        <v>82</v>
      </c>
      <c r="AV559" s="14" t="s">
        <v>80</v>
      </c>
      <c r="AW559" s="14" t="s">
        <v>33</v>
      </c>
      <c r="AX559" s="14" t="s">
        <v>72</v>
      </c>
      <c r="AY559" s="206" t="s">
        <v>147</v>
      </c>
    </row>
    <row r="560" s="14" customFormat="1">
      <c r="A560" s="14"/>
      <c r="B560" s="205"/>
      <c r="C560" s="14"/>
      <c r="D560" s="187" t="s">
        <v>165</v>
      </c>
      <c r="E560" s="206" t="s">
        <v>3</v>
      </c>
      <c r="F560" s="207" t="s">
        <v>880</v>
      </c>
      <c r="G560" s="14"/>
      <c r="H560" s="206" t="s">
        <v>3</v>
      </c>
      <c r="I560" s="208"/>
      <c r="J560" s="14"/>
      <c r="K560" s="14"/>
      <c r="L560" s="205"/>
      <c r="M560" s="209"/>
      <c r="N560" s="210"/>
      <c r="O560" s="210"/>
      <c r="P560" s="210"/>
      <c r="Q560" s="210"/>
      <c r="R560" s="210"/>
      <c r="S560" s="210"/>
      <c r="T560" s="21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06" t="s">
        <v>165</v>
      </c>
      <c r="AU560" s="206" t="s">
        <v>82</v>
      </c>
      <c r="AV560" s="14" t="s">
        <v>80</v>
      </c>
      <c r="AW560" s="14" t="s">
        <v>33</v>
      </c>
      <c r="AX560" s="14" t="s">
        <v>72</v>
      </c>
      <c r="AY560" s="206" t="s">
        <v>147</v>
      </c>
    </row>
    <row r="561" s="13" customFormat="1">
      <c r="A561" s="13"/>
      <c r="B561" s="192"/>
      <c r="C561" s="13"/>
      <c r="D561" s="187" t="s">
        <v>165</v>
      </c>
      <c r="E561" s="193" t="s">
        <v>3</v>
      </c>
      <c r="F561" s="194" t="s">
        <v>1322</v>
      </c>
      <c r="G561" s="13"/>
      <c r="H561" s="195">
        <v>66.329999999999998</v>
      </c>
      <c r="I561" s="196"/>
      <c r="J561" s="13"/>
      <c r="K561" s="13"/>
      <c r="L561" s="192"/>
      <c r="M561" s="197"/>
      <c r="N561" s="198"/>
      <c r="O561" s="198"/>
      <c r="P561" s="198"/>
      <c r="Q561" s="198"/>
      <c r="R561" s="198"/>
      <c r="S561" s="198"/>
      <c r="T561" s="19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3" t="s">
        <v>165</v>
      </c>
      <c r="AU561" s="193" t="s">
        <v>82</v>
      </c>
      <c r="AV561" s="13" t="s">
        <v>82</v>
      </c>
      <c r="AW561" s="13" t="s">
        <v>33</v>
      </c>
      <c r="AX561" s="13" t="s">
        <v>80</v>
      </c>
      <c r="AY561" s="193" t="s">
        <v>147</v>
      </c>
    </row>
    <row r="562" s="2" customFormat="1" ht="24.15" customHeight="1">
      <c r="A562" s="39"/>
      <c r="B562" s="173"/>
      <c r="C562" s="174" t="s">
        <v>958</v>
      </c>
      <c r="D562" s="174" t="s">
        <v>150</v>
      </c>
      <c r="E562" s="175" t="s">
        <v>909</v>
      </c>
      <c r="F562" s="176" t="s">
        <v>910</v>
      </c>
      <c r="G562" s="177" t="s">
        <v>366</v>
      </c>
      <c r="H562" s="178">
        <v>4</v>
      </c>
      <c r="I562" s="179"/>
      <c r="J562" s="180">
        <f>ROUND(I562*H562,2)</f>
        <v>0</v>
      </c>
      <c r="K562" s="176" t="s">
        <v>241</v>
      </c>
      <c r="L562" s="40"/>
      <c r="M562" s="181" t="s">
        <v>3</v>
      </c>
      <c r="N562" s="182" t="s">
        <v>43</v>
      </c>
      <c r="O562" s="73"/>
      <c r="P562" s="183">
        <f>O562*H562</f>
        <v>0</v>
      </c>
      <c r="Q562" s="183">
        <v>0.00036000000000000002</v>
      </c>
      <c r="R562" s="183">
        <f>Q562*H562</f>
        <v>0.0014400000000000001</v>
      </c>
      <c r="S562" s="183">
        <v>0</v>
      </c>
      <c r="T562" s="184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185" t="s">
        <v>511</v>
      </c>
      <c r="AT562" s="185" t="s">
        <v>150</v>
      </c>
      <c r="AU562" s="185" t="s">
        <v>82</v>
      </c>
      <c r="AY562" s="20" t="s">
        <v>147</v>
      </c>
      <c r="BE562" s="186">
        <f>IF(N562="základní",J562,0)</f>
        <v>0</v>
      </c>
      <c r="BF562" s="186">
        <f>IF(N562="snížená",J562,0)</f>
        <v>0</v>
      </c>
      <c r="BG562" s="186">
        <f>IF(N562="zákl. přenesená",J562,0)</f>
        <v>0</v>
      </c>
      <c r="BH562" s="186">
        <f>IF(N562="sníž. přenesená",J562,0)</f>
        <v>0</v>
      </c>
      <c r="BI562" s="186">
        <f>IF(N562="nulová",J562,0)</f>
        <v>0</v>
      </c>
      <c r="BJ562" s="20" t="s">
        <v>80</v>
      </c>
      <c r="BK562" s="186">
        <f>ROUND(I562*H562,2)</f>
        <v>0</v>
      </c>
      <c r="BL562" s="20" t="s">
        <v>511</v>
      </c>
      <c r="BM562" s="185" t="s">
        <v>1323</v>
      </c>
    </row>
    <row r="563" s="2" customFormat="1">
      <c r="A563" s="39"/>
      <c r="B563" s="40"/>
      <c r="C563" s="39"/>
      <c r="D563" s="203" t="s">
        <v>243</v>
      </c>
      <c r="E563" s="39"/>
      <c r="F563" s="204" t="s">
        <v>912</v>
      </c>
      <c r="G563" s="39"/>
      <c r="H563" s="39"/>
      <c r="I563" s="189"/>
      <c r="J563" s="39"/>
      <c r="K563" s="39"/>
      <c r="L563" s="40"/>
      <c r="M563" s="190"/>
      <c r="N563" s="191"/>
      <c r="O563" s="73"/>
      <c r="P563" s="73"/>
      <c r="Q563" s="73"/>
      <c r="R563" s="73"/>
      <c r="S563" s="73"/>
      <c r="T563" s="74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20" t="s">
        <v>243</v>
      </c>
      <c r="AU563" s="20" t="s">
        <v>82</v>
      </c>
    </row>
    <row r="564" s="14" customFormat="1">
      <c r="A564" s="14"/>
      <c r="B564" s="205"/>
      <c r="C564" s="14"/>
      <c r="D564" s="187" t="s">
        <v>165</v>
      </c>
      <c r="E564" s="206" t="s">
        <v>3</v>
      </c>
      <c r="F564" s="207" t="s">
        <v>776</v>
      </c>
      <c r="G564" s="14"/>
      <c r="H564" s="206" t="s">
        <v>3</v>
      </c>
      <c r="I564" s="208"/>
      <c r="J564" s="14"/>
      <c r="K564" s="14"/>
      <c r="L564" s="205"/>
      <c r="M564" s="209"/>
      <c r="N564" s="210"/>
      <c r="O564" s="210"/>
      <c r="P564" s="210"/>
      <c r="Q564" s="210"/>
      <c r="R564" s="210"/>
      <c r="S564" s="210"/>
      <c r="T564" s="21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06" t="s">
        <v>165</v>
      </c>
      <c r="AU564" s="206" t="s">
        <v>82</v>
      </c>
      <c r="AV564" s="14" t="s">
        <v>80</v>
      </c>
      <c r="AW564" s="14" t="s">
        <v>33</v>
      </c>
      <c r="AX564" s="14" t="s">
        <v>72</v>
      </c>
      <c r="AY564" s="206" t="s">
        <v>147</v>
      </c>
    </row>
    <row r="565" s="14" customFormat="1">
      <c r="A565" s="14"/>
      <c r="B565" s="205"/>
      <c r="C565" s="14"/>
      <c r="D565" s="187" t="s">
        <v>165</v>
      </c>
      <c r="E565" s="206" t="s">
        <v>3</v>
      </c>
      <c r="F565" s="207" t="s">
        <v>1324</v>
      </c>
      <c r="G565" s="14"/>
      <c r="H565" s="206" t="s">
        <v>3</v>
      </c>
      <c r="I565" s="208"/>
      <c r="J565" s="14"/>
      <c r="K565" s="14"/>
      <c r="L565" s="205"/>
      <c r="M565" s="209"/>
      <c r="N565" s="210"/>
      <c r="O565" s="210"/>
      <c r="P565" s="210"/>
      <c r="Q565" s="210"/>
      <c r="R565" s="210"/>
      <c r="S565" s="210"/>
      <c r="T565" s="21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06" t="s">
        <v>165</v>
      </c>
      <c r="AU565" s="206" t="s">
        <v>82</v>
      </c>
      <c r="AV565" s="14" t="s">
        <v>80</v>
      </c>
      <c r="AW565" s="14" t="s">
        <v>33</v>
      </c>
      <c r="AX565" s="14" t="s">
        <v>72</v>
      </c>
      <c r="AY565" s="206" t="s">
        <v>147</v>
      </c>
    </row>
    <row r="566" s="13" customFormat="1">
      <c r="A566" s="13"/>
      <c r="B566" s="192"/>
      <c r="C566" s="13"/>
      <c r="D566" s="187" t="s">
        <v>165</v>
      </c>
      <c r="E566" s="193" t="s">
        <v>3</v>
      </c>
      <c r="F566" s="194" t="s">
        <v>173</v>
      </c>
      <c r="G566" s="13"/>
      <c r="H566" s="195">
        <v>4</v>
      </c>
      <c r="I566" s="196"/>
      <c r="J566" s="13"/>
      <c r="K566" s="13"/>
      <c r="L566" s="192"/>
      <c r="M566" s="197"/>
      <c r="N566" s="198"/>
      <c r="O566" s="198"/>
      <c r="P566" s="198"/>
      <c r="Q566" s="198"/>
      <c r="R566" s="198"/>
      <c r="S566" s="198"/>
      <c r="T566" s="19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3" t="s">
        <v>165</v>
      </c>
      <c r="AU566" s="193" t="s">
        <v>82</v>
      </c>
      <c r="AV566" s="13" t="s">
        <v>82</v>
      </c>
      <c r="AW566" s="13" t="s">
        <v>33</v>
      </c>
      <c r="AX566" s="13" t="s">
        <v>80</v>
      </c>
      <c r="AY566" s="193" t="s">
        <v>147</v>
      </c>
    </row>
    <row r="567" s="2" customFormat="1" ht="24.15" customHeight="1">
      <c r="A567" s="39"/>
      <c r="B567" s="173"/>
      <c r="C567" s="174" t="s">
        <v>962</v>
      </c>
      <c r="D567" s="174" t="s">
        <v>150</v>
      </c>
      <c r="E567" s="175" t="s">
        <v>914</v>
      </c>
      <c r="F567" s="176" t="s">
        <v>915</v>
      </c>
      <c r="G567" s="177" t="s">
        <v>344</v>
      </c>
      <c r="H567" s="178">
        <v>25.199999999999999</v>
      </c>
      <c r="I567" s="179"/>
      <c r="J567" s="180">
        <f>ROUND(I567*H567,2)</f>
        <v>0</v>
      </c>
      <c r="K567" s="176" t="s">
        <v>241</v>
      </c>
      <c r="L567" s="40"/>
      <c r="M567" s="181" t="s">
        <v>3</v>
      </c>
      <c r="N567" s="182" t="s">
        <v>43</v>
      </c>
      <c r="O567" s="73"/>
      <c r="P567" s="183">
        <f>O567*H567</f>
        <v>0</v>
      </c>
      <c r="Q567" s="183">
        <v>0.0020999999999999999</v>
      </c>
      <c r="R567" s="183">
        <f>Q567*H567</f>
        <v>0.052919999999999995</v>
      </c>
      <c r="S567" s="183">
        <v>0</v>
      </c>
      <c r="T567" s="184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185" t="s">
        <v>511</v>
      </c>
      <c r="AT567" s="185" t="s">
        <v>150</v>
      </c>
      <c r="AU567" s="185" t="s">
        <v>82</v>
      </c>
      <c r="AY567" s="20" t="s">
        <v>147</v>
      </c>
      <c r="BE567" s="186">
        <f>IF(N567="základní",J567,0)</f>
        <v>0</v>
      </c>
      <c r="BF567" s="186">
        <f>IF(N567="snížená",J567,0)</f>
        <v>0</v>
      </c>
      <c r="BG567" s="186">
        <f>IF(N567="zákl. přenesená",J567,0)</f>
        <v>0</v>
      </c>
      <c r="BH567" s="186">
        <f>IF(N567="sníž. přenesená",J567,0)</f>
        <v>0</v>
      </c>
      <c r="BI567" s="186">
        <f>IF(N567="nulová",J567,0)</f>
        <v>0</v>
      </c>
      <c r="BJ567" s="20" t="s">
        <v>80</v>
      </c>
      <c r="BK567" s="186">
        <f>ROUND(I567*H567,2)</f>
        <v>0</v>
      </c>
      <c r="BL567" s="20" t="s">
        <v>511</v>
      </c>
      <c r="BM567" s="185" t="s">
        <v>1325</v>
      </c>
    </row>
    <row r="568" s="2" customFormat="1">
      <c r="A568" s="39"/>
      <c r="B568" s="40"/>
      <c r="C568" s="39"/>
      <c r="D568" s="203" t="s">
        <v>243</v>
      </c>
      <c r="E568" s="39"/>
      <c r="F568" s="204" t="s">
        <v>917</v>
      </c>
      <c r="G568" s="39"/>
      <c r="H568" s="39"/>
      <c r="I568" s="189"/>
      <c r="J568" s="39"/>
      <c r="K568" s="39"/>
      <c r="L568" s="40"/>
      <c r="M568" s="190"/>
      <c r="N568" s="191"/>
      <c r="O568" s="73"/>
      <c r="P568" s="73"/>
      <c r="Q568" s="73"/>
      <c r="R568" s="73"/>
      <c r="S568" s="73"/>
      <c r="T568" s="74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20" t="s">
        <v>243</v>
      </c>
      <c r="AU568" s="20" t="s">
        <v>82</v>
      </c>
    </row>
    <row r="569" s="14" customFormat="1">
      <c r="A569" s="14"/>
      <c r="B569" s="205"/>
      <c r="C569" s="14"/>
      <c r="D569" s="187" t="s">
        <v>165</v>
      </c>
      <c r="E569" s="206" t="s">
        <v>3</v>
      </c>
      <c r="F569" s="207" t="s">
        <v>776</v>
      </c>
      <c r="G569" s="14"/>
      <c r="H569" s="206" t="s">
        <v>3</v>
      </c>
      <c r="I569" s="208"/>
      <c r="J569" s="14"/>
      <c r="K569" s="14"/>
      <c r="L569" s="205"/>
      <c r="M569" s="209"/>
      <c r="N569" s="210"/>
      <c r="O569" s="210"/>
      <c r="P569" s="210"/>
      <c r="Q569" s="210"/>
      <c r="R569" s="210"/>
      <c r="S569" s="210"/>
      <c r="T569" s="21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06" t="s">
        <v>165</v>
      </c>
      <c r="AU569" s="206" t="s">
        <v>82</v>
      </c>
      <c r="AV569" s="14" t="s">
        <v>80</v>
      </c>
      <c r="AW569" s="14" t="s">
        <v>33</v>
      </c>
      <c r="AX569" s="14" t="s">
        <v>72</v>
      </c>
      <c r="AY569" s="206" t="s">
        <v>147</v>
      </c>
    </row>
    <row r="570" s="14" customFormat="1">
      <c r="A570" s="14"/>
      <c r="B570" s="205"/>
      <c r="C570" s="14"/>
      <c r="D570" s="187" t="s">
        <v>165</v>
      </c>
      <c r="E570" s="206" t="s">
        <v>3</v>
      </c>
      <c r="F570" s="207" t="s">
        <v>918</v>
      </c>
      <c r="G570" s="14"/>
      <c r="H570" s="206" t="s">
        <v>3</v>
      </c>
      <c r="I570" s="208"/>
      <c r="J570" s="14"/>
      <c r="K570" s="14"/>
      <c r="L570" s="205"/>
      <c r="M570" s="209"/>
      <c r="N570" s="210"/>
      <c r="O570" s="210"/>
      <c r="P570" s="210"/>
      <c r="Q570" s="210"/>
      <c r="R570" s="210"/>
      <c r="S570" s="210"/>
      <c r="T570" s="21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06" t="s">
        <v>165</v>
      </c>
      <c r="AU570" s="206" t="s">
        <v>82</v>
      </c>
      <c r="AV570" s="14" t="s">
        <v>80</v>
      </c>
      <c r="AW570" s="14" t="s">
        <v>33</v>
      </c>
      <c r="AX570" s="14" t="s">
        <v>72</v>
      </c>
      <c r="AY570" s="206" t="s">
        <v>147</v>
      </c>
    </row>
    <row r="571" s="13" customFormat="1">
      <c r="A571" s="13"/>
      <c r="B571" s="192"/>
      <c r="C571" s="13"/>
      <c r="D571" s="187" t="s">
        <v>165</v>
      </c>
      <c r="E571" s="193" t="s">
        <v>3</v>
      </c>
      <c r="F571" s="194" t="s">
        <v>1326</v>
      </c>
      <c r="G571" s="13"/>
      <c r="H571" s="195">
        <v>25.199999999999999</v>
      </c>
      <c r="I571" s="196"/>
      <c r="J571" s="13"/>
      <c r="K571" s="13"/>
      <c r="L571" s="192"/>
      <c r="M571" s="197"/>
      <c r="N571" s="198"/>
      <c r="O571" s="198"/>
      <c r="P571" s="198"/>
      <c r="Q571" s="198"/>
      <c r="R571" s="198"/>
      <c r="S571" s="198"/>
      <c r="T571" s="19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3" t="s">
        <v>165</v>
      </c>
      <c r="AU571" s="193" t="s">
        <v>82</v>
      </c>
      <c r="AV571" s="13" t="s">
        <v>82</v>
      </c>
      <c r="AW571" s="13" t="s">
        <v>33</v>
      </c>
      <c r="AX571" s="13" t="s">
        <v>80</v>
      </c>
      <c r="AY571" s="193" t="s">
        <v>147</v>
      </c>
    </row>
    <row r="572" s="2" customFormat="1" ht="24.15" customHeight="1">
      <c r="A572" s="39"/>
      <c r="B572" s="173"/>
      <c r="C572" s="174" t="s">
        <v>968</v>
      </c>
      <c r="D572" s="174" t="s">
        <v>150</v>
      </c>
      <c r="E572" s="175" t="s">
        <v>1327</v>
      </c>
      <c r="F572" s="176" t="s">
        <v>1328</v>
      </c>
      <c r="G572" s="177" t="s">
        <v>259</v>
      </c>
      <c r="H572" s="178">
        <v>0.48299999999999998</v>
      </c>
      <c r="I572" s="179"/>
      <c r="J572" s="180">
        <f>ROUND(I572*H572,2)</f>
        <v>0</v>
      </c>
      <c r="K572" s="176" t="s">
        <v>241</v>
      </c>
      <c r="L572" s="40"/>
      <c r="M572" s="181" t="s">
        <v>3</v>
      </c>
      <c r="N572" s="182" t="s">
        <v>43</v>
      </c>
      <c r="O572" s="73"/>
      <c r="P572" s="183">
        <f>O572*H572</f>
        <v>0</v>
      </c>
      <c r="Q572" s="183">
        <v>0</v>
      </c>
      <c r="R572" s="183">
        <f>Q572*H572</f>
        <v>0</v>
      </c>
      <c r="S572" s="183">
        <v>0</v>
      </c>
      <c r="T572" s="184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185" t="s">
        <v>511</v>
      </c>
      <c r="AT572" s="185" t="s">
        <v>150</v>
      </c>
      <c r="AU572" s="185" t="s">
        <v>82</v>
      </c>
      <c r="AY572" s="20" t="s">
        <v>147</v>
      </c>
      <c r="BE572" s="186">
        <f>IF(N572="základní",J572,0)</f>
        <v>0</v>
      </c>
      <c r="BF572" s="186">
        <f>IF(N572="snížená",J572,0)</f>
        <v>0</v>
      </c>
      <c r="BG572" s="186">
        <f>IF(N572="zákl. přenesená",J572,0)</f>
        <v>0</v>
      </c>
      <c r="BH572" s="186">
        <f>IF(N572="sníž. přenesená",J572,0)</f>
        <v>0</v>
      </c>
      <c r="BI572" s="186">
        <f>IF(N572="nulová",J572,0)</f>
        <v>0</v>
      </c>
      <c r="BJ572" s="20" t="s">
        <v>80</v>
      </c>
      <c r="BK572" s="186">
        <f>ROUND(I572*H572,2)</f>
        <v>0</v>
      </c>
      <c r="BL572" s="20" t="s">
        <v>511</v>
      </c>
      <c r="BM572" s="185" t="s">
        <v>1329</v>
      </c>
    </row>
    <row r="573" s="2" customFormat="1">
      <c r="A573" s="39"/>
      <c r="B573" s="40"/>
      <c r="C573" s="39"/>
      <c r="D573" s="203" t="s">
        <v>243</v>
      </c>
      <c r="E573" s="39"/>
      <c r="F573" s="204" t="s">
        <v>1330</v>
      </c>
      <c r="G573" s="39"/>
      <c r="H573" s="39"/>
      <c r="I573" s="189"/>
      <c r="J573" s="39"/>
      <c r="K573" s="39"/>
      <c r="L573" s="40"/>
      <c r="M573" s="190"/>
      <c r="N573" s="191"/>
      <c r="O573" s="73"/>
      <c r="P573" s="73"/>
      <c r="Q573" s="73"/>
      <c r="R573" s="73"/>
      <c r="S573" s="73"/>
      <c r="T573" s="74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20" t="s">
        <v>243</v>
      </c>
      <c r="AU573" s="20" t="s">
        <v>82</v>
      </c>
    </row>
    <row r="574" s="12" customFormat="1" ht="22.8" customHeight="1">
      <c r="A574" s="12"/>
      <c r="B574" s="160"/>
      <c r="C574" s="12"/>
      <c r="D574" s="161" t="s">
        <v>71</v>
      </c>
      <c r="E574" s="171" t="s">
        <v>935</v>
      </c>
      <c r="F574" s="171" t="s">
        <v>936</v>
      </c>
      <c r="G574" s="12"/>
      <c r="H574" s="12"/>
      <c r="I574" s="163"/>
      <c r="J574" s="172">
        <f>BK574</f>
        <v>0</v>
      </c>
      <c r="K574" s="12"/>
      <c r="L574" s="160"/>
      <c r="M574" s="165"/>
      <c r="N574" s="166"/>
      <c r="O574" s="166"/>
      <c r="P574" s="167">
        <f>SUM(P575:P606)</f>
        <v>0</v>
      </c>
      <c r="Q574" s="166"/>
      <c r="R574" s="167">
        <f>SUM(R575:R606)</f>
        <v>6.3424456000000013</v>
      </c>
      <c r="S574" s="166"/>
      <c r="T574" s="168">
        <f>SUM(T575:T606)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161" t="s">
        <v>82</v>
      </c>
      <c r="AT574" s="169" t="s">
        <v>71</v>
      </c>
      <c r="AU574" s="169" t="s">
        <v>80</v>
      </c>
      <c r="AY574" s="161" t="s">
        <v>147</v>
      </c>
      <c r="BK574" s="170">
        <f>SUM(BK575:BK606)</f>
        <v>0</v>
      </c>
    </row>
    <row r="575" s="2" customFormat="1" ht="16.5" customHeight="1">
      <c r="A575" s="39"/>
      <c r="B575" s="173"/>
      <c r="C575" s="174" t="s">
        <v>972</v>
      </c>
      <c r="D575" s="174" t="s">
        <v>150</v>
      </c>
      <c r="E575" s="175" t="s">
        <v>1331</v>
      </c>
      <c r="F575" s="176" t="s">
        <v>1332</v>
      </c>
      <c r="G575" s="177" t="s">
        <v>219</v>
      </c>
      <c r="H575" s="178">
        <v>528</v>
      </c>
      <c r="I575" s="179"/>
      <c r="J575" s="180">
        <f>ROUND(I575*H575,2)</f>
        <v>0</v>
      </c>
      <c r="K575" s="176" t="s">
        <v>241</v>
      </c>
      <c r="L575" s="40"/>
      <c r="M575" s="181" t="s">
        <v>3</v>
      </c>
      <c r="N575" s="182" t="s">
        <v>43</v>
      </c>
      <c r="O575" s="73"/>
      <c r="P575" s="183">
        <f>O575*H575</f>
        <v>0</v>
      </c>
      <c r="Q575" s="183">
        <v>0.00027999999999999998</v>
      </c>
      <c r="R575" s="183">
        <f>Q575*H575</f>
        <v>0.14784</v>
      </c>
      <c r="S575" s="183">
        <v>0</v>
      </c>
      <c r="T575" s="184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185" t="s">
        <v>511</v>
      </c>
      <c r="AT575" s="185" t="s">
        <v>150</v>
      </c>
      <c r="AU575" s="185" t="s">
        <v>82</v>
      </c>
      <c r="AY575" s="20" t="s">
        <v>147</v>
      </c>
      <c r="BE575" s="186">
        <f>IF(N575="základní",J575,0)</f>
        <v>0</v>
      </c>
      <c r="BF575" s="186">
        <f>IF(N575="snížená",J575,0)</f>
        <v>0</v>
      </c>
      <c r="BG575" s="186">
        <f>IF(N575="zákl. přenesená",J575,0)</f>
        <v>0</v>
      </c>
      <c r="BH575" s="186">
        <f>IF(N575="sníž. přenesená",J575,0)</f>
        <v>0</v>
      </c>
      <c r="BI575" s="186">
        <f>IF(N575="nulová",J575,0)</f>
        <v>0</v>
      </c>
      <c r="BJ575" s="20" t="s">
        <v>80</v>
      </c>
      <c r="BK575" s="186">
        <f>ROUND(I575*H575,2)</f>
        <v>0</v>
      </c>
      <c r="BL575" s="20" t="s">
        <v>511</v>
      </c>
      <c r="BM575" s="185" t="s">
        <v>1333</v>
      </c>
    </row>
    <row r="576" s="2" customFormat="1">
      <c r="A576" s="39"/>
      <c r="B576" s="40"/>
      <c r="C576" s="39"/>
      <c r="D576" s="203" t="s">
        <v>243</v>
      </c>
      <c r="E576" s="39"/>
      <c r="F576" s="204" t="s">
        <v>1334</v>
      </c>
      <c r="G576" s="39"/>
      <c r="H576" s="39"/>
      <c r="I576" s="189"/>
      <c r="J576" s="39"/>
      <c r="K576" s="39"/>
      <c r="L576" s="40"/>
      <c r="M576" s="190"/>
      <c r="N576" s="191"/>
      <c r="O576" s="73"/>
      <c r="P576" s="73"/>
      <c r="Q576" s="73"/>
      <c r="R576" s="73"/>
      <c r="S576" s="73"/>
      <c r="T576" s="74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20" t="s">
        <v>243</v>
      </c>
      <c r="AU576" s="20" t="s">
        <v>82</v>
      </c>
    </row>
    <row r="577" s="14" customFormat="1">
      <c r="A577" s="14"/>
      <c r="B577" s="205"/>
      <c r="C577" s="14"/>
      <c r="D577" s="187" t="s">
        <v>165</v>
      </c>
      <c r="E577" s="206" t="s">
        <v>3</v>
      </c>
      <c r="F577" s="207" t="s">
        <v>967</v>
      </c>
      <c r="G577" s="14"/>
      <c r="H577" s="206" t="s">
        <v>3</v>
      </c>
      <c r="I577" s="208"/>
      <c r="J577" s="14"/>
      <c r="K577" s="14"/>
      <c r="L577" s="205"/>
      <c r="M577" s="209"/>
      <c r="N577" s="210"/>
      <c r="O577" s="210"/>
      <c r="P577" s="210"/>
      <c r="Q577" s="210"/>
      <c r="R577" s="210"/>
      <c r="S577" s="210"/>
      <c r="T577" s="21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06" t="s">
        <v>165</v>
      </c>
      <c r="AU577" s="206" t="s">
        <v>82</v>
      </c>
      <c r="AV577" s="14" t="s">
        <v>80</v>
      </c>
      <c r="AW577" s="14" t="s">
        <v>33</v>
      </c>
      <c r="AX577" s="14" t="s">
        <v>72</v>
      </c>
      <c r="AY577" s="206" t="s">
        <v>147</v>
      </c>
    </row>
    <row r="578" s="14" customFormat="1">
      <c r="A578" s="14"/>
      <c r="B578" s="205"/>
      <c r="C578" s="14"/>
      <c r="D578" s="187" t="s">
        <v>165</v>
      </c>
      <c r="E578" s="206" t="s">
        <v>3</v>
      </c>
      <c r="F578" s="207" t="s">
        <v>1335</v>
      </c>
      <c r="G578" s="14"/>
      <c r="H578" s="206" t="s">
        <v>3</v>
      </c>
      <c r="I578" s="208"/>
      <c r="J578" s="14"/>
      <c r="K578" s="14"/>
      <c r="L578" s="205"/>
      <c r="M578" s="209"/>
      <c r="N578" s="210"/>
      <c r="O578" s="210"/>
      <c r="P578" s="210"/>
      <c r="Q578" s="210"/>
      <c r="R578" s="210"/>
      <c r="S578" s="210"/>
      <c r="T578" s="21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06" t="s">
        <v>165</v>
      </c>
      <c r="AU578" s="206" t="s">
        <v>82</v>
      </c>
      <c r="AV578" s="14" t="s">
        <v>80</v>
      </c>
      <c r="AW578" s="14" t="s">
        <v>33</v>
      </c>
      <c r="AX578" s="14" t="s">
        <v>72</v>
      </c>
      <c r="AY578" s="206" t="s">
        <v>147</v>
      </c>
    </row>
    <row r="579" s="13" customFormat="1">
      <c r="A579" s="13"/>
      <c r="B579" s="192"/>
      <c r="C579" s="13"/>
      <c r="D579" s="187" t="s">
        <v>165</v>
      </c>
      <c r="E579" s="193" t="s">
        <v>3</v>
      </c>
      <c r="F579" s="194" t="s">
        <v>1336</v>
      </c>
      <c r="G579" s="13"/>
      <c r="H579" s="195">
        <v>528</v>
      </c>
      <c r="I579" s="196"/>
      <c r="J579" s="13"/>
      <c r="K579" s="13"/>
      <c r="L579" s="192"/>
      <c r="M579" s="197"/>
      <c r="N579" s="198"/>
      <c r="O579" s="198"/>
      <c r="P579" s="198"/>
      <c r="Q579" s="198"/>
      <c r="R579" s="198"/>
      <c r="S579" s="198"/>
      <c r="T579" s="19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93" t="s">
        <v>165</v>
      </c>
      <c r="AU579" s="193" t="s">
        <v>82</v>
      </c>
      <c r="AV579" s="13" t="s">
        <v>82</v>
      </c>
      <c r="AW579" s="13" t="s">
        <v>33</v>
      </c>
      <c r="AX579" s="13" t="s">
        <v>80</v>
      </c>
      <c r="AY579" s="193" t="s">
        <v>147</v>
      </c>
    </row>
    <row r="580" s="2" customFormat="1" ht="24.15" customHeight="1">
      <c r="A580" s="39"/>
      <c r="B580" s="173"/>
      <c r="C580" s="228" t="s">
        <v>978</v>
      </c>
      <c r="D580" s="228" t="s">
        <v>457</v>
      </c>
      <c r="E580" s="229" t="s">
        <v>1337</v>
      </c>
      <c r="F580" s="230" t="s">
        <v>1338</v>
      </c>
      <c r="G580" s="231" t="s">
        <v>219</v>
      </c>
      <c r="H580" s="232">
        <v>598.22400000000005</v>
      </c>
      <c r="I580" s="233"/>
      <c r="J580" s="234">
        <f>ROUND(I580*H580,2)</f>
        <v>0</v>
      </c>
      <c r="K580" s="230" t="s">
        <v>241</v>
      </c>
      <c r="L580" s="235"/>
      <c r="M580" s="236" t="s">
        <v>3</v>
      </c>
      <c r="N580" s="237" t="s">
        <v>43</v>
      </c>
      <c r="O580" s="73"/>
      <c r="P580" s="183">
        <f>O580*H580</f>
        <v>0</v>
      </c>
      <c r="Q580" s="183">
        <v>0.0094000000000000004</v>
      </c>
      <c r="R580" s="183">
        <f>Q580*H580</f>
        <v>5.623305600000001</v>
      </c>
      <c r="S580" s="183">
        <v>0</v>
      </c>
      <c r="T580" s="184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185" t="s">
        <v>613</v>
      </c>
      <c r="AT580" s="185" t="s">
        <v>457</v>
      </c>
      <c r="AU580" s="185" t="s">
        <v>82</v>
      </c>
      <c r="AY580" s="20" t="s">
        <v>147</v>
      </c>
      <c r="BE580" s="186">
        <f>IF(N580="základní",J580,0)</f>
        <v>0</v>
      </c>
      <c r="BF580" s="186">
        <f>IF(N580="snížená",J580,0)</f>
        <v>0</v>
      </c>
      <c r="BG580" s="186">
        <f>IF(N580="zákl. přenesená",J580,0)</f>
        <v>0</v>
      </c>
      <c r="BH580" s="186">
        <f>IF(N580="sníž. přenesená",J580,0)</f>
        <v>0</v>
      </c>
      <c r="BI580" s="186">
        <f>IF(N580="nulová",J580,0)</f>
        <v>0</v>
      </c>
      <c r="BJ580" s="20" t="s">
        <v>80</v>
      </c>
      <c r="BK580" s="186">
        <f>ROUND(I580*H580,2)</f>
        <v>0</v>
      </c>
      <c r="BL580" s="20" t="s">
        <v>511</v>
      </c>
      <c r="BM580" s="185" t="s">
        <v>1339</v>
      </c>
    </row>
    <row r="581" s="13" customFormat="1">
      <c r="A581" s="13"/>
      <c r="B581" s="192"/>
      <c r="C581" s="13"/>
      <c r="D581" s="187" t="s">
        <v>165</v>
      </c>
      <c r="E581" s="193" t="s">
        <v>3</v>
      </c>
      <c r="F581" s="194" t="s">
        <v>1340</v>
      </c>
      <c r="G581" s="13"/>
      <c r="H581" s="195">
        <v>598.22400000000005</v>
      </c>
      <c r="I581" s="196"/>
      <c r="J581" s="13"/>
      <c r="K581" s="13"/>
      <c r="L581" s="192"/>
      <c r="M581" s="197"/>
      <c r="N581" s="198"/>
      <c r="O581" s="198"/>
      <c r="P581" s="198"/>
      <c r="Q581" s="198"/>
      <c r="R581" s="198"/>
      <c r="S581" s="198"/>
      <c r="T581" s="19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3" t="s">
        <v>165</v>
      </c>
      <c r="AU581" s="193" t="s">
        <v>82</v>
      </c>
      <c r="AV581" s="13" t="s">
        <v>82</v>
      </c>
      <c r="AW581" s="13" t="s">
        <v>33</v>
      </c>
      <c r="AX581" s="13" t="s">
        <v>80</v>
      </c>
      <c r="AY581" s="193" t="s">
        <v>147</v>
      </c>
    </row>
    <row r="582" s="2" customFormat="1" ht="16.5" customHeight="1">
      <c r="A582" s="39"/>
      <c r="B582" s="173"/>
      <c r="C582" s="174" t="s">
        <v>982</v>
      </c>
      <c r="D582" s="174" t="s">
        <v>150</v>
      </c>
      <c r="E582" s="175" t="s">
        <v>1341</v>
      </c>
      <c r="F582" s="176" t="s">
        <v>1342</v>
      </c>
      <c r="G582" s="177" t="s">
        <v>366</v>
      </c>
      <c r="H582" s="178">
        <v>1</v>
      </c>
      <c r="I582" s="179"/>
      <c r="J582" s="180">
        <f>ROUND(I582*H582,2)</f>
        <v>0</v>
      </c>
      <c r="K582" s="176" t="s">
        <v>241</v>
      </c>
      <c r="L582" s="40"/>
      <c r="M582" s="181" t="s">
        <v>3</v>
      </c>
      <c r="N582" s="182" t="s">
        <v>43</v>
      </c>
      <c r="O582" s="73"/>
      <c r="P582" s="183">
        <f>O582*H582</f>
        <v>0</v>
      </c>
      <c r="Q582" s="183">
        <v>0</v>
      </c>
      <c r="R582" s="183">
        <f>Q582*H582</f>
        <v>0</v>
      </c>
      <c r="S582" s="183">
        <v>0</v>
      </c>
      <c r="T582" s="184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185" t="s">
        <v>511</v>
      </c>
      <c r="AT582" s="185" t="s">
        <v>150</v>
      </c>
      <c r="AU582" s="185" t="s">
        <v>82</v>
      </c>
      <c r="AY582" s="20" t="s">
        <v>147</v>
      </c>
      <c r="BE582" s="186">
        <f>IF(N582="základní",J582,0)</f>
        <v>0</v>
      </c>
      <c r="BF582" s="186">
        <f>IF(N582="snížená",J582,0)</f>
        <v>0</v>
      </c>
      <c r="BG582" s="186">
        <f>IF(N582="zákl. přenesená",J582,0)</f>
        <v>0</v>
      </c>
      <c r="BH582" s="186">
        <f>IF(N582="sníž. přenesená",J582,0)</f>
        <v>0</v>
      </c>
      <c r="BI582" s="186">
        <f>IF(N582="nulová",J582,0)</f>
        <v>0</v>
      </c>
      <c r="BJ582" s="20" t="s">
        <v>80</v>
      </c>
      <c r="BK582" s="186">
        <f>ROUND(I582*H582,2)</f>
        <v>0</v>
      </c>
      <c r="BL582" s="20" t="s">
        <v>511</v>
      </c>
      <c r="BM582" s="185" t="s">
        <v>1343</v>
      </c>
    </row>
    <row r="583" s="2" customFormat="1">
      <c r="A583" s="39"/>
      <c r="B583" s="40"/>
      <c r="C583" s="39"/>
      <c r="D583" s="203" t="s">
        <v>243</v>
      </c>
      <c r="E583" s="39"/>
      <c r="F583" s="204" t="s">
        <v>1344</v>
      </c>
      <c r="G583" s="39"/>
      <c r="H583" s="39"/>
      <c r="I583" s="189"/>
      <c r="J583" s="39"/>
      <c r="K583" s="39"/>
      <c r="L583" s="40"/>
      <c r="M583" s="190"/>
      <c r="N583" s="191"/>
      <c r="O583" s="73"/>
      <c r="P583" s="73"/>
      <c r="Q583" s="73"/>
      <c r="R583" s="73"/>
      <c r="S583" s="73"/>
      <c r="T583" s="74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20" t="s">
        <v>243</v>
      </c>
      <c r="AU583" s="20" t="s">
        <v>82</v>
      </c>
    </row>
    <row r="584" s="14" customFormat="1">
      <c r="A584" s="14"/>
      <c r="B584" s="205"/>
      <c r="C584" s="14"/>
      <c r="D584" s="187" t="s">
        <v>165</v>
      </c>
      <c r="E584" s="206" t="s">
        <v>3</v>
      </c>
      <c r="F584" s="207" t="s">
        <v>776</v>
      </c>
      <c r="G584" s="14"/>
      <c r="H584" s="206" t="s">
        <v>3</v>
      </c>
      <c r="I584" s="208"/>
      <c r="J584" s="14"/>
      <c r="K584" s="14"/>
      <c r="L584" s="205"/>
      <c r="M584" s="209"/>
      <c r="N584" s="210"/>
      <c r="O584" s="210"/>
      <c r="P584" s="210"/>
      <c r="Q584" s="210"/>
      <c r="R584" s="210"/>
      <c r="S584" s="210"/>
      <c r="T584" s="21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06" t="s">
        <v>165</v>
      </c>
      <c r="AU584" s="206" t="s">
        <v>82</v>
      </c>
      <c r="AV584" s="14" t="s">
        <v>80</v>
      </c>
      <c r="AW584" s="14" t="s">
        <v>33</v>
      </c>
      <c r="AX584" s="14" t="s">
        <v>72</v>
      </c>
      <c r="AY584" s="206" t="s">
        <v>147</v>
      </c>
    </row>
    <row r="585" s="13" customFormat="1">
      <c r="A585" s="13"/>
      <c r="B585" s="192"/>
      <c r="C585" s="13"/>
      <c r="D585" s="187" t="s">
        <v>165</v>
      </c>
      <c r="E585" s="193" t="s">
        <v>3</v>
      </c>
      <c r="F585" s="194" t="s">
        <v>80</v>
      </c>
      <c r="G585" s="13"/>
      <c r="H585" s="195">
        <v>1</v>
      </c>
      <c r="I585" s="196"/>
      <c r="J585" s="13"/>
      <c r="K585" s="13"/>
      <c r="L585" s="192"/>
      <c r="M585" s="197"/>
      <c r="N585" s="198"/>
      <c r="O585" s="198"/>
      <c r="P585" s="198"/>
      <c r="Q585" s="198"/>
      <c r="R585" s="198"/>
      <c r="S585" s="198"/>
      <c r="T585" s="19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3" t="s">
        <v>165</v>
      </c>
      <c r="AU585" s="193" t="s">
        <v>82</v>
      </c>
      <c r="AV585" s="13" t="s">
        <v>82</v>
      </c>
      <c r="AW585" s="13" t="s">
        <v>33</v>
      </c>
      <c r="AX585" s="13" t="s">
        <v>80</v>
      </c>
      <c r="AY585" s="193" t="s">
        <v>147</v>
      </c>
    </row>
    <row r="586" s="2" customFormat="1" ht="16.5" customHeight="1">
      <c r="A586" s="39"/>
      <c r="B586" s="173"/>
      <c r="C586" s="228" t="s">
        <v>987</v>
      </c>
      <c r="D586" s="228" t="s">
        <v>457</v>
      </c>
      <c r="E586" s="229" t="s">
        <v>955</v>
      </c>
      <c r="F586" s="230" t="s">
        <v>1345</v>
      </c>
      <c r="G586" s="231" t="s">
        <v>366</v>
      </c>
      <c r="H586" s="232">
        <v>1</v>
      </c>
      <c r="I586" s="233"/>
      <c r="J586" s="234">
        <f>ROUND(I586*H586,2)</f>
        <v>0</v>
      </c>
      <c r="K586" s="230" t="s">
        <v>556</v>
      </c>
      <c r="L586" s="235"/>
      <c r="M586" s="236" t="s">
        <v>3</v>
      </c>
      <c r="N586" s="237" t="s">
        <v>43</v>
      </c>
      <c r="O586" s="73"/>
      <c r="P586" s="183">
        <f>O586*H586</f>
        <v>0</v>
      </c>
      <c r="Q586" s="183">
        <v>0.20000000000000001</v>
      </c>
      <c r="R586" s="183">
        <f>Q586*H586</f>
        <v>0.20000000000000001</v>
      </c>
      <c r="S586" s="183">
        <v>0</v>
      </c>
      <c r="T586" s="184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185" t="s">
        <v>613</v>
      </c>
      <c r="AT586" s="185" t="s">
        <v>457</v>
      </c>
      <c r="AU586" s="185" t="s">
        <v>82</v>
      </c>
      <c r="AY586" s="20" t="s">
        <v>147</v>
      </c>
      <c r="BE586" s="186">
        <f>IF(N586="základní",J586,0)</f>
        <v>0</v>
      </c>
      <c r="BF586" s="186">
        <f>IF(N586="snížená",J586,0)</f>
        <v>0</v>
      </c>
      <c r="BG586" s="186">
        <f>IF(N586="zákl. přenesená",J586,0)</f>
        <v>0</v>
      </c>
      <c r="BH586" s="186">
        <f>IF(N586="sníž. přenesená",J586,0)</f>
        <v>0</v>
      </c>
      <c r="BI586" s="186">
        <f>IF(N586="nulová",J586,0)</f>
        <v>0</v>
      </c>
      <c r="BJ586" s="20" t="s">
        <v>80</v>
      </c>
      <c r="BK586" s="186">
        <f>ROUND(I586*H586,2)</f>
        <v>0</v>
      </c>
      <c r="BL586" s="20" t="s">
        <v>511</v>
      </c>
      <c r="BM586" s="185" t="s">
        <v>1346</v>
      </c>
    </row>
    <row r="587" s="13" customFormat="1">
      <c r="A587" s="13"/>
      <c r="B587" s="192"/>
      <c r="C587" s="13"/>
      <c r="D587" s="187" t="s">
        <v>165</v>
      </c>
      <c r="E587" s="193" t="s">
        <v>3</v>
      </c>
      <c r="F587" s="194" t="s">
        <v>80</v>
      </c>
      <c r="G587" s="13"/>
      <c r="H587" s="195">
        <v>1</v>
      </c>
      <c r="I587" s="196"/>
      <c r="J587" s="13"/>
      <c r="K587" s="13"/>
      <c r="L587" s="192"/>
      <c r="M587" s="197"/>
      <c r="N587" s="198"/>
      <c r="O587" s="198"/>
      <c r="P587" s="198"/>
      <c r="Q587" s="198"/>
      <c r="R587" s="198"/>
      <c r="S587" s="198"/>
      <c r="T587" s="19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3" t="s">
        <v>165</v>
      </c>
      <c r="AU587" s="193" t="s">
        <v>82</v>
      </c>
      <c r="AV587" s="13" t="s">
        <v>82</v>
      </c>
      <c r="AW587" s="13" t="s">
        <v>33</v>
      </c>
      <c r="AX587" s="13" t="s">
        <v>80</v>
      </c>
      <c r="AY587" s="193" t="s">
        <v>147</v>
      </c>
    </row>
    <row r="588" s="2" customFormat="1" ht="37.8" customHeight="1">
      <c r="A588" s="39"/>
      <c r="B588" s="173"/>
      <c r="C588" s="174" t="s">
        <v>992</v>
      </c>
      <c r="D588" s="174" t="s">
        <v>150</v>
      </c>
      <c r="E588" s="175" t="s">
        <v>963</v>
      </c>
      <c r="F588" s="176" t="s">
        <v>964</v>
      </c>
      <c r="G588" s="177" t="s">
        <v>366</v>
      </c>
      <c r="H588" s="178">
        <v>14</v>
      </c>
      <c r="I588" s="179"/>
      <c r="J588" s="180">
        <f>ROUND(I588*H588,2)</f>
        <v>0</v>
      </c>
      <c r="K588" s="176" t="s">
        <v>241</v>
      </c>
      <c r="L588" s="40"/>
      <c r="M588" s="181" t="s">
        <v>3</v>
      </c>
      <c r="N588" s="182" t="s">
        <v>43</v>
      </c>
      <c r="O588" s="73"/>
      <c r="P588" s="183">
        <f>O588*H588</f>
        <v>0</v>
      </c>
      <c r="Q588" s="183">
        <v>0</v>
      </c>
      <c r="R588" s="183">
        <f>Q588*H588</f>
        <v>0</v>
      </c>
      <c r="S588" s="183">
        <v>0</v>
      </c>
      <c r="T588" s="184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185" t="s">
        <v>511</v>
      </c>
      <c r="AT588" s="185" t="s">
        <v>150</v>
      </c>
      <c r="AU588" s="185" t="s">
        <v>82</v>
      </c>
      <c r="AY588" s="20" t="s">
        <v>147</v>
      </c>
      <c r="BE588" s="186">
        <f>IF(N588="základní",J588,0)</f>
        <v>0</v>
      </c>
      <c r="BF588" s="186">
        <f>IF(N588="snížená",J588,0)</f>
        <v>0</v>
      </c>
      <c r="BG588" s="186">
        <f>IF(N588="zákl. přenesená",J588,0)</f>
        <v>0</v>
      </c>
      <c r="BH588" s="186">
        <f>IF(N588="sníž. přenesená",J588,0)</f>
        <v>0</v>
      </c>
      <c r="BI588" s="186">
        <f>IF(N588="nulová",J588,0)</f>
        <v>0</v>
      </c>
      <c r="BJ588" s="20" t="s">
        <v>80</v>
      </c>
      <c r="BK588" s="186">
        <f>ROUND(I588*H588,2)</f>
        <v>0</v>
      </c>
      <c r="BL588" s="20" t="s">
        <v>511</v>
      </c>
      <c r="BM588" s="185" t="s">
        <v>1347</v>
      </c>
    </row>
    <row r="589" s="2" customFormat="1">
      <c r="A589" s="39"/>
      <c r="B589" s="40"/>
      <c r="C589" s="39"/>
      <c r="D589" s="203" t="s">
        <v>243</v>
      </c>
      <c r="E589" s="39"/>
      <c r="F589" s="204" t="s">
        <v>966</v>
      </c>
      <c r="G589" s="39"/>
      <c r="H589" s="39"/>
      <c r="I589" s="189"/>
      <c r="J589" s="39"/>
      <c r="K589" s="39"/>
      <c r="L589" s="40"/>
      <c r="M589" s="190"/>
      <c r="N589" s="191"/>
      <c r="O589" s="73"/>
      <c r="P589" s="73"/>
      <c r="Q589" s="73"/>
      <c r="R589" s="73"/>
      <c r="S589" s="73"/>
      <c r="T589" s="74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20" t="s">
        <v>243</v>
      </c>
      <c r="AU589" s="20" t="s">
        <v>82</v>
      </c>
    </row>
    <row r="590" s="14" customFormat="1">
      <c r="A590" s="14"/>
      <c r="B590" s="205"/>
      <c r="C590" s="14"/>
      <c r="D590" s="187" t="s">
        <v>165</v>
      </c>
      <c r="E590" s="206" t="s">
        <v>3</v>
      </c>
      <c r="F590" s="207" t="s">
        <v>967</v>
      </c>
      <c r="G590" s="14"/>
      <c r="H590" s="206" t="s">
        <v>3</v>
      </c>
      <c r="I590" s="208"/>
      <c r="J590" s="14"/>
      <c r="K590" s="14"/>
      <c r="L590" s="205"/>
      <c r="M590" s="209"/>
      <c r="N590" s="210"/>
      <c r="O590" s="210"/>
      <c r="P590" s="210"/>
      <c r="Q590" s="210"/>
      <c r="R590" s="210"/>
      <c r="S590" s="210"/>
      <c r="T590" s="21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06" t="s">
        <v>165</v>
      </c>
      <c r="AU590" s="206" t="s">
        <v>82</v>
      </c>
      <c r="AV590" s="14" t="s">
        <v>80</v>
      </c>
      <c r="AW590" s="14" t="s">
        <v>33</v>
      </c>
      <c r="AX590" s="14" t="s">
        <v>72</v>
      </c>
      <c r="AY590" s="206" t="s">
        <v>147</v>
      </c>
    </row>
    <row r="591" s="13" customFormat="1">
      <c r="A591" s="13"/>
      <c r="B591" s="192"/>
      <c r="C591" s="13"/>
      <c r="D591" s="187" t="s">
        <v>165</v>
      </c>
      <c r="E591" s="193" t="s">
        <v>3</v>
      </c>
      <c r="F591" s="194" t="s">
        <v>497</v>
      </c>
      <c r="G591" s="13"/>
      <c r="H591" s="195">
        <v>14</v>
      </c>
      <c r="I591" s="196"/>
      <c r="J591" s="13"/>
      <c r="K591" s="13"/>
      <c r="L591" s="192"/>
      <c r="M591" s="197"/>
      <c r="N591" s="198"/>
      <c r="O591" s="198"/>
      <c r="P591" s="198"/>
      <c r="Q591" s="198"/>
      <c r="R591" s="198"/>
      <c r="S591" s="198"/>
      <c r="T591" s="19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3" t="s">
        <v>165</v>
      </c>
      <c r="AU591" s="193" t="s">
        <v>82</v>
      </c>
      <c r="AV591" s="13" t="s">
        <v>82</v>
      </c>
      <c r="AW591" s="13" t="s">
        <v>33</v>
      </c>
      <c r="AX591" s="13" t="s">
        <v>80</v>
      </c>
      <c r="AY591" s="193" t="s">
        <v>147</v>
      </c>
    </row>
    <row r="592" s="2" customFormat="1" ht="16.5" customHeight="1">
      <c r="A592" s="39"/>
      <c r="B592" s="173"/>
      <c r="C592" s="228" t="s">
        <v>997</v>
      </c>
      <c r="D592" s="228" t="s">
        <v>457</v>
      </c>
      <c r="E592" s="229" t="s">
        <v>969</v>
      </c>
      <c r="F592" s="230" t="s">
        <v>970</v>
      </c>
      <c r="G592" s="231" t="s">
        <v>366</v>
      </c>
      <c r="H592" s="232">
        <v>14</v>
      </c>
      <c r="I592" s="233"/>
      <c r="J592" s="234">
        <f>ROUND(I592*H592,2)</f>
        <v>0</v>
      </c>
      <c r="K592" s="230" t="s">
        <v>241</v>
      </c>
      <c r="L592" s="235"/>
      <c r="M592" s="236" t="s">
        <v>3</v>
      </c>
      <c r="N592" s="237" t="s">
        <v>43</v>
      </c>
      <c r="O592" s="73"/>
      <c r="P592" s="183">
        <f>O592*H592</f>
        <v>0</v>
      </c>
      <c r="Q592" s="183">
        <v>0.0029499999999999999</v>
      </c>
      <c r="R592" s="183">
        <f>Q592*H592</f>
        <v>0.041299999999999996</v>
      </c>
      <c r="S592" s="183">
        <v>0</v>
      </c>
      <c r="T592" s="184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185" t="s">
        <v>613</v>
      </c>
      <c r="AT592" s="185" t="s">
        <v>457</v>
      </c>
      <c r="AU592" s="185" t="s">
        <v>82</v>
      </c>
      <c r="AY592" s="20" t="s">
        <v>147</v>
      </c>
      <c r="BE592" s="186">
        <f>IF(N592="základní",J592,0)</f>
        <v>0</v>
      </c>
      <c r="BF592" s="186">
        <f>IF(N592="snížená",J592,0)</f>
        <v>0</v>
      </c>
      <c r="BG592" s="186">
        <f>IF(N592="zákl. přenesená",J592,0)</f>
        <v>0</v>
      </c>
      <c r="BH592" s="186">
        <f>IF(N592="sníž. přenesená",J592,0)</f>
        <v>0</v>
      </c>
      <c r="BI592" s="186">
        <f>IF(N592="nulová",J592,0)</f>
        <v>0</v>
      </c>
      <c r="BJ592" s="20" t="s">
        <v>80</v>
      </c>
      <c r="BK592" s="186">
        <f>ROUND(I592*H592,2)</f>
        <v>0</v>
      </c>
      <c r="BL592" s="20" t="s">
        <v>511</v>
      </c>
      <c r="BM592" s="185" t="s">
        <v>1348</v>
      </c>
    </row>
    <row r="593" s="2" customFormat="1" ht="49.05" customHeight="1">
      <c r="A593" s="39"/>
      <c r="B593" s="173"/>
      <c r="C593" s="174" t="s">
        <v>1349</v>
      </c>
      <c r="D593" s="174" t="s">
        <v>150</v>
      </c>
      <c r="E593" s="175" t="s">
        <v>983</v>
      </c>
      <c r="F593" s="176" t="s">
        <v>1350</v>
      </c>
      <c r="G593" s="177" t="s">
        <v>366</v>
      </c>
      <c r="H593" s="178">
        <v>1</v>
      </c>
      <c r="I593" s="179"/>
      <c r="J593" s="180">
        <f>ROUND(I593*H593,2)</f>
        <v>0</v>
      </c>
      <c r="K593" s="176" t="s">
        <v>556</v>
      </c>
      <c r="L593" s="40"/>
      <c r="M593" s="181" t="s">
        <v>3</v>
      </c>
      <c r="N593" s="182" t="s">
        <v>43</v>
      </c>
      <c r="O593" s="73"/>
      <c r="P593" s="183">
        <f>O593*H593</f>
        <v>0</v>
      </c>
      <c r="Q593" s="183">
        <v>0.050000000000000003</v>
      </c>
      <c r="R593" s="183">
        <f>Q593*H593</f>
        <v>0.050000000000000003</v>
      </c>
      <c r="S593" s="183">
        <v>0</v>
      </c>
      <c r="T593" s="184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185" t="s">
        <v>511</v>
      </c>
      <c r="AT593" s="185" t="s">
        <v>150</v>
      </c>
      <c r="AU593" s="185" t="s">
        <v>82</v>
      </c>
      <c r="AY593" s="20" t="s">
        <v>147</v>
      </c>
      <c r="BE593" s="186">
        <f>IF(N593="základní",J593,0)</f>
        <v>0</v>
      </c>
      <c r="BF593" s="186">
        <f>IF(N593="snížená",J593,0)</f>
        <v>0</v>
      </c>
      <c r="BG593" s="186">
        <f>IF(N593="zákl. přenesená",J593,0)</f>
        <v>0</v>
      </c>
      <c r="BH593" s="186">
        <f>IF(N593="sníž. přenesená",J593,0)</f>
        <v>0</v>
      </c>
      <c r="BI593" s="186">
        <f>IF(N593="nulová",J593,0)</f>
        <v>0</v>
      </c>
      <c r="BJ593" s="20" t="s">
        <v>80</v>
      </c>
      <c r="BK593" s="186">
        <f>ROUND(I593*H593,2)</f>
        <v>0</v>
      </c>
      <c r="BL593" s="20" t="s">
        <v>511</v>
      </c>
      <c r="BM593" s="185" t="s">
        <v>1351</v>
      </c>
    </row>
    <row r="594" s="14" customFormat="1">
      <c r="A594" s="14"/>
      <c r="B594" s="205"/>
      <c r="C594" s="14"/>
      <c r="D594" s="187" t="s">
        <v>165</v>
      </c>
      <c r="E594" s="206" t="s">
        <v>3</v>
      </c>
      <c r="F594" s="207" t="s">
        <v>776</v>
      </c>
      <c r="G594" s="14"/>
      <c r="H594" s="206" t="s">
        <v>3</v>
      </c>
      <c r="I594" s="208"/>
      <c r="J594" s="14"/>
      <c r="K594" s="14"/>
      <c r="L594" s="205"/>
      <c r="M594" s="209"/>
      <c r="N594" s="210"/>
      <c r="O594" s="210"/>
      <c r="P594" s="210"/>
      <c r="Q594" s="210"/>
      <c r="R594" s="210"/>
      <c r="S594" s="210"/>
      <c r="T594" s="21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06" t="s">
        <v>165</v>
      </c>
      <c r="AU594" s="206" t="s">
        <v>82</v>
      </c>
      <c r="AV594" s="14" t="s">
        <v>80</v>
      </c>
      <c r="AW594" s="14" t="s">
        <v>33</v>
      </c>
      <c r="AX594" s="14" t="s">
        <v>72</v>
      </c>
      <c r="AY594" s="206" t="s">
        <v>147</v>
      </c>
    </row>
    <row r="595" s="14" customFormat="1">
      <c r="A595" s="14"/>
      <c r="B595" s="205"/>
      <c r="C595" s="14"/>
      <c r="D595" s="187" t="s">
        <v>165</v>
      </c>
      <c r="E595" s="206" t="s">
        <v>3</v>
      </c>
      <c r="F595" s="207" t="s">
        <v>1352</v>
      </c>
      <c r="G595" s="14"/>
      <c r="H595" s="206" t="s">
        <v>3</v>
      </c>
      <c r="I595" s="208"/>
      <c r="J595" s="14"/>
      <c r="K595" s="14"/>
      <c r="L595" s="205"/>
      <c r="M595" s="209"/>
      <c r="N595" s="210"/>
      <c r="O595" s="210"/>
      <c r="P595" s="210"/>
      <c r="Q595" s="210"/>
      <c r="R595" s="210"/>
      <c r="S595" s="210"/>
      <c r="T595" s="21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06" t="s">
        <v>165</v>
      </c>
      <c r="AU595" s="206" t="s">
        <v>82</v>
      </c>
      <c r="AV595" s="14" t="s">
        <v>80</v>
      </c>
      <c r="AW595" s="14" t="s">
        <v>33</v>
      </c>
      <c r="AX595" s="14" t="s">
        <v>72</v>
      </c>
      <c r="AY595" s="206" t="s">
        <v>147</v>
      </c>
    </row>
    <row r="596" s="13" customFormat="1">
      <c r="A596" s="13"/>
      <c r="B596" s="192"/>
      <c r="C596" s="13"/>
      <c r="D596" s="187" t="s">
        <v>165</v>
      </c>
      <c r="E596" s="193" t="s">
        <v>3</v>
      </c>
      <c r="F596" s="194" t="s">
        <v>80</v>
      </c>
      <c r="G596" s="13"/>
      <c r="H596" s="195">
        <v>1</v>
      </c>
      <c r="I596" s="196"/>
      <c r="J596" s="13"/>
      <c r="K596" s="13"/>
      <c r="L596" s="192"/>
      <c r="M596" s="197"/>
      <c r="N596" s="198"/>
      <c r="O596" s="198"/>
      <c r="P596" s="198"/>
      <c r="Q596" s="198"/>
      <c r="R596" s="198"/>
      <c r="S596" s="198"/>
      <c r="T596" s="19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3" t="s">
        <v>165</v>
      </c>
      <c r="AU596" s="193" t="s">
        <v>82</v>
      </c>
      <c r="AV596" s="13" t="s">
        <v>82</v>
      </c>
      <c r="AW596" s="13" t="s">
        <v>33</v>
      </c>
      <c r="AX596" s="13" t="s">
        <v>80</v>
      </c>
      <c r="AY596" s="193" t="s">
        <v>147</v>
      </c>
    </row>
    <row r="597" s="2" customFormat="1" ht="52.2" customHeight="1">
      <c r="A597" s="39"/>
      <c r="B597" s="173"/>
      <c r="C597" s="174" t="s">
        <v>1353</v>
      </c>
      <c r="D597" s="174" t="s">
        <v>150</v>
      </c>
      <c r="E597" s="175" t="s">
        <v>988</v>
      </c>
      <c r="F597" s="176" t="s">
        <v>1354</v>
      </c>
      <c r="G597" s="177" t="s">
        <v>366</v>
      </c>
      <c r="H597" s="178">
        <v>4</v>
      </c>
      <c r="I597" s="179"/>
      <c r="J597" s="180">
        <f>ROUND(I597*H597,2)</f>
        <v>0</v>
      </c>
      <c r="K597" s="176" t="s">
        <v>556</v>
      </c>
      <c r="L597" s="40"/>
      <c r="M597" s="181" t="s">
        <v>3</v>
      </c>
      <c r="N597" s="182" t="s">
        <v>43</v>
      </c>
      <c r="O597" s="73"/>
      <c r="P597" s="183">
        <f>O597*H597</f>
        <v>0</v>
      </c>
      <c r="Q597" s="183">
        <v>0.02</v>
      </c>
      <c r="R597" s="183">
        <f>Q597*H597</f>
        <v>0.080000000000000002</v>
      </c>
      <c r="S597" s="183">
        <v>0</v>
      </c>
      <c r="T597" s="184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185" t="s">
        <v>511</v>
      </c>
      <c r="AT597" s="185" t="s">
        <v>150</v>
      </c>
      <c r="AU597" s="185" t="s">
        <v>82</v>
      </c>
      <c r="AY597" s="20" t="s">
        <v>147</v>
      </c>
      <c r="BE597" s="186">
        <f>IF(N597="základní",J597,0)</f>
        <v>0</v>
      </c>
      <c r="BF597" s="186">
        <f>IF(N597="snížená",J597,0)</f>
        <v>0</v>
      </c>
      <c r="BG597" s="186">
        <f>IF(N597="zákl. přenesená",J597,0)</f>
        <v>0</v>
      </c>
      <c r="BH597" s="186">
        <f>IF(N597="sníž. přenesená",J597,0)</f>
        <v>0</v>
      </c>
      <c r="BI597" s="186">
        <f>IF(N597="nulová",J597,0)</f>
        <v>0</v>
      </c>
      <c r="BJ597" s="20" t="s">
        <v>80</v>
      </c>
      <c r="BK597" s="186">
        <f>ROUND(I597*H597,2)</f>
        <v>0</v>
      </c>
      <c r="BL597" s="20" t="s">
        <v>511</v>
      </c>
      <c r="BM597" s="185" t="s">
        <v>1355</v>
      </c>
    </row>
    <row r="598" s="14" customFormat="1">
      <c r="A598" s="14"/>
      <c r="B598" s="205"/>
      <c r="C598" s="14"/>
      <c r="D598" s="187" t="s">
        <v>165</v>
      </c>
      <c r="E598" s="206" t="s">
        <v>3</v>
      </c>
      <c r="F598" s="207" t="s">
        <v>776</v>
      </c>
      <c r="G598" s="14"/>
      <c r="H598" s="206" t="s">
        <v>3</v>
      </c>
      <c r="I598" s="208"/>
      <c r="J598" s="14"/>
      <c r="K598" s="14"/>
      <c r="L598" s="205"/>
      <c r="M598" s="209"/>
      <c r="N598" s="210"/>
      <c r="O598" s="210"/>
      <c r="P598" s="210"/>
      <c r="Q598" s="210"/>
      <c r="R598" s="210"/>
      <c r="S598" s="210"/>
      <c r="T598" s="21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06" t="s">
        <v>165</v>
      </c>
      <c r="AU598" s="206" t="s">
        <v>82</v>
      </c>
      <c r="AV598" s="14" t="s">
        <v>80</v>
      </c>
      <c r="AW598" s="14" t="s">
        <v>33</v>
      </c>
      <c r="AX598" s="14" t="s">
        <v>72</v>
      </c>
      <c r="AY598" s="206" t="s">
        <v>147</v>
      </c>
    </row>
    <row r="599" s="14" customFormat="1">
      <c r="A599" s="14"/>
      <c r="B599" s="205"/>
      <c r="C599" s="14"/>
      <c r="D599" s="187" t="s">
        <v>165</v>
      </c>
      <c r="E599" s="206" t="s">
        <v>3</v>
      </c>
      <c r="F599" s="207" t="s">
        <v>1356</v>
      </c>
      <c r="G599" s="14"/>
      <c r="H599" s="206" t="s">
        <v>3</v>
      </c>
      <c r="I599" s="208"/>
      <c r="J599" s="14"/>
      <c r="K599" s="14"/>
      <c r="L599" s="205"/>
      <c r="M599" s="209"/>
      <c r="N599" s="210"/>
      <c r="O599" s="210"/>
      <c r="P599" s="210"/>
      <c r="Q599" s="210"/>
      <c r="R599" s="210"/>
      <c r="S599" s="210"/>
      <c r="T599" s="21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06" t="s">
        <v>165</v>
      </c>
      <c r="AU599" s="206" t="s">
        <v>82</v>
      </c>
      <c r="AV599" s="14" t="s">
        <v>80</v>
      </c>
      <c r="AW599" s="14" t="s">
        <v>33</v>
      </c>
      <c r="AX599" s="14" t="s">
        <v>72</v>
      </c>
      <c r="AY599" s="206" t="s">
        <v>147</v>
      </c>
    </row>
    <row r="600" s="13" customFormat="1">
      <c r="A600" s="13"/>
      <c r="B600" s="192"/>
      <c r="C600" s="13"/>
      <c r="D600" s="187" t="s">
        <v>165</v>
      </c>
      <c r="E600" s="193" t="s">
        <v>3</v>
      </c>
      <c r="F600" s="194" t="s">
        <v>173</v>
      </c>
      <c r="G600" s="13"/>
      <c r="H600" s="195">
        <v>4</v>
      </c>
      <c r="I600" s="196"/>
      <c r="J600" s="13"/>
      <c r="K600" s="13"/>
      <c r="L600" s="192"/>
      <c r="M600" s="197"/>
      <c r="N600" s="198"/>
      <c r="O600" s="198"/>
      <c r="P600" s="198"/>
      <c r="Q600" s="198"/>
      <c r="R600" s="198"/>
      <c r="S600" s="198"/>
      <c r="T600" s="199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93" t="s">
        <v>165</v>
      </c>
      <c r="AU600" s="193" t="s">
        <v>82</v>
      </c>
      <c r="AV600" s="13" t="s">
        <v>82</v>
      </c>
      <c r="AW600" s="13" t="s">
        <v>33</v>
      </c>
      <c r="AX600" s="13" t="s">
        <v>80</v>
      </c>
      <c r="AY600" s="193" t="s">
        <v>147</v>
      </c>
    </row>
    <row r="601" s="2" customFormat="1" ht="52.2" customHeight="1">
      <c r="A601" s="39"/>
      <c r="B601" s="173"/>
      <c r="C601" s="174" t="s">
        <v>1357</v>
      </c>
      <c r="D601" s="174" t="s">
        <v>150</v>
      </c>
      <c r="E601" s="175" t="s">
        <v>993</v>
      </c>
      <c r="F601" s="176" t="s">
        <v>1358</v>
      </c>
      <c r="G601" s="177" t="s">
        <v>366</v>
      </c>
      <c r="H601" s="178">
        <v>1</v>
      </c>
      <c r="I601" s="179"/>
      <c r="J601" s="180">
        <f>ROUND(I601*H601,2)</f>
        <v>0</v>
      </c>
      <c r="K601" s="176" t="s">
        <v>556</v>
      </c>
      <c r="L601" s="40"/>
      <c r="M601" s="181" t="s">
        <v>3</v>
      </c>
      <c r="N601" s="182" t="s">
        <v>43</v>
      </c>
      <c r="O601" s="73"/>
      <c r="P601" s="183">
        <f>O601*H601</f>
        <v>0</v>
      </c>
      <c r="Q601" s="183">
        <v>0.20000000000000001</v>
      </c>
      <c r="R601" s="183">
        <f>Q601*H601</f>
        <v>0.20000000000000001</v>
      </c>
      <c r="S601" s="183">
        <v>0</v>
      </c>
      <c r="T601" s="184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185" t="s">
        <v>511</v>
      </c>
      <c r="AT601" s="185" t="s">
        <v>150</v>
      </c>
      <c r="AU601" s="185" t="s">
        <v>82</v>
      </c>
      <c r="AY601" s="20" t="s">
        <v>147</v>
      </c>
      <c r="BE601" s="186">
        <f>IF(N601="základní",J601,0)</f>
        <v>0</v>
      </c>
      <c r="BF601" s="186">
        <f>IF(N601="snížená",J601,0)</f>
        <v>0</v>
      </c>
      <c r="BG601" s="186">
        <f>IF(N601="zákl. přenesená",J601,0)</f>
        <v>0</v>
      </c>
      <c r="BH601" s="186">
        <f>IF(N601="sníž. přenesená",J601,0)</f>
        <v>0</v>
      </c>
      <c r="BI601" s="186">
        <f>IF(N601="nulová",J601,0)</f>
        <v>0</v>
      </c>
      <c r="BJ601" s="20" t="s">
        <v>80</v>
      </c>
      <c r="BK601" s="186">
        <f>ROUND(I601*H601,2)</f>
        <v>0</v>
      </c>
      <c r="BL601" s="20" t="s">
        <v>511</v>
      </c>
      <c r="BM601" s="185" t="s">
        <v>1359</v>
      </c>
    </row>
    <row r="602" s="14" customFormat="1">
      <c r="A602" s="14"/>
      <c r="B602" s="205"/>
      <c r="C602" s="14"/>
      <c r="D602" s="187" t="s">
        <v>165</v>
      </c>
      <c r="E602" s="206" t="s">
        <v>3</v>
      </c>
      <c r="F602" s="207" t="s">
        <v>776</v>
      </c>
      <c r="G602" s="14"/>
      <c r="H602" s="206" t="s">
        <v>3</v>
      </c>
      <c r="I602" s="208"/>
      <c r="J602" s="14"/>
      <c r="K602" s="14"/>
      <c r="L602" s="205"/>
      <c r="M602" s="209"/>
      <c r="N602" s="210"/>
      <c r="O602" s="210"/>
      <c r="P602" s="210"/>
      <c r="Q602" s="210"/>
      <c r="R602" s="210"/>
      <c r="S602" s="210"/>
      <c r="T602" s="21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06" t="s">
        <v>165</v>
      </c>
      <c r="AU602" s="206" t="s">
        <v>82</v>
      </c>
      <c r="AV602" s="14" t="s">
        <v>80</v>
      </c>
      <c r="AW602" s="14" t="s">
        <v>33</v>
      </c>
      <c r="AX602" s="14" t="s">
        <v>72</v>
      </c>
      <c r="AY602" s="206" t="s">
        <v>147</v>
      </c>
    </row>
    <row r="603" s="14" customFormat="1">
      <c r="A603" s="14"/>
      <c r="B603" s="205"/>
      <c r="C603" s="14"/>
      <c r="D603" s="187" t="s">
        <v>165</v>
      </c>
      <c r="E603" s="206" t="s">
        <v>3</v>
      </c>
      <c r="F603" s="207" t="s">
        <v>1360</v>
      </c>
      <c r="G603" s="14"/>
      <c r="H603" s="206" t="s">
        <v>3</v>
      </c>
      <c r="I603" s="208"/>
      <c r="J603" s="14"/>
      <c r="K603" s="14"/>
      <c r="L603" s="205"/>
      <c r="M603" s="209"/>
      <c r="N603" s="210"/>
      <c r="O603" s="210"/>
      <c r="P603" s="210"/>
      <c r="Q603" s="210"/>
      <c r="R603" s="210"/>
      <c r="S603" s="210"/>
      <c r="T603" s="21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06" t="s">
        <v>165</v>
      </c>
      <c r="AU603" s="206" t="s">
        <v>82</v>
      </c>
      <c r="AV603" s="14" t="s">
        <v>80</v>
      </c>
      <c r="AW603" s="14" t="s">
        <v>33</v>
      </c>
      <c r="AX603" s="14" t="s">
        <v>72</v>
      </c>
      <c r="AY603" s="206" t="s">
        <v>147</v>
      </c>
    </row>
    <row r="604" s="13" customFormat="1">
      <c r="A604" s="13"/>
      <c r="B604" s="192"/>
      <c r="C604" s="13"/>
      <c r="D604" s="187" t="s">
        <v>165</v>
      </c>
      <c r="E604" s="193" t="s">
        <v>3</v>
      </c>
      <c r="F604" s="194" t="s">
        <v>80</v>
      </c>
      <c r="G604" s="13"/>
      <c r="H604" s="195">
        <v>1</v>
      </c>
      <c r="I604" s="196"/>
      <c r="J604" s="13"/>
      <c r="K604" s="13"/>
      <c r="L604" s="192"/>
      <c r="M604" s="197"/>
      <c r="N604" s="198"/>
      <c r="O604" s="198"/>
      <c r="P604" s="198"/>
      <c r="Q604" s="198"/>
      <c r="R604" s="198"/>
      <c r="S604" s="198"/>
      <c r="T604" s="19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93" t="s">
        <v>165</v>
      </c>
      <c r="AU604" s="193" t="s">
        <v>82</v>
      </c>
      <c r="AV604" s="13" t="s">
        <v>82</v>
      </c>
      <c r="AW604" s="13" t="s">
        <v>33</v>
      </c>
      <c r="AX604" s="13" t="s">
        <v>80</v>
      </c>
      <c r="AY604" s="193" t="s">
        <v>147</v>
      </c>
    </row>
    <row r="605" s="2" customFormat="1" ht="24.15" customHeight="1">
      <c r="A605" s="39"/>
      <c r="B605" s="173"/>
      <c r="C605" s="174" t="s">
        <v>1361</v>
      </c>
      <c r="D605" s="174" t="s">
        <v>150</v>
      </c>
      <c r="E605" s="175" t="s">
        <v>998</v>
      </c>
      <c r="F605" s="176" t="s">
        <v>999</v>
      </c>
      <c r="G605" s="177" t="s">
        <v>259</v>
      </c>
      <c r="H605" s="178">
        <v>6.3419999999999996</v>
      </c>
      <c r="I605" s="179"/>
      <c r="J605" s="180">
        <f>ROUND(I605*H605,2)</f>
        <v>0</v>
      </c>
      <c r="K605" s="176" t="s">
        <v>241</v>
      </c>
      <c r="L605" s="40"/>
      <c r="M605" s="181" t="s">
        <v>3</v>
      </c>
      <c r="N605" s="182" t="s">
        <v>43</v>
      </c>
      <c r="O605" s="73"/>
      <c r="P605" s="183">
        <f>O605*H605</f>
        <v>0</v>
      </c>
      <c r="Q605" s="183">
        <v>0</v>
      </c>
      <c r="R605" s="183">
        <f>Q605*H605</f>
        <v>0</v>
      </c>
      <c r="S605" s="183">
        <v>0</v>
      </c>
      <c r="T605" s="184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185" t="s">
        <v>511</v>
      </c>
      <c r="AT605" s="185" t="s">
        <v>150</v>
      </c>
      <c r="AU605" s="185" t="s">
        <v>82</v>
      </c>
      <c r="AY605" s="20" t="s">
        <v>147</v>
      </c>
      <c r="BE605" s="186">
        <f>IF(N605="základní",J605,0)</f>
        <v>0</v>
      </c>
      <c r="BF605" s="186">
        <f>IF(N605="snížená",J605,0)</f>
        <v>0</v>
      </c>
      <c r="BG605" s="186">
        <f>IF(N605="zákl. přenesená",J605,0)</f>
        <v>0</v>
      </c>
      <c r="BH605" s="186">
        <f>IF(N605="sníž. přenesená",J605,0)</f>
        <v>0</v>
      </c>
      <c r="BI605" s="186">
        <f>IF(N605="nulová",J605,0)</f>
        <v>0</v>
      </c>
      <c r="BJ605" s="20" t="s">
        <v>80</v>
      </c>
      <c r="BK605" s="186">
        <f>ROUND(I605*H605,2)</f>
        <v>0</v>
      </c>
      <c r="BL605" s="20" t="s">
        <v>511</v>
      </c>
      <c r="BM605" s="185" t="s">
        <v>1362</v>
      </c>
    </row>
    <row r="606" s="2" customFormat="1">
      <c r="A606" s="39"/>
      <c r="B606" s="40"/>
      <c r="C606" s="39"/>
      <c r="D606" s="203" t="s">
        <v>243</v>
      </c>
      <c r="E606" s="39"/>
      <c r="F606" s="204" t="s">
        <v>1001</v>
      </c>
      <c r="G606" s="39"/>
      <c r="H606" s="39"/>
      <c r="I606" s="189"/>
      <c r="J606" s="39"/>
      <c r="K606" s="39"/>
      <c r="L606" s="40"/>
      <c r="M606" s="190"/>
      <c r="N606" s="191"/>
      <c r="O606" s="73"/>
      <c r="P606" s="73"/>
      <c r="Q606" s="73"/>
      <c r="R606" s="73"/>
      <c r="S606" s="73"/>
      <c r="T606" s="74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20" t="s">
        <v>243</v>
      </c>
      <c r="AU606" s="20" t="s">
        <v>82</v>
      </c>
    </row>
    <row r="607" s="12" customFormat="1" ht="22.8" customHeight="1">
      <c r="A607" s="12"/>
      <c r="B607" s="160"/>
      <c r="C607" s="12"/>
      <c r="D607" s="161" t="s">
        <v>71</v>
      </c>
      <c r="E607" s="171" t="s">
        <v>1363</v>
      </c>
      <c r="F607" s="171" t="s">
        <v>1364</v>
      </c>
      <c r="G607" s="12"/>
      <c r="H607" s="12"/>
      <c r="I607" s="163"/>
      <c r="J607" s="172">
        <f>BK607</f>
        <v>0</v>
      </c>
      <c r="K607" s="12"/>
      <c r="L607" s="160"/>
      <c r="M607" s="165"/>
      <c r="N607" s="166"/>
      <c r="O607" s="166"/>
      <c r="P607" s="167">
        <f>SUM(P608:P641)</f>
        <v>0</v>
      </c>
      <c r="Q607" s="166"/>
      <c r="R607" s="167">
        <f>SUM(R608:R641)</f>
        <v>0.077286889999999997</v>
      </c>
      <c r="S607" s="166"/>
      <c r="T607" s="168">
        <f>SUM(T608:T641)</f>
        <v>0.030717449999999997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161" t="s">
        <v>82</v>
      </c>
      <c r="AT607" s="169" t="s">
        <v>71</v>
      </c>
      <c r="AU607" s="169" t="s">
        <v>80</v>
      </c>
      <c r="AY607" s="161" t="s">
        <v>147</v>
      </c>
      <c r="BK607" s="170">
        <f>SUM(BK608:BK641)</f>
        <v>0</v>
      </c>
    </row>
    <row r="608" s="2" customFormat="1" ht="16.5" customHeight="1">
      <c r="A608" s="39"/>
      <c r="B608" s="173"/>
      <c r="C608" s="174" t="s">
        <v>1365</v>
      </c>
      <c r="D608" s="174" t="s">
        <v>150</v>
      </c>
      <c r="E608" s="175" t="s">
        <v>1366</v>
      </c>
      <c r="F608" s="176" t="s">
        <v>1367</v>
      </c>
      <c r="G608" s="177" t="s">
        <v>219</v>
      </c>
      <c r="H608" s="178">
        <v>270.233</v>
      </c>
      <c r="I608" s="179"/>
      <c r="J608" s="180">
        <f>ROUND(I608*H608,2)</f>
        <v>0</v>
      </c>
      <c r="K608" s="176" t="s">
        <v>241</v>
      </c>
      <c r="L608" s="40"/>
      <c r="M608" s="181" t="s">
        <v>3</v>
      </c>
      <c r="N608" s="182" t="s">
        <v>43</v>
      </c>
      <c r="O608" s="73"/>
      <c r="P608" s="183">
        <f>O608*H608</f>
        <v>0</v>
      </c>
      <c r="Q608" s="183">
        <v>0</v>
      </c>
      <c r="R608" s="183">
        <f>Q608*H608</f>
        <v>0</v>
      </c>
      <c r="S608" s="183">
        <v>0</v>
      </c>
      <c r="T608" s="184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185" t="s">
        <v>511</v>
      </c>
      <c r="AT608" s="185" t="s">
        <v>150</v>
      </c>
      <c r="AU608" s="185" t="s">
        <v>82</v>
      </c>
      <c r="AY608" s="20" t="s">
        <v>147</v>
      </c>
      <c r="BE608" s="186">
        <f>IF(N608="základní",J608,0)</f>
        <v>0</v>
      </c>
      <c r="BF608" s="186">
        <f>IF(N608="snížená",J608,0)</f>
        <v>0</v>
      </c>
      <c r="BG608" s="186">
        <f>IF(N608="zákl. přenesená",J608,0)</f>
        <v>0</v>
      </c>
      <c r="BH608" s="186">
        <f>IF(N608="sníž. přenesená",J608,0)</f>
        <v>0</v>
      </c>
      <c r="BI608" s="186">
        <f>IF(N608="nulová",J608,0)</f>
        <v>0</v>
      </c>
      <c r="BJ608" s="20" t="s">
        <v>80</v>
      </c>
      <c r="BK608" s="186">
        <f>ROUND(I608*H608,2)</f>
        <v>0</v>
      </c>
      <c r="BL608" s="20" t="s">
        <v>511</v>
      </c>
      <c r="BM608" s="185" t="s">
        <v>1368</v>
      </c>
    </row>
    <row r="609" s="2" customFormat="1">
      <c r="A609" s="39"/>
      <c r="B609" s="40"/>
      <c r="C609" s="39"/>
      <c r="D609" s="203" t="s">
        <v>243</v>
      </c>
      <c r="E609" s="39"/>
      <c r="F609" s="204" t="s">
        <v>1369</v>
      </c>
      <c r="G609" s="39"/>
      <c r="H609" s="39"/>
      <c r="I609" s="189"/>
      <c r="J609" s="39"/>
      <c r="K609" s="39"/>
      <c r="L609" s="40"/>
      <c r="M609" s="190"/>
      <c r="N609" s="191"/>
      <c r="O609" s="73"/>
      <c r="P609" s="73"/>
      <c r="Q609" s="73"/>
      <c r="R609" s="73"/>
      <c r="S609" s="73"/>
      <c r="T609" s="74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20" t="s">
        <v>243</v>
      </c>
      <c r="AU609" s="20" t="s">
        <v>82</v>
      </c>
    </row>
    <row r="610" s="14" customFormat="1">
      <c r="A610" s="14"/>
      <c r="B610" s="205"/>
      <c r="C610" s="14"/>
      <c r="D610" s="187" t="s">
        <v>165</v>
      </c>
      <c r="E610" s="206" t="s">
        <v>3</v>
      </c>
      <c r="F610" s="207" t="s">
        <v>1370</v>
      </c>
      <c r="G610" s="14"/>
      <c r="H610" s="206" t="s">
        <v>3</v>
      </c>
      <c r="I610" s="208"/>
      <c r="J610" s="14"/>
      <c r="K610" s="14"/>
      <c r="L610" s="205"/>
      <c r="M610" s="209"/>
      <c r="N610" s="210"/>
      <c r="O610" s="210"/>
      <c r="P610" s="210"/>
      <c r="Q610" s="210"/>
      <c r="R610" s="210"/>
      <c r="S610" s="210"/>
      <c r="T610" s="21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06" t="s">
        <v>165</v>
      </c>
      <c r="AU610" s="206" t="s">
        <v>82</v>
      </c>
      <c r="AV610" s="14" t="s">
        <v>80</v>
      </c>
      <c r="AW610" s="14" t="s">
        <v>33</v>
      </c>
      <c r="AX610" s="14" t="s">
        <v>72</v>
      </c>
      <c r="AY610" s="206" t="s">
        <v>147</v>
      </c>
    </row>
    <row r="611" s="13" customFormat="1">
      <c r="A611" s="13"/>
      <c r="B611" s="192"/>
      <c r="C611" s="13"/>
      <c r="D611" s="187" t="s">
        <v>165</v>
      </c>
      <c r="E611" s="193" t="s">
        <v>3</v>
      </c>
      <c r="F611" s="194" t="s">
        <v>1190</v>
      </c>
      <c r="G611" s="13"/>
      <c r="H611" s="195">
        <v>65.450000000000003</v>
      </c>
      <c r="I611" s="196"/>
      <c r="J611" s="13"/>
      <c r="K611" s="13"/>
      <c r="L611" s="192"/>
      <c r="M611" s="197"/>
      <c r="N611" s="198"/>
      <c r="O611" s="198"/>
      <c r="P611" s="198"/>
      <c r="Q611" s="198"/>
      <c r="R611" s="198"/>
      <c r="S611" s="198"/>
      <c r="T611" s="19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3" t="s">
        <v>165</v>
      </c>
      <c r="AU611" s="193" t="s">
        <v>82</v>
      </c>
      <c r="AV611" s="13" t="s">
        <v>82</v>
      </c>
      <c r="AW611" s="13" t="s">
        <v>33</v>
      </c>
      <c r="AX611" s="13" t="s">
        <v>72</v>
      </c>
      <c r="AY611" s="193" t="s">
        <v>147</v>
      </c>
    </row>
    <row r="612" s="13" customFormat="1">
      <c r="A612" s="13"/>
      <c r="B612" s="192"/>
      <c r="C612" s="13"/>
      <c r="D612" s="187" t="s">
        <v>165</v>
      </c>
      <c r="E612" s="193" t="s">
        <v>3</v>
      </c>
      <c r="F612" s="194" t="s">
        <v>1198</v>
      </c>
      <c r="G612" s="13"/>
      <c r="H612" s="195">
        <v>54</v>
      </c>
      <c r="I612" s="196"/>
      <c r="J612" s="13"/>
      <c r="K612" s="13"/>
      <c r="L612" s="192"/>
      <c r="M612" s="197"/>
      <c r="N612" s="198"/>
      <c r="O612" s="198"/>
      <c r="P612" s="198"/>
      <c r="Q612" s="198"/>
      <c r="R612" s="198"/>
      <c r="S612" s="198"/>
      <c r="T612" s="199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93" t="s">
        <v>165</v>
      </c>
      <c r="AU612" s="193" t="s">
        <v>82</v>
      </c>
      <c r="AV612" s="13" t="s">
        <v>82</v>
      </c>
      <c r="AW612" s="13" t="s">
        <v>33</v>
      </c>
      <c r="AX612" s="13" t="s">
        <v>72</v>
      </c>
      <c r="AY612" s="193" t="s">
        <v>147</v>
      </c>
    </row>
    <row r="613" s="13" customFormat="1">
      <c r="A613" s="13"/>
      <c r="B613" s="192"/>
      <c r="C613" s="13"/>
      <c r="D613" s="187" t="s">
        <v>165</v>
      </c>
      <c r="E613" s="193" t="s">
        <v>3</v>
      </c>
      <c r="F613" s="194" t="s">
        <v>1199</v>
      </c>
      <c r="G613" s="13"/>
      <c r="H613" s="195">
        <v>121.503</v>
      </c>
      <c r="I613" s="196"/>
      <c r="J613" s="13"/>
      <c r="K613" s="13"/>
      <c r="L613" s="192"/>
      <c r="M613" s="197"/>
      <c r="N613" s="198"/>
      <c r="O613" s="198"/>
      <c r="P613" s="198"/>
      <c r="Q613" s="198"/>
      <c r="R613" s="198"/>
      <c r="S613" s="198"/>
      <c r="T613" s="19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3" t="s">
        <v>165</v>
      </c>
      <c r="AU613" s="193" t="s">
        <v>82</v>
      </c>
      <c r="AV613" s="13" t="s">
        <v>82</v>
      </c>
      <c r="AW613" s="13" t="s">
        <v>33</v>
      </c>
      <c r="AX613" s="13" t="s">
        <v>72</v>
      </c>
      <c r="AY613" s="193" t="s">
        <v>147</v>
      </c>
    </row>
    <row r="614" s="13" customFormat="1">
      <c r="A614" s="13"/>
      <c r="B614" s="192"/>
      <c r="C614" s="13"/>
      <c r="D614" s="187" t="s">
        <v>165</v>
      </c>
      <c r="E614" s="193" t="s">
        <v>3</v>
      </c>
      <c r="F614" s="194" t="s">
        <v>1200</v>
      </c>
      <c r="G614" s="13"/>
      <c r="H614" s="195">
        <v>29.280000000000001</v>
      </c>
      <c r="I614" s="196"/>
      <c r="J614" s="13"/>
      <c r="K614" s="13"/>
      <c r="L614" s="192"/>
      <c r="M614" s="197"/>
      <c r="N614" s="198"/>
      <c r="O614" s="198"/>
      <c r="P614" s="198"/>
      <c r="Q614" s="198"/>
      <c r="R614" s="198"/>
      <c r="S614" s="198"/>
      <c r="T614" s="199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93" t="s">
        <v>165</v>
      </c>
      <c r="AU614" s="193" t="s">
        <v>82</v>
      </c>
      <c r="AV614" s="13" t="s">
        <v>82</v>
      </c>
      <c r="AW614" s="13" t="s">
        <v>33</v>
      </c>
      <c r="AX614" s="13" t="s">
        <v>72</v>
      </c>
      <c r="AY614" s="193" t="s">
        <v>147</v>
      </c>
    </row>
    <row r="615" s="15" customFormat="1">
      <c r="A615" s="15"/>
      <c r="B615" s="212"/>
      <c r="C615" s="15"/>
      <c r="D615" s="187" t="s">
        <v>165</v>
      </c>
      <c r="E615" s="213" t="s">
        <v>3</v>
      </c>
      <c r="F615" s="214" t="s">
        <v>247</v>
      </c>
      <c r="G615" s="15"/>
      <c r="H615" s="215">
        <v>270.233</v>
      </c>
      <c r="I615" s="216"/>
      <c r="J615" s="15"/>
      <c r="K615" s="15"/>
      <c r="L615" s="212"/>
      <c r="M615" s="217"/>
      <c r="N615" s="218"/>
      <c r="O615" s="218"/>
      <c r="P615" s="218"/>
      <c r="Q615" s="218"/>
      <c r="R615" s="218"/>
      <c r="S615" s="218"/>
      <c r="T615" s="219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13" t="s">
        <v>165</v>
      </c>
      <c r="AU615" s="213" t="s">
        <v>82</v>
      </c>
      <c r="AV615" s="15" t="s">
        <v>173</v>
      </c>
      <c r="AW615" s="15" t="s">
        <v>33</v>
      </c>
      <c r="AX615" s="15" t="s">
        <v>80</v>
      </c>
      <c r="AY615" s="213" t="s">
        <v>147</v>
      </c>
    </row>
    <row r="616" s="2" customFormat="1" ht="16.5" customHeight="1">
      <c r="A616" s="39"/>
      <c r="B616" s="173"/>
      <c r="C616" s="174" t="s">
        <v>1371</v>
      </c>
      <c r="D616" s="174" t="s">
        <v>150</v>
      </c>
      <c r="E616" s="175" t="s">
        <v>1372</v>
      </c>
      <c r="F616" s="176" t="s">
        <v>1373</v>
      </c>
      <c r="G616" s="177" t="s">
        <v>219</v>
      </c>
      <c r="H616" s="178">
        <v>204.78299999999999</v>
      </c>
      <c r="I616" s="179"/>
      <c r="J616" s="180">
        <f>ROUND(I616*H616,2)</f>
        <v>0</v>
      </c>
      <c r="K616" s="176" t="s">
        <v>241</v>
      </c>
      <c r="L616" s="40"/>
      <c r="M616" s="181" t="s">
        <v>3</v>
      </c>
      <c r="N616" s="182" t="s">
        <v>43</v>
      </c>
      <c r="O616" s="73"/>
      <c r="P616" s="183">
        <f>O616*H616</f>
        <v>0</v>
      </c>
      <c r="Q616" s="183">
        <v>0</v>
      </c>
      <c r="R616" s="183">
        <f>Q616*H616</f>
        <v>0</v>
      </c>
      <c r="S616" s="183">
        <v>0.00014999999999999999</v>
      </c>
      <c r="T616" s="184">
        <f>S616*H616</f>
        <v>0.030717449999999997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185" t="s">
        <v>511</v>
      </c>
      <c r="AT616" s="185" t="s">
        <v>150</v>
      </c>
      <c r="AU616" s="185" t="s">
        <v>82</v>
      </c>
      <c r="AY616" s="20" t="s">
        <v>147</v>
      </c>
      <c r="BE616" s="186">
        <f>IF(N616="základní",J616,0)</f>
        <v>0</v>
      </c>
      <c r="BF616" s="186">
        <f>IF(N616="snížená",J616,0)</f>
        <v>0</v>
      </c>
      <c r="BG616" s="186">
        <f>IF(N616="zákl. přenesená",J616,0)</f>
        <v>0</v>
      </c>
      <c r="BH616" s="186">
        <f>IF(N616="sníž. přenesená",J616,0)</f>
        <v>0</v>
      </c>
      <c r="BI616" s="186">
        <f>IF(N616="nulová",J616,0)</f>
        <v>0</v>
      </c>
      <c r="BJ616" s="20" t="s">
        <v>80</v>
      </c>
      <c r="BK616" s="186">
        <f>ROUND(I616*H616,2)</f>
        <v>0</v>
      </c>
      <c r="BL616" s="20" t="s">
        <v>511</v>
      </c>
      <c r="BM616" s="185" t="s">
        <v>1374</v>
      </c>
    </row>
    <row r="617" s="2" customFormat="1">
      <c r="A617" s="39"/>
      <c r="B617" s="40"/>
      <c r="C617" s="39"/>
      <c r="D617" s="203" t="s">
        <v>243</v>
      </c>
      <c r="E617" s="39"/>
      <c r="F617" s="204" t="s">
        <v>1375</v>
      </c>
      <c r="G617" s="39"/>
      <c r="H617" s="39"/>
      <c r="I617" s="189"/>
      <c r="J617" s="39"/>
      <c r="K617" s="39"/>
      <c r="L617" s="40"/>
      <c r="M617" s="190"/>
      <c r="N617" s="191"/>
      <c r="O617" s="73"/>
      <c r="P617" s="73"/>
      <c r="Q617" s="73"/>
      <c r="R617" s="73"/>
      <c r="S617" s="73"/>
      <c r="T617" s="74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20" t="s">
        <v>243</v>
      </c>
      <c r="AU617" s="20" t="s">
        <v>82</v>
      </c>
    </row>
    <row r="618" s="14" customFormat="1">
      <c r="A618" s="14"/>
      <c r="B618" s="205"/>
      <c r="C618" s="14"/>
      <c r="D618" s="187" t="s">
        <v>165</v>
      </c>
      <c r="E618" s="206" t="s">
        <v>3</v>
      </c>
      <c r="F618" s="207" t="s">
        <v>1370</v>
      </c>
      <c r="G618" s="14"/>
      <c r="H618" s="206" t="s">
        <v>3</v>
      </c>
      <c r="I618" s="208"/>
      <c r="J618" s="14"/>
      <c r="K618" s="14"/>
      <c r="L618" s="205"/>
      <c r="M618" s="209"/>
      <c r="N618" s="210"/>
      <c r="O618" s="210"/>
      <c r="P618" s="210"/>
      <c r="Q618" s="210"/>
      <c r="R618" s="210"/>
      <c r="S618" s="210"/>
      <c r="T618" s="211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06" t="s">
        <v>165</v>
      </c>
      <c r="AU618" s="206" t="s">
        <v>82</v>
      </c>
      <c r="AV618" s="14" t="s">
        <v>80</v>
      </c>
      <c r="AW618" s="14" t="s">
        <v>33</v>
      </c>
      <c r="AX618" s="14" t="s">
        <v>72</v>
      </c>
      <c r="AY618" s="206" t="s">
        <v>147</v>
      </c>
    </row>
    <row r="619" s="13" customFormat="1">
      <c r="A619" s="13"/>
      <c r="B619" s="192"/>
      <c r="C619" s="13"/>
      <c r="D619" s="187" t="s">
        <v>165</v>
      </c>
      <c r="E619" s="193" t="s">
        <v>3</v>
      </c>
      <c r="F619" s="194" t="s">
        <v>1198</v>
      </c>
      <c r="G619" s="13"/>
      <c r="H619" s="195">
        <v>54</v>
      </c>
      <c r="I619" s="196"/>
      <c r="J619" s="13"/>
      <c r="K619" s="13"/>
      <c r="L619" s="192"/>
      <c r="M619" s="197"/>
      <c r="N619" s="198"/>
      <c r="O619" s="198"/>
      <c r="P619" s="198"/>
      <c r="Q619" s="198"/>
      <c r="R619" s="198"/>
      <c r="S619" s="198"/>
      <c r="T619" s="199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93" t="s">
        <v>165</v>
      </c>
      <c r="AU619" s="193" t="s">
        <v>82</v>
      </c>
      <c r="AV619" s="13" t="s">
        <v>82</v>
      </c>
      <c r="AW619" s="13" t="s">
        <v>33</v>
      </c>
      <c r="AX619" s="13" t="s">
        <v>72</v>
      </c>
      <c r="AY619" s="193" t="s">
        <v>147</v>
      </c>
    </row>
    <row r="620" s="13" customFormat="1">
      <c r="A620" s="13"/>
      <c r="B620" s="192"/>
      <c r="C620" s="13"/>
      <c r="D620" s="187" t="s">
        <v>165</v>
      </c>
      <c r="E620" s="193" t="s">
        <v>3</v>
      </c>
      <c r="F620" s="194" t="s">
        <v>1199</v>
      </c>
      <c r="G620" s="13"/>
      <c r="H620" s="195">
        <v>121.503</v>
      </c>
      <c r="I620" s="196"/>
      <c r="J620" s="13"/>
      <c r="K620" s="13"/>
      <c r="L620" s="192"/>
      <c r="M620" s="197"/>
      <c r="N620" s="198"/>
      <c r="O620" s="198"/>
      <c r="P620" s="198"/>
      <c r="Q620" s="198"/>
      <c r="R620" s="198"/>
      <c r="S620" s="198"/>
      <c r="T620" s="19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93" t="s">
        <v>165</v>
      </c>
      <c r="AU620" s="193" t="s">
        <v>82</v>
      </c>
      <c r="AV620" s="13" t="s">
        <v>82</v>
      </c>
      <c r="AW620" s="13" t="s">
        <v>33</v>
      </c>
      <c r="AX620" s="13" t="s">
        <v>72</v>
      </c>
      <c r="AY620" s="193" t="s">
        <v>147</v>
      </c>
    </row>
    <row r="621" s="13" customFormat="1">
      <c r="A621" s="13"/>
      <c r="B621" s="192"/>
      <c r="C621" s="13"/>
      <c r="D621" s="187" t="s">
        <v>165</v>
      </c>
      <c r="E621" s="193" t="s">
        <v>3</v>
      </c>
      <c r="F621" s="194" t="s">
        <v>1200</v>
      </c>
      <c r="G621" s="13"/>
      <c r="H621" s="195">
        <v>29.280000000000001</v>
      </c>
      <c r="I621" s="196"/>
      <c r="J621" s="13"/>
      <c r="K621" s="13"/>
      <c r="L621" s="192"/>
      <c r="M621" s="197"/>
      <c r="N621" s="198"/>
      <c r="O621" s="198"/>
      <c r="P621" s="198"/>
      <c r="Q621" s="198"/>
      <c r="R621" s="198"/>
      <c r="S621" s="198"/>
      <c r="T621" s="199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93" t="s">
        <v>165</v>
      </c>
      <c r="AU621" s="193" t="s">
        <v>82</v>
      </c>
      <c r="AV621" s="13" t="s">
        <v>82</v>
      </c>
      <c r="AW621" s="13" t="s">
        <v>33</v>
      </c>
      <c r="AX621" s="13" t="s">
        <v>72</v>
      </c>
      <c r="AY621" s="193" t="s">
        <v>147</v>
      </c>
    </row>
    <row r="622" s="15" customFormat="1">
      <c r="A622" s="15"/>
      <c r="B622" s="212"/>
      <c r="C622" s="15"/>
      <c r="D622" s="187" t="s">
        <v>165</v>
      </c>
      <c r="E622" s="213" t="s">
        <v>3</v>
      </c>
      <c r="F622" s="214" t="s">
        <v>247</v>
      </c>
      <c r="G622" s="15"/>
      <c r="H622" s="215">
        <v>204.78299999999999</v>
      </c>
      <c r="I622" s="216"/>
      <c r="J622" s="15"/>
      <c r="K622" s="15"/>
      <c r="L622" s="212"/>
      <c r="M622" s="217"/>
      <c r="N622" s="218"/>
      <c r="O622" s="218"/>
      <c r="P622" s="218"/>
      <c r="Q622" s="218"/>
      <c r="R622" s="218"/>
      <c r="S622" s="218"/>
      <c r="T622" s="219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13" t="s">
        <v>165</v>
      </c>
      <c r="AU622" s="213" t="s">
        <v>82</v>
      </c>
      <c r="AV622" s="15" t="s">
        <v>173</v>
      </c>
      <c r="AW622" s="15" t="s">
        <v>33</v>
      </c>
      <c r="AX622" s="15" t="s">
        <v>80</v>
      </c>
      <c r="AY622" s="213" t="s">
        <v>147</v>
      </c>
    </row>
    <row r="623" s="2" customFormat="1" ht="16.5" customHeight="1">
      <c r="A623" s="39"/>
      <c r="B623" s="173"/>
      <c r="C623" s="174" t="s">
        <v>222</v>
      </c>
      <c r="D623" s="174" t="s">
        <v>150</v>
      </c>
      <c r="E623" s="175" t="s">
        <v>1376</v>
      </c>
      <c r="F623" s="176" t="s">
        <v>1377</v>
      </c>
      <c r="G623" s="177" t="s">
        <v>344</v>
      </c>
      <c r="H623" s="178">
        <v>120</v>
      </c>
      <c r="I623" s="179"/>
      <c r="J623" s="180">
        <f>ROUND(I623*H623,2)</f>
        <v>0</v>
      </c>
      <c r="K623" s="176" t="s">
        <v>241</v>
      </c>
      <c r="L623" s="40"/>
      <c r="M623" s="181" t="s">
        <v>3</v>
      </c>
      <c r="N623" s="182" t="s">
        <v>43</v>
      </c>
      <c r="O623" s="73"/>
      <c r="P623" s="183">
        <f>O623*H623</f>
        <v>0</v>
      </c>
      <c r="Q623" s="183">
        <v>1.0000000000000001E-05</v>
      </c>
      <c r="R623" s="183">
        <f>Q623*H623</f>
        <v>0.0012000000000000001</v>
      </c>
      <c r="S623" s="183">
        <v>0</v>
      </c>
      <c r="T623" s="184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185" t="s">
        <v>511</v>
      </c>
      <c r="AT623" s="185" t="s">
        <v>150</v>
      </c>
      <c r="AU623" s="185" t="s">
        <v>82</v>
      </c>
      <c r="AY623" s="20" t="s">
        <v>147</v>
      </c>
      <c r="BE623" s="186">
        <f>IF(N623="základní",J623,0)</f>
        <v>0</v>
      </c>
      <c r="BF623" s="186">
        <f>IF(N623="snížená",J623,0)</f>
        <v>0</v>
      </c>
      <c r="BG623" s="186">
        <f>IF(N623="zákl. přenesená",J623,0)</f>
        <v>0</v>
      </c>
      <c r="BH623" s="186">
        <f>IF(N623="sníž. přenesená",J623,0)</f>
        <v>0</v>
      </c>
      <c r="BI623" s="186">
        <f>IF(N623="nulová",J623,0)</f>
        <v>0</v>
      </c>
      <c r="BJ623" s="20" t="s">
        <v>80</v>
      </c>
      <c r="BK623" s="186">
        <f>ROUND(I623*H623,2)</f>
        <v>0</v>
      </c>
      <c r="BL623" s="20" t="s">
        <v>511</v>
      </c>
      <c r="BM623" s="185" t="s">
        <v>1378</v>
      </c>
    </row>
    <row r="624" s="2" customFormat="1">
      <c r="A624" s="39"/>
      <c r="B624" s="40"/>
      <c r="C624" s="39"/>
      <c r="D624" s="203" t="s">
        <v>243</v>
      </c>
      <c r="E624" s="39"/>
      <c r="F624" s="204" t="s">
        <v>1379</v>
      </c>
      <c r="G624" s="39"/>
      <c r="H624" s="39"/>
      <c r="I624" s="189"/>
      <c r="J624" s="39"/>
      <c r="K624" s="39"/>
      <c r="L624" s="40"/>
      <c r="M624" s="190"/>
      <c r="N624" s="191"/>
      <c r="O624" s="73"/>
      <c r="P624" s="73"/>
      <c r="Q624" s="73"/>
      <c r="R624" s="73"/>
      <c r="S624" s="73"/>
      <c r="T624" s="74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20" t="s">
        <v>243</v>
      </c>
      <c r="AU624" s="20" t="s">
        <v>82</v>
      </c>
    </row>
    <row r="625" s="14" customFormat="1">
      <c r="A625" s="14"/>
      <c r="B625" s="205"/>
      <c r="C625" s="14"/>
      <c r="D625" s="187" t="s">
        <v>165</v>
      </c>
      <c r="E625" s="206" t="s">
        <v>3</v>
      </c>
      <c r="F625" s="207" t="s">
        <v>1370</v>
      </c>
      <c r="G625" s="14"/>
      <c r="H625" s="206" t="s">
        <v>3</v>
      </c>
      <c r="I625" s="208"/>
      <c r="J625" s="14"/>
      <c r="K625" s="14"/>
      <c r="L625" s="205"/>
      <c r="M625" s="209"/>
      <c r="N625" s="210"/>
      <c r="O625" s="210"/>
      <c r="P625" s="210"/>
      <c r="Q625" s="210"/>
      <c r="R625" s="210"/>
      <c r="S625" s="210"/>
      <c r="T625" s="21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06" t="s">
        <v>165</v>
      </c>
      <c r="AU625" s="206" t="s">
        <v>82</v>
      </c>
      <c r="AV625" s="14" t="s">
        <v>80</v>
      </c>
      <c r="AW625" s="14" t="s">
        <v>33</v>
      </c>
      <c r="AX625" s="14" t="s">
        <v>72</v>
      </c>
      <c r="AY625" s="206" t="s">
        <v>147</v>
      </c>
    </row>
    <row r="626" s="13" customFormat="1">
      <c r="A626" s="13"/>
      <c r="B626" s="192"/>
      <c r="C626" s="13"/>
      <c r="D626" s="187" t="s">
        <v>165</v>
      </c>
      <c r="E626" s="193" t="s">
        <v>3</v>
      </c>
      <c r="F626" s="194" t="s">
        <v>1380</v>
      </c>
      <c r="G626" s="13"/>
      <c r="H626" s="195">
        <v>120</v>
      </c>
      <c r="I626" s="196"/>
      <c r="J626" s="13"/>
      <c r="K626" s="13"/>
      <c r="L626" s="192"/>
      <c r="M626" s="197"/>
      <c r="N626" s="198"/>
      <c r="O626" s="198"/>
      <c r="P626" s="198"/>
      <c r="Q626" s="198"/>
      <c r="R626" s="198"/>
      <c r="S626" s="198"/>
      <c r="T626" s="19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93" t="s">
        <v>165</v>
      </c>
      <c r="AU626" s="193" t="s">
        <v>82</v>
      </c>
      <c r="AV626" s="13" t="s">
        <v>82</v>
      </c>
      <c r="AW626" s="13" t="s">
        <v>33</v>
      </c>
      <c r="AX626" s="13" t="s">
        <v>80</v>
      </c>
      <c r="AY626" s="193" t="s">
        <v>147</v>
      </c>
    </row>
    <row r="627" s="2" customFormat="1" ht="21.75" customHeight="1">
      <c r="A627" s="39"/>
      <c r="B627" s="173"/>
      <c r="C627" s="174" t="s">
        <v>1381</v>
      </c>
      <c r="D627" s="174" t="s">
        <v>150</v>
      </c>
      <c r="E627" s="175" t="s">
        <v>1382</v>
      </c>
      <c r="F627" s="176" t="s">
        <v>1383</v>
      </c>
      <c r="G627" s="177" t="s">
        <v>219</v>
      </c>
      <c r="H627" s="178">
        <v>204.78299999999999</v>
      </c>
      <c r="I627" s="179"/>
      <c r="J627" s="180">
        <f>ROUND(I627*H627,2)</f>
        <v>0</v>
      </c>
      <c r="K627" s="176" t="s">
        <v>241</v>
      </c>
      <c r="L627" s="40"/>
      <c r="M627" s="181" t="s">
        <v>3</v>
      </c>
      <c r="N627" s="182" t="s">
        <v>43</v>
      </c>
      <c r="O627" s="73"/>
      <c r="P627" s="183">
        <f>O627*H627</f>
        <v>0</v>
      </c>
      <c r="Q627" s="183">
        <v>0.00020000000000000001</v>
      </c>
      <c r="R627" s="183">
        <f>Q627*H627</f>
        <v>0.040956600000000003</v>
      </c>
      <c r="S627" s="183">
        <v>0</v>
      </c>
      <c r="T627" s="184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185" t="s">
        <v>511</v>
      </c>
      <c r="AT627" s="185" t="s">
        <v>150</v>
      </c>
      <c r="AU627" s="185" t="s">
        <v>82</v>
      </c>
      <c r="AY627" s="20" t="s">
        <v>147</v>
      </c>
      <c r="BE627" s="186">
        <f>IF(N627="základní",J627,0)</f>
        <v>0</v>
      </c>
      <c r="BF627" s="186">
        <f>IF(N627="snížená",J627,0)</f>
        <v>0</v>
      </c>
      <c r="BG627" s="186">
        <f>IF(N627="zákl. přenesená",J627,0)</f>
        <v>0</v>
      </c>
      <c r="BH627" s="186">
        <f>IF(N627="sníž. přenesená",J627,0)</f>
        <v>0</v>
      </c>
      <c r="BI627" s="186">
        <f>IF(N627="nulová",J627,0)</f>
        <v>0</v>
      </c>
      <c r="BJ627" s="20" t="s">
        <v>80</v>
      </c>
      <c r="BK627" s="186">
        <f>ROUND(I627*H627,2)</f>
        <v>0</v>
      </c>
      <c r="BL627" s="20" t="s">
        <v>511</v>
      </c>
      <c r="BM627" s="185" t="s">
        <v>1384</v>
      </c>
    </row>
    <row r="628" s="2" customFormat="1">
      <c r="A628" s="39"/>
      <c r="B628" s="40"/>
      <c r="C628" s="39"/>
      <c r="D628" s="203" t="s">
        <v>243</v>
      </c>
      <c r="E628" s="39"/>
      <c r="F628" s="204" t="s">
        <v>1385</v>
      </c>
      <c r="G628" s="39"/>
      <c r="H628" s="39"/>
      <c r="I628" s="189"/>
      <c r="J628" s="39"/>
      <c r="K628" s="39"/>
      <c r="L628" s="40"/>
      <c r="M628" s="190"/>
      <c r="N628" s="191"/>
      <c r="O628" s="73"/>
      <c r="P628" s="73"/>
      <c r="Q628" s="73"/>
      <c r="R628" s="73"/>
      <c r="S628" s="73"/>
      <c r="T628" s="74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20" t="s">
        <v>243</v>
      </c>
      <c r="AU628" s="20" t="s">
        <v>82</v>
      </c>
    </row>
    <row r="629" s="14" customFormat="1">
      <c r="A629" s="14"/>
      <c r="B629" s="205"/>
      <c r="C629" s="14"/>
      <c r="D629" s="187" t="s">
        <v>165</v>
      </c>
      <c r="E629" s="206" t="s">
        <v>3</v>
      </c>
      <c r="F629" s="207" t="s">
        <v>1370</v>
      </c>
      <c r="G629" s="14"/>
      <c r="H629" s="206" t="s">
        <v>3</v>
      </c>
      <c r="I629" s="208"/>
      <c r="J629" s="14"/>
      <c r="K629" s="14"/>
      <c r="L629" s="205"/>
      <c r="M629" s="209"/>
      <c r="N629" s="210"/>
      <c r="O629" s="210"/>
      <c r="P629" s="210"/>
      <c r="Q629" s="210"/>
      <c r="R629" s="210"/>
      <c r="S629" s="210"/>
      <c r="T629" s="211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06" t="s">
        <v>165</v>
      </c>
      <c r="AU629" s="206" t="s">
        <v>82</v>
      </c>
      <c r="AV629" s="14" t="s">
        <v>80</v>
      </c>
      <c r="AW629" s="14" t="s">
        <v>33</v>
      </c>
      <c r="AX629" s="14" t="s">
        <v>72</v>
      </c>
      <c r="AY629" s="206" t="s">
        <v>147</v>
      </c>
    </row>
    <row r="630" s="13" customFormat="1">
      <c r="A630" s="13"/>
      <c r="B630" s="192"/>
      <c r="C630" s="13"/>
      <c r="D630" s="187" t="s">
        <v>165</v>
      </c>
      <c r="E630" s="193" t="s">
        <v>3</v>
      </c>
      <c r="F630" s="194" t="s">
        <v>1198</v>
      </c>
      <c r="G630" s="13"/>
      <c r="H630" s="195">
        <v>54</v>
      </c>
      <c r="I630" s="196"/>
      <c r="J630" s="13"/>
      <c r="K630" s="13"/>
      <c r="L630" s="192"/>
      <c r="M630" s="197"/>
      <c r="N630" s="198"/>
      <c r="O630" s="198"/>
      <c r="P630" s="198"/>
      <c r="Q630" s="198"/>
      <c r="R630" s="198"/>
      <c r="S630" s="198"/>
      <c r="T630" s="19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93" t="s">
        <v>165</v>
      </c>
      <c r="AU630" s="193" t="s">
        <v>82</v>
      </c>
      <c r="AV630" s="13" t="s">
        <v>82</v>
      </c>
      <c r="AW630" s="13" t="s">
        <v>33</v>
      </c>
      <c r="AX630" s="13" t="s">
        <v>72</v>
      </c>
      <c r="AY630" s="193" t="s">
        <v>147</v>
      </c>
    </row>
    <row r="631" s="13" customFormat="1">
      <c r="A631" s="13"/>
      <c r="B631" s="192"/>
      <c r="C631" s="13"/>
      <c r="D631" s="187" t="s">
        <v>165</v>
      </c>
      <c r="E631" s="193" t="s">
        <v>3</v>
      </c>
      <c r="F631" s="194" t="s">
        <v>1199</v>
      </c>
      <c r="G631" s="13"/>
      <c r="H631" s="195">
        <v>121.503</v>
      </c>
      <c r="I631" s="196"/>
      <c r="J631" s="13"/>
      <c r="K631" s="13"/>
      <c r="L631" s="192"/>
      <c r="M631" s="197"/>
      <c r="N631" s="198"/>
      <c r="O631" s="198"/>
      <c r="P631" s="198"/>
      <c r="Q631" s="198"/>
      <c r="R631" s="198"/>
      <c r="S631" s="198"/>
      <c r="T631" s="19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93" t="s">
        <v>165</v>
      </c>
      <c r="AU631" s="193" t="s">
        <v>82</v>
      </c>
      <c r="AV631" s="13" t="s">
        <v>82</v>
      </c>
      <c r="AW631" s="13" t="s">
        <v>33</v>
      </c>
      <c r="AX631" s="13" t="s">
        <v>72</v>
      </c>
      <c r="AY631" s="193" t="s">
        <v>147</v>
      </c>
    </row>
    <row r="632" s="13" customFormat="1">
      <c r="A632" s="13"/>
      <c r="B632" s="192"/>
      <c r="C632" s="13"/>
      <c r="D632" s="187" t="s">
        <v>165</v>
      </c>
      <c r="E632" s="193" t="s">
        <v>3</v>
      </c>
      <c r="F632" s="194" t="s">
        <v>1200</v>
      </c>
      <c r="G632" s="13"/>
      <c r="H632" s="195">
        <v>29.280000000000001</v>
      </c>
      <c r="I632" s="196"/>
      <c r="J632" s="13"/>
      <c r="K632" s="13"/>
      <c r="L632" s="192"/>
      <c r="M632" s="197"/>
      <c r="N632" s="198"/>
      <c r="O632" s="198"/>
      <c r="P632" s="198"/>
      <c r="Q632" s="198"/>
      <c r="R632" s="198"/>
      <c r="S632" s="198"/>
      <c r="T632" s="19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93" t="s">
        <v>165</v>
      </c>
      <c r="AU632" s="193" t="s">
        <v>82</v>
      </c>
      <c r="AV632" s="13" t="s">
        <v>82</v>
      </c>
      <c r="AW632" s="13" t="s">
        <v>33</v>
      </c>
      <c r="AX632" s="13" t="s">
        <v>72</v>
      </c>
      <c r="AY632" s="193" t="s">
        <v>147</v>
      </c>
    </row>
    <row r="633" s="15" customFormat="1">
      <c r="A633" s="15"/>
      <c r="B633" s="212"/>
      <c r="C633" s="15"/>
      <c r="D633" s="187" t="s">
        <v>165</v>
      </c>
      <c r="E633" s="213" t="s">
        <v>3</v>
      </c>
      <c r="F633" s="214" t="s">
        <v>247</v>
      </c>
      <c r="G633" s="15"/>
      <c r="H633" s="215">
        <v>204.78299999999999</v>
      </c>
      <c r="I633" s="216"/>
      <c r="J633" s="15"/>
      <c r="K633" s="15"/>
      <c r="L633" s="212"/>
      <c r="M633" s="217"/>
      <c r="N633" s="218"/>
      <c r="O633" s="218"/>
      <c r="P633" s="218"/>
      <c r="Q633" s="218"/>
      <c r="R633" s="218"/>
      <c r="S633" s="218"/>
      <c r="T633" s="219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13" t="s">
        <v>165</v>
      </c>
      <c r="AU633" s="213" t="s">
        <v>82</v>
      </c>
      <c r="AV633" s="15" t="s">
        <v>173</v>
      </c>
      <c r="AW633" s="15" t="s">
        <v>33</v>
      </c>
      <c r="AX633" s="15" t="s">
        <v>80</v>
      </c>
      <c r="AY633" s="213" t="s">
        <v>147</v>
      </c>
    </row>
    <row r="634" s="2" customFormat="1" ht="24.15" customHeight="1">
      <c r="A634" s="39"/>
      <c r="B634" s="173"/>
      <c r="C634" s="174" t="s">
        <v>1386</v>
      </c>
      <c r="D634" s="174" t="s">
        <v>150</v>
      </c>
      <c r="E634" s="175" t="s">
        <v>1387</v>
      </c>
      <c r="F634" s="176" t="s">
        <v>1388</v>
      </c>
      <c r="G634" s="177" t="s">
        <v>219</v>
      </c>
      <c r="H634" s="178">
        <v>270.233</v>
      </c>
      <c r="I634" s="179"/>
      <c r="J634" s="180">
        <f>ROUND(I634*H634,2)</f>
        <v>0</v>
      </c>
      <c r="K634" s="176" t="s">
        <v>241</v>
      </c>
      <c r="L634" s="40"/>
      <c r="M634" s="181" t="s">
        <v>3</v>
      </c>
      <c r="N634" s="182" t="s">
        <v>43</v>
      </c>
      <c r="O634" s="73"/>
      <c r="P634" s="183">
        <f>O634*H634</f>
        <v>0</v>
      </c>
      <c r="Q634" s="183">
        <v>0.00012999999999999999</v>
      </c>
      <c r="R634" s="183">
        <f>Q634*H634</f>
        <v>0.035130289999999995</v>
      </c>
      <c r="S634" s="183">
        <v>0</v>
      </c>
      <c r="T634" s="184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185" t="s">
        <v>511</v>
      </c>
      <c r="AT634" s="185" t="s">
        <v>150</v>
      </c>
      <c r="AU634" s="185" t="s">
        <v>82</v>
      </c>
      <c r="AY634" s="20" t="s">
        <v>147</v>
      </c>
      <c r="BE634" s="186">
        <f>IF(N634="základní",J634,0)</f>
        <v>0</v>
      </c>
      <c r="BF634" s="186">
        <f>IF(N634="snížená",J634,0)</f>
        <v>0</v>
      </c>
      <c r="BG634" s="186">
        <f>IF(N634="zákl. přenesená",J634,0)</f>
        <v>0</v>
      </c>
      <c r="BH634" s="186">
        <f>IF(N634="sníž. přenesená",J634,0)</f>
        <v>0</v>
      </c>
      <c r="BI634" s="186">
        <f>IF(N634="nulová",J634,0)</f>
        <v>0</v>
      </c>
      <c r="BJ634" s="20" t="s">
        <v>80</v>
      </c>
      <c r="BK634" s="186">
        <f>ROUND(I634*H634,2)</f>
        <v>0</v>
      </c>
      <c r="BL634" s="20" t="s">
        <v>511</v>
      </c>
      <c r="BM634" s="185" t="s">
        <v>1389</v>
      </c>
    </row>
    <row r="635" s="2" customFormat="1">
      <c r="A635" s="39"/>
      <c r="B635" s="40"/>
      <c r="C635" s="39"/>
      <c r="D635" s="203" t="s">
        <v>243</v>
      </c>
      <c r="E635" s="39"/>
      <c r="F635" s="204" t="s">
        <v>1390</v>
      </c>
      <c r="G635" s="39"/>
      <c r="H635" s="39"/>
      <c r="I635" s="189"/>
      <c r="J635" s="39"/>
      <c r="K635" s="39"/>
      <c r="L635" s="40"/>
      <c r="M635" s="190"/>
      <c r="N635" s="191"/>
      <c r="O635" s="73"/>
      <c r="P635" s="73"/>
      <c r="Q635" s="73"/>
      <c r="R635" s="73"/>
      <c r="S635" s="73"/>
      <c r="T635" s="74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20" t="s">
        <v>243</v>
      </c>
      <c r="AU635" s="20" t="s">
        <v>82</v>
      </c>
    </row>
    <row r="636" s="14" customFormat="1">
      <c r="A636" s="14"/>
      <c r="B636" s="205"/>
      <c r="C636" s="14"/>
      <c r="D636" s="187" t="s">
        <v>165</v>
      </c>
      <c r="E636" s="206" t="s">
        <v>3</v>
      </c>
      <c r="F636" s="207" t="s">
        <v>1370</v>
      </c>
      <c r="G636" s="14"/>
      <c r="H636" s="206" t="s">
        <v>3</v>
      </c>
      <c r="I636" s="208"/>
      <c r="J636" s="14"/>
      <c r="K636" s="14"/>
      <c r="L636" s="205"/>
      <c r="M636" s="209"/>
      <c r="N636" s="210"/>
      <c r="O636" s="210"/>
      <c r="P636" s="210"/>
      <c r="Q636" s="210"/>
      <c r="R636" s="210"/>
      <c r="S636" s="210"/>
      <c r="T636" s="21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06" t="s">
        <v>165</v>
      </c>
      <c r="AU636" s="206" t="s">
        <v>82</v>
      </c>
      <c r="AV636" s="14" t="s">
        <v>80</v>
      </c>
      <c r="AW636" s="14" t="s">
        <v>33</v>
      </c>
      <c r="AX636" s="14" t="s">
        <v>72</v>
      </c>
      <c r="AY636" s="206" t="s">
        <v>147</v>
      </c>
    </row>
    <row r="637" s="13" customFormat="1">
      <c r="A637" s="13"/>
      <c r="B637" s="192"/>
      <c r="C637" s="13"/>
      <c r="D637" s="187" t="s">
        <v>165</v>
      </c>
      <c r="E637" s="193" t="s">
        <v>3</v>
      </c>
      <c r="F637" s="194" t="s">
        <v>1190</v>
      </c>
      <c r="G637" s="13"/>
      <c r="H637" s="195">
        <v>65.450000000000003</v>
      </c>
      <c r="I637" s="196"/>
      <c r="J637" s="13"/>
      <c r="K637" s="13"/>
      <c r="L637" s="192"/>
      <c r="M637" s="197"/>
      <c r="N637" s="198"/>
      <c r="O637" s="198"/>
      <c r="P637" s="198"/>
      <c r="Q637" s="198"/>
      <c r="R637" s="198"/>
      <c r="S637" s="198"/>
      <c r="T637" s="19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93" t="s">
        <v>165</v>
      </c>
      <c r="AU637" s="193" t="s">
        <v>82</v>
      </c>
      <c r="AV637" s="13" t="s">
        <v>82</v>
      </c>
      <c r="AW637" s="13" t="s">
        <v>33</v>
      </c>
      <c r="AX637" s="13" t="s">
        <v>72</v>
      </c>
      <c r="AY637" s="193" t="s">
        <v>147</v>
      </c>
    </row>
    <row r="638" s="13" customFormat="1">
      <c r="A638" s="13"/>
      <c r="B638" s="192"/>
      <c r="C638" s="13"/>
      <c r="D638" s="187" t="s">
        <v>165</v>
      </c>
      <c r="E638" s="193" t="s">
        <v>3</v>
      </c>
      <c r="F638" s="194" t="s">
        <v>1198</v>
      </c>
      <c r="G638" s="13"/>
      <c r="H638" s="195">
        <v>54</v>
      </c>
      <c r="I638" s="196"/>
      <c r="J638" s="13"/>
      <c r="K638" s="13"/>
      <c r="L638" s="192"/>
      <c r="M638" s="197"/>
      <c r="N638" s="198"/>
      <c r="O638" s="198"/>
      <c r="P638" s="198"/>
      <c r="Q638" s="198"/>
      <c r="R638" s="198"/>
      <c r="S638" s="198"/>
      <c r="T638" s="19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93" t="s">
        <v>165</v>
      </c>
      <c r="AU638" s="193" t="s">
        <v>82</v>
      </c>
      <c r="AV638" s="13" t="s">
        <v>82</v>
      </c>
      <c r="AW638" s="13" t="s">
        <v>33</v>
      </c>
      <c r="AX638" s="13" t="s">
        <v>72</v>
      </c>
      <c r="AY638" s="193" t="s">
        <v>147</v>
      </c>
    </row>
    <row r="639" s="13" customFormat="1">
      <c r="A639" s="13"/>
      <c r="B639" s="192"/>
      <c r="C639" s="13"/>
      <c r="D639" s="187" t="s">
        <v>165</v>
      </c>
      <c r="E639" s="193" t="s">
        <v>3</v>
      </c>
      <c r="F639" s="194" t="s">
        <v>1199</v>
      </c>
      <c r="G639" s="13"/>
      <c r="H639" s="195">
        <v>121.503</v>
      </c>
      <c r="I639" s="196"/>
      <c r="J639" s="13"/>
      <c r="K639" s="13"/>
      <c r="L639" s="192"/>
      <c r="M639" s="197"/>
      <c r="N639" s="198"/>
      <c r="O639" s="198"/>
      <c r="P639" s="198"/>
      <c r="Q639" s="198"/>
      <c r="R639" s="198"/>
      <c r="S639" s="198"/>
      <c r="T639" s="199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93" t="s">
        <v>165</v>
      </c>
      <c r="AU639" s="193" t="s">
        <v>82</v>
      </c>
      <c r="AV639" s="13" t="s">
        <v>82</v>
      </c>
      <c r="AW639" s="13" t="s">
        <v>33</v>
      </c>
      <c r="AX639" s="13" t="s">
        <v>72</v>
      </c>
      <c r="AY639" s="193" t="s">
        <v>147</v>
      </c>
    </row>
    <row r="640" s="13" customFormat="1">
      <c r="A640" s="13"/>
      <c r="B640" s="192"/>
      <c r="C640" s="13"/>
      <c r="D640" s="187" t="s">
        <v>165</v>
      </c>
      <c r="E640" s="193" t="s">
        <v>3</v>
      </c>
      <c r="F640" s="194" t="s">
        <v>1200</v>
      </c>
      <c r="G640" s="13"/>
      <c r="H640" s="195">
        <v>29.280000000000001</v>
      </c>
      <c r="I640" s="196"/>
      <c r="J640" s="13"/>
      <c r="K640" s="13"/>
      <c r="L640" s="192"/>
      <c r="M640" s="197"/>
      <c r="N640" s="198"/>
      <c r="O640" s="198"/>
      <c r="P640" s="198"/>
      <c r="Q640" s="198"/>
      <c r="R640" s="198"/>
      <c r="S640" s="198"/>
      <c r="T640" s="199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93" t="s">
        <v>165</v>
      </c>
      <c r="AU640" s="193" t="s">
        <v>82</v>
      </c>
      <c r="AV640" s="13" t="s">
        <v>82</v>
      </c>
      <c r="AW640" s="13" t="s">
        <v>33</v>
      </c>
      <c r="AX640" s="13" t="s">
        <v>72</v>
      </c>
      <c r="AY640" s="193" t="s">
        <v>147</v>
      </c>
    </row>
    <row r="641" s="15" customFormat="1">
      <c r="A641" s="15"/>
      <c r="B641" s="212"/>
      <c r="C641" s="15"/>
      <c r="D641" s="187" t="s">
        <v>165</v>
      </c>
      <c r="E641" s="213" t="s">
        <v>3</v>
      </c>
      <c r="F641" s="214" t="s">
        <v>247</v>
      </c>
      <c r="G641" s="15"/>
      <c r="H641" s="215">
        <v>270.233</v>
      </c>
      <c r="I641" s="216"/>
      <c r="J641" s="15"/>
      <c r="K641" s="15"/>
      <c r="L641" s="212"/>
      <c r="M641" s="238"/>
      <c r="N641" s="239"/>
      <c r="O641" s="239"/>
      <c r="P641" s="239"/>
      <c r="Q641" s="239"/>
      <c r="R641" s="239"/>
      <c r="S641" s="239"/>
      <c r="T641" s="240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13" t="s">
        <v>165</v>
      </c>
      <c r="AU641" s="213" t="s">
        <v>82</v>
      </c>
      <c r="AV641" s="15" t="s">
        <v>173</v>
      </c>
      <c r="AW641" s="15" t="s">
        <v>33</v>
      </c>
      <c r="AX641" s="15" t="s">
        <v>80</v>
      </c>
      <c r="AY641" s="213" t="s">
        <v>147</v>
      </c>
    </row>
    <row r="642" s="2" customFormat="1" ht="6.96" customHeight="1">
      <c r="A642" s="39"/>
      <c r="B642" s="56"/>
      <c r="C642" s="57"/>
      <c r="D642" s="57"/>
      <c r="E642" s="57"/>
      <c r="F642" s="57"/>
      <c r="G642" s="57"/>
      <c r="H642" s="57"/>
      <c r="I642" s="57"/>
      <c r="J642" s="57"/>
      <c r="K642" s="57"/>
      <c r="L642" s="40"/>
      <c r="M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</row>
  </sheetData>
  <autoFilter ref="C94:K641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4_01/131251105"/>
    <hyperlink ref="F107" r:id="rId2" display="https://podminky.urs.cz/item/CS_URS_2024_01/162751117"/>
    <hyperlink ref="F111" r:id="rId3" display="https://podminky.urs.cz/item/CS_URS_2024_01/162751119"/>
    <hyperlink ref="F116" r:id="rId4" display="https://podminky.urs.cz/item/CS_URS_2024_01/167151111"/>
    <hyperlink ref="F123" r:id="rId5" display="https://podminky.urs.cz/item/CS_URS_2024_01/174151101"/>
    <hyperlink ref="F128" r:id="rId6" display="https://podminky.urs.cz/item/CS_URS_2024_01/181951112"/>
    <hyperlink ref="F131" r:id="rId7" display="https://podminky.urs.cz/item/CS_URS_2024_01/561041111"/>
    <hyperlink ref="F138" r:id="rId8" display="https://podminky.urs.cz/item/CS_URS_2024_01/271532212"/>
    <hyperlink ref="F145" r:id="rId9" display="https://podminky.urs.cz/item/CS_URS_2024_01/273321311"/>
    <hyperlink ref="F152" r:id="rId10" display="https://podminky.urs.cz/item/CS_URS_2024_01/273362021"/>
    <hyperlink ref="F159" r:id="rId11" display="https://podminky.urs.cz/item/CS_URS_2024_01/274322511"/>
    <hyperlink ref="F168" r:id="rId12" display="https://podminky.urs.cz/item/CS_URS_2024_01/274351121"/>
    <hyperlink ref="F177" r:id="rId13" display="https://podminky.urs.cz/item/CS_URS_2024_01/274351122"/>
    <hyperlink ref="F186" r:id="rId14" display="https://podminky.urs.cz/item/CS_URS_2024_01/275361821"/>
    <hyperlink ref="F192" r:id="rId15" display="https://podminky.urs.cz/item/CS_URS_2024_01/311270741"/>
    <hyperlink ref="F209" r:id="rId16" display="https://podminky.urs.cz/item/CS_URS_2024_01/311322611"/>
    <hyperlink ref="F218" r:id="rId17" display="https://podminky.urs.cz/item/CS_URS_2024_01/311351121"/>
    <hyperlink ref="F227" r:id="rId18" display="https://podminky.urs.cz/item/CS_URS_2024_01/311351122"/>
    <hyperlink ref="F236" r:id="rId19" display="https://podminky.urs.cz/item/CS_URS_2024_01/311351911"/>
    <hyperlink ref="F245" r:id="rId20" display="https://podminky.urs.cz/item/CS_URS_2024_01/311361821"/>
    <hyperlink ref="F250" r:id="rId21" display="https://podminky.urs.cz/item/CS_URS_2024_01/317151132"/>
    <hyperlink ref="F255" r:id="rId22" display="https://podminky.urs.cz/item/CS_URS_2024_01/317321411"/>
    <hyperlink ref="F260" r:id="rId23" display="https://podminky.urs.cz/item/CS_URS_2024_01/317351101"/>
    <hyperlink ref="F267" r:id="rId24" display="https://podminky.urs.cz/item/CS_URS_2024_01/317351102"/>
    <hyperlink ref="F274" r:id="rId25" display="https://podminky.urs.cz/item/CS_URS_2024_01/317351103"/>
    <hyperlink ref="F279" r:id="rId26" display="https://podminky.urs.cz/item/CS_URS_2024_01/317361821"/>
    <hyperlink ref="F284" r:id="rId27" display="https://podminky.urs.cz/item/CS_URS_2024_01/330321410"/>
    <hyperlink ref="F293" r:id="rId28" display="https://podminky.urs.cz/item/CS_URS_2024_01/331351125"/>
    <hyperlink ref="F302" r:id="rId29" display="https://podminky.urs.cz/item/CS_URS_2024_01/331351126"/>
    <hyperlink ref="F311" r:id="rId30" display="https://podminky.urs.cz/item/CS_URS_2024_01/331351911"/>
    <hyperlink ref="F320" r:id="rId31" display="https://podminky.urs.cz/item/CS_URS_2024_01/331361821"/>
    <hyperlink ref="F325" r:id="rId32" display="https://podminky.urs.cz/item/CS_URS_2024_01/337171111"/>
    <hyperlink ref="F331" r:id="rId33" display="https://podminky.urs.cz/item/CS_URS_2024_01/342171112"/>
    <hyperlink ref="F339" r:id="rId34" display="https://podminky.urs.cz/item/CS_URS_2024_01/417321515"/>
    <hyperlink ref="F344" r:id="rId35" display="https://podminky.urs.cz/item/CS_URS_2024_01/417351115"/>
    <hyperlink ref="F349" r:id="rId36" display="https://podminky.urs.cz/item/CS_URS_2024_01/417351116"/>
    <hyperlink ref="F354" r:id="rId37" display="https://podminky.urs.cz/item/CS_URS_2024_01/417361821"/>
    <hyperlink ref="F360" r:id="rId38" display="https://podminky.urs.cz/item/CS_URS_2024_01/564671111"/>
    <hyperlink ref="F366" r:id="rId39" display="https://podminky.urs.cz/item/CS_URS_2024_01/564211011"/>
    <hyperlink ref="F371" r:id="rId40" display="https://podminky.urs.cz/item/CS_URS_2024_01/564861011"/>
    <hyperlink ref="F376" r:id="rId41" display="https://podminky.urs.cz/item/CS_URS_2024_01/612131101"/>
    <hyperlink ref="F384" r:id="rId42" display="https://podminky.urs.cz/item/CS_URS_2024_01/612321141"/>
    <hyperlink ref="F392" r:id="rId43" display="https://podminky.urs.cz/item/CS_URS_2024_01/622142001"/>
    <hyperlink ref="F396" r:id="rId44" display="https://podminky.urs.cz/item/CS_URS_2024_01/631311136"/>
    <hyperlink ref="F401" r:id="rId45" display="https://podminky.urs.cz/item/CS_URS_2024_01/631319013"/>
    <hyperlink ref="F406" r:id="rId46" display="https://podminky.urs.cz/item/CS_URS_2024_01/631319202"/>
    <hyperlink ref="F411" r:id="rId47" display="https://podminky.urs.cz/item/CS_URS_2024_01/633121112"/>
    <hyperlink ref="F416" r:id="rId48" display="https://podminky.urs.cz/item/CS_URS_2024_01/637211134"/>
    <hyperlink ref="F420" r:id="rId49" display="https://podminky.urs.cz/item/CS_URS_2024_01/919726122"/>
    <hyperlink ref="F426" r:id="rId50" display="https://podminky.urs.cz/item/CS_URS_2024_01/919111113"/>
    <hyperlink ref="F429" r:id="rId51" display="https://podminky.urs.cz/item/CS_URS_2024_01/919111223"/>
    <hyperlink ref="F432" r:id="rId52" display="https://podminky.urs.cz/item/CS_URS_2024_01/919121223"/>
    <hyperlink ref="F435" r:id="rId53" display="https://podminky.urs.cz/item/CS_URS_2024_01/941321111"/>
    <hyperlink ref="F438" r:id="rId54" display="https://podminky.urs.cz/item/CS_URS_2024_01/941321211"/>
    <hyperlink ref="F442" r:id="rId55" display="https://podminky.urs.cz/item/CS_URS_2024_01/941321811"/>
    <hyperlink ref="F445" r:id="rId56" display="https://podminky.urs.cz/item/CS_URS_2024_01/949101112"/>
    <hyperlink ref="F448" r:id="rId57" display="https://podminky.urs.cz/item/CS_URS_2024_01/952901111"/>
    <hyperlink ref="F454" r:id="rId58" display="https://podminky.urs.cz/item/CS_URS_2024_01/998014211"/>
    <hyperlink ref="F458" r:id="rId59" display="https://podminky.urs.cz/item/CS_URS_2024_01/711191101"/>
    <hyperlink ref="F466" r:id="rId60" display="https://podminky.urs.cz/item/CS_URS_2024_01/711192101"/>
    <hyperlink ref="F474" r:id="rId61" display="https://podminky.urs.cz/item/CS_URS_2024_01/711471051"/>
    <hyperlink ref="F481" r:id="rId62" display="https://podminky.urs.cz/item/CS_URS_2024_01/711472051"/>
    <hyperlink ref="F487" r:id="rId63" display="https://podminky.urs.cz/item/CS_URS_2024_01/711491171"/>
    <hyperlink ref="F494" r:id="rId64" display="https://podminky.urs.cz/item/CS_URS_2024_01/711491172"/>
    <hyperlink ref="F501" r:id="rId65" display="https://podminky.urs.cz/item/CS_URS_2024_01/711491271"/>
    <hyperlink ref="F508" r:id="rId66" display="https://podminky.urs.cz/item/CS_URS_2024_01/711491272"/>
    <hyperlink ref="F515" r:id="rId67" display="https://podminky.urs.cz/item/CS_URS_2024_01/998711102"/>
    <hyperlink ref="F520" r:id="rId68" display="https://podminky.urs.cz/item/CS_URS_2024_01/763131461"/>
    <hyperlink ref="F525" r:id="rId69" display="https://podminky.urs.cz/item/CS_URS_2024_01/763131714"/>
    <hyperlink ref="F530" r:id="rId70" display="https://podminky.urs.cz/item/CS_URS_2024_01/763131722"/>
    <hyperlink ref="F533" r:id="rId71" display="https://podminky.urs.cz/item/CS_URS_2024_01/763131751"/>
    <hyperlink ref="F540" r:id="rId72" display="https://podminky.urs.cz/item/CS_URS_2024_01/998763101"/>
    <hyperlink ref="F543" r:id="rId73" display="https://podminky.urs.cz/item/CS_URS_2024_01/764212663"/>
    <hyperlink ref="F548" r:id="rId74" display="https://podminky.urs.cz/item/CS_URS_2024_01/764213456"/>
    <hyperlink ref="F553" r:id="rId75" display="https://podminky.urs.cz/item/CS_URS_2024_01/764216604"/>
    <hyperlink ref="F558" r:id="rId76" display="https://podminky.urs.cz/item/CS_URS_2024_01/764511602"/>
    <hyperlink ref="F563" r:id="rId77" display="https://podminky.urs.cz/item/CS_URS_2024_01/764511643"/>
    <hyperlink ref="F568" r:id="rId78" display="https://podminky.urs.cz/item/CS_URS_2024_01/764518623"/>
    <hyperlink ref="F573" r:id="rId79" display="https://podminky.urs.cz/item/CS_URS_2024_01/998764102"/>
    <hyperlink ref="F576" r:id="rId80" display="https://podminky.urs.cz/item/CS_URS_2024_01/767391112"/>
    <hyperlink ref="F583" r:id="rId81" display="https://podminky.urs.cz/item/CS_URS_2024_01/767651114"/>
    <hyperlink ref="F589" r:id="rId82" display="https://podminky.urs.cz/item/CS_URS_2024_01/767881118"/>
    <hyperlink ref="F606" r:id="rId83" display="https://podminky.urs.cz/item/CS_URS_2024_01/998767101"/>
    <hyperlink ref="F609" r:id="rId84" display="https://podminky.urs.cz/item/CS_URS_2024_01/784111005"/>
    <hyperlink ref="F617" r:id="rId85" display="https://podminky.urs.cz/item/CS_URS_2024_01/784111015"/>
    <hyperlink ref="F624" r:id="rId86" display="https://podminky.urs.cz/item/CS_URS_2024_01/784161005"/>
    <hyperlink ref="F628" r:id="rId87" display="https://podminky.urs.cz/item/CS_URS_2024_01/784181125"/>
    <hyperlink ref="F635" r:id="rId88" display="https://podminky.urs.cz/item/CS_URS_2024_01/7842110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9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116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118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1391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31.5.2024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120</v>
      </c>
      <c r="F24" s="39"/>
      <c r="G24" s="39"/>
      <c r="H24" s="39"/>
      <c r="I24" s="33" t="s">
        <v>28</v>
      </c>
      <c r="J24" s="28" t="s">
        <v>3</v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26"/>
      <c r="B27" s="127"/>
      <c r="C27" s="126"/>
      <c r="D27" s="126"/>
      <c r="E27" s="37" t="s">
        <v>37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ROUND(J81,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ROUND((SUM(BE81:BE110)),  2)</f>
        <v>0</v>
      </c>
      <c r="G33" s="39"/>
      <c r="H33" s="39"/>
      <c r="I33" s="132">
        <v>0.20999999999999999</v>
      </c>
      <c r="J33" s="131">
        <f>ROUND(((SUM(BE81:BE110))*I33),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ROUND((SUM(BF81:BF110)),  2)</f>
        <v>0</v>
      </c>
      <c r="G34" s="39"/>
      <c r="H34" s="39"/>
      <c r="I34" s="132">
        <v>0.12</v>
      </c>
      <c r="J34" s="131">
        <f>ROUND(((SUM(BF81:BF110))*I34),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ROUND((SUM(BG81:BG110)),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ROUND((SUM(BH81:BH110)),  2)</f>
        <v>0</v>
      </c>
      <c r="G36" s="39"/>
      <c r="H36" s="39"/>
      <c r="I36" s="132">
        <v>0.12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ROUND((SUM(BI81:BI110)),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121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Překladiště a sběrný dvůr TS Bruntál - 0. etapa_soutěž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801 - Vegetační úpravy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Bruntál</v>
      </c>
      <c r="G52" s="39"/>
      <c r="H52" s="39"/>
      <c r="I52" s="33" t="s">
        <v>23</v>
      </c>
      <c r="J52" s="65" t="str">
        <f>IF(J12="","",J12)</f>
        <v>31.5.2024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TS Bruntál s.ro.</v>
      </c>
      <c r="G54" s="39"/>
      <c r="H54" s="39"/>
      <c r="I54" s="33" t="s">
        <v>31</v>
      </c>
      <c r="J54" s="37" t="str">
        <f>E21</f>
        <v>SHB a.s.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Ing. Petr Fraš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122</v>
      </c>
      <c r="D57" s="133"/>
      <c r="E57" s="133"/>
      <c r="F57" s="133"/>
      <c r="G57" s="133"/>
      <c r="H57" s="133"/>
      <c r="I57" s="133"/>
      <c r="J57" s="140" t="s">
        <v>123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124</v>
      </c>
    </row>
    <row r="60" s="9" customFormat="1" ht="24.96" customHeight="1">
      <c r="A60" s="9"/>
      <c r="B60" s="142"/>
      <c r="C60" s="9"/>
      <c r="D60" s="143" t="s">
        <v>232</v>
      </c>
      <c r="E60" s="144"/>
      <c r="F60" s="144"/>
      <c r="G60" s="144"/>
      <c r="H60" s="144"/>
      <c r="I60" s="144"/>
      <c r="J60" s="145">
        <f>J82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6"/>
      <c r="C61" s="10"/>
      <c r="D61" s="147" t="s">
        <v>357</v>
      </c>
      <c r="E61" s="148"/>
      <c r="F61" s="148"/>
      <c r="G61" s="148"/>
      <c r="H61" s="148"/>
      <c r="I61" s="148"/>
      <c r="J61" s="149">
        <f>J83</f>
        <v>0</v>
      </c>
      <c r="K61" s="10"/>
      <c r="L61" s="14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132</v>
      </c>
      <c r="D68" s="39"/>
      <c r="E68" s="39"/>
      <c r="F68" s="39"/>
      <c r="G68" s="39"/>
      <c r="H68" s="39"/>
      <c r="I68" s="39"/>
      <c r="J68" s="39"/>
      <c r="K68" s="39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24" t="str">
        <f>E7</f>
        <v>Překladiště a sběrný dvůr TS Bruntál - 0. etapa_soutěž</v>
      </c>
      <c r="F71" s="33"/>
      <c r="G71" s="33"/>
      <c r="H71" s="33"/>
      <c r="I71" s="39"/>
      <c r="J71" s="39"/>
      <c r="K71" s="3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118</v>
      </c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63" t="str">
        <f>E9</f>
        <v>SO 801 - Vegetační úpravy</v>
      </c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Bruntál</v>
      </c>
      <c r="G75" s="39"/>
      <c r="H75" s="39"/>
      <c r="I75" s="33" t="s">
        <v>23</v>
      </c>
      <c r="J75" s="65" t="str">
        <f>IF(J12="","",J12)</f>
        <v>31.5.2024</v>
      </c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TS Bruntál s.ro.</v>
      </c>
      <c r="G77" s="39"/>
      <c r="H77" s="39"/>
      <c r="I77" s="33" t="s">
        <v>31</v>
      </c>
      <c r="J77" s="37" t="str">
        <f>E21</f>
        <v>SHB a.s.</v>
      </c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>Ing. Petr Fraš</v>
      </c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50"/>
      <c r="B80" s="151"/>
      <c r="C80" s="152" t="s">
        <v>133</v>
      </c>
      <c r="D80" s="153" t="s">
        <v>57</v>
      </c>
      <c r="E80" s="153" t="s">
        <v>53</v>
      </c>
      <c r="F80" s="153" t="s">
        <v>54</v>
      </c>
      <c r="G80" s="153" t="s">
        <v>134</v>
      </c>
      <c r="H80" s="153" t="s">
        <v>135</v>
      </c>
      <c r="I80" s="153" t="s">
        <v>136</v>
      </c>
      <c r="J80" s="153" t="s">
        <v>123</v>
      </c>
      <c r="K80" s="154" t="s">
        <v>137</v>
      </c>
      <c r="L80" s="155"/>
      <c r="M80" s="81" t="s">
        <v>3</v>
      </c>
      <c r="N80" s="82" t="s">
        <v>42</v>
      </c>
      <c r="O80" s="82" t="s">
        <v>138</v>
      </c>
      <c r="P80" s="82" t="s">
        <v>139</v>
      </c>
      <c r="Q80" s="82" t="s">
        <v>140</v>
      </c>
      <c r="R80" s="82" t="s">
        <v>141</v>
      </c>
      <c r="S80" s="82" t="s">
        <v>142</v>
      </c>
      <c r="T80" s="83" t="s">
        <v>143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</row>
    <row r="81" s="2" customFormat="1" ht="22.8" customHeight="1">
      <c r="A81" s="39"/>
      <c r="B81" s="40"/>
      <c r="C81" s="88" t="s">
        <v>144</v>
      </c>
      <c r="D81" s="39"/>
      <c r="E81" s="39"/>
      <c r="F81" s="39"/>
      <c r="G81" s="39"/>
      <c r="H81" s="39"/>
      <c r="I81" s="39"/>
      <c r="J81" s="156">
        <f>BK81</f>
        <v>0</v>
      </c>
      <c r="K81" s="39"/>
      <c r="L81" s="40"/>
      <c r="M81" s="84"/>
      <c r="N81" s="69"/>
      <c r="O81" s="85"/>
      <c r="P81" s="157">
        <f>P82</f>
        <v>0</v>
      </c>
      <c r="Q81" s="85"/>
      <c r="R81" s="157">
        <f>R82</f>
        <v>1.012778</v>
      </c>
      <c r="S81" s="85"/>
      <c r="T81" s="158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71</v>
      </c>
      <c r="AU81" s="20" t="s">
        <v>124</v>
      </c>
      <c r="BK81" s="159">
        <f>BK82</f>
        <v>0</v>
      </c>
    </row>
    <row r="82" s="12" customFormat="1" ht="25.92" customHeight="1">
      <c r="A82" s="12"/>
      <c r="B82" s="160"/>
      <c r="C82" s="12"/>
      <c r="D82" s="161" t="s">
        <v>71</v>
      </c>
      <c r="E82" s="162" t="s">
        <v>235</v>
      </c>
      <c r="F82" s="162" t="s">
        <v>236</v>
      </c>
      <c r="G82" s="12"/>
      <c r="H82" s="12"/>
      <c r="I82" s="163"/>
      <c r="J82" s="164">
        <f>BK82</f>
        <v>0</v>
      </c>
      <c r="K82" s="12"/>
      <c r="L82" s="160"/>
      <c r="M82" s="165"/>
      <c r="N82" s="166"/>
      <c r="O82" s="166"/>
      <c r="P82" s="167">
        <f>P83</f>
        <v>0</v>
      </c>
      <c r="Q82" s="166"/>
      <c r="R82" s="167">
        <f>R83</f>
        <v>1.012778</v>
      </c>
      <c r="S82" s="166"/>
      <c r="T82" s="16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61" t="s">
        <v>80</v>
      </c>
      <c r="AT82" s="169" t="s">
        <v>71</v>
      </c>
      <c r="AU82" s="169" t="s">
        <v>72</v>
      </c>
      <c r="AY82" s="161" t="s">
        <v>147</v>
      </c>
      <c r="BK82" s="170">
        <f>BK83</f>
        <v>0</v>
      </c>
    </row>
    <row r="83" s="12" customFormat="1" ht="22.8" customHeight="1">
      <c r="A83" s="12"/>
      <c r="B83" s="160"/>
      <c r="C83" s="12"/>
      <c r="D83" s="161" t="s">
        <v>71</v>
      </c>
      <c r="E83" s="171" t="s">
        <v>80</v>
      </c>
      <c r="F83" s="171" t="s">
        <v>358</v>
      </c>
      <c r="G83" s="12"/>
      <c r="H83" s="12"/>
      <c r="I83" s="163"/>
      <c r="J83" s="172">
        <f>BK83</f>
        <v>0</v>
      </c>
      <c r="K83" s="12"/>
      <c r="L83" s="160"/>
      <c r="M83" s="165"/>
      <c r="N83" s="166"/>
      <c r="O83" s="166"/>
      <c r="P83" s="167">
        <f>SUM(P84:P110)</f>
        <v>0</v>
      </c>
      <c r="Q83" s="166"/>
      <c r="R83" s="167">
        <f>SUM(R84:R110)</f>
        <v>1.012778</v>
      </c>
      <c r="S83" s="166"/>
      <c r="T83" s="168">
        <f>SUM(T84:T110)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61" t="s">
        <v>80</v>
      </c>
      <c r="AT83" s="169" t="s">
        <v>71</v>
      </c>
      <c r="AU83" s="169" t="s">
        <v>80</v>
      </c>
      <c r="AY83" s="161" t="s">
        <v>147</v>
      </c>
      <c r="BK83" s="170">
        <f>SUM(BK84:BK110)</f>
        <v>0</v>
      </c>
    </row>
    <row r="84" s="2" customFormat="1" ht="24.15" customHeight="1">
      <c r="A84" s="39"/>
      <c r="B84" s="173"/>
      <c r="C84" s="174" t="s">
        <v>80</v>
      </c>
      <c r="D84" s="174" t="s">
        <v>150</v>
      </c>
      <c r="E84" s="175" t="s">
        <v>1392</v>
      </c>
      <c r="F84" s="176" t="s">
        <v>1393</v>
      </c>
      <c r="G84" s="177" t="s">
        <v>219</v>
      </c>
      <c r="H84" s="178">
        <v>138.90000000000001</v>
      </c>
      <c r="I84" s="179"/>
      <c r="J84" s="180">
        <f>ROUND(I84*H84,2)</f>
        <v>0</v>
      </c>
      <c r="K84" s="176" t="s">
        <v>241</v>
      </c>
      <c r="L84" s="40"/>
      <c r="M84" s="181" t="s">
        <v>3</v>
      </c>
      <c r="N84" s="182" t="s">
        <v>43</v>
      </c>
      <c r="O84" s="73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85" t="s">
        <v>173</v>
      </c>
      <c r="AT84" s="185" t="s">
        <v>150</v>
      </c>
      <c r="AU84" s="185" t="s">
        <v>82</v>
      </c>
      <c r="AY84" s="20" t="s">
        <v>147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20" t="s">
        <v>80</v>
      </c>
      <c r="BK84" s="186">
        <f>ROUND(I84*H84,2)</f>
        <v>0</v>
      </c>
      <c r="BL84" s="20" t="s">
        <v>173</v>
      </c>
      <c r="BM84" s="185" t="s">
        <v>1394</v>
      </c>
    </row>
    <row r="85" s="2" customFormat="1">
      <c r="A85" s="39"/>
      <c r="B85" s="40"/>
      <c r="C85" s="39"/>
      <c r="D85" s="203" t="s">
        <v>243</v>
      </c>
      <c r="E85" s="39"/>
      <c r="F85" s="204" t="s">
        <v>1395</v>
      </c>
      <c r="G85" s="39"/>
      <c r="H85" s="39"/>
      <c r="I85" s="189"/>
      <c r="J85" s="39"/>
      <c r="K85" s="39"/>
      <c r="L85" s="40"/>
      <c r="M85" s="190"/>
      <c r="N85" s="191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243</v>
      </c>
      <c r="AU85" s="20" t="s">
        <v>82</v>
      </c>
    </row>
    <row r="86" s="13" customFormat="1">
      <c r="A86" s="13"/>
      <c r="B86" s="192"/>
      <c r="C86" s="13"/>
      <c r="D86" s="187" t="s">
        <v>165</v>
      </c>
      <c r="E86" s="193" t="s">
        <v>3</v>
      </c>
      <c r="F86" s="194" t="s">
        <v>1396</v>
      </c>
      <c r="G86" s="13"/>
      <c r="H86" s="195">
        <v>138.90000000000001</v>
      </c>
      <c r="I86" s="196"/>
      <c r="J86" s="13"/>
      <c r="K86" s="13"/>
      <c r="L86" s="192"/>
      <c r="M86" s="197"/>
      <c r="N86" s="198"/>
      <c r="O86" s="198"/>
      <c r="P86" s="198"/>
      <c r="Q86" s="198"/>
      <c r="R86" s="198"/>
      <c r="S86" s="198"/>
      <c r="T86" s="199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193" t="s">
        <v>165</v>
      </c>
      <c r="AU86" s="193" t="s">
        <v>82</v>
      </c>
      <c r="AV86" s="13" t="s">
        <v>82</v>
      </c>
      <c r="AW86" s="13" t="s">
        <v>33</v>
      </c>
      <c r="AX86" s="13" t="s">
        <v>80</v>
      </c>
      <c r="AY86" s="193" t="s">
        <v>147</v>
      </c>
    </row>
    <row r="87" s="2" customFormat="1" ht="16.5" customHeight="1">
      <c r="A87" s="39"/>
      <c r="B87" s="173"/>
      <c r="C87" s="228" t="s">
        <v>82</v>
      </c>
      <c r="D87" s="228" t="s">
        <v>457</v>
      </c>
      <c r="E87" s="229" t="s">
        <v>1397</v>
      </c>
      <c r="F87" s="230" t="s">
        <v>1398</v>
      </c>
      <c r="G87" s="231" t="s">
        <v>699</v>
      </c>
      <c r="H87" s="232">
        <v>2.778</v>
      </c>
      <c r="I87" s="233"/>
      <c r="J87" s="234">
        <f>ROUND(I87*H87,2)</f>
        <v>0</v>
      </c>
      <c r="K87" s="230" t="s">
        <v>241</v>
      </c>
      <c r="L87" s="235"/>
      <c r="M87" s="236" t="s">
        <v>3</v>
      </c>
      <c r="N87" s="237" t="s">
        <v>43</v>
      </c>
      <c r="O87" s="73"/>
      <c r="P87" s="183">
        <f>O87*H87</f>
        <v>0</v>
      </c>
      <c r="Q87" s="183">
        <v>0.001</v>
      </c>
      <c r="R87" s="183">
        <f>Q87*H87</f>
        <v>0.0027780000000000001</v>
      </c>
      <c r="S87" s="183">
        <v>0</v>
      </c>
      <c r="T87" s="184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85" t="s">
        <v>194</v>
      </c>
      <c r="AT87" s="185" t="s">
        <v>457</v>
      </c>
      <c r="AU87" s="185" t="s">
        <v>82</v>
      </c>
      <c r="AY87" s="20" t="s">
        <v>147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20" t="s">
        <v>80</v>
      </c>
      <c r="BK87" s="186">
        <f>ROUND(I87*H87,2)</f>
        <v>0</v>
      </c>
      <c r="BL87" s="20" t="s">
        <v>173</v>
      </c>
      <c r="BM87" s="185" t="s">
        <v>1399</v>
      </c>
    </row>
    <row r="88" s="13" customFormat="1">
      <c r="A88" s="13"/>
      <c r="B88" s="192"/>
      <c r="C88" s="13"/>
      <c r="D88" s="187" t="s">
        <v>165</v>
      </c>
      <c r="E88" s="193" t="s">
        <v>3</v>
      </c>
      <c r="F88" s="194" t="s">
        <v>1400</v>
      </c>
      <c r="G88" s="13"/>
      <c r="H88" s="195">
        <v>2.778</v>
      </c>
      <c r="I88" s="196"/>
      <c r="J88" s="13"/>
      <c r="K88" s="13"/>
      <c r="L88" s="192"/>
      <c r="M88" s="197"/>
      <c r="N88" s="198"/>
      <c r="O88" s="198"/>
      <c r="P88" s="198"/>
      <c r="Q88" s="198"/>
      <c r="R88" s="198"/>
      <c r="S88" s="198"/>
      <c r="T88" s="19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193" t="s">
        <v>165</v>
      </c>
      <c r="AU88" s="193" t="s">
        <v>82</v>
      </c>
      <c r="AV88" s="13" t="s">
        <v>82</v>
      </c>
      <c r="AW88" s="13" t="s">
        <v>33</v>
      </c>
      <c r="AX88" s="13" t="s">
        <v>80</v>
      </c>
      <c r="AY88" s="193" t="s">
        <v>147</v>
      </c>
    </row>
    <row r="89" s="2" customFormat="1" ht="24.15" customHeight="1">
      <c r="A89" s="39"/>
      <c r="B89" s="173"/>
      <c r="C89" s="174" t="s">
        <v>166</v>
      </c>
      <c r="D89" s="174" t="s">
        <v>150</v>
      </c>
      <c r="E89" s="175" t="s">
        <v>1401</v>
      </c>
      <c r="F89" s="176" t="s">
        <v>1402</v>
      </c>
      <c r="G89" s="177" t="s">
        <v>219</v>
      </c>
      <c r="H89" s="178">
        <v>138.90000000000001</v>
      </c>
      <c r="I89" s="179"/>
      <c r="J89" s="180">
        <f>ROUND(I89*H89,2)</f>
        <v>0</v>
      </c>
      <c r="K89" s="176" t="s">
        <v>241</v>
      </c>
      <c r="L89" s="40"/>
      <c r="M89" s="181" t="s">
        <v>3</v>
      </c>
      <c r="N89" s="182" t="s">
        <v>43</v>
      </c>
      <c r="O89" s="7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85" t="s">
        <v>173</v>
      </c>
      <c r="AT89" s="185" t="s">
        <v>150</v>
      </c>
      <c r="AU89" s="185" t="s">
        <v>82</v>
      </c>
      <c r="AY89" s="20" t="s">
        <v>147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20" t="s">
        <v>80</v>
      </c>
      <c r="BK89" s="186">
        <f>ROUND(I89*H89,2)</f>
        <v>0</v>
      </c>
      <c r="BL89" s="20" t="s">
        <v>173</v>
      </c>
      <c r="BM89" s="185" t="s">
        <v>1403</v>
      </c>
    </row>
    <row r="90" s="2" customFormat="1">
      <c r="A90" s="39"/>
      <c r="B90" s="40"/>
      <c r="C90" s="39"/>
      <c r="D90" s="203" t="s">
        <v>243</v>
      </c>
      <c r="E90" s="39"/>
      <c r="F90" s="204" t="s">
        <v>1404</v>
      </c>
      <c r="G90" s="39"/>
      <c r="H90" s="39"/>
      <c r="I90" s="189"/>
      <c r="J90" s="39"/>
      <c r="K90" s="39"/>
      <c r="L90" s="40"/>
      <c r="M90" s="190"/>
      <c r="N90" s="191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243</v>
      </c>
      <c r="AU90" s="20" t="s">
        <v>82</v>
      </c>
    </row>
    <row r="91" s="14" customFormat="1">
      <c r="A91" s="14"/>
      <c r="B91" s="205"/>
      <c r="C91" s="14"/>
      <c r="D91" s="187" t="s">
        <v>165</v>
      </c>
      <c r="E91" s="206" t="s">
        <v>3</v>
      </c>
      <c r="F91" s="207" t="s">
        <v>1405</v>
      </c>
      <c r="G91" s="14"/>
      <c r="H91" s="206" t="s">
        <v>3</v>
      </c>
      <c r="I91" s="208"/>
      <c r="J91" s="14"/>
      <c r="K91" s="14"/>
      <c r="L91" s="205"/>
      <c r="M91" s="209"/>
      <c r="N91" s="210"/>
      <c r="O91" s="210"/>
      <c r="P91" s="210"/>
      <c r="Q91" s="210"/>
      <c r="R91" s="210"/>
      <c r="S91" s="210"/>
      <c r="T91" s="211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06" t="s">
        <v>165</v>
      </c>
      <c r="AU91" s="206" t="s">
        <v>82</v>
      </c>
      <c r="AV91" s="14" t="s">
        <v>80</v>
      </c>
      <c r="AW91" s="14" t="s">
        <v>33</v>
      </c>
      <c r="AX91" s="14" t="s">
        <v>72</v>
      </c>
      <c r="AY91" s="206" t="s">
        <v>147</v>
      </c>
    </row>
    <row r="92" s="13" customFormat="1">
      <c r="A92" s="13"/>
      <c r="B92" s="192"/>
      <c r="C92" s="13"/>
      <c r="D92" s="187" t="s">
        <v>165</v>
      </c>
      <c r="E92" s="193" t="s">
        <v>3</v>
      </c>
      <c r="F92" s="194" t="s">
        <v>1396</v>
      </c>
      <c r="G92" s="13"/>
      <c r="H92" s="195">
        <v>138.90000000000001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165</v>
      </c>
      <c r="AU92" s="193" t="s">
        <v>82</v>
      </c>
      <c r="AV92" s="13" t="s">
        <v>82</v>
      </c>
      <c r="AW92" s="13" t="s">
        <v>33</v>
      </c>
      <c r="AX92" s="13" t="s">
        <v>80</v>
      </c>
      <c r="AY92" s="193" t="s">
        <v>147</v>
      </c>
    </row>
    <row r="93" s="2" customFormat="1" ht="24.15" customHeight="1">
      <c r="A93" s="39"/>
      <c r="B93" s="173"/>
      <c r="C93" s="174" t="s">
        <v>173</v>
      </c>
      <c r="D93" s="174" t="s">
        <v>150</v>
      </c>
      <c r="E93" s="175" t="s">
        <v>1406</v>
      </c>
      <c r="F93" s="176" t="s">
        <v>1407</v>
      </c>
      <c r="G93" s="177" t="s">
        <v>366</v>
      </c>
      <c r="H93" s="178">
        <v>5</v>
      </c>
      <c r="I93" s="179"/>
      <c r="J93" s="180">
        <f>ROUND(I93*H93,2)</f>
        <v>0</v>
      </c>
      <c r="K93" s="176" t="s">
        <v>241</v>
      </c>
      <c r="L93" s="40"/>
      <c r="M93" s="181" t="s">
        <v>3</v>
      </c>
      <c r="N93" s="182" t="s">
        <v>43</v>
      </c>
      <c r="O93" s="73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85" t="s">
        <v>173</v>
      </c>
      <c r="AT93" s="185" t="s">
        <v>150</v>
      </c>
      <c r="AU93" s="185" t="s">
        <v>82</v>
      </c>
      <c r="AY93" s="20" t="s">
        <v>147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20" t="s">
        <v>80</v>
      </c>
      <c r="BK93" s="186">
        <f>ROUND(I93*H93,2)</f>
        <v>0</v>
      </c>
      <c r="BL93" s="20" t="s">
        <v>173</v>
      </c>
      <c r="BM93" s="185" t="s">
        <v>1408</v>
      </c>
    </row>
    <row r="94" s="2" customFormat="1">
      <c r="A94" s="39"/>
      <c r="B94" s="40"/>
      <c r="C94" s="39"/>
      <c r="D94" s="203" t="s">
        <v>243</v>
      </c>
      <c r="E94" s="39"/>
      <c r="F94" s="204" t="s">
        <v>1409</v>
      </c>
      <c r="G94" s="39"/>
      <c r="H94" s="39"/>
      <c r="I94" s="189"/>
      <c r="J94" s="39"/>
      <c r="K94" s="39"/>
      <c r="L94" s="40"/>
      <c r="M94" s="190"/>
      <c r="N94" s="191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243</v>
      </c>
      <c r="AU94" s="20" t="s">
        <v>82</v>
      </c>
    </row>
    <row r="95" s="2" customFormat="1" ht="16.5" customHeight="1">
      <c r="A95" s="39"/>
      <c r="B95" s="173"/>
      <c r="C95" s="228" t="s">
        <v>146</v>
      </c>
      <c r="D95" s="228" t="s">
        <v>457</v>
      </c>
      <c r="E95" s="229" t="s">
        <v>1410</v>
      </c>
      <c r="F95" s="230" t="s">
        <v>1411</v>
      </c>
      <c r="G95" s="231" t="s">
        <v>240</v>
      </c>
      <c r="H95" s="232">
        <v>3</v>
      </c>
      <c r="I95" s="233"/>
      <c r="J95" s="234">
        <f>ROUND(I95*H95,2)</f>
        <v>0</v>
      </c>
      <c r="K95" s="230" t="s">
        <v>241</v>
      </c>
      <c r="L95" s="235"/>
      <c r="M95" s="236" t="s">
        <v>3</v>
      </c>
      <c r="N95" s="237" t="s">
        <v>43</v>
      </c>
      <c r="O95" s="73"/>
      <c r="P95" s="183">
        <f>O95*H95</f>
        <v>0</v>
      </c>
      <c r="Q95" s="183">
        <v>0.22</v>
      </c>
      <c r="R95" s="183">
        <f>Q95*H95</f>
        <v>0.66000000000000003</v>
      </c>
      <c r="S95" s="183">
        <v>0</v>
      </c>
      <c r="T95" s="18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5" t="s">
        <v>194</v>
      </c>
      <c r="AT95" s="185" t="s">
        <v>457</v>
      </c>
      <c r="AU95" s="185" t="s">
        <v>82</v>
      </c>
      <c r="AY95" s="20" t="s">
        <v>147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0" t="s">
        <v>80</v>
      </c>
      <c r="BK95" s="186">
        <f>ROUND(I95*H95,2)</f>
        <v>0</v>
      </c>
      <c r="BL95" s="20" t="s">
        <v>173</v>
      </c>
      <c r="BM95" s="185" t="s">
        <v>1412</v>
      </c>
    </row>
    <row r="96" s="2" customFormat="1" ht="24.15" customHeight="1">
      <c r="A96" s="39"/>
      <c r="B96" s="173"/>
      <c r="C96" s="174" t="s">
        <v>182</v>
      </c>
      <c r="D96" s="174" t="s">
        <v>150</v>
      </c>
      <c r="E96" s="175" t="s">
        <v>1413</v>
      </c>
      <c r="F96" s="176" t="s">
        <v>1414</v>
      </c>
      <c r="G96" s="177" t="s">
        <v>366</v>
      </c>
      <c r="H96" s="178">
        <v>5</v>
      </c>
      <c r="I96" s="179"/>
      <c r="J96" s="180">
        <f>ROUND(I96*H96,2)</f>
        <v>0</v>
      </c>
      <c r="K96" s="176" t="s">
        <v>162</v>
      </c>
      <c r="L96" s="40"/>
      <c r="M96" s="181" t="s">
        <v>3</v>
      </c>
      <c r="N96" s="182" t="s">
        <v>43</v>
      </c>
      <c r="O96" s="73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5" t="s">
        <v>173</v>
      </c>
      <c r="AT96" s="185" t="s">
        <v>150</v>
      </c>
      <c r="AU96" s="185" t="s">
        <v>82</v>
      </c>
      <c r="AY96" s="20" t="s">
        <v>147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20" t="s">
        <v>80</v>
      </c>
      <c r="BK96" s="186">
        <f>ROUND(I96*H96,2)</f>
        <v>0</v>
      </c>
      <c r="BL96" s="20" t="s">
        <v>173</v>
      </c>
      <c r="BM96" s="185" t="s">
        <v>1415</v>
      </c>
    </row>
    <row r="97" s="14" customFormat="1">
      <c r="A97" s="14"/>
      <c r="B97" s="205"/>
      <c r="C97" s="14"/>
      <c r="D97" s="187" t="s">
        <v>165</v>
      </c>
      <c r="E97" s="206" t="s">
        <v>3</v>
      </c>
      <c r="F97" s="207" t="s">
        <v>1416</v>
      </c>
      <c r="G97" s="14"/>
      <c r="H97" s="206" t="s">
        <v>3</v>
      </c>
      <c r="I97" s="208"/>
      <c r="J97" s="14"/>
      <c r="K97" s="14"/>
      <c r="L97" s="205"/>
      <c r="M97" s="209"/>
      <c r="N97" s="210"/>
      <c r="O97" s="210"/>
      <c r="P97" s="210"/>
      <c r="Q97" s="210"/>
      <c r="R97" s="210"/>
      <c r="S97" s="210"/>
      <c r="T97" s="21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06" t="s">
        <v>165</v>
      </c>
      <c r="AU97" s="206" t="s">
        <v>82</v>
      </c>
      <c r="AV97" s="14" t="s">
        <v>80</v>
      </c>
      <c r="AW97" s="14" t="s">
        <v>33</v>
      </c>
      <c r="AX97" s="14" t="s">
        <v>72</v>
      </c>
      <c r="AY97" s="206" t="s">
        <v>147</v>
      </c>
    </row>
    <row r="98" s="13" customFormat="1">
      <c r="A98" s="13"/>
      <c r="B98" s="192"/>
      <c r="C98" s="13"/>
      <c r="D98" s="187" t="s">
        <v>165</v>
      </c>
      <c r="E98" s="193" t="s">
        <v>3</v>
      </c>
      <c r="F98" s="194" t="s">
        <v>146</v>
      </c>
      <c r="G98" s="13"/>
      <c r="H98" s="195">
        <v>5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165</v>
      </c>
      <c r="AU98" s="193" t="s">
        <v>82</v>
      </c>
      <c r="AV98" s="13" t="s">
        <v>82</v>
      </c>
      <c r="AW98" s="13" t="s">
        <v>33</v>
      </c>
      <c r="AX98" s="13" t="s">
        <v>80</v>
      </c>
      <c r="AY98" s="193" t="s">
        <v>147</v>
      </c>
    </row>
    <row r="99" s="2" customFormat="1" ht="16.5" customHeight="1">
      <c r="A99" s="39"/>
      <c r="B99" s="173"/>
      <c r="C99" s="228" t="s">
        <v>187</v>
      </c>
      <c r="D99" s="228" t="s">
        <v>457</v>
      </c>
      <c r="E99" s="229" t="s">
        <v>1417</v>
      </c>
      <c r="F99" s="230" t="s">
        <v>1418</v>
      </c>
      <c r="G99" s="231" t="s">
        <v>366</v>
      </c>
      <c r="H99" s="232">
        <v>5</v>
      </c>
      <c r="I99" s="233"/>
      <c r="J99" s="234">
        <f>ROUND(I99*H99,2)</f>
        <v>0</v>
      </c>
      <c r="K99" s="230" t="s">
        <v>162</v>
      </c>
      <c r="L99" s="235"/>
      <c r="M99" s="236" t="s">
        <v>3</v>
      </c>
      <c r="N99" s="237" t="s">
        <v>43</v>
      </c>
      <c r="O99" s="73"/>
      <c r="P99" s="183">
        <f>O99*H99</f>
        <v>0</v>
      </c>
      <c r="Q99" s="183">
        <v>0.070000000000000007</v>
      </c>
      <c r="R99" s="183">
        <f>Q99*H99</f>
        <v>0.35000000000000003</v>
      </c>
      <c r="S99" s="183">
        <v>0</v>
      </c>
      <c r="T99" s="18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5" t="s">
        <v>194</v>
      </c>
      <c r="AT99" s="185" t="s">
        <v>457</v>
      </c>
      <c r="AU99" s="185" t="s">
        <v>82</v>
      </c>
      <c r="AY99" s="20" t="s">
        <v>147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20" t="s">
        <v>80</v>
      </c>
      <c r="BK99" s="186">
        <f>ROUND(I99*H99,2)</f>
        <v>0</v>
      </c>
      <c r="BL99" s="20" t="s">
        <v>173</v>
      </c>
      <c r="BM99" s="185" t="s">
        <v>1419</v>
      </c>
    </row>
    <row r="100" s="2" customFormat="1" ht="24.15" customHeight="1">
      <c r="A100" s="39"/>
      <c r="B100" s="173"/>
      <c r="C100" s="174" t="s">
        <v>194</v>
      </c>
      <c r="D100" s="174" t="s">
        <v>150</v>
      </c>
      <c r="E100" s="175" t="s">
        <v>1420</v>
      </c>
      <c r="F100" s="176" t="s">
        <v>1421</v>
      </c>
      <c r="G100" s="177" t="s">
        <v>219</v>
      </c>
      <c r="H100" s="178">
        <v>208.34999999999999</v>
      </c>
      <c r="I100" s="179"/>
      <c r="J100" s="180">
        <f>ROUND(I100*H100,2)</f>
        <v>0</v>
      </c>
      <c r="K100" s="176" t="s">
        <v>241</v>
      </c>
      <c r="L100" s="40"/>
      <c r="M100" s="181" t="s">
        <v>3</v>
      </c>
      <c r="N100" s="182" t="s">
        <v>43</v>
      </c>
      <c r="O100" s="73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5" t="s">
        <v>173</v>
      </c>
      <c r="AT100" s="185" t="s">
        <v>150</v>
      </c>
      <c r="AU100" s="185" t="s">
        <v>82</v>
      </c>
      <c r="AY100" s="20" t="s">
        <v>147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0" t="s">
        <v>80</v>
      </c>
      <c r="BK100" s="186">
        <f>ROUND(I100*H100,2)</f>
        <v>0</v>
      </c>
      <c r="BL100" s="20" t="s">
        <v>173</v>
      </c>
      <c r="BM100" s="185" t="s">
        <v>1422</v>
      </c>
    </row>
    <row r="101" s="2" customFormat="1">
      <c r="A101" s="39"/>
      <c r="B101" s="40"/>
      <c r="C101" s="39"/>
      <c r="D101" s="203" t="s">
        <v>243</v>
      </c>
      <c r="E101" s="39"/>
      <c r="F101" s="204" t="s">
        <v>1423</v>
      </c>
      <c r="G101" s="39"/>
      <c r="H101" s="39"/>
      <c r="I101" s="189"/>
      <c r="J101" s="39"/>
      <c r="K101" s="39"/>
      <c r="L101" s="40"/>
      <c r="M101" s="190"/>
      <c r="N101" s="191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243</v>
      </c>
      <c r="AU101" s="20" t="s">
        <v>82</v>
      </c>
    </row>
    <row r="102" s="14" customFormat="1">
      <c r="A102" s="14"/>
      <c r="B102" s="205"/>
      <c r="C102" s="14"/>
      <c r="D102" s="187" t="s">
        <v>165</v>
      </c>
      <c r="E102" s="206" t="s">
        <v>3</v>
      </c>
      <c r="F102" s="207" t="s">
        <v>1424</v>
      </c>
      <c r="G102" s="14"/>
      <c r="H102" s="206" t="s">
        <v>3</v>
      </c>
      <c r="I102" s="208"/>
      <c r="J102" s="14"/>
      <c r="K102" s="14"/>
      <c r="L102" s="205"/>
      <c r="M102" s="209"/>
      <c r="N102" s="210"/>
      <c r="O102" s="210"/>
      <c r="P102" s="210"/>
      <c r="Q102" s="210"/>
      <c r="R102" s="210"/>
      <c r="S102" s="210"/>
      <c r="T102" s="21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06" t="s">
        <v>165</v>
      </c>
      <c r="AU102" s="206" t="s">
        <v>82</v>
      </c>
      <c r="AV102" s="14" t="s">
        <v>80</v>
      </c>
      <c r="AW102" s="14" t="s">
        <v>33</v>
      </c>
      <c r="AX102" s="14" t="s">
        <v>72</v>
      </c>
      <c r="AY102" s="206" t="s">
        <v>147</v>
      </c>
    </row>
    <row r="103" s="13" customFormat="1">
      <c r="A103" s="13"/>
      <c r="B103" s="192"/>
      <c r="C103" s="13"/>
      <c r="D103" s="187" t="s">
        <v>165</v>
      </c>
      <c r="E103" s="193" t="s">
        <v>3</v>
      </c>
      <c r="F103" s="194" t="s">
        <v>1425</v>
      </c>
      <c r="G103" s="13"/>
      <c r="H103" s="195">
        <v>208.34999999999999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165</v>
      </c>
      <c r="AU103" s="193" t="s">
        <v>82</v>
      </c>
      <c r="AV103" s="13" t="s">
        <v>82</v>
      </c>
      <c r="AW103" s="13" t="s">
        <v>33</v>
      </c>
      <c r="AX103" s="13" t="s">
        <v>80</v>
      </c>
      <c r="AY103" s="193" t="s">
        <v>147</v>
      </c>
    </row>
    <row r="104" s="2" customFormat="1" ht="16.5" customHeight="1">
      <c r="A104" s="39"/>
      <c r="B104" s="173"/>
      <c r="C104" s="174" t="s">
        <v>199</v>
      </c>
      <c r="D104" s="174" t="s">
        <v>150</v>
      </c>
      <c r="E104" s="175" t="s">
        <v>1426</v>
      </c>
      <c r="F104" s="176" t="s">
        <v>1427</v>
      </c>
      <c r="G104" s="177" t="s">
        <v>219</v>
      </c>
      <c r="H104" s="178">
        <v>138.90000000000001</v>
      </c>
      <c r="I104" s="179"/>
      <c r="J104" s="180">
        <f>ROUND(I104*H104,2)</f>
        <v>0</v>
      </c>
      <c r="K104" s="176" t="s">
        <v>162</v>
      </c>
      <c r="L104" s="40"/>
      <c r="M104" s="181" t="s">
        <v>3</v>
      </c>
      <c r="N104" s="182" t="s">
        <v>43</v>
      </c>
      <c r="O104" s="7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85" t="s">
        <v>173</v>
      </c>
      <c r="AT104" s="185" t="s">
        <v>150</v>
      </c>
      <c r="AU104" s="185" t="s">
        <v>82</v>
      </c>
      <c r="AY104" s="20" t="s">
        <v>147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0" t="s">
        <v>80</v>
      </c>
      <c r="BK104" s="186">
        <f>ROUND(I104*H104,2)</f>
        <v>0</v>
      </c>
      <c r="BL104" s="20" t="s">
        <v>173</v>
      </c>
      <c r="BM104" s="185" t="s">
        <v>1428</v>
      </c>
    </row>
    <row r="105" s="14" customFormat="1">
      <c r="A105" s="14"/>
      <c r="B105" s="205"/>
      <c r="C105" s="14"/>
      <c r="D105" s="187" t="s">
        <v>165</v>
      </c>
      <c r="E105" s="206" t="s">
        <v>3</v>
      </c>
      <c r="F105" s="207" t="s">
        <v>1429</v>
      </c>
      <c r="G105" s="14"/>
      <c r="H105" s="206" t="s">
        <v>3</v>
      </c>
      <c r="I105" s="208"/>
      <c r="J105" s="14"/>
      <c r="K105" s="14"/>
      <c r="L105" s="205"/>
      <c r="M105" s="209"/>
      <c r="N105" s="210"/>
      <c r="O105" s="210"/>
      <c r="P105" s="210"/>
      <c r="Q105" s="210"/>
      <c r="R105" s="210"/>
      <c r="S105" s="210"/>
      <c r="T105" s="21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06" t="s">
        <v>165</v>
      </c>
      <c r="AU105" s="206" t="s">
        <v>82</v>
      </c>
      <c r="AV105" s="14" t="s">
        <v>80</v>
      </c>
      <c r="AW105" s="14" t="s">
        <v>33</v>
      </c>
      <c r="AX105" s="14" t="s">
        <v>72</v>
      </c>
      <c r="AY105" s="206" t="s">
        <v>147</v>
      </c>
    </row>
    <row r="106" s="14" customFormat="1">
      <c r="A106" s="14"/>
      <c r="B106" s="205"/>
      <c r="C106" s="14"/>
      <c r="D106" s="187" t="s">
        <v>165</v>
      </c>
      <c r="E106" s="206" t="s">
        <v>3</v>
      </c>
      <c r="F106" s="207" t="s">
        <v>1430</v>
      </c>
      <c r="G106" s="14"/>
      <c r="H106" s="206" t="s">
        <v>3</v>
      </c>
      <c r="I106" s="208"/>
      <c r="J106" s="14"/>
      <c r="K106" s="14"/>
      <c r="L106" s="205"/>
      <c r="M106" s="209"/>
      <c r="N106" s="210"/>
      <c r="O106" s="210"/>
      <c r="P106" s="210"/>
      <c r="Q106" s="210"/>
      <c r="R106" s="210"/>
      <c r="S106" s="210"/>
      <c r="T106" s="21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06" t="s">
        <v>165</v>
      </c>
      <c r="AU106" s="206" t="s">
        <v>82</v>
      </c>
      <c r="AV106" s="14" t="s">
        <v>80</v>
      </c>
      <c r="AW106" s="14" t="s">
        <v>33</v>
      </c>
      <c r="AX106" s="14" t="s">
        <v>72</v>
      </c>
      <c r="AY106" s="206" t="s">
        <v>147</v>
      </c>
    </row>
    <row r="107" s="14" customFormat="1">
      <c r="A107" s="14"/>
      <c r="B107" s="205"/>
      <c r="C107" s="14"/>
      <c r="D107" s="187" t="s">
        <v>165</v>
      </c>
      <c r="E107" s="206" t="s">
        <v>3</v>
      </c>
      <c r="F107" s="207" t="s">
        <v>1431</v>
      </c>
      <c r="G107" s="14"/>
      <c r="H107" s="206" t="s">
        <v>3</v>
      </c>
      <c r="I107" s="208"/>
      <c r="J107" s="14"/>
      <c r="K107" s="14"/>
      <c r="L107" s="205"/>
      <c r="M107" s="209"/>
      <c r="N107" s="210"/>
      <c r="O107" s="210"/>
      <c r="P107" s="210"/>
      <c r="Q107" s="210"/>
      <c r="R107" s="210"/>
      <c r="S107" s="210"/>
      <c r="T107" s="21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06" t="s">
        <v>165</v>
      </c>
      <c r="AU107" s="206" t="s">
        <v>82</v>
      </c>
      <c r="AV107" s="14" t="s">
        <v>80</v>
      </c>
      <c r="AW107" s="14" t="s">
        <v>33</v>
      </c>
      <c r="AX107" s="14" t="s">
        <v>72</v>
      </c>
      <c r="AY107" s="206" t="s">
        <v>147</v>
      </c>
    </row>
    <row r="108" s="13" customFormat="1">
      <c r="A108" s="13"/>
      <c r="B108" s="192"/>
      <c r="C108" s="13"/>
      <c r="D108" s="187" t="s">
        <v>165</v>
      </c>
      <c r="E108" s="193" t="s">
        <v>3</v>
      </c>
      <c r="F108" s="194" t="s">
        <v>1396</v>
      </c>
      <c r="G108" s="13"/>
      <c r="H108" s="195">
        <v>138.90000000000001</v>
      </c>
      <c r="I108" s="196"/>
      <c r="J108" s="13"/>
      <c r="K108" s="13"/>
      <c r="L108" s="192"/>
      <c r="M108" s="197"/>
      <c r="N108" s="198"/>
      <c r="O108" s="198"/>
      <c r="P108" s="198"/>
      <c r="Q108" s="198"/>
      <c r="R108" s="198"/>
      <c r="S108" s="198"/>
      <c r="T108" s="19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3" t="s">
        <v>165</v>
      </c>
      <c r="AU108" s="193" t="s">
        <v>82</v>
      </c>
      <c r="AV108" s="13" t="s">
        <v>82</v>
      </c>
      <c r="AW108" s="13" t="s">
        <v>33</v>
      </c>
      <c r="AX108" s="13" t="s">
        <v>80</v>
      </c>
      <c r="AY108" s="193" t="s">
        <v>147</v>
      </c>
    </row>
    <row r="109" s="2" customFormat="1" ht="16.5" customHeight="1">
      <c r="A109" s="39"/>
      <c r="B109" s="173"/>
      <c r="C109" s="174" t="s">
        <v>206</v>
      </c>
      <c r="D109" s="174" t="s">
        <v>150</v>
      </c>
      <c r="E109" s="175" t="s">
        <v>1432</v>
      </c>
      <c r="F109" s="176" t="s">
        <v>1433</v>
      </c>
      <c r="G109" s="177" t="s">
        <v>240</v>
      </c>
      <c r="H109" s="178">
        <v>0.93999999999999995</v>
      </c>
      <c r="I109" s="179"/>
      <c r="J109" s="180">
        <f>ROUND(I109*H109,2)</f>
        <v>0</v>
      </c>
      <c r="K109" s="176" t="s">
        <v>162</v>
      </c>
      <c r="L109" s="40"/>
      <c r="M109" s="181" t="s">
        <v>3</v>
      </c>
      <c r="N109" s="182" t="s">
        <v>43</v>
      </c>
      <c r="O109" s="73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5" t="s">
        <v>173</v>
      </c>
      <c r="AT109" s="185" t="s">
        <v>150</v>
      </c>
      <c r="AU109" s="185" t="s">
        <v>82</v>
      </c>
      <c r="AY109" s="20" t="s">
        <v>147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0" t="s">
        <v>80</v>
      </c>
      <c r="BK109" s="186">
        <f>ROUND(I109*H109,2)</f>
        <v>0</v>
      </c>
      <c r="BL109" s="20" t="s">
        <v>173</v>
      </c>
      <c r="BM109" s="185" t="s">
        <v>1434</v>
      </c>
    </row>
    <row r="110" s="13" customFormat="1">
      <c r="A110" s="13"/>
      <c r="B110" s="192"/>
      <c r="C110" s="13"/>
      <c r="D110" s="187" t="s">
        <v>165</v>
      </c>
      <c r="E110" s="193" t="s">
        <v>3</v>
      </c>
      <c r="F110" s="194" t="s">
        <v>1435</v>
      </c>
      <c r="G110" s="13"/>
      <c r="H110" s="195">
        <v>0.93999999999999995</v>
      </c>
      <c r="I110" s="196"/>
      <c r="J110" s="13"/>
      <c r="K110" s="13"/>
      <c r="L110" s="192"/>
      <c r="M110" s="200"/>
      <c r="N110" s="201"/>
      <c r="O110" s="201"/>
      <c r="P110" s="201"/>
      <c r="Q110" s="201"/>
      <c r="R110" s="201"/>
      <c r="S110" s="201"/>
      <c r="T110" s="20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3" t="s">
        <v>165</v>
      </c>
      <c r="AU110" s="193" t="s">
        <v>82</v>
      </c>
      <c r="AV110" s="13" t="s">
        <v>82</v>
      </c>
      <c r="AW110" s="13" t="s">
        <v>33</v>
      </c>
      <c r="AX110" s="13" t="s">
        <v>80</v>
      </c>
      <c r="AY110" s="193" t="s">
        <v>147</v>
      </c>
    </row>
    <row r="111" s="2" customFormat="1" ht="6.96" customHeight="1">
      <c r="A111" s="39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40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4_01/181451131"/>
    <hyperlink ref="F90" r:id="rId2" display="https://podminky.urs.cz/item/CS_URS_2024_01/182351133"/>
    <hyperlink ref="F94" r:id="rId3" display="https://podminky.urs.cz/item/CS_URS_2024_01/183101321"/>
    <hyperlink ref="F101" r:id="rId4" display="https://podminky.urs.cz/item/CS_URS_2024_01/1848535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1" customWidth="1"/>
    <col min="2" max="2" width="1.667969" style="241" customWidth="1"/>
    <col min="3" max="4" width="5" style="241" customWidth="1"/>
    <col min="5" max="5" width="11.66016" style="241" customWidth="1"/>
    <col min="6" max="6" width="9.160156" style="241" customWidth="1"/>
    <col min="7" max="7" width="5" style="241" customWidth="1"/>
    <col min="8" max="8" width="77.83203" style="241" customWidth="1"/>
    <col min="9" max="10" width="20" style="241" customWidth="1"/>
    <col min="11" max="11" width="1.667969" style="241" customWidth="1"/>
  </cols>
  <sheetData>
    <row r="1" s="1" customFormat="1" ht="37.5" customHeight="1"/>
    <row r="2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6" customFormat="1" ht="45" customHeight="1">
      <c r="B3" s="245"/>
      <c r="C3" s="246" t="s">
        <v>1436</v>
      </c>
      <c r="D3" s="246"/>
      <c r="E3" s="246"/>
      <c r="F3" s="246"/>
      <c r="G3" s="246"/>
      <c r="H3" s="246"/>
      <c r="I3" s="246"/>
      <c r="J3" s="246"/>
      <c r="K3" s="247"/>
    </row>
    <row r="4" s="1" customFormat="1" ht="25.5" customHeight="1">
      <c r="B4" s="248"/>
      <c r="C4" s="249" t="s">
        <v>1437</v>
      </c>
      <c r="D4" s="249"/>
      <c r="E4" s="249"/>
      <c r="F4" s="249"/>
      <c r="G4" s="249"/>
      <c r="H4" s="249"/>
      <c r="I4" s="249"/>
      <c r="J4" s="249"/>
      <c r="K4" s="250"/>
    </row>
    <row r="5" s="1" customFormat="1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s="1" customFormat="1" ht="15" customHeight="1">
      <c r="B6" s="248"/>
      <c r="C6" s="252" t="s">
        <v>1438</v>
      </c>
      <c r="D6" s="252"/>
      <c r="E6" s="252"/>
      <c r="F6" s="252"/>
      <c r="G6" s="252"/>
      <c r="H6" s="252"/>
      <c r="I6" s="252"/>
      <c r="J6" s="252"/>
      <c r="K6" s="250"/>
    </row>
    <row r="7" s="1" customFormat="1" ht="15" customHeight="1">
      <c r="B7" s="253"/>
      <c r="C7" s="252" t="s">
        <v>1439</v>
      </c>
      <c r="D7" s="252"/>
      <c r="E7" s="252"/>
      <c r="F7" s="252"/>
      <c r="G7" s="252"/>
      <c r="H7" s="252"/>
      <c r="I7" s="252"/>
      <c r="J7" s="252"/>
      <c r="K7" s="250"/>
    </row>
    <row r="8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="1" customFormat="1" ht="15" customHeight="1">
      <c r="B9" s="253"/>
      <c r="C9" s="252" t="s">
        <v>1440</v>
      </c>
      <c r="D9" s="252"/>
      <c r="E9" s="252"/>
      <c r="F9" s="252"/>
      <c r="G9" s="252"/>
      <c r="H9" s="252"/>
      <c r="I9" s="252"/>
      <c r="J9" s="252"/>
      <c r="K9" s="250"/>
    </row>
    <row r="10" s="1" customFormat="1" ht="15" customHeight="1">
      <c r="B10" s="253"/>
      <c r="C10" s="252"/>
      <c r="D10" s="252" t="s">
        <v>1441</v>
      </c>
      <c r="E10" s="252"/>
      <c r="F10" s="252"/>
      <c r="G10" s="252"/>
      <c r="H10" s="252"/>
      <c r="I10" s="252"/>
      <c r="J10" s="252"/>
      <c r="K10" s="250"/>
    </row>
    <row r="11" s="1" customFormat="1" ht="15" customHeight="1">
      <c r="B11" s="253"/>
      <c r="C11" s="254"/>
      <c r="D11" s="252" t="s">
        <v>1442</v>
      </c>
      <c r="E11" s="252"/>
      <c r="F11" s="252"/>
      <c r="G11" s="252"/>
      <c r="H11" s="252"/>
      <c r="I11" s="252"/>
      <c r="J11" s="252"/>
      <c r="K11" s="250"/>
    </row>
    <row r="12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="1" customFormat="1" ht="15" customHeight="1">
      <c r="B13" s="253"/>
      <c r="C13" s="254"/>
      <c r="D13" s="255" t="s">
        <v>1443</v>
      </c>
      <c r="E13" s="252"/>
      <c r="F13" s="252"/>
      <c r="G13" s="252"/>
      <c r="H13" s="252"/>
      <c r="I13" s="252"/>
      <c r="J13" s="252"/>
      <c r="K13" s="250"/>
    </row>
    <row r="14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="1" customFormat="1" ht="15" customHeight="1">
      <c r="B15" s="253"/>
      <c r="C15" s="254"/>
      <c r="D15" s="252" t="s">
        <v>1444</v>
      </c>
      <c r="E15" s="252"/>
      <c r="F15" s="252"/>
      <c r="G15" s="252"/>
      <c r="H15" s="252"/>
      <c r="I15" s="252"/>
      <c r="J15" s="252"/>
      <c r="K15" s="250"/>
    </row>
    <row r="16" s="1" customFormat="1" ht="15" customHeight="1">
      <c r="B16" s="253"/>
      <c r="C16" s="254"/>
      <c r="D16" s="252" t="s">
        <v>1445</v>
      </c>
      <c r="E16" s="252"/>
      <c r="F16" s="252"/>
      <c r="G16" s="252"/>
      <c r="H16" s="252"/>
      <c r="I16" s="252"/>
      <c r="J16" s="252"/>
      <c r="K16" s="250"/>
    </row>
    <row r="17" s="1" customFormat="1" ht="15" customHeight="1">
      <c r="B17" s="253"/>
      <c r="C17" s="254"/>
      <c r="D17" s="252" t="s">
        <v>1446</v>
      </c>
      <c r="E17" s="252"/>
      <c r="F17" s="252"/>
      <c r="G17" s="252"/>
      <c r="H17" s="252"/>
      <c r="I17" s="252"/>
      <c r="J17" s="252"/>
      <c r="K17" s="250"/>
    </row>
    <row r="18" s="1" customFormat="1" ht="15" customHeight="1">
      <c r="B18" s="253"/>
      <c r="C18" s="254"/>
      <c r="D18" s="254"/>
      <c r="E18" s="256" t="s">
        <v>79</v>
      </c>
      <c r="F18" s="252" t="s">
        <v>1447</v>
      </c>
      <c r="G18" s="252"/>
      <c r="H18" s="252"/>
      <c r="I18" s="252"/>
      <c r="J18" s="252"/>
      <c r="K18" s="250"/>
    </row>
    <row r="19" s="1" customFormat="1" ht="15" customHeight="1">
      <c r="B19" s="253"/>
      <c r="C19" s="254"/>
      <c r="D19" s="254"/>
      <c r="E19" s="256" t="s">
        <v>1448</v>
      </c>
      <c r="F19" s="252" t="s">
        <v>1449</v>
      </c>
      <c r="G19" s="252"/>
      <c r="H19" s="252"/>
      <c r="I19" s="252"/>
      <c r="J19" s="252"/>
      <c r="K19" s="250"/>
    </row>
    <row r="20" s="1" customFormat="1" ht="15" customHeight="1">
      <c r="B20" s="253"/>
      <c r="C20" s="254"/>
      <c r="D20" s="254"/>
      <c r="E20" s="256" t="s">
        <v>1450</v>
      </c>
      <c r="F20" s="252" t="s">
        <v>1451</v>
      </c>
      <c r="G20" s="252"/>
      <c r="H20" s="252"/>
      <c r="I20" s="252"/>
      <c r="J20" s="252"/>
      <c r="K20" s="250"/>
    </row>
    <row r="21" s="1" customFormat="1" ht="15" customHeight="1">
      <c r="B21" s="253"/>
      <c r="C21" s="254"/>
      <c r="D21" s="254"/>
      <c r="E21" s="256" t="s">
        <v>1452</v>
      </c>
      <c r="F21" s="252" t="s">
        <v>1453</v>
      </c>
      <c r="G21" s="252"/>
      <c r="H21" s="252"/>
      <c r="I21" s="252"/>
      <c r="J21" s="252"/>
      <c r="K21" s="250"/>
    </row>
    <row r="22" s="1" customFormat="1" ht="15" customHeight="1">
      <c r="B22" s="253"/>
      <c r="C22" s="254"/>
      <c r="D22" s="254"/>
      <c r="E22" s="256" t="s">
        <v>1454</v>
      </c>
      <c r="F22" s="252" t="s">
        <v>1455</v>
      </c>
      <c r="G22" s="252"/>
      <c r="H22" s="252"/>
      <c r="I22" s="252"/>
      <c r="J22" s="252"/>
      <c r="K22" s="250"/>
    </row>
    <row r="23" s="1" customFormat="1" ht="15" customHeight="1">
      <c r="B23" s="253"/>
      <c r="C23" s="254"/>
      <c r="D23" s="254"/>
      <c r="E23" s="256" t="s">
        <v>88</v>
      </c>
      <c r="F23" s="252" t="s">
        <v>1456</v>
      </c>
      <c r="G23" s="252"/>
      <c r="H23" s="252"/>
      <c r="I23" s="252"/>
      <c r="J23" s="252"/>
      <c r="K23" s="250"/>
    </row>
    <row r="24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="1" customFormat="1" ht="15" customHeight="1">
      <c r="B25" s="253"/>
      <c r="C25" s="252" t="s">
        <v>1457</v>
      </c>
      <c r="D25" s="252"/>
      <c r="E25" s="252"/>
      <c r="F25" s="252"/>
      <c r="G25" s="252"/>
      <c r="H25" s="252"/>
      <c r="I25" s="252"/>
      <c r="J25" s="252"/>
      <c r="K25" s="250"/>
    </row>
    <row r="26" s="1" customFormat="1" ht="15" customHeight="1">
      <c r="B26" s="253"/>
      <c r="C26" s="252" t="s">
        <v>1458</v>
      </c>
      <c r="D26" s="252"/>
      <c r="E26" s="252"/>
      <c r="F26" s="252"/>
      <c r="G26" s="252"/>
      <c r="H26" s="252"/>
      <c r="I26" s="252"/>
      <c r="J26" s="252"/>
      <c r="K26" s="250"/>
    </row>
    <row r="27" s="1" customFormat="1" ht="15" customHeight="1">
      <c r="B27" s="253"/>
      <c r="C27" s="252"/>
      <c r="D27" s="252" t="s">
        <v>1459</v>
      </c>
      <c r="E27" s="252"/>
      <c r="F27" s="252"/>
      <c r="G27" s="252"/>
      <c r="H27" s="252"/>
      <c r="I27" s="252"/>
      <c r="J27" s="252"/>
      <c r="K27" s="250"/>
    </row>
    <row r="28" s="1" customFormat="1" ht="15" customHeight="1">
      <c r="B28" s="253"/>
      <c r="C28" s="254"/>
      <c r="D28" s="252" t="s">
        <v>1460</v>
      </c>
      <c r="E28" s="252"/>
      <c r="F28" s="252"/>
      <c r="G28" s="252"/>
      <c r="H28" s="252"/>
      <c r="I28" s="252"/>
      <c r="J28" s="252"/>
      <c r="K28" s="250"/>
    </row>
    <row r="29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="1" customFormat="1" ht="15" customHeight="1">
      <c r="B30" s="253"/>
      <c r="C30" s="254"/>
      <c r="D30" s="252" t="s">
        <v>1461</v>
      </c>
      <c r="E30" s="252"/>
      <c r="F30" s="252"/>
      <c r="G30" s="252"/>
      <c r="H30" s="252"/>
      <c r="I30" s="252"/>
      <c r="J30" s="252"/>
      <c r="K30" s="250"/>
    </row>
    <row r="31" s="1" customFormat="1" ht="15" customHeight="1">
      <c r="B31" s="253"/>
      <c r="C31" s="254"/>
      <c r="D31" s="252" t="s">
        <v>1462</v>
      </c>
      <c r="E31" s="252"/>
      <c r="F31" s="252"/>
      <c r="G31" s="252"/>
      <c r="H31" s="252"/>
      <c r="I31" s="252"/>
      <c r="J31" s="252"/>
      <c r="K31" s="250"/>
    </row>
    <row r="32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="1" customFormat="1" ht="15" customHeight="1">
      <c r="B33" s="253"/>
      <c r="C33" s="254"/>
      <c r="D33" s="252" t="s">
        <v>1463</v>
      </c>
      <c r="E33" s="252"/>
      <c r="F33" s="252"/>
      <c r="G33" s="252"/>
      <c r="H33" s="252"/>
      <c r="I33" s="252"/>
      <c r="J33" s="252"/>
      <c r="K33" s="250"/>
    </row>
    <row r="34" s="1" customFormat="1" ht="15" customHeight="1">
      <c r="B34" s="253"/>
      <c r="C34" s="254"/>
      <c r="D34" s="252" t="s">
        <v>1464</v>
      </c>
      <c r="E34" s="252"/>
      <c r="F34" s="252"/>
      <c r="G34" s="252"/>
      <c r="H34" s="252"/>
      <c r="I34" s="252"/>
      <c r="J34" s="252"/>
      <c r="K34" s="250"/>
    </row>
    <row r="35" s="1" customFormat="1" ht="15" customHeight="1">
      <c r="B35" s="253"/>
      <c r="C35" s="254"/>
      <c r="D35" s="252" t="s">
        <v>1465</v>
      </c>
      <c r="E35" s="252"/>
      <c r="F35" s="252"/>
      <c r="G35" s="252"/>
      <c r="H35" s="252"/>
      <c r="I35" s="252"/>
      <c r="J35" s="252"/>
      <c r="K35" s="250"/>
    </row>
    <row r="36" s="1" customFormat="1" ht="15" customHeight="1">
      <c r="B36" s="253"/>
      <c r="C36" s="254"/>
      <c r="D36" s="252"/>
      <c r="E36" s="255" t="s">
        <v>133</v>
      </c>
      <c r="F36" s="252"/>
      <c r="G36" s="252" t="s">
        <v>1466</v>
      </c>
      <c r="H36" s="252"/>
      <c r="I36" s="252"/>
      <c r="J36" s="252"/>
      <c r="K36" s="250"/>
    </row>
    <row r="37" s="1" customFormat="1" ht="30.75" customHeight="1">
      <c r="B37" s="253"/>
      <c r="C37" s="254"/>
      <c r="D37" s="252"/>
      <c r="E37" s="255" t="s">
        <v>1467</v>
      </c>
      <c r="F37" s="252"/>
      <c r="G37" s="252" t="s">
        <v>1468</v>
      </c>
      <c r="H37" s="252"/>
      <c r="I37" s="252"/>
      <c r="J37" s="252"/>
      <c r="K37" s="250"/>
    </row>
    <row r="38" s="1" customFormat="1" ht="15" customHeight="1">
      <c r="B38" s="253"/>
      <c r="C38" s="254"/>
      <c r="D38" s="252"/>
      <c r="E38" s="255" t="s">
        <v>53</v>
      </c>
      <c r="F38" s="252"/>
      <c r="G38" s="252" t="s">
        <v>1469</v>
      </c>
      <c r="H38" s="252"/>
      <c r="I38" s="252"/>
      <c r="J38" s="252"/>
      <c r="K38" s="250"/>
    </row>
    <row r="39" s="1" customFormat="1" ht="15" customHeight="1">
      <c r="B39" s="253"/>
      <c r="C39" s="254"/>
      <c r="D39" s="252"/>
      <c r="E39" s="255" t="s">
        <v>54</v>
      </c>
      <c r="F39" s="252"/>
      <c r="G39" s="252" t="s">
        <v>1470</v>
      </c>
      <c r="H39" s="252"/>
      <c r="I39" s="252"/>
      <c r="J39" s="252"/>
      <c r="K39" s="250"/>
    </row>
    <row r="40" s="1" customFormat="1" ht="15" customHeight="1">
      <c r="B40" s="253"/>
      <c r="C40" s="254"/>
      <c r="D40" s="252"/>
      <c r="E40" s="255" t="s">
        <v>134</v>
      </c>
      <c r="F40" s="252"/>
      <c r="G40" s="252" t="s">
        <v>1471</v>
      </c>
      <c r="H40" s="252"/>
      <c r="I40" s="252"/>
      <c r="J40" s="252"/>
      <c r="K40" s="250"/>
    </row>
    <row r="41" s="1" customFormat="1" ht="15" customHeight="1">
      <c r="B41" s="253"/>
      <c r="C41" s="254"/>
      <c r="D41" s="252"/>
      <c r="E41" s="255" t="s">
        <v>135</v>
      </c>
      <c r="F41" s="252"/>
      <c r="G41" s="252" t="s">
        <v>1472</v>
      </c>
      <c r="H41" s="252"/>
      <c r="I41" s="252"/>
      <c r="J41" s="252"/>
      <c r="K41" s="250"/>
    </row>
    <row r="42" s="1" customFormat="1" ht="15" customHeight="1">
      <c r="B42" s="253"/>
      <c r="C42" s="254"/>
      <c r="D42" s="252"/>
      <c r="E42" s="255" t="s">
        <v>1473</v>
      </c>
      <c r="F42" s="252"/>
      <c r="G42" s="252" t="s">
        <v>1474</v>
      </c>
      <c r="H42" s="252"/>
      <c r="I42" s="252"/>
      <c r="J42" s="252"/>
      <c r="K42" s="250"/>
    </row>
    <row r="43" s="1" customFormat="1" ht="15" customHeight="1">
      <c r="B43" s="253"/>
      <c r="C43" s="254"/>
      <c r="D43" s="252"/>
      <c r="E43" s="255"/>
      <c r="F43" s="252"/>
      <c r="G43" s="252" t="s">
        <v>1475</v>
      </c>
      <c r="H43" s="252"/>
      <c r="I43" s="252"/>
      <c r="J43" s="252"/>
      <c r="K43" s="250"/>
    </row>
    <row r="44" s="1" customFormat="1" ht="15" customHeight="1">
      <c r="B44" s="253"/>
      <c r="C44" s="254"/>
      <c r="D44" s="252"/>
      <c r="E44" s="255" t="s">
        <v>1476</v>
      </c>
      <c r="F44" s="252"/>
      <c r="G44" s="252" t="s">
        <v>1477</v>
      </c>
      <c r="H44" s="252"/>
      <c r="I44" s="252"/>
      <c r="J44" s="252"/>
      <c r="K44" s="250"/>
    </row>
    <row r="45" s="1" customFormat="1" ht="15" customHeight="1">
      <c r="B45" s="253"/>
      <c r="C45" s="254"/>
      <c r="D45" s="252"/>
      <c r="E45" s="255" t="s">
        <v>137</v>
      </c>
      <c r="F45" s="252"/>
      <c r="G45" s="252" t="s">
        <v>1478</v>
      </c>
      <c r="H45" s="252"/>
      <c r="I45" s="252"/>
      <c r="J45" s="252"/>
      <c r="K45" s="250"/>
    </row>
    <row r="46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="1" customFormat="1" ht="15" customHeight="1">
      <c r="B47" s="253"/>
      <c r="C47" s="254"/>
      <c r="D47" s="252" t="s">
        <v>1479</v>
      </c>
      <c r="E47" s="252"/>
      <c r="F47" s="252"/>
      <c r="G47" s="252"/>
      <c r="H47" s="252"/>
      <c r="I47" s="252"/>
      <c r="J47" s="252"/>
      <c r="K47" s="250"/>
    </row>
    <row r="48" s="1" customFormat="1" ht="15" customHeight="1">
      <c r="B48" s="253"/>
      <c r="C48" s="254"/>
      <c r="D48" s="254"/>
      <c r="E48" s="252" t="s">
        <v>1480</v>
      </c>
      <c r="F48" s="252"/>
      <c r="G48" s="252"/>
      <c r="H48" s="252"/>
      <c r="I48" s="252"/>
      <c r="J48" s="252"/>
      <c r="K48" s="250"/>
    </row>
    <row r="49" s="1" customFormat="1" ht="15" customHeight="1">
      <c r="B49" s="253"/>
      <c r="C49" s="254"/>
      <c r="D49" s="254"/>
      <c r="E49" s="252" t="s">
        <v>1481</v>
      </c>
      <c r="F49" s="252"/>
      <c r="G49" s="252"/>
      <c r="H49" s="252"/>
      <c r="I49" s="252"/>
      <c r="J49" s="252"/>
      <c r="K49" s="250"/>
    </row>
    <row r="50" s="1" customFormat="1" ht="15" customHeight="1">
      <c r="B50" s="253"/>
      <c r="C50" s="254"/>
      <c r="D50" s="254"/>
      <c r="E50" s="252" t="s">
        <v>1482</v>
      </c>
      <c r="F50" s="252"/>
      <c r="G50" s="252"/>
      <c r="H50" s="252"/>
      <c r="I50" s="252"/>
      <c r="J50" s="252"/>
      <c r="K50" s="250"/>
    </row>
    <row r="51" s="1" customFormat="1" ht="15" customHeight="1">
      <c r="B51" s="253"/>
      <c r="C51" s="254"/>
      <c r="D51" s="252" t="s">
        <v>1483</v>
      </c>
      <c r="E51" s="252"/>
      <c r="F51" s="252"/>
      <c r="G51" s="252"/>
      <c r="H51" s="252"/>
      <c r="I51" s="252"/>
      <c r="J51" s="252"/>
      <c r="K51" s="250"/>
    </row>
    <row r="52" s="1" customFormat="1" ht="25.5" customHeight="1">
      <c r="B52" s="248"/>
      <c r="C52" s="249" t="s">
        <v>1484</v>
      </c>
      <c r="D52" s="249"/>
      <c r="E52" s="249"/>
      <c r="F52" s="249"/>
      <c r="G52" s="249"/>
      <c r="H52" s="249"/>
      <c r="I52" s="249"/>
      <c r="J52" s="249"/>
      <c r="K52" s="250"/>
    </row>
    <row r="53" s="1" customFormat="1" ht="5.25" customHeight="1">
      <c r="B53" s="248"/>
      <c r="C53" s="251"/>
      <c r="D53" s="251"/>
      <c r="E53" s="251"/>
      <c r="F53" s="251"/>
      <c r="G53" s="251"/>
      <c r="H53" s="251"/>
      <c r="I53" s="251"/>
      <c r="J53" s="251"/>
      <c r="K53" s="250"/>
    </row>
    <row r="54" s="1" customFormat="1" ht="15" customHeight="1">
      <c r="B54" s="248"/>
      <c r="C54" s="252" t="s">
        <v>1485</v>
      </c>
      <c r="D54" s="252"/>
      <c r="E54" s="252"/>
      <c r="F54" s="252"/>
      <c r="G54" s="252"/>
      <c r="H54" s="252"/>
      <c r="I54" s="252"/>
      <c r="J54" s="252"/>
      <c r="K54" s="250"/>
    </row>
    <row r="55" s="1" customFormat="1" ht="15" customHeight="1">
      <c r="B55" s="248"/>
      <c r="C55" s="252" t="s">
        <v>1486</v>
      </c>
      <c r="D55" s="252"/>
      <c r="E55" s="252"/>
      <c r="F55" s="252"/>
      <c r="G55" s="252"/>
      <c r="H55" s="252"/>
      <c r="I55" s="252"/>
      <c r="J55" s="252"/>
      <c r="K55" s="250"/>
    </row>
    <row r="56" s="1" customFormat="1" ht="12.75" customHeight="1">
      <c r="B56" s="248"/>
      <c r="C56" s="252"/>
      <c r="D56" s="252"/>
      <c r="E56" s="252"/>
      <c r="F56" s="252"/>
      <c r="G56" s="252"/>
      <c r="H56" s="252"/>
      <c r="I56" s="252"/>
      <c r="J56" s="252"/>
      <c r="K56" s="250"/>
    </row>
    <row r="57" s="1" customFormat="1" ht="15" customHeight="1">
      <c r="B57" s="248"/>
      <c r="C57" s="252" t="s">
        <v>1487</v>
      </c>
      <c r="D57" s="252"/>
      <c r="E57" s="252"/>
      <c r="F57" s="252"/>
      <c r="G57" s="252"/>
      <c r="H57" s="252"/>
      <c r="I57" s="252"/>
      <c r="J57" s="252"/>
      <c r="K57" s="250"/>
    </row>
    <row r="58" s="1" customFormat="1" ht="15" customHeight="1">
      <c r="B58" s="248"/>
      <c r="C58" s="254"/>
      <c r="D58" s="252" t="s">
        <v>1488</v>
      </c>
      <c r="E58" s="252"/>
      <c r="F58" s="252"/>
      <c r="G58" s="252"/>
      <c r="H58" s="252"/>
      <c r="I58" s="252"/>
      <c r="J58" s="252"/>
      <c r="K58" s="250"/>
    </row>
    <row r="59" s="1" customFormat="1" ht="15" customHeight="1">
      <c r="B59" s="248"/>
      <c r="C59" s="254"/>
      <c r="D59" s="252" t="s">
        <v>1489</v>
      </c>
      <c r="E59" s="252"/>
      <c r="F59" s="252"/>
      <c r="G59" s="252"/>
      <c r="H59" s="252"/>
      <c r="I59" s="252"/>
      <c r="J59" s="252"/>
      <c r="K59" s="250"/>
    </row>
    <row r="60" s="1" customFormat="1" ht="15" customHeight="1">
      <c r="B60" s="248"/>
      <c r="C60" s="254"/>
      <c r="D60" s="252" t="s">
        <v>1490</v>
      </c>
      <c r="E60" s="252"/>
      <c r="F60" s="252"/>
      <c r="G60" s="252"/>
      <c r="H60" s="252"/>
      <c r="I60" s="252"/>
      <c r="J60" s="252"/>
      <c r="K60" s="250"/>
    </row>
    <row r="61" s="1" customFormat="1" ht="15" customHeight="1">
      <c r="B61" s="248"/>
      <c r="C61" s="254"/>
      <c r="D61" s="252" t="s">
        <v>1491</v>
      </c>
      <c r="E61" s="252"/>
      <c r="F61" s="252"/>
      <c r="G61" s="252"/>
      <c r="H61" s="252"/>
      <c r="I61" s="252"/>
      <c r="J61" s="252"/>
      <c r="K61" s="250"/>
    </row>
    <row r="62" s="1" customFormat="1" ht="15" customHeight="1">
      <c r="B62" s="248"/>
      <c r="C62" s="254"/>
      <c r="D62" s="257" t="s">
        <v>1492</v>
      </c>
      <c r="E62" s="257"/>
      <c r="F62" s="257"/>
      <c r="G62" s="257"/>
      <c r="H62" s="257"/>
      <c r="I62" s="257"/>
      <c r="J62" s="257"/>
      <c r="K62" s="250"/>
    </row>
    <row r="63" s="1" customFormat="1" ht="15" customHeight="1">
      <c r="B63" s="248"/>
      <c r="C63" s="254"/>
      <c r="D63" s="252" t="s">
        <v>1493</v>
      </c>
      <c r="E63" s="252"/>
      <c r="F63" s="252"/>
      <c r="G63" s="252"/>
      <c r="H63" s="252"/>
      <c r="I63" s="252"/>
      <c r="J63" s="252"/>
      <c r="K63" s="250"/>
    </row>
    <row r="64" s="1" customFormat="1" ht="12.75" customHeight="1">
      <c r="B64" s="248"/>
      <c r="C64" s="254"/>
      <c r="D64" s="254"/>
      <c r="E64" s="258"/>
      <c r="F64" s="254"/>
      <c r="G64" s="254"/>
      <c r="H64" s="254"/>
      <c r="I64" s="254"/>
      <c r="J64" s="254"/>
      <c r="K64" s="250"/>
    </row>
    <row r="65" s="1" customFormat="1" ht="15" customHeight="1">
      <c r="B65" s="248"/>
      <c r="C65" s="254"/>
      <c r="D65" s="252" t="s">
        <v>1494</v>
      </c>
      <c r="E65" s="252"/>
      <c r="F65" s="252"/>
      <c r="G65" s="252"/>
      <c r="H65" s="252"/>
      <c r="I65" s="252"/>
      <c r="J65" s="252"/>
      <c r="K65" s="250"/>
    </row>
    <row r="66" s="1" customFormat="1" ht="15" customHeight="1">
      <c r="B66" s="248"/>
      <c r="C66" s="254"/>
      <c r="D66" s="257" t="s">
        <v>1495</v>
      </c>
      <c r="E66" s="257"/>
      <c r="F66" s="257"/>
      <c r="G66" s="257"/>
      <c r="H66" s="257"/>
      <c r="I66" s="257"/>
      <c r="J66" s="257"/>
      <c r="K66" s="250"/>
    </row>
    <row r="67" s="1" customFormat="1" ht="15" customHeight="1">
      <c r="B67" s="248"/>
      <c r="C67" s="254"/>
      <c r="D67" s="252" t="s">
        <v>1496</v>
      </c>
      <c r="E67" s="252"/>
      <c r="F67" s="252"/>
      <c r="G67" s="252"/>
      <c r="H67" s="252"/>
      <c r="I67" s="252"/>
      <c r="J67" s="252"/>
      <c r="K67" s="250"/>
    </row>
    <row r="68" s="1" customFormat="1" ht="15" customHeight="1">
      <c r="B68" s="248"/>
      <c r="C68" s="254"/>
      <c r="D68" s="252" t="s">
        <v>1497</v>
      </c>
      <c r="E68" s="252"/>
      <c r="F68" s="252"/>
      <c r="G68" s="252"/>
      <c r="H68" s="252"/>
      <c r="I68" s="252"/>
      <c r="J68" s="252"/>
      <c r="K68" s="250"/>
    </row>
    <row r="69" s="1" customFormat="1" ht="15" customHeight="1">
      <c r="B69" s="248"/>
      <c r="C69" s="254"/>
      <c r="D69" s="252" t="s">
        <v>1498</v>
      </c>
      <c r="E69" s="252"/>
      <c r="F69" s="252"/>
      <c r="G69" s="252"/>
      <c r="H69" s="252"/>
      <c r="I69" s="252"/>
      <c r="J69" s="252"/>
      <c r="K69" s="250"/>
    </row>
    <row r="70" s="1" customFormat="1" ht="15" customHeight="1">
      <c r="B70" s="248"/>
      <c r="C70" s="254"/>
      <c r="D70" s="252" t="s">
        <v>1499</v>
      </c>
      <c r="E70" s="252"/>
      <c r="F70" s="252"/>
      <c r="G70" s="252"/>
      <c r="H70" s="252"/>
      <c r="I70" s="252"/>
      <c r="J70" s="252"/>
      <c r="K70" s="250"/>
    </row>
    <row r="7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="1" customFormat="1" ht="45" customHeight="1">
      <c r="B75" s="267"/>
      <c r="C75" s="268" t="s">
        <v>1500</v>
      </c>
      <c r="D75" s="268"/>
      <c r="E75" s="268"/>
      <c r="F75" s="268"/>
      <c r="G75" s="268"/>
      <c r="H75" s="268"/>
      <c r="I75" s="268"/>
      <c r="J75" s="268"/>
      <c r="K75" s="269"/>
    </row>
    <row r="76" s="1" customFormat="1" ht="17.25" customHeight="1">
      <c r="B76" s="267"/>
      <c r="C76" s="270" t="s">
        <v>1501</v>
      </c>
      <c r="D76" s="270"/>
      <c r="E76" s="270"/>
      <c r="F76" s="270" t="s">
        <v>1502</v>
      </c>
      <c r="G76" s="271"/>
      <c r="H76" s="270" t="s">
        <v>54</v>
      </c>
      <c r="I76" s="270" t="s">
        <v>57</v>
      </c>
      <c r="J76" s="270" t="s">
        <v>1503</v>
      </c>
      <c r="K76" s="269"/>
    </row>
    <row r="77" s="1" customFormat="1" ht="17.25" customHeight="1">
      <c r="B77" s="267"/>
      <c r="C77" s="272" t="s">
        <v>1504</v>
      </c>
      <c r="D77" s="272"/>
      <c r="E77" s="272"/>
      <c r="F77" s="273" t="s">
        <v>1505</v>
      </c>
      <c r="G77" s="274"/>
      <c r="H77" s="272"/>
      <c r="I77" s="272"/>
      <c r="J77" s="272" t="s">
        <v>1506</v>
      </c>
      <c r="K77" s="269"/>
    </row>
    <row r="78" s="1" customFormat="1" ht="5.25" customHeight="1">
      <c r="B78" s="267"/>
      <c r="C78" s="275"/>
      <c r="D78" s="275"/>
      <c r="E78" s="275"/>
      <c r="F78" s="275"/>
      <c r="G78" s="276"/>
      <c r="H78" s="275"/>
      <c r="I78" s="275"/>
      <c r="J78" s="275"/>
      <c r="K78" s="269"/>
    </row>
    <row r="79" s="1" customFormat="1" ht="15" customHeight="1">
      <c r="B79" s="267"/>
      <c r="C79" s="255" t="s">
        <v>53</v>
      </c>
      <c r="D79" s="277"/>
      <c r="E79" s="277"/>
      <c r="F79" s="278" t="s">
        <v>1507</v>
      </c>
      <c r="G79" s="279"/>
      <c r="H79" s="255" t="s">
        <v>1508</v>
      </c>
      <c r="I79" s="255" t="s">
        <v>1509</v>
      </c>
      <c r="J79" s="255">
        <v>20</v>
      </c>
      <c r="K79" s="269"/>
    </row>
    <row r="80" s="1" customFormat="1" ht="15" customHeight="1">
      <c r="B80" s="267"/>
      <c r="C80" s="255" t="s">
        <v>1510</v>
      </c>
      <c r="D80" s="255"/>
      <c r="E80" s="255"/>
      <c r="F80" s="278" t="s">
        <v>1507</v>
      </c>
      <c r="G80" s="279"/>
      <c r="H80" s="255" t="s">
        <v>1511</v>
      </c>
      <c r="I80" s="255" t="s">
        <v>1509</v>
      </c>
      <c r="J80" s="255">
        <v>120</v>
      </c>
      <c r="K80" s="269"/>
    </row>
    <row r="81" s="1" customFormat="1" ht="15" customHeight="1">
      <c r="B81" s="280"/>
      <c r="C81" s="255" t="s">
        <v>1512</v>
      </c>
      <c r="D81" s="255"/>
      <c r="E81" s="255"/>
      <c r="F81" s="278" t="s">
        <v>1513</v>
      </c>
      <c r="G81" s="279"/>
      <c r="H81" s="255" t="s">
        <v>1514</v>
      </c>
      <c r="I81" s="255" t="s">
        <v>1509</v>
      </c>
      <c r="J81" s="255">
        <v>50</v>
      </c>
      <c r="K81" s="269"/>
    </row>
    <row r="82" s="1" customFormat="1" ht="15" customHeight="1">
      <c r="B82" s="280"/>
      <c r="C82" s="255" t="s">
        <v>1515</v>
      </c>
      <c r="D82" s="255"/>
      <c r="E82" s="255"/>
      <c r="F82" s="278" t="s">
        <v>1507</v>
      </c>
      <c r="G82" s="279"/>
      <c r="H82" s="255" t="s">
        <v>1516</v>
      </c>
      <c r="I82" s="255" t="s">
        <v>1517</v>
      </c>
      <c r="J82" s="255"/>
      <c r="K82" s="269"/>
    </row>
    <row r="83" s="1" customFormat="1" ht="15" customHeight="1">
      <c r="B83" s="280"/>
      <c r="C83" s="281" t="s">
        <v>1518</v>
      </c>
      <c r="D83" s="281"/>
      <c r="E83" s="281"/>
      <c r="F83" s="282" t="s">
        <v>1513</v>
      </c>
      <c r="G83" s="281"/>
      <c r="H83" s="281" t="s">
        <v>1519</v>
      </c>
      <c r="I83" s="281" t="s">
        <v>1509</v>
      </c>
      <c r="J83" s="281">
        <v>15</v>
      </c>
      <c r="K83" s="269"/>
    </row>
    <row r="84" s="1" customFormat="1" ht="15" customHeight="1">
      <c r="B84" s="280"/>
      <c r="C84" s="281" t="s">
        <v>1520</v>
      </c>
      <c r="D84" s="281"/>
      <c r="E84" s="281"/>
      <c r="F84" s="282" t="s">
        <v>1513</v>
      </c>
      <c r="G84" s="281"/>
      <c r="H84" s="281" t="s">
        <v>1521</v>
      </c>
      <c r="I84" s="281" t="s">
        <v>1509</v>
      </c>
      <c r="J84" s="281">
        <v>15</v>
      </c>
      <c r="K84" s="269"/>
    </row>
    <row r="85" s="1" customFormat="1" ht="15" customHeight="1">
      <c r="B85" s="280"/>
      <c r="C85" s="281" t="s">
        <v>1522</v>
      </c>
      <c r="D85" s="281"/>
      <c r="E85" s="281"/>
      <c r="F85" s="282" t="s">
        <v>1513</v>
      </c>
      <c r="G85" s="281"/>
      <c r="H85" s="281" t="s">
        <v>1523</v>
      </c>
      <c r="I85" s="281" t="s">
        <v>1509</v>
      </c>
      <c r="J85" s="281">
        <v>20</v>
      </c>
      <c r="K85" s="269"/>
    </row>
    <row r="86" s="1" customFormat="1" ht="15" customHeight="1">
      <c r="B86" s="280"/>
      <c r="C86" s="281" t="s">
        <v>1524</v>
      </c>
      <c r="D86" s="281"/>
      <c r="E86" s="281"/>
      <c r="F86" s="282" t="s">
        <v>1513</v>
      </c>
      <c r="G86" s="281"/>
      <c r="H86" s="281" t="s">
        <v>1525</v>
      </c>
      <c r="I86" s="281" t="s">
        <v>1509</v>
      </c>
      <c r="J86" s="281">
        <v>20</v>
      </c>
      <c r="K86" s="269"/>
    </row>
    <row r="87" s="1" customFormat="1" ht="15" customHeight="1">
      <c r="B87" s="280"/>
      <c r="C87" s="255" t="s">
        <v>1526</v>
      </c>
      <c r="D87" s="255"/>
      <c r="E87" s="255"/>
      <c r="F87" s="278" t="s">
        <v>1513</v>
      </c>
      <c r="G87" s="279"/>
      <c r="H87" s="255" t="s">
        <v>1527</v>
      </c>
      <c r="I87" s="255" t="s">
        <v>1509</v>
      </c>
      <c r="J87" s="255">
        <v>50</v>
      </c>
      <c r="K87" s="269"/>
    </row>
    <row r="88" s="1" customFormat="1" ht="15" customHeight="1">
      <c r="B88" s="280"/>
      <c r="C88" s="255" t="s">
        <v>1528</v>
      </c>
      <c r="D88" s="255"/>
      <c r="E88" s="255"/>
      <c r="F88" s="278" t="s">
        <v>1513</v>
      </c>
      <c r="G88" s="279"/>
      <c r="H88" s="255" t="s">
        <v>1529</v>
      </c>
      <c r="I88" s="255" t="s">
        <v>1509</v>
      </c>
      <c r="J88" s="255">
        <v>20</v>
      </c>
      <c r="K88" s="269"/>
    </row>
    <row r="89" s="1" customFormat="1" ht="15" customHeight="1">
      <c r="B89" s="280"/>
      <c r="C89" s="255" t="s">
        <v>1530</v>
      </c>
      <c r="D89" s="255"/>
      <c r="E89" s="255"/>
      <c r="F89" s="278" t="s">
        <v>1513</v>
      </c>
      <c r="G89" s="279"/>
      <c r="H89" s="255" t="s">
        <v>1531</v>
      </c>
      <c r="I89" s="255" t="s">
        <v>1509</v>
      </c>
      <c r="J89" s="255">
        <v>20</v>
      </c>
      <c r="K89" s="269"/>
    </row>
    <row r="90" s="1" customFormat="1" ht="15" customHeight="1">
      <c r="B90" s="280"/>
      <c r="C90" s="255" t="s">
        <v>1532</v>
      </c>
      <c r="D90" s="255"/>
      <c r="E90" s="255"/>
      <c r="F90" s="278" t="s">
        <v>1513</v>
      </c>
      <c r="G90" s="279"/>
      <c r="H90" s="255" t="s">
        <v>1533</v>
      </c>
      <c r="I90" s="255" t="s">
        <v>1509</v>
      </c>
      <c r="J90" s="255">
        <v>50</v>
      </c>
      <c r="K90" s="269"/>
    </row>
    <row r="91" s="1" customFormat="1" ht="15" customHeight="1">
      <c r="B91" s="280"/>
      <c r="C91" s="255" t="s">
        <v>1534</v>
      </c>
      <c r="D91" s="255"/>
      <c r="E91" s="255"/>
      <c r="F91" s="278" t="s">
        <v>1513</v>
      </c>
      <c r="G91" s="279"/>
      <c r="H91" s="255" t="s">
        <v>1534</v>
      </c>
      <c r="I91" s="255" t="s">
        <v>1509</v>
      </c>
      <c r="J91" s="255">
        <v>50</v>
      </c>
      <c r="K91" s="269"/>
    </row>
    <row r="92" s="1" customFormat="1" ht="15" customHeight="1">
      <c r="B92" s="280"/>
      <c r="C92" s="255" t="s">
        <v>1535</v>
      </c>
      <c r="D92" s="255"/>
      <c r="E92" s="255"/>
      <c r="F92" s="278" t="s">
        <v>1513</v>
      </c>
      <c r="G92" s="279"/>
      <c r="H92" s="255" t="s">
        <v>1536</v>
      </c>
      <c r="I92" s="255" t="s">
        <v>1509</v>
      </c>
      <c r="J92" s="255">
        <v>255</v>
      </c>
      <c r="K92" s="269"/>
    </row>
    <row r="93" s="1" customFormat="1" ht="15" customHeight="1">
      <c r="B93" s="280"/>
      <c r="C93" s="255" t="s">
        <v>1537</v>
      </c>
      <c r="D93" s="255"/>
      <c r="E93" s="255"/>
      <c r="F93" s="278" t="s">
        <v>1507</v>
      </c>
      <c r="G93" s="279"/>
      <c r="H93" s="255" t="s">
        <v>1538</v>
      </c>
      <c r="I93" s="255" t="s">
        <v>1539</v>
      </c>
      <c r="J93" s="255"/>
      <c r="K93" s="269"/>
    </row>
    <row r="94" s="1" customFormat="1" ht="15" customHeight="1">
      <c r="B94" s="280"/>
      <c r="C94" s="255" t="s">
        <v>1540</v>
      </c>
      <c r="D94" s="255"/>
      <c r="E94" s="255"/>
      <c r="F94" s="278" t="s">
        <v>1507</v>
      </c>
      <c r="G94" s="279"/>
      <c r="H94" s="255" t="s">
        <v>1541</v>
      </c>
      <c r="I94" s="255" t="s">
        <v>1542</v>
      </c>
      <c r="J94" s="255"/>
      <c r="K94" s="269"/>
    </row>
    <row r="95" s="1" customFormat="1" ht="15" customHeight="1">
      <c r="B95" s="280"/>
      <c r="C95" s="255" t="s">
        <v>1543</v>
      </c>
      <c r="D95" s="255"/>
      <c r="E95" s="255"/>
      <c r="F95" s="278" t="s">
        <v>1507</v>
      </c>
      <c r="G95" s="279"/>
      <c r="H95" s="255" t="s">
        <v>1543</v>
      </c>
      <c r="I95" s="255" t="s">
        <v>1542</v>
      </c>
      <c r="J95" s="255"/>
      <c r="K95" s="269"/>
    </row>
    <row r="96" s="1" customFormat="1" ht="15" customHeight="1">
      <c r="B96" s="280"/>
      <c r="C96" s="255" t="s">
        <v>38</v>
      </c>
      <c r="D96" s="255"/>
      <c r="E96" s="255"/>
      <c r="F96" s="278" t="s">
        <v>1507</v>
      </c>
      <c r="G96" s="279"/>
      <c r="H96" s="255" t="s">
        <v>1544</v>
      </c>
      <c r="I96" s="255" t="s">
        <v>1542</v>
      </c>
      <c r="J96" s="255"/>
      <c r="K96" s="269"/>
    </row>
    <row r="97" s="1" customFormat="1" ht="15" customHeight="1">
      <c r="B97" s="280"/>
      <c r="C97" s="255" t="s">
        <v>48</v>
      </c>
      <c r="D97" s="255"/>
      <c r="E97" s="255"/>
      <c r="F97" s="278" t="s">
        <v>1507</v>
      </c>
      <c r="G97" s="279"/>
      <c r="H97" s="255" t="s">
        <v>1545</v>
      </c>
      <c r="I97" s="255" t="s">
        <v>1542</v>
      </c>
      <c r="J97" s="255"/>
      <c r="K97" s="269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="1" customFormat="1" ht="45" customHeight="1">
      <c r="B102" s="267"/>
      <c r="C102" s="268" t="s">
        <v>1546</v>
      </c>
      <c r="D102" s="268"/>
      <c r="E102" s="268"/>
      <c r="F102" s="268"/>
      <c r="G102" s="268"/>
      <c r="H102" s="268"/>
      <c r="I102" s="268"/>
      <c r="J102" s="268"/>
      <c r="K102" s="269"/>
    </row>
    <row r="103" s="1" customFormat="1" ht="17.25" customHeight="1">
      <c r="B103" s="267"/>
      <c r="C103" s="270" t="s">
        <v>1501</v>
      </c>
      <c r="D103" s="270"/>
      <c r="E103" s="270"/>
      <c r="F103" s="270" t="s">
        <v>1502</v>
      </c>
      <c r="G103" s="271"/>
      <c r="H103" s="270" t="s">
        <v>54</v>
      </c>
      <c r="I103" s="270" t="s">
        <v>57</v>
      </c>
      <c r="J103" s="270" t="s">
        <v>1503</v>
      </c>
      <c r="K103" s="269"/>
    </row>
    <row r="104" s="1" customFormat="1" ht="17.25" customHeight="1">
      <c r="B104" s="267"/>
      <c r="C104" s="272" t="s">
        <v>1504</v>
      </c>
      <c r="D104" s="272"/>
      <c r="E104" s="272"/>
      <c r="F104" s="273" t="s">
        <v>1505</v>
      </c>
      <c r="G104" s="274"/>
      <c r="H104" s="272"/>
      <c r="I104" s="272"/>
      <c r="J104" s="272" t="s">
        <v>1506</v>
      </c>
      <c r="K104" s="269"/>
    </row>
    <row r="105" s="1" customFormat="1" ht="5.25" customHeight="1">
      <c r="B105" s="267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="1" customFormat="1" ht="15" customHeight="1">
      <c r="B106" s="267"/>
      <c r="C106" s="255" t="s">
        <v>53</v>
      </c>
      <c r="D106" s="277"/>
      <c r="E106" s="277"/>
      <c r="F106" s="278" t="s">
        <v>1507</v>
      </c>
      <c r="G106" s="255"/>
      <c r="H106" s="255" t="s">
        <v>1547</v>
      </c>
      <c r="I106" s="255" t="s">
        <v>1509</v>
      </c>
      <c r="J106" s="255">
        <v>20</v>
      </c>
      <c r="K106" s="269"/>
    </row>
    <row r="107" s="1" customFormat="1" ht="15" customHeight="1">
      <c r="B107" s="267"/>
      <c r="C107" s="255" t="s">
        <v>1510</v>
      </c>
      <c r="D107" s="255"/>
      <c r="E107" s="255"/>
      <c r="F107" s="278" t="s">
        <v>1507</v>
      </c>
      <c r="G107" s="255"/>
      <c r="H107" s="255" t="s">
        <v>1547</v>
      </c>
      <c r="I107" s="255" t="s">
        <v>1509</v>
      </c>
      <c r="J107" s="255">
        <v>120</v>
      </c>
      <c r="K107" s="269"/>
    </row>
    <row r="108" s="1" customFormat="1" ht="15" customHeight="1">
      <c r="B108" s="280"/>
      <c r="C108" s="255" t="s">
        <v>1512</v>
      </c>
      <c r="D108" s="255"/>
      <c r="E108" s="255"/>
      <c r="F108" s="278" t="s">
        <v>1513</v>
      </c>
      <c r="G108" s="255"/>
      <c r="H108" s="255" t="s">
        <v>1547</v>
      </c>
      <c r="I108" s="255" t="s">
        <v>1509</v>
      </c>
      <c r="J108" s="255">
        <v>50</v>
      </c>
      <c r="K108" s="269"/>
    </row>
    <row r="109" s="1" customFormat="1" ht="15" customHeight="1">
      <c r="B109" s="280"/>
      <c r="C109" s="255" t="s">
        <v>1515</v>
      </c>
      <c r="D109" s="255"/>
      <c r="E109" s="255"/>
      <c r="F109" s="278" t="s">
        <v>1507</v>
      </c>
      <c r="G109" s="255"/>
      <c r="H109" s="255" t="s">
        <v>1547</v>
      </c>
      <c r="I109" s="255" t="s">
        <v>1517</v>
      </c>
      <c r="J109" s="255"/>
      <c r="K109" s="269"/>
    </row>
    <row r="110" s="1" customFormat="1" ht="15" customHeight="1">
      <c r="B110" s="280"/>
      <c r="C110" s="255" t="s">
        <v>1526</v>
      </c>
      <c r="D110" s="255"/>
      <c r="E110" s="255"/>
      <c r="F110" s="278" t="s">
        <v>1513</v>
      </c>
      <c r="G110" s="255"/>
      <c r="H110" s="255" t="s">
        <v>1547</v>
      </c>
      <c r="I110" s="255" t="s">
        <v>1509</v>
      </c>
      <c r="J110" s="255">
        <v>50</v>
      </c>
      <c r="K110" s="269"/>
    </row>
    <row r="111" s="1" customFormat="1" ht="15" customHeight="1">
      <c r="B111" s="280"/>
      <c r="C111" s="255" t="s">
        <v>1534</v>
      </c>
      <c r="D111" s="255"/>
      <c r="E111" s="255"/>
      <c r="F111" s="278" t="s">
        <v>1513</v>
      </c>
      <c r="G111" s="255"/>
      <c r="H111" s="255" t="s">
        <v>1547</v>
      </c>
      <c r="I111" s="255" t="s">
        <v>1509</v>
      </c>
      <c r="J111" s="255">
        <v>50</v>
      </c>
      <c r="K111" s="269"/>
    </row>
    <row r="112" s="1" customFormat="1" ht="15" customHeight="1">
      <c r="B112" s="280"/>
      <c r="C112" s="255" t="s">
        <v>1532</v>
      </c>
      <c r="D112" s="255"/>
      <c r="E112" s="255"/>
      <c r="F112" s="278" t="s">
        <v>1513</v>
      </c>
      <c r="G112" s="255"/>
      <c r="H112" s="255" t="s">
        <v>1547</v>
      </c>
      <c r="I112" s="255" t="s">
        <v>1509</v>
      </c>
      <c r="J112" s="255">
        <v>50</v>
      </c>
      <c r="K112" s="269"/>
    </row>
    <row r="113" s="1" customFormat="1" ht="15" customHeight="1">
      <c r="B113" s="280"/>
      <c r="C113" s="255" t="s">
        <v>53</v>
      </c>
      <c r="D113" s="255"/>
      <c r="E113" s="255"/>
      <c r="F113" s="278" t="s">
        <v>1507</v>
      </c>
      <c r="G113" s="255"/>
      <c r="H113" s="255" t="s">
        <v>1548</v>
      </c>
      <c r="I113" s="255" t="s">
        <v>1509</v>
      </c>
      <c r="J113" s="255">
        <v>20</v>
      </c>
      <c r="K113" s="269"/>
    </row>
    <row r="114" s="1" customFormat="1" ht="15" customHeight="1">
      <c r="B114" s="280"/>
      <c r="C114" s="255" t="s">
        <v>1549</v>
      </c>
      <c r="D114" s="255"/>
      <c r="E114" s="255"/>
      <c r="F114" s="278" t="s">
        <v>1507</v>
      </c>
      <c r="G114" s="255"/>
      <c r="H114" s="255" t="s">
        <v>1550</v>
      </c>
      <c r="I114" s="255" t="s">
        <v>1509</v>
      </c>
      <c r="J114" s="255">
        <v>120</v>
      </c>
      <c r="K114" s="269"/>
    </row>
    <row r="115" s="1" customFormat="1" ht="15" customHeight="1">
      <c r="B115" s="280"/>
      <c r="C115" s="255" t="s">
        <v>38</v>
      </c>
      <c r="D115" s="255"/>
      <c r="E115" s="255"/>
      <c r="F115" s="278" t="s">
        <v>1507</v>
      </c>
      <c r="G115" s="255"/>
      <c r="H115" s="255" t="s">
        <v>1551</v>
      </c>
      <c r="I115" s="255" t="s">
        <v>1542</v>
      </c>
      <c r="J115" s="255"/>
      <c r="K115" s="269"/>
    </row>
    <row r="116" s="1" customFormat="1" ht="15" customHeight="1">
      <c r="B116" s="280"/>
      <c r="C116" s="255" t="s">
        <v>48</v>
      </c>
      <c r="D116" s="255"/>
      <c r="E116" s="255"/>
      <c r="F116" s="278" t="s">
        <v>1507</v>
      </c>
      <c r="G116" s="255"/>
      <c r="H116" s="255" t="s">
        <v>1552</v>
      </c>
      <c r="I116" s="255" t="s">
        <v>1542</v>
      </c>
      <c r="J116" s="255"/>
      <c r="K116" s="269"/>
    </row>
    <row r="117" s="1" customFormat="1" ht="15" customHeight="1">
      <c r="B117" s="280"/>
      <c r="C117" s="255" t="s">
        <v>57</v>
      </c>
      <c r="D117" s="255"/>
      <c r="E117" s="255"/>
      <c r="F117" s="278" t="s">
        <v>1507</v>
      </c>
      <c r="G117" s="255"/>
      <c r="H117" s="255" t="s">
        <v>1553</v>
      </c>
      <c r="I117" s="255" t="s">
        <v>1554</v>
      </c>
      <c r="J117" s="255"/>
      <c r="K117" s="269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6" t="s">
        <v>1555</v>
      </c>
      <c r="D122" s="246"/>
      <c r="E122" s="246"/>
      <c r="F122" s="246"/>
      <c r="G122" s="246"/>
      <c r="H122" s="246"/>
      <c r="I122" s="246"/>
      <c r="J122" s="246"/>
      <c r="K122" s="297"/>
    </row>
    <row r="123" s="1" customFormat="1" ht="17.25" customHeight="1">
      <c r="B123" s="298"/>
      <c r="C123" s="270" t="s">
        <v>1501</v>
      </c>
      <c r="D123" s="270"/>
      <c r="E123" s="270"/>
      <c r="F123" s="270" t="s">
        <v>1502</v>
      </c>
      <c r="G123" s="271"/>
      <c r="H123" s="270" t="s">
        <v>54</v>
      </c>
      <c r="I123" s="270" t="s">
        <v>57</v>
      </c>
      <c r="J123" s="270" t="s">
        <v>1503</v>
      </c>
      <c r="K123" s="299"/>
    </row>
    <row r="124" s="1" customFormat="1" ht="17.25" customHeight="1">
      <c r="B124" s="298"/>
      <c r="C124" s="272" t="s">
        <v>1504</v>
      </c>
      <c r="D124" s="272"/>
      <c r="E124" s="272"/>
      <c r="F124" s="273" t="s">
        <v>1505</v>
      </c>
      <c r="G124" s="274"/>
      <c r="H124" s="272"/>
      <c r="I124" s="272"/>
      <c r="J124" s="272" t="s">
        <v>1506</v>
      </c>
      <c r="K124" s="299"/>
    </row>
    <row r="125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="1" customFormat="1" ht="15" customHeight="1">
      <c r="B126" s="300"/>
      <c r="C126" s="255" t="s">
        <v>1510</v>
      </c>
      <c r="D126" s="277"/>
      <c r="E126" s="277"/>
      <c r="F126" s="278" t="s">
        <v>1507</v>
      </c>
      <c r="G126" s="255"/>
      <c r="H126" s="255" t="s">
        <v>1547</v>
      </c>
      <c r="I126" s="255" t="s">
        <v>1509</v>
      </c>
      <c r="J126" s="255">
        <v>120</v>
      </c>
      <c r="K126" s="303"/>
    </row>
    <row r="127" s="1" customFormat="1" ht="15" customHeight="1">
      <c r="B127" s="300"/>
      <c r="C127" s="255" t="s">
        <v>1556</v>
      </c>
      <c r="D127" s="255"/>
      <c r="E127" s="255"/>
      <c r="F127" s="278" t="s">
        <v>1507</v>
      </c>
      <c r="G127" s="255"/>
      <c r="H127" s="255" t="s">
        <v>1557</v>
      </c>
      <c r="I127" s="255" t="s">
        <v>1509</v>
      </c>
      <c r="J127" s="255" t="s">
        <v>1558</v>
      </c>
      <c r="K127" s="303"/>
    </row>
    <row r="128" s="1" customFormat="1" ht="15" customHeight="1">
      <c r="B128" s="300"/>
      <c r="C128" s="255" t="s">
        <v>88</v>
      </c>
      <c r="D128" s="255"/>
      <c r="E128" s="255"/>
      <c r="F128" s="278" t="s">
        <v>1507</v>
      </c>
      <c r="G128" s="255"/>
      <c r="H128" s="255" t="s">
        <v>1559</v>
      </c>
      <c r="I128" s="255" t="s">
        <v>1509</v>
      </c>
      <c r="J128" s="255" t="s">
        <v>1558</v>
      </c>
      <c r="K128" s="303"/>
    </row>
    <row r="129" s="1" customFormat="1" ht="15" customHeight="1">
      <c r="B129" s="300"/>
      <c r="C129" s="255" t="s">
        <v>1518</v>
      </c>
      <c r="D129" s="255"/>
      <c r="E129" s="255"/>
      <c r="F129" s="278" t="s">
        <v>1513</v>
      </c>
      <c r="G129" s="255"/>
      <c r="H129" s="255" t="s">
        <v>1519</v>
      </c>
      <c r="I129" s="255" t="s">
        <v>1509</v>
      </c>
      <c r="J129" s="255">
        <v>15</v>
      </c>
      <c r="K129" s="303"/>
    </row>
    <row r="130" s="1" customFormat="1" ht="15" customHeight="1">
      <c r="B130" s="300"/>
      <c r="C130" s="281" t="s">
        <v>1520</v>
      </c>
      <c r="D130" s="281"/>
      <c r="E130" s="281"/>
      <c r="F130" s="282" t="s">
        <v>1513</v>
      </c>
      <c r="G130" s="281"/>
      <c r="H130" s="281" t="s">
        <v>1521</v>
      </c>
      <c r="I130" s="281" t="s">
        <v>1509</v>
      </c>
      <c r="J130" s="281">
        <v>15</v>
      </c>
      <c r="K130" s="303"/>
    </row>
    <row r="131" s="1" customFormat="1" ht="15" customHeight="1">
      <c r="B131" s="300"/>
      <c r="C131" s="281" t="s">
        <v>1522</v>
      </c>
      <c r="D131" s="281"/>
      <c r="E131" s="281"/>
      <c r="F131" s="282" t="s">
        <v>1513</v>
      </c>
      <c r="G131" s="281"/>
      <c r="H131" s="281" t="s">
        <v>1523</v>
      </c>
      <c r="I131" s="281" t="s">
        <v>1509</v>
      </c>
      <c r="J131" s="281">
        <v>20</v>
      </c>
      <c r="K131" s="303"/>
    </row>
    <row r="132" s="1" customFormat="1" ht="15" customHeight="1">
      <c r="B132" s="300"/>
      <c r="C132" s="281" t="s">
        <v>1524</v>
      </c>
      <c r="D132" s="281"/>
      <c r="E132" s="281"/>
      <c r="F132" s="282" t="s">
        <v>1513</v>
      </c>
      <c r="G132" s="281"/>
      <c r="H132" s="281" t="s">
        <v>1525</v>
      </c>
      <c r="I132" s="281" t="s">
        <v>1509</v>
      </c>
      <c r="J132" s="281">
        <v>20</v>
      </c>
      <c r="K132" s="303"/>
    </row>
    <row r="133" s="1" customFormat="1" ht="15" customHeight="1">
      <c r="B133" s="300"/>
      <c r="C133" s="255" t="s">
        <v>1512</v>
      </c>
      <c r="D133" s="255"/>
      <c r="E133" s="255"/>
      <c r="F133" s="278" t="s">
        <v>1513</v>
      </c>
      <c r="G133" s="255"/>
      <c r="H133" s="255" t="s">
        <v>1547</v>
      </c>
      <c r="I133" s="255" t="s">
        <v>1509</v>
      </c>
      <c r="J133" s="255">
        <v>50</v>
      </c>
      <c r="K133" s="303"/>
    </row>
    <row r="134" s="1" customFormat="1" ht="15" customHeight="1">
      <c r="B134" s="300"/>
      <c r="C134" s="255" t="s">
        <v>1526</v>
      </c>
      <c r="D134" s="255"/>
      <c r="E134" s="255"/>
      <c r="F134" s="278" t="s">
        <v>1513</v>
      </c>
      <c r="G134" s="255"/>
      <c r="H134" s="255" t="s">
        <v>1547</v>
      </c>
      <c r="I134" s="255" t="s">
        <v>1509</v>
      </c>
      <c r="J134" s="255">
        <v>50</v>
      </c>
      <c r="K134" s="303"/>
    </row>
    <row r="135" s="1" customFormat="1" ht="15" customHeight="1">
      <c r="B135" s="300"/>
      <c r="C135" s="255" t="s">
        <v>1532</v>
      </c>
      <c r="D135" s="255"/>
      <c r="E135" s="255"/>
      <c r="F135" s="278" t="s">
        <v>1513</v>
      </c>
      <c r="G135" s="255"/>
      <c r="H135" s="255" t="s">
        <v>1547</v>
      </c>
      <c r="I135" s="255" t="s">
        <v>1509</v>
      </c>
      <c r="J135" s="255">
        <v>50</v>
      </c>
      <c r="K135" s="303"/>
    </row>
    <row r="136" s="1" customFormat="1" ht="15" customHeight="1">
      <c r="B136" s="300"/>
      <c r="C136" s="255" t="s">
        <v>1534</v>
      </c>
      <c r="D136" s="255"/>
      <c r="E136" s="255"/>
      <c r="F136" s="278" t="s">
        <v>1513</v>
      </c>
      <c r="G136" s="255"/>
      <c r="H136" s="255" t="s">
        <v>1547</v>
      </c>
      <c r="I136" s="255" t="s">
        <v>1509</v>
      </c>
      <c r="J136" s="255">
        <v>50</v>
      </c>
      <c r="K136" s="303"/>
    </row>
    <row r="137" s="1" customFormat="1" ht="15" customHeight="1">
      <c r="B137" s="300"/>
      <c r="C137" s="255" t="s">
        <v>1535</v>
      </c>
      <c r="D137" s="255"/>
      <c r="E137" s="255"/>
      <c r="F137" s="278" t="s">
        <v>1513</v>
      </c>
      <c r="G137" s="255"/>
      <c r="H137" s="255" t="s">
        <v>1560</v>
      </c>
      <c r="I137" s="255" t="s">
        <v>1509</v>
      </c>
      <c r="J137" s="255">
        <v>255</v>
      </c>
      <c r="K137" s="303"/>
    </row>
    <row r="138" s="1" customFormat="1" ht="15" customHeight="1">
      <c r="B138" s="300"/>
      <c r="C138" s="255" t="s">
        <v>1537</v>
      </c>
      <c r="D138" s="255"/>
      <c r="E138" s="255"/>
      <c r="F138" s="278" t="s">
        <v>1507</v>
      </c>
      <c r="G138" s="255"/>
      <c r="H138" s="255" t="s">
        <v>1561</v>
      </c>
      <c r="I138" s="255" t="s">
        <v>1539</v>
      </c>
      <c r="J138" s="255"/>
      <c r="K138" s="303"/>
    </row>
    <row r="139" s="1" customFormat="1" ht="15" customHeight="1">
      <c r="B139" s="300"/>
      <c r="C139" s="255" t="s">
        <v>1540</v>
      </c>
      <c r="D139" s="255"/>
      <c r="E139" s="255"/>
      <c r="F139" s="278" t="s">
        <v>1507</v>
      </c>
      <c r="G139" s="255"/>
      <c r="H139" s="255" t="s">
        <v>1562</v>
      </c>
      <c r="I139" s="255" t="s">
        <v>1542</v>
      </c>
      <c r="J139" s="255"/>
      <c r="K139" s="303"/>
    </row>
    <row r="140" s="1" customFormat="1" ht="15" customHeight="1">
      <c r="B140" s="300"/>
      <c r="C140" s="255" t="s">
        <v>1543</v>
      </c>
      <c r="D140" s="255"/>
      <c r="E140" s="255"/>
      <c r="F140" s="278" t="s">
        <v>1507</v>
      </c>
      <c r="G140" s="255"/>
      <c r="H140" s="255" t="s">
        <v>1543</v>
      </c>
      <c r="I140" s="255" t="s">
        <v>1542</v>
      </c>
      <c r="J140" s="255"/>
      <c r="K140" s="303"/>
    </row>
    <row r="141" s="1" customFormat="1" ht="15" customHeight="1">
      <c r="B141" s="300"/>
      <c r="C141" s="255" t="s">
        <v>38</v>
      </c>
      <c r="D141" s="255"/>
      <c r="E141" s="255"/>
      <c r="F141" s="278" t="s">
        <v>1507</v>
      </c>
      <c r="G141" s="255"/>
      <c r="H141" s="255" t="s">
        <v>1563</v>
      </c>
      <c r="I141" s="255" t="s">
        <v>1542</v>
      </c>
      <c r="J141" s="255"/>
      <c r="K141" s="303"/>
    </row>
    <row r="142" s="1" customFormat="1" ht="15" customHeight="1">
      <c r="B142" s="300"/>
      <c r="C142" s="255" t="s">
        <v>1564</v>
      </c>
      <c r="D142" s="255"/>
      <c r="E142" s="255"/>
      <c r="F142" s="278" t="s">
        <v>1507</v>
      </c>
      <c r="G142" s="255"/>
      <c r="H142" s="255" t="s">
        <v>1565</v>
      </c>
      <c r="I142" s="255" t="s">
        <v>1542</v>
      </c>
      <c r="J142" s="255"/>
      <c r="K142" s="303"/>
    </row>
    <row r="143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="1" customFormat="1" ht="45" customHeight="1">
      <c r="B147" s="267"/>
      <c r="C147" s="268" t="s">
        <v>1566</v>
      </c>
      <c r="D147" s="268"/>
      <c r="E147" s="268"/>
      <c r="F147" s="268"/>
      <c r="G147" s="268"/>
      <c r="H147" s="268"/>
      <c r="I147" s="268"/>
      <c r="J147" s="268"/>
      <c r="K147" s="269"/>
    </row>
    <row r="148" s="1" customFormat="1" ht="17.25" customHeight="1">
      <c r="B148" s="267"/>
      <c r="C148" s="270" t="s">
        <v>1501</v>
      </c>
      <c r="D148" s="270"/>
      <c r="E148" s="270"/>
      <c r="F148" s="270" t="s">
        <v>1502</v>
      </c>
      <c r="G148" s="271"/>
      <c r="H148" s="270" t="s">
        <v>54</v>
      </c>
      <c r="I148" s="270" t="s">
        <v>57</v>
      </c>
      <c r="J148" s="270" t="s">
        <v>1503</v>
      </c>
      <c r="K148" s="269"/>
    </row>
    <row r="149" s="1" customFormat="1" ht="17.25" customHeight="1">
      <c r="B149" s="267"/>
      <c r="C149" s="272" t="s">
        <v>1504</v>
      </c>
      <c r="D149" s="272"/>
      <c r="E149" s="272"/>
      <c r="F149" s="273" t="s">
        <v>1505</v>
      </c>
      <c r="G149" s="274"/>
      <c r="H149" s="272"/>
      <c r="I149" s="272"/>
      <c r="J149" s="272" t="s">
        <v>1506</v>
      </c>
      <c r="K149" s="269"/>
    </row>
    <row r="150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="1" customFormat="1" ht="15" customHeight="1">
      <c r="B151" s="280"/>
      <c r="C151" s="307" t="s">
        <v>1510</v>
      </c>
      <c r="D151" s="255"/>
      <c r="E151" s="255"/>
      <c r="F151" s="308" t="s">
        <v>1507</v>
      </c>
      <c r="G151" s="255"/>
      <c r="H151" s="307" t="s">
        <v>1547</v>
      </c>
      <c r="I151" s="307" t="s">
        <v>1509</v>
      </c>
      <c r="J151" s="307">
        <v>120</v>
      </c>
      <c r="K151" s="303"/>
    </row>
    <row r="152" s="1" customFormat="1" ht="15" customHeight="1">
      <c r="B152" s="280"/>
      <c r="C152" s="307" t="s">
        <v>1556</v>
      </c>
      <c r="D152" s="255"/>
      <c r="E152" s="255"/>
      <c r="F152" s="308" t="s">
        <v>1507</v>
      </c>
      <c r="G152" s="255"/>
      <c r="H152" s="307" t="s">
        <v>1567</v>
      </c>
      <c r="I152" s="307" t="s">
        <v>1509</v>
      </c>
      <c r="J152" s="307" t="s">
        <v>1558</v>
      </c>
      <c r="K152" s="303"/>
    </row>
    <row r="153" s="1" customFormat="1" ht="15" customHeight="1">
      <c r="B153" s="280"/>
      <c r="C153" s="307" t="s">
        <v>88</v>
      </c>
      <c r="D153" s="255"/>
      <c r="E153" s="255"/>
      <c r="F153" s="308" t="s">
        <v>1507</v>
      </c>
      <c r="G153" s="255"/>
      <c r="H153" s="307" t="s">
        <v>1568</v>
      </c>
      <c r="I153" s="307" t="s">
        <v>1509</v>
      </c>
      <c r="J153" s="307" t="s">
        <v>1558</v>
      </c>
      <c r="K153" s="303"/>
    </row>
    <row r="154" s="1" customFormat="1" ht="15" customHeight="1">
      <c r="B154" s="280"/>
      <c r="C154" s="307" t="s">
        <v>1512</v>
      </c>
      <c r="D154" s="255"/>
      <c r="E154" s="255"/>
      <c r="F154" s="308" t="s">
        <v>1513</v>
      </c>
      <c r="G154" s="255"/>
      <c r="H154" s="307" t="s">
        <v>1547</v>
      </c>
      <c r="I154" s="307" t="s">
        <v>1509</v>
      </c>
      <c r="J154" s="307">
        <v>50</v>
      </c>
      <c r="K154" s="303"/>
    </row>
    <row r="155" s="1" customFormat="1" ht="15" customHeight="1">
      <c r="B155" s="280"/>
      <c r="C155" s="307" t="s">
        <v>1515</v>
      </c>
      <c r="D155" s="255"/>
      <c r="E155" s="255"/>
      <c r="F155" s="308" t="s">
        <v>1507</v>
      </c>
      <c r="G155" s="255"/>
      <c r="H155" s="307" t="s">
        <v>1547</v>
      </c>
      <c r="I155" s="307" t="s">
        <v>1517</v>
      </c>
      <c r="J155" s="307"/>
      <c r="K155" s="303"/>
    </row>
    <row r="156" s="1" customFormat="1" ht="15" customHeight="1">
      <c r="B156" s="280"/>
      <c r="C156" s="307" t="s">
        <v>1526</v>
      </c>
      <c r="D156" s="255"/>
      <c r="E156" s="255"/>
      <c r="F156" s="308" t="s">
        <v>1513</v>
      </c>
      <c r="G156" s="255"/>
      <c r="H156" s="307" t="s">
        <v>1547</v>
      </c>
      <c r="I156" s="307" t="s">
        <v>1509</v>
      </c>
      <c r="J156" s="307">
        <v>50</v>
      </c>
      <c r="K156" s="303"/>
    </row>
    <row r="157" s="1" customFormat="1" ht="15" customHeight="1">
      <c r="B157" s="280"/>
      <c r="C157" s="307" t="s">
        <v>1534</v>
      </c>
      <c r="D157" s="255"/>
      <c r="E157" s="255"/>
      <c r="F157" s="308" t="s">
        <v>1513</v>
      </c>
      <c r="G157" s="255"/>
      <c r="H157" s="307" t="s">
        <v>1547</v>
      </c>
      <c r="I157" s="307" t="s">
        <v>1509</v>
      </c>
      <c r="J157" s="307">
        <v>50</v>
      </c>
      <c r="K157" s="303"/>
    </row>
    <row r="158" s="1" customFormat="1" ht="15" customHeight="1">
      <c r="B158" s="280"/>
      <c r="C158" s="307" t="s">
        <v>1532</v>
      </c>
      <c r="D158" s="255"/>
      <c r="E158" s="255"/>
      <c r="F158" s="308" t="s">
        <v>1513</v>
      </c>
      <c r="G158" s="255"/>
      <c r="H158" s="307" t="s">
        <v>1547</v>
      </c>
      <c r="I158" s="307" t="s">
        <v>1509</v>
      </c>
      <c r="J158" s="307">
        <v>50</v>
      </c>
      <c r="K158" s="303"/>
    </row>
    <row r="159" s="1" customFormat="1" ht="15" customHeight="1">
      <c r="B159" s="280"/>
      <c r="C159" s="307" t="s">
        <v>122</v>
      </c>
      <c r="D159" s="255"/>
      <c r="E159" s="255"/>
      <c r="F159" s="308" t="s">
        <v>1507</v>
      </c>
      <c r="G159" s="255"/>
      <c r="H159" s="307" t="s">
        <v>1569</v>
      </c>
      <c r="I159" s="307" t="s">
        <v>1509</v>
      </c>
      <c r="J159" s="307" t="s">
        <v>1570</v>
      </c>
      <c r="K159" s="303"/>
    </row>
    <row r="160" s="1" customFormat="1" ht="15" customHeight="1">
      <c r="B160" s="280"/>
      <c r="C160" s="307" t="s">
        <v>1571</v>
      </c>
      <c r="D160" s="255"/>
      <c r="E160" s="255"/>
      <c r="F160" s="308" t="s">
        <v>1507</v>
      </c>
      <c r="G160" s="255"/>
      <c r="H160" s="307" t="s">
        <v>1572</v>
      </c>
      <c r="I160" s="307" t="s">
        <v>1542</v>
      </c>
      <c r="J160" s="307"/>
      <c r="K160" s="303"/>
    </row>
    <row r="16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="1" customFormat="1" ht="45" customHeight="1">
      <c r="B165" s="245"/>
      <c r="C165" s="246" t="s">
        <v>1573</v>
      </c>
      <c r="D165" s="246"/>
      <c r="E165" s="246"/>
      <c r="F165" s="246"/>
      <c r="G165" s="246"/>
      <c r="H165" s="246"/>
      <c r="I165" s="246"/>
      <c r="J165" s="246"/>
      <c r="K165" s="247"/>
    </row>
    <row r="166" s="1" customFormat="1" ht="17.25" customHeight="1">
      <c r="B166" s="245"/>
      <c r="C166" s="270" t="s">
        <v>1501</v>
      </c>
      <c r="D166" s="270"/>
      <c r="E166" s="270"/>
      <c r="F166" s="270" t="s">
        <v>1502</v>
      </c>
      <c r="G166" s="312"/>
      <c r="H166" s="313" t="s">
        <v>54</v>
      </c>
      <c r="I166" s="313" t="s">
        <v>57</v>
      </c>
      <c r="J166" s="270" t="s">
        <v>1503</v>
      </c>
      <c r="K166" s="247"/>
    </row>
    <row r="167" s="1" customFormat="1" ht="17.25" customHeight="1">
      <c r="B167" s="248"/>
      <c r="C167" s="272" t="s">
        <v>1504</v>
      </c>
      <c r="D167" s="272"/>
      <c r="E167" s="272"/>
      <c r="F167" s="273" t="s">
        <v>1505</v>
      </c>
      <c r="G167" s="314"/>
      <c r="H167" s="315"/>
      <c r="I167" s="315"/>
      <c r="J167" s="272" t="s">
        <v>1506</v>
      </c>
      <c r="K167" s="250"/>
    </row>
    <row r="168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="1" customFormat="1" ht="15" customHeight="1">
      <c r="B169" s="280"/>
      <c r="C169" s="255" t="s">
        <v>1510</v>
      </c>
      <c r="D169" s="255"/>
      <c r="E169" s="255"/>
      <c r="F169" s="278" t="s">
        <v>1507</v>
      </c>
      <c r="G169" s="255"/>
      <c r="H169" s="255" t="s">
        <v>1547</v>
      </c>
      <c r="I169" s="255" t="s">
        <v>1509</v>
      </c>
      <c r="J169" s="255">
        <v>120</v>
      </c>
      <c r="K169" s="303"/>
    </row>
    <row r="170" s="1" customFormat="1" ht="15" customHeight="1">
      <c r="B170" s="280"/>
      <c r="C170" s="255" t="s">
        <v>1556</v>
      </c>
      <c r="D170" s="255"/>
      <c r="E170" s="255"/>
      <c r="F170" s="278" t="s">
        <v>1507</v>
      </c>
      <c r="G170" s="255"/>
      <c r="H170" s="255" t="s">
        <v>1557</v>
      </c>
      <c r="I170" s="255" t="s">
        <v>1509</v>
      </c>
      <c r="J170" s="255" t="s">
        <v>1558</v>
      </c>
      <c r="K170" s="303"/>
    </row>
    <row r="171" s="1" customFormat="1" ht="15" customHeight="1">
      <c r="B171" s="280"/>
      <c r="C171" s="255" t="s">
        <v>88</v>
      </c>
      <c r="D171" s="255"/>
      <c r="E171" s="255"/>
      <c r="F171" s="278" t="s">
        <v>1507</v>
      </c>
      <c r="G171" s="255"/>
      <c r="H171" s="255" t="s">
        <v>1574</v>
      </c>
      <c r="I171" s="255" t="s">
        <v>1509</v>
      </c>
      <c r="J171" s="255" t="s">
        <v>1558</v>
      </c>
      <c r="K171" s="303"/>
    </row>
    <row r="172" s="1" customFormat="1" ht="15" customHeight="1">
      <c r="B172" s="280"/>
      <c r="C172" s="255" t="s">
        <v>1512</v>
      </c>
      <c r="D172" s="255"/>
      <c r="E172" s="255"/>
      <c r="F172" s="278" t="s">
        <v>1513</v>
      </c>
      <c r="G172" s="255"/>
      <c r="H172" s="255" t="s">
        <v>1574</v>
      </c>
      <c r="I172" s="255" t="s">
        <v>1509</v>
      </c>
      <c r="J172" s="255">
        <v>50</v>
      </c>
      <c r="K172" s="303"/>
    </row>
    <row r="173" s="1" customFormat="1" ht="15" customHeight="1">
      <c r="B173" s="280"/>
      <c r="C173" s="255" t="s">
        <v>1515</v>
      </c>
      <c r="D173" s="255"/>
      <c r="E173" s="255"/>
      <c r="F173" s="278" t="s">
        <v>1507</v>
      </c>
      <c r="G173" s="255"/>
      <c r="H173" s="255" t="s">
        <v>1574</v>
      </c>
      <c r="I173" s="255" t="s">
        <v>1517</v>
      </c>
      <c r="J173" s="255"/>
      <c r="K173" s="303"/>
    </row>
    <row r="174" s="1" customFormat="1" ht="15" customHeight="1">
      <c r="B174" s="280"/>
      <c r="C174" s="255" t="s">
        <v>1526</v>
      </c>
      <c r="D174" s="255"/>
      <c r="E174" s="255"/>
      <c r="F174" s="278" t="s">
        <v>1513</v>
      </c>
      <c r="G174" s="255"/>
      <c r="H174" s="255" t="s">
        <v>1574</v>
      </c>
      <c r="I174" s="255" t="s">
        <v>1509</v>
      </c>
      <c r="J174" s="255">
        <v>50</v>
      </c>
      <c r="K174" s="303"/>
    </row>
    <row r="175" s="1" customFormat="1" ht="15" customHeight="1">
      <c r="B175" s="280"/>
      <c r="C175" s="255" t="s">
        <v>1534</v>
      </c>
      <c r="D175" s="255"/>
      <c r="E175" s="255"/>
      <c r="F175" s="278" t="s">
        <v>1513</v>
      </c>
      <c r="G175" s="255"/>
      <c r="H175" s="255" t="s">
        <v>1574</v>
      </c>
      <c r="I175" s="255" t="s">
        <v>1509</v>
      </c>
      <c r="J175" s="255">
        <v>50</v>
      </c>
      <c r="K175" s="303"/>
    </row>
    <row r="176" s="1" customFormat="1" ht="15" customHeight="1">
      <c r="B176" s="280"/>
      <c r="C176" s="255" t="s">
        <v>1532</v>
      </c>
      <c r="D176" s="255"/>
      <c r="E176" s="255"/>
      <c r="F176" s="278" t="s">
        <v>1513</v>
      </c>
      <c r="G176" s="255"/>
      <c r="H176" s="255" t="s">
        <v>1574</v>
      </c>
      <c r="I176" s="255" t="s">
        <v>1509</v>
      </c>
      <c r="J176" s="255">
        <v>50</v>
      </c>
      <c r="K176" s="303"/>
    </row>
    <row r="177" s="1" customFormat="1" ht="15" customHeight="1">
      <c r="B177" s="280"/>
      <c r="C177" s="255" t="s">
        <v>133</v>
      </c>
      <c r="D177" s="255"/>
      <c r="E177" s="255"/>
      <c r="F177" s="278" t="s">
        <v>1507</v>
      </c>
      <c r="G177" s="255"/>
      <c r="H177" s="255" t="s">
        <v>1575</v>
      </c>
      <c r="I177" s="255" t="s">
        <v>1576</v>
      </c>
      <c r="J177" s="255"/>
      <c r="K177" s="303"/>
    </row>
    <row r="178" s="1" customFormat="1" ht="15" customHeight="1">
      <c r="B178" s="280"/>
      <c r="C178" s="255" t="s">
        <v>57</v>
      </c>
      <c r="D178" s="255"/>
      <c r="E178" s="255"/>
      <c r="F178" s="278" t="s">
        <v>1507</v>
      </c>
      <c r="G178" s="255"/>
      <c r="H178" s="255" t="s">
        <v>1577</v>
      </c>
      <c r="I178" s="255" t="s">
        <v>1578</v>
      </c>
      <c r="J178" s="255">
        <v>1</v>
      </c>
      <c r="K178" s="303"/>
    </row>
    <row r="179" s="1" customFormat="1" ht="15" customHeight="1">
      <c r="B179" s="280"/>
      <c r="C179" s="255" t="s">
        <v>53</v>
      </c>
      <c r="D179" s="255"/>
      <c r="E179" s="255"/>
      <c r="F179" s="278" t="s">
        <v>1507</v>
      </c>
      <c r="G179" s="255"/>
      <c r="H179" s="255" t="s">
        <v>1579</v>
      </c>
      <c r="I179" s="255" t="s">
        <v>1509</v>
      </c>
      <c r="J179" s="255">
        <v>20</v>
      </c>
      <c r="K179" s="303"/>
    </row>
    <row r="180" s="1" customFormat="1" ht="15" customHeight="1">
      <c r="B180" s="280"/>
      <c r="C180" s="255" t="s">
        <v>54</v>
      </c>
      <c r="D180" s="255"/>
      <c r="E180" s="255"/>
      <c r="F180" s="278" t="s">
        <v>1507</v>
      </c>
      <c r="G180" s="255"/>
      <c r="H180" s="255" t="s">
        <v>1580</v>
      </c>
      <c r="I180" s="255" t="s">
        <v>1509</v>
      </c>
      <c r="J180" s="255">
        <v>255</v>
      </c>
      <c r="K180" s="303"/>
    </row>
    <row r="181" s="1" customFormat="1" ht="15" customHeight="1">
      <c r="B181" s="280"/>
      <c r="C181" s="255" t="s">
        <v>134</v>
      </c>
      <c r="D181" s="255"/>
      <c r="E181" s="255"/>
      <c r="F181" s="278" t="s">
        <v>1507</v>
      </c>
      <c r="G181" s="255"/>
      <c r="H181" s="255" t="s">
        <v>1471</v>
      </c>
      <c r="I181" s="255" t="s">
        <v>1509</v>
      </c>
      <c r="J181" s="255">
        <v>10</v>
      </c>
      <c r="K181" s="303"/>
    </row>
    <row r="182" s="1" customFormat="1" ht="15" customHeight="1">
      <c r="B182" s="280"/>
      <c r="C182" s="255" t="s">
        <v>135</v>
      </c>
      <c r="D182" s="255"/>
      <c r="E182" s="255"/>
      <c r="F182" s="278" t="s">
        <v>1507</v>
      </c>
      <c r="G182" s="255"/>
      <c r="H182" s="255" t="s">
        <v>1581</v>
      </c>
      <c r="I182" s="255" t="s">
        <v>1542</v>
      </c>
      <c r="J182" s="255"/>
      <c r="K182" s="303"/>
    </row>
    <row r="183" s="1" customFormat="1" ht="15" customHeight="1">
      <c r="B183" s="280"/>
      <c r="C183" s="255" t="s">
        <v>1582</v>
      </c>
      <c r="D183" s="255"/>
      <c r="E183" s="255"/>
      <c r="F183" s="278" t="s">
        <v>1507</v>
      </c>
      <c r="G183" s="255"/>
      <c r="H183" s="255" t="s">
        <v>1583</v>
      </c>
      <c r="I183" s="255" t="s">
        <v>1542</v>
      </c>
      <c r="J183" s="255"/>
      <c r="K183" s="303"/>
    </row>
    <row r="184" s="1" customFormat="1" ht="15" customHeight="1">
      <c r="B184" s="280"/>
      <c r="C184" s="255" t="s">
        <v>1571</v>
      </c>
      <c r="D184" s="255"/>
      <c r="E184" s="255"/>
      <c r="F184" s="278" t="s">
        <v>1507</v>
      </c>
      <c r="G184" s="255"/>
      <c r="H184" s="255" t="s">
        <v>1584</v>
      </c>
      <c r="I184" s="255" t="s">
        <v>1542</v>
      </c>
      <c r="J184" s="255"/>
      <c r="K184" s="303"/>
    </row>
    <row r="185" s="1" customFormat="1" ht="15" customHeight="1">
      <c r="B185" s="280"/>
      <c r="C185" s="255" t="s">
        <v>137</v>
      </c>
      <c r="D185" s="255"/>
      <c r="E185" s="255"/>
      <c r="F185" s="278" t="s">
        <v>1513</v>
      </c>
      <c r="G185" s="255"/>
      <c r="H185" s="255" t="s">
        <v>1585</v>
      </c>
      <c r="I185" s="255" t="s">
        <v>1509</v>
      </c>
      <c r="J185" s="255">
        <v>50</v>
      </c>
      <c r="K185" s="303"/>
    </row>
    <row r="186" s="1" customFormat="1" ht="15" customHeight="1">
      <c r="B186" s="280"/>
      <c r="C186" s="255" t="s">
        <v>1586</v>
      </c>
      <c r="D186" s="255"/>
      <c r="E186" s="255"/>
      <c r="F186" s="278" t="s">
        <v>1513</v>
      </c>
      <c r="G186" s="255"/>
      <c r="H186" s="255" t="s">
        <v>1587</v>
      </c>
      <c r="I186" s="255" t="s">
        <v>1588</v>
      </c>
      <c r="J186" s="255"/>
      <c r="K186" s="303"/>
    </row>
    <row r="187" s="1" customFormat="1" ht="15" customHeight="1">
      <c r="B187" s="280"/>
      <c r="C187" s="255" t="s">
        <v>1589</v>
      </c>
      <c r="D187" s="255"/>
      <c r="E187" s="255"/>
      <c r="F187" s="278" t="s">
        <v>1513</v>
      </c>
      <c r="G187" s="255"/>
      <c r="H187" s="255" t="s">
        <v>1590</v>
      </c>
      <c r="I187" s="255" t="s">
        <v>1588</v>
      </c>
      <c r="J187" s="255"/>
      <c r="K187" s="303"/>
    </row>
    <row r="188" s="1" customFormat="1" ht="15" customHeight="1">
      <c r="B188" s="280"/>
      <c r="C188" s="255" t="s">
        <v>1591</v>
      </c>
      <c r="D188" s="255"/>
      <c r="E188" s="255"/>
      <c r="F188" s="278" t="s">
        <v>1513</v>
      </c>
      <c r="G188" s="255"/>
      <c r="H188" s="255" t="s">
        <v>1592</v>
      </c>
      <c r="I188" s="255" t="s">
        <v>1588</v>
      </c>
      <c r="J188" s="255"/>
      <c r="K188" s="303"/>
    </row>
    <row r="189" s="1" customFormat="1" ht="15" customHeight="1">
      <c r="B189" s="280"/>
      <c r="C189" s="316" t="s">
        <v>1593</v>
      </c>
      <c r="D189" s="255"/>
      <c r="E189" s="255"/>
      <c r="F189" s="278" t="s">
        <v>1513</v>
      </c>
      <c r="G189" s="255"/>
      <c r="H189" s="255" t="s">
        <v>1594</v>
      </c>
      <c r="I189" s="255" t="s">
        <v>1595</v>
      </c>
      <c r="J189" s="317" t="s">
        <v>1596</v>
      </c>
      <c r="K189" s="303"/>
    </row>
    <row r="190" s="17" customFormat="1" ht="15" customHeight="1">
      <c r="B190" s="318"/>
      <c r="C190" s="319" t="s">
        <v>1597</v>
      </c>
      <c r="D190" s="320"/>
      <c r="E190" s="320"/>
      <c r="F190" s="321" t="s">
        <v>1513</v>
      </c>
      <c r="G190" s="320"/>
      <c r="H190" s="320" t="s">
        <v>1598</v>
      </c>
      <c r="I190" s="320" t="s">
        <v>1595</v>
      </c>
      <c r="J190" s="322" t="s">
        <v>1596</v>
      </c>
      <c r="K190" s="323"/>
    </row>
    <row r="191" s="1" customFormat="1" ht="15" customHeight="1">
      <c r="B191" s="280"/>
      <c r="C191" s="316" t="s">
        <v>42</v>
      </c>
      <c r="D191" s="255"/>
      <c r="E191" s="255"/>
      <c r="F191" s="278" t="s">
        <v>1507</v>
      </c>
      <c r="G191" s="255"/>
      <c r="H191" s="252" t="s">
        <v>1599</v>
      </c>
      <c r="I191" s="255" t="s">
        <v>1600</v>
      </c>
      <c r="J191" s="255"/>
      <c r="K191" s="303"/>
    </row>
    <row r="192" s="1" customFormat="1" ht="15" customHeight="1">
      <c r="B192" s="280"/>
      <c r="C192" s="316" t="s">
        <v>1601</v>
      </c>
      <c r="D192" s="255"/>
      <c r="E192" s="255"/>
      <c r="F192" s="278" t="s">
        <v>1507</v>
      </c>
      <c r="G192" s="255"/>
      <c r="H192" s="255" t="s">
        <v>1602</v>
      </c>
      <c r="I192" s="255" t="s">
        <v>1542</v>
      </c>
      <c r="J192" s="255"/>
      <c r="K192" s="303"/>
    </row>
    <row r="193" s="1" customFormat="1" ht="15" customHeight="1">
      <c r="B193" s="280"/>
      <c r="C193" s="316" t="s">
        <v>1603</v>
      </c>
      <c r="D193" s="255"/>
      <c r="E193" s="255"/>
      <c r="F193" s="278" t="s">
        <v>1507</v>
      </c>
      <c r="G193" s="255"/>
      <c r="H193" s="255" t="s">
        <v>1604</v>
      </c>
      <c r="I193" s="255" t="s">
        <v>1542</v>
      </c>
      <c r="J193" s="255"/>
      <c r="K193" s="303"/>
    </row>
    <row r="194" s="1" customFormat="1" ht="15" customHeight="1">
      <c r="B194" s="280"/>
      <c r="C194" s="316" t="s">
        <v>1605</v>
      </c>
      <c r="D194" s="255"/>
      <c r="E194" s="255"/>
      <c r="F194" s="278" t="s">
        <v>1513</v>
      </c>
      <c r="G194" s="255"/>
      <c r="H194" s="255" t="s">
        <v>1606</v>
      </c>
      <c r="I194" s="255" t="s">
        <v>1542</v>
      </c>
      <c r="J194" s="255"/>
      <c r="K194" s="303"/>
    </row>
    <row r="195" s="1" customFormat="1" ht="15" customHeight="1">
      <c r="B195" s="309"/>
      <c r="C195" s="324"/>
      <c r="D195" s="289"/>
      <c r="E195" s="289"/>
      <c r="F195" s="289"/>
      <c r="G195" s="289"/>
      <c r="H195" s="289"/>
      <c r="I195" s="289"/>
      <c r="J195" s="289"/>
      <c r="K195" s="310"/>
    </row>
    <row r="196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="1" customFormat="1" ht="18.75" customHeight="1">
      <c r="B197" s="291"/>
      <c r="C197" s="301"/>
      <c r="D197" s="301"/>
      <c r="E197" s="301"/>
      <c r="F197" s="311"/>
      <c r="G197" s="301"/>
      <c r="H197" s="301"/>
      <c r="I197" s="301"/>
      <c r="J197" s="301"/>
      <c r="K197" s="291"/>
    </row>
    <row r="198" s="1" customFormat="1" ht="18.75" customHeight="1">
      <c r="B198" s="263"/>
      <c r="C198" s="263"/>
      <c r="D198" s="263"/>
      <c r="E198" s="263"/>
      <c r="F198" s="263"/>
      <c r="G198" s="263"/>
      <c r="H198" s="263"/>
      <c r="I198" s="263"/>
      <c r="J198" s="263"/>
      <c r="K198" s="263"/>
    </row>
    <row r="199" s="1" customFormat="1" ht="13.5">
      <c r="B199" s="242"/>
      <c r="C199" s="243"/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1">
      <c r="B200" s="245"/>
      <c r="C200" s="246" t="s">
        <v>1607</v>
      </c>
      <c r="D200" s="246"/>
      <c r="E200" s="246"/>
      <c r="F200" s="246"/>
      <c r="G200" s="246"/>
      <c r="H200" s="246"/>
      <c r="I200" s="246"/>
      <c r="J200" s="246"/>
      <c r="K200" s="247"/>
    </row>
    <row r="201" s="1" customFormat="1" ht="25.5" customHeight="1">
      <c r="B201" s="245"/>
      <c r="C201" s="325" t="s">
        <v>1608</v>
      </c>
      <c r="D201" s="325"/>
      <c r="E201" s="325"/>
      <c r="F201" s="325" t="s">
        <v>1609</v>
      </c>
      <c r="G201" s="326"/>
      <c r="H201" s="325" t="s">
        <v>1610</v>
      </c>
      <c r="I201" s="325"/>
      <c r="J201" s="325"/>
      <c r="K201" s="247"/>
    </row>
    <row r="202" s="1" customFormat="1" ht="5.25" customHeight="1">
      <c r="B202" s="280"/>
      <c r="C202" s="275"/>
      <c r="D202" s="275"/>
      <c r="E202" s="275"/>
      <c r="F202" s="275"/>
      <c r="G202" s="301"/>
      <c r="H202" s="275"/>
      <c r="I202" s="275"/>
      <c r="J202" s="275"/>
      <c r="K202" s="303"/>
    </row>
    <row r="203" s="1" customFormat="1" ht="15" customHeight="1">
      <c r="B203" s="280"/>
      <c r="C203" s="255" t="s">
        <v>1600</v>
      </c>
      <c r="D203" s="255"/>
      <c r="E203" s="255"/>
      <c r="F203" s="278" t="s">
        <v>43</v>
      </c>
      <c r="G203" s="255"/>
      <c r="H203" s="255" t="s">
        <v>1611</v>
      </c>
      <c r="I203" s="255"/>
      <c r="J203" s="255"/>
      <c r="K203" s="303"/>
    </row>
    <row r="204" s="1" customFormat="1" ht="15" customHeight="1">
      <c r="B204" s="280"/>
      <c r="C204" s="255"/>
      <c r="D204" s="255"/>
      <c r="E204" s="255"/>
      <c r="F204" s="278" t="s">
        <v>44</v>
      </c>
      <c r="G204" s="255"/>
      <c r="H204" s="255" t="s">
        <v>1612</v>
      </c>
      <c r="I204" s="255"/>
      <c r="J204" s="255"/>
      <c r="K204" s="303"/>
    </row>
    <row r="205" s="1" customFormat="1" ht="15" customHeight="1">
      <c r="B205" s="280"/>
      <c r="C205" s="255"/>
      <c r="D205" s="255"/>
      <c r="E205" s="255"/>
      <c r="F205" s="278" t="s">
        <v>47</v>
      </c>
      <c r="G205" s="255"/>
      <c r="H205" s="255" t="s">
        <v>1613</v>
      </c>
      <c r="I205" s="255"/>
      <c r="J205" s="255"/>
      <c r="K205" s="303"/>
    </row>
    <row r="206" s="1" customFormat="1" ht="15" customHeight="1">
      <c r="B206" s="280"/>
      <c r="C206" s="255"/>
      <c r="D206" s="255"/>
      <c r="E206" s="255"/>
      <c r="F206" s="278" t="s">
        <v>45</v>
      </c>
      <c r="G206" s="255"/>
      <c r="H206" s="255" t="s">
        <v>1614</v>
      </c>
      <c r="I206" s="255"/>
      <c r="J206" s="255"/>
      <c r="K206" s="303"/>
    </row>
    <row r="207" s="1" customFormat="1" ht="15" customHeight="1">
      <c r="B207" s="280"/>
      <c r="C207" s="255"/>
      <c r="D207" s="255"/>
      <c r="E207" s="255"/>
      <c r="F207" s="278" t="s">
        <v>46</v>
      </c>
      <c r="G207" s="255"/>
      <c r="H207" s="255" t="s">
        <v>1615</v>
      </c>
      <c r="I207" s="255"/>
      <c r="J207" s="255"/>
      <c r="K207" s="303"/>
    </row>
    <row r="208" s="1" customFormat="1" ht="15" customHeight="1">
      <c r="B208" s="280"/>
      <c r="C208" s="255"/>
      <c r="D208" s="255"/>
      <c r="E208" s="255"/>
      <c r="F208" s="278"/>
      <c r="G208" s="255"/>
      <c r="H208" s="255"/>
      <c r="I208" s="255"/>
      <c r="J208" s="255"/>
      <c r="K208" s="303"/>
    </row>
    <row r="209" s="1" customFormat="1" ht="15" customHeight="1">
      <c r="B209" s="280"/>
      <c r="C209" s="255" t="s">
        <v>1554</v>
      </c>
      <c r="D209" s="255"/>
      <c r="E209" s="255"/>
      <c r="F209" s="278" t="s">
        <v>79</v>
      </c>
      <c r="G209" s="255"/>
      <c r="H209" s="255" t="s">
        <v>1616</v>
      </c>
      <c r="I209" s="255"/>
      <c r="J209" s="255"/>
      <c r="K209" s="303"/>
    </row>
    <row r="210" s="1" customFormat="1" ht="15" customHeight="1">
      <c r="B210" s="280"/>
      <c r="C210" s="255"/>
      <c r="D210" s="255"/>
      <c r="E210" s="255"/>
      <c r="F210" s="278" t="s">
        <v>1450</v>
      </c>
      <c r="G210" s="255"/>
      <c r="H210" s="255" t="s">
        <v>1451</v>
      </c>
      <c r="I210" s="255"/>
      <c r="J210" s="255"/>
      <c r="K210" s="303"/>
    </row>
    <row r="211" s="1" customFormat="1" ht="15" customHeight="1">
      <c r="B211" s="280"/>
      <c r="C211" s="255"/>
      <c r="D211" s="255"/>
      <c r="E211" s="255"/>
      <c r="F211" s="278" t="s">
        <v>1448</v>
      </c>
      <c r="G211" s="255"/>
      <c r="H211" s="255" t="s">
        <v>1617</v>
      </c>
      <c r="I211" s="255"/>
      <c r="J211" s="255"/>
      <c r="K211" s="303"/>
    </row>
    <row r="212" s="1" customFormat="1" ht="15" customHeight="1">
      <c r="B212" s="327"/>
      <c r="C212" s="255"/>
      <c r="D212" s="255"/>
      <c r="E212" s="255"/>
      <c r="F212" s="278" t="s">
        <v>1452</v>
      </c>
      <c r="G212" s="316"/>
      <c r="H212" s="307" t="s">
        <v>1453</v>
      </c>
      <c r="I212" s="307"/>
      <c r="J212" s="307"/>
      <c r="K212" s="328"/>
    </row>
    <row r="213" s="1" customFormat="1" ht="15" customHeight="1">
      <c r="B213" s="327"/>
      <c r="C213" s="255"/>
      <c r="D213" s="255"/>
      <c r="E213" s="255"/>
      <c r="F213" s="278" t="s">
        <v>1454</v>
      </c>
      <c r="G213" s="316"/>
      <c r="H213" s="307" t="s">
        <v>212</v>
      </c>
      <c r="I213" s="307"/>
      <c r="J213" s="307"/>
      <c r="K213" s="328"/>
    </row>
    <row r="214" s="1" customFormat="1" ht="15" customHeight="1">
      <c r="B214" s="327"/>
      <c r="C214" s="255"/>
      <c r="D214" s="255"/>
      <c r="E214" s="255"/>
      <c r="F214" s="278"/>
      <c r="G214" s="316"/>
      <c r="H214" s="307"/>
      <c r="I214" s="307"/>
      <c r="J214" s="307"/>
      <c r="K214" s="328"/>
    </row>
    <row r="215" s="1" customFormat="1" ht="15" customHeight="1">
      <c r="B215" s="327"/>
      <c r="C215" s="255" t="s">
        <v>1578</v>
      </c>
      <c r="D215" s="255"/>
      <c r="E215" s="255"/>
      <c r="F215" s="278">
        <v>1</v>
      </c>
      <c r="G215" s="316"/>
      <c r="H215" s="307" t="s">
        <v>1618</v>
      </c>
      <c r="I215" s="307"/>
      <c r="J215" s="307"/>
      <c r="K215" s="328"/>
    </row>
    <row r="216" s="1" customFormat="1" ht="15" customHeight="1">
      <c r="B216" s="327"/>
      <c r="C216" s="255"/>
      <c r="D216" s="255"/>
      <c r="E216" s="255"/>
      <c r="F216" s="278">
        <v>2</v>
      </c>
      <c r="G216" s="316"/>
      <c r="H216" s="307" t="s">
        <v>1619</v>
      </c>
      <c r="I216" s="307"/>
      <c r="J216" s="307"/>
      <c r="K216" s="328"/>
    </row>
    <row r="217" s="1" customFormat="1" ht="15" customHeight="1">
      <c r="B217" s="327"/>
      <c r="C217" s="255"/>
      <c r="D217" s="255"/>
      <c r="E217" s="255"/>
      <c r="F217" s="278">
        <v>3</v>
      </c>
      <c r="G217" s="316"/>
      <c r="H217" s="307" t="s">
        <v>1620</v>
      </c>
      <c r="I217" s="307"/>
      <c r="J217" s="307"/>
      <c r="K217" s="328"/>
    </row>
    <row r="218" s="1" customFormat="1" ht="15" customHeight="1">
      <c r="B218" s="327"/>
      <c r="C218" s="255"/>
      <c r="D218" s="255"/>
      <c r="E218" s="255"/>
      <c r="F218" s="278">
        <v>4</v>
      </c>
      <c r="G218" s="316"/>
      <c r="H218" s="307" t="s">
        <v>1621</v>
      </c>
      <c r="I218" s="307"/>
      <c r="J218" s="307"/>
      <c r="K218" s="328"/>
    </row>
    <row r="219" s="1" customFormat="1" ht="12.75" customHeight="1">
      <c r="B219" s="329"/>
      <c r="C219" s="330"/>
      <c r="D219" s="330"/>
      <c r="E219" s="330"/>
      <c r="F219" s="330"/>
      <c r="G219" s="330"/>
      <c r="H219" s="330"/>
      <c r="I219" s="330"/>
      <c r="J219" s="330"/>
      <c r="K219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118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119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31.5.2024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120</v>
      </c>
      <c r="F24" s="39"/>
      <c r="G24" s="39"/>
      <c r="H24" s="39"/>
      <c r="I24" s="33" t="s">
        <v>28</v>
      </c>
      <c r="J24" s="28" t="s">
        <v>3</v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6"/>
      <c r="B27" s="127"/>
      <c r="C27" s="126"/>
      <c r="D27" s="126"/>
      <c r="E27" s="37" t="s">
        <v>3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ROUND(J86,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ROUND((SUM(BE86:BE130)),  2)</f>
        <v>0</v>
      </c>
      <c r="G33" s="39"/>
      <c r="H33" s="39"/>
      <c r="I33" s="132">
        <v>0.20999999999999999</v>
      </c>
      <c r="J33" s="131">
        <f>ROUND(((SUM(BE86:BE130))*I33),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ROUND((SUM(BF86:BF130)),  2)</f>
        <v>0</v>
      </c>
      <c r="G34" s="39"/>
      <c r="H34" s="39"/>
      <c r="I34" s="132">
        <v>0.12</v>
      </c>
      <c r="J34" s="131">
        <f>ROUND(((SUM(BF86:BF130))*I34),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ROUND((SUM(BG86:BG130)),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ROUND((SUM(BH86:BH130)),  2)</f>
        <v>0</v>
      </c>
      <c r="G36" s="39"/>
      <c r="H36" s="39"/>
      <c r="I36" s="132">
        <v>0.12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ROUND((SUM(BI86:BI130)),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121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Překladiště a sběrný dvůr TS Bruntál - 0. etapa_soutěž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000 - Všeobecné položky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Bruntál</v>
      </c>
      <c r="G52" s="39"/>
      <c r="H52" s="39"/>
      <c r="I52" s="33" t="s">
        <v>23</v>
      </c>
      <c r="J52" s="65" t="str">
        <f>IF(J12="","",J12)</f>
        <v>31.5.2024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TS Bruntál s.ro.</v>
      </c>
      <c r="G54" s="39"/>
      <c r="H54" s="39"/>
      <c r="I54" s="33" t="s">
        <v>31</v>
      </c>
      <c r="J54" s="37" t="str">
        <f>E21</f>
        <v>SHB a.s.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Ing. Petr Fraš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122</v>
      </c>
      <c r="D57" s="133"/>
      <c r="E57" s="133"/>
      <c r="F57" s="133"/>
      <c r="G57" s="133"/>
      <c r="H57" s="133"/>
      <c r="I57" s="133"/>
      <c r="J57" s="140" t="s">
        <v>123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J86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124</v>
      </c>
    </row>
    <row r="60" s="9" customFormat="1" ht="24.96" customHeight="1">
      <c r="A60" s="9"/>
      <c r="B60" s="142"/>
      <c r="C60" s="9"/>
      <c r="D60" s="143" t="s">
        <v>125</v>
      </c>
      <c r="E60" s="144"/>
      <c r="F60" s="144"/>
      <c r="G60" s="144"/>
      <c r="H60" s="144"/>
      <c r="I60" s="144"/>
      <c r="J60" s="145">
        <f>J87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6"/>
      <c r="C61" s="10"/>
      <c r="D61" s="147" t="s">
        <v>126</v>
      </c>
      <c r="E61" s="148"/>
      <c r="F61" s="148"/>
      <c r="G61" s="148"/>
      <c r="H61" s="148"/>
      <c r="I61" s="148"/>
      <c r="J61" s="149">
        <f>J88</f>
        <v>0</v>
      </c>
      <c r="K61" s="10"/>
      <c r="L61" s="14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6"/>
      <c r="C62" s="10"/>
      <c r="D62" s="147" t="s">
        <v>127</v>
      </c>
      <c r="E62" s="148"/>
      <c r="F62" s="148"/>
      <c r="G62" s="148"/>
      <c r="H62" s="148"/>
      <c r="I62" s="148"/>
      <c r="J62" s="149">
        <f>J97</f>
        <v>0</v>
      </c>
      <c r="K62" s="10"/>
      <c r="L62" s="14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6"/>
      <c r="C63" s="10"/>
      <c r="D63" s="147" t="s">
        <v>128</v>
      </c>
      <c r="E63" s="148"/>
      <c r="F63" s="148"/>
      <c r="G63" s="148"/>
      <c r="H63" s="148"/>
      <c r="I63" s="148"/>
      <c r="J63" s="149">
        <f>J101</f>
        <v>0</v>
      </c>
      <c r="K63" s="10"/>
      <c r="L63" s="14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6"/>
      <c r="C64" s="10"/>
      <c r="D64" s="147" t="s">
        <v>129</v>
      </c>
      <c r="E64" s="148"/>
      <c r="F64" s="148"/>
      <c r="G64" s="148"/>
      <c r="H64" s="148"/>
      <c r="I64" s="148"/>
      <c r="J64" s="149">
        <f>J110</f>
        <v>0</v>
      </c>
      <c r="K64" s="10"/>
      <c r="L64" s="14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6"/>
      <c r="C65" s="10"/>
      <c r="D65" s="147" t="s">
        <v>130</v>
      </c>
      <c r="E65" s="148"/>
      <c r="F65" s="148"/>
      <c r="G65" s="148"/>
      <c r="H65" s="148"/>
      <c r="I65" s="148"/>
      <c r="J65" s="149">
        <f>J117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131</v>
      </c>
      <c r="E66" s="148"/>
      <c r="F66" s="148"/>
      <c r="G66" s="148"/>
      <c r="H66" s="148"/>
      <c r="I66" s="148"/>
      <c r="J66" s="149">
        <f>J121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132</v>
      </c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124" t="str">
        <f>E7</f>
        <v>Překladiště a sběrný dvůr TS Bruntál - 0. etapa_soutěž</v>
      </c>
      <c r="F76" s="33"/>
      <c r="G76" s="33"/>
      <c r="H76" s="33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118</v>
      </c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63" t="str">
        <f>E9</f>
        <v>SO 000 - Všeobecné položky</v>
      </c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39"/>
      <c r="E80" s="39"/>
      <c r="F80" s="28" t="str">
        <f>F12</f>
        <v>Bruntál</v>
      </c>
      <c r="G80" s="39"/>
      <c r="H80" s="39"/>
      <c r="I80" s="33" t="s">
        <v>23</v>
      </c>
      <c r="J80" s="65" t="str">
        <f>IF(J12="","",J12)</f>
        <v>31.5.2024</v>
      </c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39"/>
      <c r="E82" s="39"/>
      <c r="F82" s="28" t="str">
        <f>E15</f>
        <v>TS Bruntál s.ro.</v>
      </c>
      <c r="G82" s="39"/>
      <c r="H82" s="39"/>
      <c r="I82" s="33" t="s">
        <v>31</v>
      </c>
      <c r="J82" s="37" t="str">
        <f>E21</f>
        <v>SHB a.s.</v>
      </c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39"/>
      <c r="E83" s="39"/>
      <c r="F83" s="28" t="str">
        <f>IF(E18="","",E18)</f>
        <v>Vyplň údaj</v>
      </c>
      <c r="G83" s="39"/>
      <c r="H83" s="39"/>
      <c r="I83" s="33" t="s">
        <v>34</v>
      </c>
      <c r="J83" s="37" t="str">
        <f>E24</f>
        <v>Ing. Petr Fraš</v>
      </c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50"/>
      <c r="B85" s="151"/>
      <c r="C85" s="152" t="s">
        <v>133</v>
      </c>
      <c r="D85" s="153" t="s">
        <v>57</v>
      </c>
      <c r="E85" s="153" t="s">
        <v>53</v>
      </c>
      <c r="F85" s="153" t="s">
        <v>54</v>
      </c>
      <c r="G85" s="153" t="s">
        <v>134</v>
      </c>
      <c r="H85" s="153" t="s">
        <v>135</v>
      </c>
      <c r="I85" s="153" t="s">
        <v>136</v>
      </c>
      <c r="J85" s="153" t="s">
        <v>123</v>
      </c>
      <c r="K85" s="154" t="s">
        <v>137</v>
      </c>
      <c r="L85" s="155"/>
      <c r="M85" s="81" t="s">
        <v>3</v>
      </c>
      <c r="N85" s="82" t="s">
        <v>42</v>
      </c>
      <c r="O85" s="82" t="s">
        <v>138</v>
      </c>
      <c r="P85" s="82" t="s">
        <v>139</v>
      </c>
      <c r="Q85" s="82" t="s">
        <v>140</v>
      </c>
      <c r="R85" s="82" t="s">
        <v>141</v>
      </c>
      <c r="S85" s="82" t="s">
        <v>142</v>
      </c>
      <c r="T85" s="83" t="s">
        <v>143</v>
      </c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</row>
    <row r="86" s="2" customFormat="1" ht="22.8" customHeight="1">
      <c r="A86" s="39"/>
      <c r="B86" s="40"/>
      <c r="C86" s="88" t="s">
        <v>144</v>
      </c>
      <c r="D86" s="39"/>
      <c r="E86" s="39"/>
      <c r="F86" s="39"/>
      <c r="G86" s="39"/>
      <c r="H86" s="39"/>
      <c r="I86" s="39"/>
      <c r="J86" s="156">
        <f>BK86</f>
        <v>0</v>
      </c>
      <c r="K86" s="39"/>
      <c r="L86" s="40"/>
      <c r="M86" s="84"/>
      <c r="N86" s="69"/>
      <c r="O86" s="85"/>
      <c r="P86" s="157">
        <f>P87</f>
        <v>0</v>
      </c>
      <c r="Q86" s="85"/>
      <c r="R86" s="157">
        <f>R87</f>
        <v>0</v>
      </c>
      <c r="S86" s="85"/>
      <c r="T86" s="158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71</v>
      </c>
      <c r="AU86" s="20" t="s">
        <v>124</v>
      </c>
      <c r="BK86" s="159">
        <f>BK87</f>
        <v>0</v>
      </c>
    </row>
    <row r="87" s="12" customFormat="1" ht="25.92" customHeight="1">
      <c r="A87" s="12"/>
      <c r="B87" s="160"/>
      <c r="C87" s="12"/>
      <c r="D87" s="161" t="s">
        <v>71</v>
      </c>
      <c r="E87" s="162" t="s">
        <v>145</v>
      </c>
      <c r="F87" s="162" t="s">
        <v>145</v>
      </c>
      <c r="G87" s="12"/>
      <c r="H87" s="12"/>
      <c r="I87" s="163"/>
      <c r="J87" s="164">
        <f>BK87</f>
        <v>0</v>
      </c>
      <c r="K87" s="12"/>
      <c r="L87" s="160"/>
      <c r="M87" s="165"/>
      <c r="N87" s="166"/>
      <c r="O87" s="166"/>
      <c r="P87" s="167">
        <f>P88+P97+P101+P110+P117+P121</f>
        <v>0</v>
      </c>
      <c r="Q87" s="166"/>
      <c r="R87" s="167">
        <f>R88+R97+R101+R110+R117+R121</f>
        <v>0</v>
      </c>
      <c r="S87" s="166"/>
      <c r="T87" s="168">
        <f>T88+T97+T101+T110+T117+T121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61" t="s">
        <v>146</v>
      </c>
      <c r="AT87" s="169" t="s">
        <v>71</v>
      </c>
      <c r="AU87" s="169" t="s">
        <v>72</v>
      </c>
      <c r="AY87" s="161" t="s">
        <v>147</v>
      </c>
      <c r="BK87" s="170">
        <f>BK88+BK97+BK101+BK110+BK117+BK121</f>
        <v>0</v>
      </c>
    </row>
    <row r="88" s="12" customFormat="1" ht="22.8" customHeight="1">
      <c r="A88" s="12"/>
      <c r="B88" s="160"/>
      <c r="C88" s="12"/>
      <c r="D88" s="161" t="s">
        <v>71</v>
      </c>
      <c r="E88" s="171" t="s">
        <v>148</v>
      </c>
      <c r="F88" s="171" t="s">
        <v>149</v>
      </c>
      <c r="G88" s="12"/>
      <c r="H88" s="12"/>
      <c r="I88" s="163"/>
      <c r="J88" s="172">
        <f>BK88</f>
        <v>0</v>
      </c>
      <c r="K88" s="12"/>
      <c r="L88" s="160"/>
      <c r="M88" s="165"/>
      <c r="N88" s="166"/>
      <c r="O88" s="166"/>
      <c r="P88" s="167">
        <f>SUM(P89:P96)</f>
        <v>0</v>
      </c>
      <c r="Q88" s="166"/>
      <c r="R88" s="167">
        <f>SUM(R89:R96)</f>
        <v>0</v>
      </c>
      <c r="S88" s="166"/>
      <c r="T88" s="168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61" t="s">
        <v>146</v>
      </c>
      <c r="AT88" s="169" t="s">
        <v>71</v>
      </c>
      <c r="AU88" s="169" t="s">
        <v>80</v>
      </c>
      <c r="AY88" s="161" t="s">
        <v>147</v>
      </c>
      <c r="BK88" s="170">
        <f>SUM(BK89:BK96)</f>
        <v>0</v>
      </c>
    </row>
    <row r="89" s="2" customFormat="1" ht="16.5" customHeight="1">
      <c r="A89" s="39"/>
      <c r="B89" s="173"/>
      <c r="C89" s="174" t="s">
        <v>80</v>
      </c>
      <c r="D89" s="174" t="s">
        <v>150</v>
      </c>
      <c r="E89" s="175" t="s">
        <v>151</v>
      </c>
      <c r="F89" s="176" t="s">
        <v>152</v>
      </c>
      <c r="G89" s="177" t="s">
        <v>153</v>
      </c>
      <c r="H89" s="178">
        <v>1</v>
      </c>
      <c r="I89" s="179"/>
      <c r="J89" s="180">
        <f>ROUND(I89*H89,2)</f>
        <v>0</v>
      </c>
      <c r="K89" s="176" t="s">
        <v>154</v>
      </c>
      <c r="L89" s="40"/>
      <c r="M89" s="181" t="s">
        <v>3</v>
      </c>
      <c r="N89" s="182" t="s">
        <v>43</v>
      </c>
      <c r="O89" s="7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85" t="s">
        <v>155</v>
      </c>
      <c r="AT89" s="185" t="s">
        <v>150</v>
      </c>
      <c r="AU89" s="185" t="s">
        <v>82</v>
      </c>
      <c r="AY89" s="20" t="s">
        <v>147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20" t="s">
        <v>80</v>
      </c>
      <c r="BK89" s="186">
        <f>ROUND(I89*H89,2)</f>
        <v>0</v>
      </c>
      <c r="BL89" s="20" t="s">
        <v>155</v>
      </c>
      <c r="BM89" s="185" t="s">
        <v>156</v>
      </c>
    </row>
    <row r="90" s="2" customFormat="1">
      <c r="A90" s="39"/>
      <c r="B90" s="40"/>
      <c r="C90" s="39"/>
      <c r="D90" s="187" t="s">
        <v>157</v>
      </c>
      <c r="E90" s="39"/>
      <c r="F90" s="188" t="s">
        <v>158</v>
      </c>
      <c r="G90" s="39"/>
      <c r="H90" s="39"/>
      <c r="I90" s="189"/>
      <c r="J90" s="39"/>
      <c r="K90" s="39"/>
      <c r="L90" s="40"/>
      <c r="M90" s="190"/>
      <c r="N90" s="191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157</v>
      </c>
      <c r="AU90" s="20" t="s">
        <v>82</v>
      </c>
    </row>
    <row r="91" s="2" customFormat="1" ht="16.5" customHeight="1">
      <c r="A91" s="39"/>
      <c r="B91" s="173"/>
      <c r="C91" s="174" t="s">
        <v>82</v>
      </c>
      <c r="D91" s="174" t="s">
        <v>150</v>
      </c>
      <c r="E91" s="175" t="s">
        <v>159</v>
      </c>
      <c r="F91" s="176" t="s">
        <v>160</v>
      </c>
      <c r="G91" s="177" t="s">
        <v>161</v>
      </c>
      <c r="H91" s="178">
        <v>1</v>
      </c>
      <c r="I91" s="179"/>
      <c r="J91" s="180">
        <f>ROUND(I91*H91,2)</f>
        <v>0</v>
      </c>
      <c r="K91" s="176" t="s">
        <v>162</v>
      </c>
      <c r="L91" s="40"/>
      <c r="M91" s="181" t="s">
        <v>3</v>
      </c>
      <c r="N91" s="182" t="s">
        <v>43</v>
      </c>
      <c r="O91" s="73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5" t="s">
        <v>155</v>
      </c>
      <c r="AT91" s="185" t="s">
        <v>150</v>
      </c>
      <c r="AU91" s="185" t="s">
        <v>82</v>
      </c>
      <c r="AY91" s="20" t="s">
        <v>147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0" t="s">
        <v>80</v>
      </c>
      <c r="BK91" s="186">
        <f>ROUND(I91*H91,2)</f>
        <v>0</v>
      </c>
      <c r="BL91" s="20" t="s">
        <v>155</v>
      </c>
      <c r="BM91" s="185" t="s">
        <v>163</v>
      </c>
    </row>
    <row r="92" s="2" customFormat="1">
      <c r="A92" s="39"/>
      <c r="B92" s="40"/>
      <c r="C92" s="39"/>
      <c r="D92" s="187" t="s">
        <v>157</v>
      </c>
      <c r="E92" s="39"/>
      <c r="F92" s="188" t="s">
        <v>164</v>
      </c>
      <c r="G92" s="39"/>
      <c r="H92" s="39"/>
      <c r="I92" s="189"/>
      <c r="J92" s="39"/>
      <c r="K92" s="39"/>
      <c r="L92" s="40"/>
      <c r="M92" s="190"/>
      <c r="N92" s="191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157</v>
      </c>
      <c r="AU92" s="20" t="s">
        <v>82</v>
      </c>
    </row>
    <row r="93" s="13" customFormat="1">
      <c r="A93" s="13"/>
      <c r="B93" s="192"/>
      <c r="C93" s="13"/>
      <c r="D93" s="187" t="s">
        <v>165</v>
      </c>
      <c r="E93" s="193" t="s">
        <v>3</v>
      </c>
      <c r="F93" s="194" t="s">
        <v>80</v>
      </c>
      <c r="G93" s="13"/>
      <c r="H93" s="195">
        <v>1</v>
      </c>
      <c r="I93" s="196"/>
      <c r="J93" s="13"/>
      <c r="K93" s="13"/>
      <c r="L93" s="192"/>
      <c r="M93" s="197"/>
      <c r="N93" s="198"/>
      <c r="O93" s="198"/>
      <c r="P93" s="198"/>
      <c r="Q93" s="198"/>
      <c r="R93" s="198"/>
      <c r="S93" s="198"/>
      <c r="T93" s="19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193" t="s">
        <v>165</v>
      </c>
      <c r="AU93" s="193" t="s">
        <v>82</v>
      </c>
      <c r="AV93" s="13" t="s">
        <v>82</v>
      </c>
      <c r="AW93" s="13" t="s">
        <v>33</v>
      </c>
      <c r="AX93" s="13" t="s">
        <v>80</v>
      </c>
      <c r="AY93" s="193" t="s">
        <v>147</v>
      </c>
    </row>
    <row r="94" s="2" customFormat="1" ht="16.5" customHeight="1">
      <c r="A94" s="39"/>
      <c r="B94" s="173"/>
      <c r="C94" s="174" t="s">
        <v>166</v>
      </c>
      <c r="D94" s="174" t="s">
        <v>150</v>
      </c>
      <c r="E94" s="175" t="s">
        <v>167</v>
      </c>
      <c r="F94" s="176" t="s">
        <v>168</v>
      </c>
      <c r="G94" s="177" t="s">
        <v>161</v>
      </c>
      <c r="H94" s="178">
        <v>1</v>
      </c>
      <c r="I94" s="179"/>
      <c r="J94" s="180">
        <f>ROUND(I94*H94,2)</f>
        <v>0</v>
      </c>
      <c r="K94" s="176" t="s">
        <v>162</v>
      </c>
      <c r="L94" s="40"/>
      <c r="M94" s="181" t="s">
        <v>3</v>
      </c>
      <c r="N94" s="182" t="s">
        <v>43</v>
      </c>
      <c r="O94" s="7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85" t="s">
        <v>155</v>
      </c>
      <c r="AT94" s="185" t="s">
        <v>150</v>
      </c>
      <c r="AU94" s="185" t="s">
        <v>82</v>
      </c>
      <c r="AY94" s="20" t="s">
        <v>147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20" t="s">
        <v>80</v>
      </c>
      <c r="BK94" s="186">
        <f>ROUND(I94*H94,2)</f>
        <v>0</v>
      </c>
      <c r="BL94" s="20" t="s">
        <v>155</v>
      </c>
      <c r="BM94" s="185" t="s">
        <v>169</v>
      </c>
    </row>
    <row r="95" s="2" customFormat="1">
      <c r="A95" s="39"/>
      <c r="B95" s="40"/>
      <c r="C95" s="39"/>
      <c r="D95" s="187" t="s">
        <v>157</v>
      </c>
      <c r="E95" s="39"/>
      <c r="F95" s="188" t="s">
        <v>170</v>
      </c>
      <c r="G95" s="39"/>
      <c r="H95" s="39"/>
      <c r="I95" s="189"/>
      <c r="J95" s="39"/>
      <c r="K95" s="39"/>
      <c r="L95" s="40"/>
      <c r="M95" s="190"/>
      <c r="N95" s="191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157</v>
      </c>
      <c r="AU95" s="20" t="s">
        <v>82</v>
      </c>
    </row>
    <row r="96" s="13" customFormat="1">
      <c r="A96" s="13"/>
      <c r="B96" s="192"/>
      <c r="C96" s="13"/>
      <c r="D96" s="187" t="s">
        <v>165</v>
      </c>
      <c r="E96" s="193" t="s">
        <v>3</v>
      </c>
      <c r="F96" s="194" t="s">
        <v>80</v>
      </c>
      <c r="G96" s="13"/>
      <c r="H96" s="195">
        <v>1</v>
      </c>
      <c r="I96" s="196"/>
      <c r="J96" s="13"/>
      <c r="K96" s="13"/>
      <c r="L96" s="192"/>
      <c r="M96" s="197"/>
      <c r="N96" s="198"/>
      <c r="O96" s="198"/>
      <c r="P96" s="198"/>
      <c r="Q96" s="198"/>
      <c r="R96" s="198"/>
      <c r="S96" s="198"/>
      <c r="T96" s="19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3" t="s">
        <v>165</v>
      </c>
      <c r="AU96" s="193" t="s">
        <v>82</v>
      </c>
      <c r="AV96" s="13" t="s">
        <v>82</v>
      </c>
      <c r="AW96" s="13" t="s">
        <v>33</v>
      </c>
      <c r="AX96" s="13" t="s">
        <v>80</v>
      </c>
      <c r="AY96" s="193" t="s">
        <v>147</v>
      </c>
    </row>
    <row r="97" s="12" customFormat="1" ht="22.8" customHeight="1">
      <c r="A97" s="12"/>
      <c r="B97" s="160"/>
      <c r="C97" s="12"/>
      <c r="D97" s="161" t="s">
        <v>71</v>
      </c>
      <c r="E97" s="171" t="s">
        <v>171</v>
      </c>
      <c r="F97" s="171" t="s">
        <v>172</v>
      </c>
      <c r="G97" s="12"/>
      <c r="H97" s="12"/>
      <c r="I97" s="163"/>
      <c r="J97" s="172">
        <f>BK97</f>
        <v>0</v>
      </c>
      <c r="K97" s="12"/>
      <c r="L97" s="160"/>
      <c r="M97" s="165"/>
      <c r="N97" s="166"/>
      <c r="O97" s="166"/>
      <c r="P97" s="167">
        <f>SUM(P98:P100)</f>
        <v>0</v>
      </c>
      <c r="Q97" s="166"/>
      <c r="R97" s="167">
        <f>SUM(R98:R100)</f>
        <v>0</v>
      </c>
      <c r="S97" s="166"/>
      <c r="T97" s="168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61" t="s">
        <v>146</v>
      </c>
      <c r="AT97" s="169" t="s">
        <v>71</v>
      </c>
      <c r="AU97" s="169" t="s">
        <v>80</v>
      </c>
      <c r="AY97" s="161" t="s">
        <v>147</v>
      </c>
      <c r="BK97" s="170">
        <f>SUM(BK98:BK100)</f>
        <v>0</v>
      </c>
    </row>
    <row r="98" s="2" customFormat="1" ht="16.5" customHeight="1">
      <c r="A98" s="39"/>
      <c r="B98" s="173"/>
      <c r="C98" s="174" t="s">
        <v>173</v>
      </c>
      <c r="D98" s="174" t="s">
        <v>150</v>
      </c>
      <c r="E98" s="175" t="s">
        <v>174</v>
      </c>
      <c r="F98" s="176" t="s">
        <v>172</v>
      </c>
      <c r="G98" s="177" t="s">
        <v>161</v>
      </c>
      <c r="H98" s="178">
        <v>1</v>
      </c>
      <c r="I98" s="179"/>
      <c r="J98" s="180">
        <f>ROUND(I98*H98,2)</f>
        <v>0</v>
      </c>
      <c r="K98" s="176" t="s">
        <v>154</v>
      </c>
      <c r="L98" s="40"/>
      <c r="M98" s="181" t="s">
        <v>3</v>
      </c>
      <c r="N98" s="182" t="s">
        <v>43</v>
      </c>
      <c r="O98" s="73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5" t="s">
        <v>155</v>
      </c>
      <c r="AT98" s="185" t="s">
        <v>150</v>
      </c>
      <c r="AU98" s="185" t="s">
        <v>82</v>
      </c>
      <c r="AY98" s="20" t="s">
        <v>147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20" t="s">
        <v>80</v>
      </c>
      <c r="BK98" s="186">
        <f>ROUND(I98*H98,2)</f>
        <v>0</v>
      </c>
      <c r="BL98" s="20" t="s">
        <v>155</v>
      </c>
      <c r="BM98" s="185" t="s">
        <v>175</v>
      </c>
    </row>
    <row r="99" s="2" customFormat="1">
      <c r="A99" s="39"/>
      <c r="B99" s="40"/>
      <c r="C99" s="39"/>
      <c r="D99" s="187" t="s">
        <v>157</v>
      </c>
      <c r="E99" s="39"/>
      <c r="F99" s="188" t="s">
        <v>176</v>
      </c>
      <c r="G99" s="39"/>
      <c r="H99" s="39"/>
      <c r="I99" s="189"/>
      <c r="J99" s="39"/>
      <c r="K99" s="39"/>
      <c r="L99" s="40"/>
      <c r="M99" s="190"/>
      <c r="N99" s="191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157</v>
      </c>
      <c r="AU99" s="20" t="s">
        <v>82</v>
      </c>
    </row>
    <row r="100" s="13" customFormat="1">
      <c r="A100" s="13"/>
      <c r="B100" s="192"/>
      <c r="C100" s="13"/>
      <c r="D100" s="187" t="s">
        <v>165</v>
      </c>
      <c r="E100" s="193" t="s">
        <v>3</v>
      </c>
      <c r="F100" s="194" t="s">
        <v>80</v>
      </c>
      <c r="G100" s="13"/>
      <c r="H100" s="195">
        <v>1</v>
      </c>
      <c r="I100" s="196"/>
      <c r="J100" s="13"/>
      <c r="K100" s="13"/>
      <c r="L100" s="192"/>
      <c r="M100" s="197"/>
      <c r="N100" s="198"/>
      <c r="O100" s="198"/>
      <c r="P100" s="198"/>
      <c r="Q100" s="198"/>
      <c r="R100" s="198"/>
      <c r="S100" s="198"/>
      <c r="T100" s="19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93" t="s">
        <v>165</v>
      </c>
      <c r="AU100" s="193" t="s">
        <v>82</v>
      </c>
      <c r="AV100" s="13" t="s">
        <v>82</v>
      </c>
      <c r="AW100" s="13" t="s">
        <v>33</v>
      </c>
      <c r="AX100" s="13" t="s">
        <v>80</v>
      </c>
      <c r="AY100" s="193" t="s">
        <v>147</v>
      </c>
    </row>
    <row r="101" s="12" customFormat="1" ht="22.8" customHeight="1">
      <c r="A101" s="12"/>
      <c r="B101" s="160"/>
      <c r="C101" s="12"/>
      <c r="D101" s="161" t="s">
        <v>71</v>
      </c>
      <c r="E101" s="171" t="s">
        <v>177</v>
      </c>
      <c r="F101" s="171" t="s">
        <v>178</v>
      </c>
      <c r="G101" s="12"/>
      <c r="H101" s="12"/>
      <c r="I101" s="163"/>
      <c r="J101" s="172">
        <f>BK101</f>
        <v>0</v>
      </c>
      <c r="K101" s="12"/>
      <c r="L101" s="160"/>
      <c r="M101" s="165"/>
      <c r="N101" s="166"/>
      <c r="O101" s="166"/>
      <c r="P101" s="167">
        <f>SUM(P102:P109)</f>
        <v>0</v>
      </c>
      <c r="Q101" s="166"/>
      <c r="R101" s="167">
        <f>SUM(R102:R109)</f>
        <v>0</v>
      </c>
      <c r="S101" s="166"/>
      <c r="T101" s="168">
        <f>SUM(T102:T109)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61" t="s">
        <v>146</v>
      </c>
      <c r="AT101" s="169" t="s">
        <v>71</v>
      </c>
      <c r="AU101" s="169" t="s">
        <v>80</v>
      </c>
      <c r="AY101" s="161" t="s">
        <v>147</v>
      </c>
      <c r="BK101" s="170">
        <f>SUM(BK102:BK109)</f>
        <v>0</v>
      </c>
    </row>
    <row r="102" s="2" customFormat="1" ht="16.5" customHeight="1">
      <c r="A102" s="39"/>
      <c r="B102" s="173"/>
      <c r="C102" s="174" t="s">
        <v>146</v>
      </c>
      <c r="D102" s="174" t="s">
        <v>150</v>
      </c>
      <c r="E102" s="175" t="s">
        <v>179</v>
      </c>
      <c r="F102" s="176" t="s">
        <v>178</v>
      </c>
      <c r="G102" s="177" t="s">
        <v>161</v>
      </c>
      <c r="H102" s="178">
        <v>1</v>
      </c>
      <c r="I102" s="179"/>
      <c r="J102" s="180">
        <f>ROUND(I102*H102,2)</f>
        <v>0</v>
      </c>
      <c r="K102" s="176" t="s">
        <v>154</v>
      </c>
      <c r="L102" s="40"/>
      <c r="M102" s="181" t="s">
        <v>3</v>
      </c>
      <c r="N102" s="182" t="s">
        <v>43</v>
      </c>
      <c r="O102" s="7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5" t="s">
        <v>155</v>
      </c>
      <c r="AT102" s="185" t="s">
        <v>150</v>
      </c>
      <c r="AU102" s="185" t="s">
        <v>82</v>
      </c>
      <c r="AY102" s="20" t="s">
        <v>147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0" t="s">
        <v>80</v>
      </c>
      <c r="BK102" s="186">
        <f>ROUND(I102*H102,2)</f>
        <v>0</v>
      </c>
      <c r="BL102" s="20" t="s">
        <v>155</v>
      </c>
      <c r="BM102" s="185" t="s">
        <v>180</v>
      </c>
    </row>
    <row r="103" s="2" customFormat="1">
      <c r="A103" s="39"/>
      <c r="B103" s="40"/>
      <c r="C103" s="39"/>
      <c r="D103" s="187" t="s">
        <v>157</v>
      </c>
      <c r="E103" s="39"/>
      <c r="F103" s="188" t="s">
        <v>181</v>
      </c>
      <c r="G103" s="39"/>
      <c r="H103" s="39"/>
      <c r="I103" s="189"/>
      <c r="J103" s="39"/>
      <c r="K103" s="39"/>
      <c r="L103" s="40"/>
      <c r="M103" s="190"/>
      <c r="N103" s="191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157</v>
      </c>
      <c r="AU103" s="20" t="s">
        <v>82</v>
      </c>
    </row>
    <row r="104" s="13" customFormat="1">
      <c r="A104" s="13"/>
      <c r="B104" s="192"/>
      <c r="C104" s="13"/>
      <c r="D104" s="187" t="s">
        <v>165</v>
      </c>
      <c r="E104" s="193" t="s">
        <v>3</v>
      </c>
      <c r="F104" s="194" t="s">
        <v>80</v>
      </c>
      <c r="G104" s="13"/>
      <c r="H104" s="195">
        <v>1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3" t="s">
        <v>165</v>
      </c>
      <c r="AU104" s="193" t="s">
        <v>82</v>
      </c>
      <c r="AV104" s="13" t="s">
        <v>82</v>
      </c>
      <c r="AW104" s="13" t="s">
        <v>33</v>
      </c>
      <c r="AX104" s="13" t="s">
        <v>80</v>
      </c>
      <c r="AY104" s="193" t="s">
        <v>147</v>
      </c>
    </row>
    <row r="105" s="2" customFormat="1" ht="16.5" customHeight="1">
      <c r="A105" s="39"/>
      <c r="B105" s="173"/>
      <c r="C105" s="174" t="s">
        <v>182</v>
      </c>
      <c r="D105" s="174" t="s">
        <v>150</v>
      </c>
      <c r="E105" s="175" t="s">
        <v>183</v>
      </c>
      <c r="F105" s="176" t="s">
        <v>184</v>
      </c>
      <c r="G105" s="177" t="s">
        <v>153</v>
      </c>
      <c r="H105" s="178">
        <v>1</v>
      </c>
      <c r="I105" s="179"/>
      <c r="J105" s="180">
        <f>ROUND(I105*H105,2)</f>
        <v>0</v>
      </c>
      <c r="K105" s="176" t="s">
        <v>154</v>
      </c>
      <c r="L105" s="40"/>
      <c r="M105" s="181" t="s">
        <v>3</v>
      </c>
      <c r="N105" s="182" t="s">
        <v>43</v>
      </c>
      <c r="O105" s="7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5" t="s">
        <v>155</v>
      </c>
      <c r="AT105" s="185" t="s">
        <v>150</v>
      </c>
      <c r="AU105" s="185" t="s">
        <v>82</v>
      </c>
      <c r="AY105" s="20" t="s">
        <v>147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20" t="s">
        <v>80</v>
      </c>
      <c r="BK105" s="186">
        <f>ROUND(I105*H105,2)</f>
        <v>0</v>
      </c>
      <c r="BL105" s="20" t="s">
        <v>155</v>
      </c>
      <c r="BM105" s="185" t="s">
        <v>185</v>
      </c>
    </row>
    <row r="106" s="2" customFormat="1">
      <c r="A106" s="39"/>
      <c r="B106" s="40"/>
      <c r="C106" s="39"/>
      <c r="D106" s="187" t="s">
        <v>157</v>
      </c>
      <c r="E106" s="39"/>
      <c r="F106" s="188" t="s">
        <v>186</v>
      </c>
      <c r="G106" s="39"/>
      <c r="H106" s="39"/>
      <c r="I106" s="189"/>
      <c r="J106" s="39"/>
      <c r="K106" s="39"/>
      <c r="L106" s="40"/>
      <c r="M106" s="190"/>
      <c r="N106" s="191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157</v>
      </c>
      <c r="AU106" s="20" t="s">
        <v>82</v>
      </c>
    </row>
    <row r="107" s="2" customFormat="1" ht="16.5" customHeight="1">
      <c r="A107" s="39"/>
      <c r="B107" s="173"/>
      <c r="C107" s="174" t="s">
        <v>187</v>
      </c>
      <c r="D107" s="174" t="s">
        <v>150</v>
      </c>
      <c r="E107" s="175" t="s">
        <v>188</v>
      </c>
      <c r="F107" s="176" t="s">
        <v>189</v>
      </c>
      <c r="G107" s="177" t="s">
        <v>161</v>
      </c>
      <c r="H107" s="178">
        <v>1</v>
      </c>
      <c r="I107" s="179"/>
      <c r="J107" s="180">
        <f>ROUND(I107*H107,2)</f>
        <v>0</v>
      </c>
      <c r="K107" s="176" t="s">
        <v>154</v>
      </c>
      <c r="L107" s="40"/>
      <c r="M107" s="181" t="s">
        <v>3</v>
      </c>
      <c r="N107" s="182" t="s">
        <v>43</v>
      </c>
      <c r="O107" s="73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85" t="s">
        <v>155</v>
      </c>
      <c r="AT107" s="185" t="s">
        <v>150</v>
      </c>
      <c r="AU107" s="185" t="s">
        <v>82</v>
      </c>
      <c r="AY107" s="20" t="s">
        <v>147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0" t="s">
        <v>80</v>
      </c>
      <c r="BK107" s="186">
        <f>ROUND(I107*H107,2)</f>
        <v>0</v>
      </c>
      <c r="BL107" s="20" t="s">
        <v>155</v>
      </c>
      <c r="BM107" s="185" t="s">
        <v>190</v>
      </c>
    </row>
    <row r="108" s="2" customFormat="1">
      <c r="A108" s="39"/>
      <c r="B108" s="40"/>
      <c r="C108" s="39"/>
      <c r="D108" s="187" t="s">
        <v>157</v>
      </c>
      <c r="E108" s="39"/>
      <c r="F108" s="188" t="s">
        <v>191</v>
      </c>
      <c r="G108" s="39"/>
      <c r="H108" s="39"/>
      <c r="I108" s="189"/>
      <c r="J108" s="39"/>
      <c r="K108" s="39"/>
      <c r="L108" s="40"/>
      <c r="M108" s="190"/>
      <c r="N108" s="191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157</v>
      </c>
      <c r="AU108" s="20" t="s">
        <v>82</v>
      </c>
    </row>
    <row r="109" s="13" customFormat="1">
      <c r="A109" s="13"/>
      <c r="B109" s="192"/>
      <c r="C109" s="13"/>
      <c r="D109" s="187" t="s">
        <v>165</v>
      </c>
      <c r="E109" s="193" t="s">
        <v>3</v>
      </c>
      <c r="F109" s="194" t="s">
        <v>80</v>
      </c>
      <c r="G109" s="13"/>
      <c r="H109" s="195">
        <v>1</v>
      </c>
      <c r="I109" s="196"/>
      <c r="J109" s="13"/>
      <c r="K109" s="13"/>
      <c r="L109" s="192"/>
      <c r="M109" s="197"/>
      <c r="N109" s="198"/>
      <c r="O109" s="198"/>
      <c r="P109" s="198"/>
      <c r="Q109" s="198"/>
      <c r="R109" s="198"/>
      <c r="S109" s="198"/>
      <c r="T109" s="19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165</v>
      </c>
      <c r="AU109" s="193" t="s">
        <v>82</v>
      </c>
      <c r="AV109" s="13" t="s">
        <v>82</v>
      </c>
      <c r="AW109" s="13" t="s">
        <v>33</v>
      </c>
      <c r="AX109" s="13" t="s">
        <v>80</v>
      </c>
      <c r="AY109" s="193" t="s">
        <v>147</v>
      </c>
    </row>
    <row r="110" s="12" customFormat="1" ht="22.8" customHeight="1">
      <c r="A110" s="12"/>
      <c r="B110" s="160"/>
      <c r="C110" s="12"/>
      <c r="D110" s="161" t="s">
        <v>71</v>
      </c>
      <c r="E110" s="171" t="s">
        <v>192</v>
      </c>
      <c r="F110" s="171" t="s">
        <v>193</v>
      </c>
      <c r="G110" s="12"/>
      <c r="H110" s="12"/>
      <c r="I110" s="163"/>
      <c r="J110" s="172">
        <f>BK110</f>
        <v>0</v>
      </c>
      <c r="K110" s="12"/>
      <c r="L110" s="160"/>
      <c r="M110" s="165"/>
      <c r="N110" s="166"/>
      <c r="O110" s="166"/>
      <c r="P110" s="167">
        <f>SUM(P111:P116)</f>
        <v>0</v>
      </c>
      <c r="Q110" s="166"/>
      <c r="R110" s="167">
        <f>SUM(R111:R116)</f>
        <v>0</v>
      </c>
      <c r="S110" s="166"/>
      <c r="T110" s="168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61" t="s">
        <v>146</v>
      </c>
      <c r="AT110" s="169" t="s">
        <v>71</v>
      </c>
      <c r="AU110" s="169" t="s">
        <v>80</v>
      </c>
      <c r="AY110" s="161" t="s">
        <v>147</v>
      </c>
      <c r="BK110" s="170">
        <f>SUM(BK111:BK116)</f>
        <v>0</v>
      </c>
    </row>
    <row r="111" s="2" customFormat="1" ht="16.5" customHeight="1">
      <c r="A111" s="39"/>
      <c r="B111" s="173"/>
      <c r="C111" s="174" t="s">
        <v>194</v>
      </c>
      <c r="D111" s="174" t="s">
        <v>150</v>
      </c>
      <c r="E111" s="175" t="s">
        <v>195</v>
      </c>
      <c r="F111" s="176" t="s">
        <v>196</v>
      </c>
      <c r="G111" s="177" t="s">
        <v>161</v>
      </c>
      <c r="H111" s="178">
        <v>1</v>
      </c>
      <c r="I111" s="179"/>
      <c r="J111" s="180">
        <f>ROUND(I111*H111,2)</f>
        <v>0</v>
      </c>
      <c r="K111" s="176" t="s">
        <v>154</v>
      </c>
      <c r="L111" s="40"/>
      <c r="M111" s="181" t="s">
        <v>3</v>
      </c>
      <c r="N111" s="182" t="s">
        <v>43</v>
      </c>
      <c r="O111" s="7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85" t="s">
        <v>155</v>
      </c>
      <c r="AT111" s="185" t="s">
        <v>150</v>
      </c>
      <c r="AU111" s="185" t="s">
        <v>82</v>
      </c>
      <c r="AY111" s="20" t="s">
        <v>147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0" t="s">
        <v>80</v>
      </c>
      <c r="BK111" s="186">
        <f>ROUND(I111*H111,2)</f>
        <v>0</v>
      </c>
      <c r="BL111" s="20" t="s">
        <v>155</v>
      </c>
      <c r="BM111" s="185" t="s">
        <v>197</v>
      </c>
    </row>
    <row r="112" s="2" customFormat="1">
      <c r="A112" s="39"/>
      <c r="B112" s="40"/>
      <c r="C112" s="39"/>
      <c r="D112" s="187" t="s">
        <v>157</v>
      </c>
      <c r="E112" s="39"/>
      <c r="F112" s="188" t="s">
        <v>198</v>
      </c>
      <c r="G112" s="39"/>
      <c r="H112" s="39"/>
      <c r="I112" s="189"/>
      <c r="J112" s="39"/>
      <c r="K112" s="39"/>
      <c r="L112" s="40"/>
      <c r="M112" s="190"/>
      <c r="N112" s="191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157</v>
      </c>
      <c r="AU112" s="20" t="s">
        <v>82</v>
      </c>
    </row>
    <row r="113" s="13" customFormat="1">
      <c r="A113" s="13"/>
      <c r="B113" s="192"/>
      <c r="C113" s="13"/>
      <c r="D113" s="187" t="s">
        <v>165</v>
      </c>
      <c r="E113" s="193" t="s">
        <v>3</v>
      </c>
      <c r="F113" s="194" t="s">
        <v>80</v>
      </c>
      <c r="G113" s="13"/>
      <c r="H113" s="195">
        <v>1</v>
      </c>
      <c r="I113" s="196"/>
      <c r="J113" s="13"/>
      <c r="K113" s="13"/>
      <c r="L113" s="192"/>
      <c r="M113" s="197"/>
      <c r="N113" s="198"/>
      <c r="O113" s="198"/>
      <c r="P113" s="198"/>
      <c r="Q113" s="198"/>
      <c r="R113" s="198"/>
      <c r="S113" s="198"/>
      <c r="T113" s="19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3" t="s">
        <v>165</v>
      </c>
      <c r="AU113" s="193" t="s">
        <v>82</v>
      </c>
      <c r="AV113" s="13" t="s">
        <v>82</v>
      </c>
      <c r="AW113" s="13" t="s">
        <v>33</v>
      </c>
      <c r="AX113" s="13" t="s">
        <v>80</v>
      </c>
      <c r="AY113" s="193" t="s">
        <v>147</v>
      </c>
    </row>
    <row r="114" s="2" customFormat="1" ht="16.5" customHeight="1">
      <c r="A114" s="39"/>
      <c r="B114" s="173"/>
      <c r="C114" s="174" t="s">
        <v>199</v>
      </c>
      <c r="D114" s="174" t="s">
        <v>150</v>
      </c>
      <c r="E114" s="175" t="s">
        <v>200</v>
      </c>
      <c r="F114" s="176" t="s">
        <v>201</v>
      </c>
      <c r="G114" s="177" t="s">
        <v>161</v>
      </c>
      <c r="H114" s="178">
        <v>1</v>
      </c>
      <c r="I114" s="179"/>
      <c r="J114" s="180">
        <f>ROUND(I114*H114,2)</f>
        <v>0</v>
      </c>
      <c r="K114" s="176" t="s">
        <v>154</v>
      </c>
      <c r="L114" s="40"/>
      <c r="M114" s="181" t="s">
        <v>3</v>
      </c>
      <c r="N114" s="182" t="s">
        <v>43</v>
      </c>
      <c r="O114" s="7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85" t="s">
        <v>155</v>
      </c>
      <c r="AT114" s="185" t="s">
        <v>150</v>
      </c>
      <c r="AU114" s="185" t="s">
        <v>82</v>
      </c>
      <c r="AY114" s="20" t="s">
        <v>147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0" t="s">
        <v>80</v>
      </c>
      <c r="BK114" s="186">
        <f>ROUND(I114*H114,2)</f>
        <v>0</v>
      </c>
      <c r="BL114" s="20" t="s">
        <v>155</v>
      </c>
      <c r="BM114" s="185" t="s">
        <v>202</v>
      </c>
    </row>
    <row r="115" s="2" customFormat="1">
      <c r="A115" s="39"/>
      <c r="B115" s="40"/>
      <c r="C115" s="39"/>
      <c r="D115" s="187" t="s">
        <v>157</v>
      </c>
      <c r="E115" s="39"/>
      <c r="F115" s="188" t="s">
        <v>203</v>
      </c>
      <c r="G115" s="39"/>
      <c r="H115" s="39"/>
      <c r="I115" s="189"/>
      <c r="J115" s="39"/>
      <c r="K115" s="39"/>
      <c r="L115" s="40"/>
      <c r="M115" s="190"/>
      <c r="N115" s="191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157</v>
      </c>
      <c r="AU115" s="20" t="s">
        <v>82</v>
      </c>
    </row>
    <row r="116" s="13" customFormat="1">
      <c r="A116" s="13"/>
      <c r="B116" s="192"/>
      <c r="C116" s="13"/>
      <c r="D116" s="187" t="s">
        <v>165</v>
      </c>
      <c r="E116" s="193" t="s">
        <v>3</v>
      </c>
      <c r="F116" s="194" t="s">
        <v>80</v>
      </c>
      <c r="G116" s="13"/>
      <c r="H116" s="195">
        <v>1</v>
      </c>
      <c r="I116" s="196"/>
      <c r="J116" s="13"/>
      <c r="K116" s="13"/>
      <c r="L116" s="192"/>
      <c r="M116" s="197"/>
      <c r="N116" s="198"/>
      <c r="O116" s="198"/>
      <c r="P116" s="198"/>
      <c r="Q116" s="198"/>
      <c r="R116" s="198"/>
      <c r="S116" s="198"/>
      <c r="T116" s="19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3" t="s">
        <v>165</v>
      </c>
      <c r="AU116" s="193" t="s">
        <v>82</v>
      </c>
      <c r="AV116" s="13" t="s">
        <v>82</v>
      </c>
      <c r="AW116" s="13" t="s">
        <v>33</v>
      </c>
      <c r="AX116" s="13" t="s">
        <v>80</v>
      </c>
      <c r="AY116" s="193" t="s">
        <v>147</v>
      </c>
    </row>
    <row r="117" s="12" customFormat="1" ht="22.8" customHeight="1">
      <c r="A117" s="12"/>
      <c r="B117" s="160"/>
      <c r="C117" s="12"/>
      <c r="D117" s="161" t="s">
        <v>71</v>
      </c>
      <c r="E117" s="171" t="s">
        <v>204</v>
      </c>
      <c r="F117" s="171" t="s">
        <v>205</v>
      </c>
      <c r="G117" s="12"/>
      <c r="H117" s="12"/>
      <c r="I117" s="163"/>
      <c r="J117" s="172">
        <f>BK117</f>
        <v>0</v>
      </c>
      <c r="K117" s="12"/>
      <c r="L117" s="160"/>
      <c r="M117" s="165"/>
      <c r="N117" s="166"/>
      <c r="O117" s="166"/>
      <c r="P117" s="167">
        <f>SUM(P118:P120)</f>
        <v>0</v>
      </c>
      <c r="Q117" s="166"/>
      <c r="R117" s="167">
        <f>SUM(R118:R120)</f>
        <v>0</v>
      </c>
      <c r="S117" s="166"/>
      <c r="T117" s="168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61" t="s">
        <v>146</v>
      </c>
      <c r="AT117" s="169" t="s">
        <v>71</v>
      </c>
      <c r="AU117" s="169" t="s">
        <v>80</v>
      </c>
      <c r="AY117" s="161" t="s">
        <v>147</v>
      </c>
      <c r="BK117" s="170">
        <f>SUM(BK118:BK120)</f>
        <v>0</v>
      </c>
    </row>
    <row r="118" s="2" customFormat="1" ht="16.5" customHeight="1">
      <c r="A118" s="39"/>
      <c r="B118" s="173"/>
      <c r="C118" s="174" t="s">
        <v>206</v>
      </c>
      <c r="D118" s="174" t="s">
        <v>150</v>
      </c>
      <c r="E118" s="175" t="s">
        <v>207</v>
      </c>
      <c r="F118" s="176" t="s">
        <v>208</v>
      </c>
      <c r="G118" s="177" t="s">
        <v>161</v>
      </c>
      <c r="H118" s="178">
        <v>1</v>
      </c>
      <c r="I118" s="179"/>
      <c r="J118" s="180">
        <f>ROUND(I118*H118,2)</f>
        <v>0</v>
      </c>
      <c r="K118" s="176" t="s">
        <v>154</v>
      </c>
      <c r="L118" s="40"/>
      <c r="M118" s="181" t="s">
        <v>3</v>
      </c>
      <c r="N118" s="182" t="s">
        <v>43</v>
      </c>
      <c r="O118" s="73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85" t="s">
        <v>155</v>
      </c>
      <c r="AT118" s="185" t="s">
        <v>150</v>
      </c>
      <c r="AU118" s="185" t="s">
        <v>82</v>
      </c>
      <c r="AY118" s="20" t="s">
        <v>147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20" t="s">
        <v>80</v>
      </c>
      <c r="BK118" s="186">
        <f>ROUND(I118*H118,2)</f>
        <v>0</v>
      </c>
      <c r="BL118" s="20" t="s">
        <v>155</v>
      </c>
      <c r="BM118" s="185" t="s">
        <v>209</v>
      </c>
    </row>
    <row r="119" s="2" customFormat="1">
      <c r="A119" s="39"/>
      <c r="B119" s="40"/>
      <c r="C119" s="39"/>
      <c r="D119" s="187" t="s">
        <v>157</v>
      </c>
      <c r="E119" s="39"/>
      <c r="F119" s="188" t="s">
        <v>210</v>
      </c>
      <c r="G119" s="39"/>
      <c r="H119" s="39"/>
      <c r="I119" s="189"/>
      <c r="J119" s="39"/>
      <c r="K119" s="39"/>
      <c r="L119" s="40"/>
      <c r="M119" s="190"/>
      <c r="N119" s="191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157</v>
      </c>
      <c r="AU119" s="20" t="s">
        <v>82</v>
      </c>
    </row>
    <row r="120" s="13" customFormat="1">
      <c r="A120" s="13"/>
      <c r="B120" s="192"/>
      <c r="C120" s="13"/>
      <c r="D120" s="187" t="s">
        <v>165</v>
      </c>
      <c r="E120" s="193" t="s">
        <v>3</v>
      </c>
      <c r="F120" s="194" t="s">
        <v>80</v>
      </c>
      <c r="G120" s="13"/>
      <c r="H120" s="195">
        <v>1</v>
      </c>
      <c r="I120" s="196"/>
      <c r="J120" s="13"/>
      <c r="K120" s="13"/>
      <c r="L120" s="192"/>
      <c r="M120" s="197"/>
      <c r="N120" s="198"/>
      <c r="O120" s="198"/>
      <c r="P120" s="198"/>
      <c r="Q120" s="198"/>
      <c r="R120" s="198"/>
      <c r="S120" s="198"/>
      <c r="T120" s="19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93" t="s">
        <v>165</v>
      </c>
      <c r="AU120" s="193" t="s">
        <v>82</v>
      </c>
      <c r="AV120" s="13" t="s">
        <v>82</v>
      </c>
      <c r="AW120" s="13" t="s">
        <v>33</v>
      </c>
      <c r="AX120" s="13" t="s">
        <v>80</v>
      </c>
      <c r="AY120" s="193" t="s">
        <v>147</v>
      </c>
    </row>
    <row r="121" s="12" customFormat="1" ht="22.8" customHeight="1">
      <c r="A121" s="12"/>
      <c r="B121" s="160"/>
      <c r="C121" s="12"/>
      <c r="D121" s="161" t="s">
        <v>71</v>
      </c>
      <c r="E121" s="171" t="s">
        <v>211</v>
      </c>
      <c r="F121" s="171" t="s">
        <v>212</v>
      </c>
      <c r="G121" s="12"/>
      <c r="H121" s="12"/>
      <c r="I121" s="163"/>
      <c r="J121" s="172">
        <f>BK121</f>
        <v>0</v>
      </c>
      <c r="K121" s="12"/>
      <c r="L121" s="160"/>
      <c r="M121" s="165"/>
      <c r="N121" s="166"/>
      <c r="O121" s="166"/>
      <c r="P121" s="167">
        <f>SUM(P122:P130)</f>
        <v>0</v>
      </c>
      <c r="Q121" s="166"/>
      <c r="R121" s="167">
        <f>SUM(R122:R130)</f>
        <v>0</v>
      </c>
      <c r="S121" s="166"/>
      <c r="T121" s="168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1" t="s">
        <v>146</v>
      </c>
      <c r="AT121" s="169" t="s">
        <v>71</v>
      </c>
      <c r="AU121" s="169" t="s">
        <v>80</v>
      </c>
      <c r="AY121" s="161" t="s">
        <v>147</v>
      </c>
      <c r="BK121" s="170">
        <f>SUM(BK122:BK130)</f>
        <v>0</v>
      </c>
    </row>
    <row r="122" s="2" customFormat="1" ht="16.5" customHeight="1">
      <c r="A122" s="39"/>
      <c r="B122" s="173"/>
      <c r="C122" s="174" t="s">
        <v>213</v>
      </c>
      <c r="D122" s="174" t="s">
        <v>150</v>
      </c>
      <c r="E122" s="175" t="s">
        <v>214</v>
      </c>
      <c r="F122" s="176" t="s">
        <v>212</v>
      </c>
      <c r="G122" s="177" t="s">
        <v>161</v>
      </c>
      <c r="H122" s="178">
        <v>1</v>
      </c>
      <c r="I122" s="179"/>
      <c r="J122" s="180">
        <f>ROUND(I122*H122,2)</f>
        <v>0</v>
      </c>
      <c r="K122" s="176" t="s">
        <v>154</v>
      </c>
      <c r="L122" s="40"/>
      <c r="M122" s="181" t="s">
        <v>3</v>
      </c>
      <c r="N122" s="182" t="s">
        <v>43</v>
      </c>
      <c r="O122" s="73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85" t="s">
        <v>155</v>
      </c>
      <c r="AT122" s="185" t="s">
        <v>150</v>
      </c>
      <c r="AU122" s="185" t="s">
        <v>82</v>
      </c>
      <c r="AY122" s="20" t="s">
        <v>147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20" t="s">
        <v>80</v>
      </c>
      <c r="BK122" s="186">
        <f>ROUND(I122*H122,2)</f>
        <v>0</v>
      </c>
      <c r="BL122" s="20" t="s">
        <v>155</v>
      </c>
      <c r="BM122" s="185" t="s">
        <v>215</v>
      </c>
    </row>
    <row r="123" s="2" customFormat="1">
      <c r="A123" s="39"/>
      <c r="B123" s="40"/>
      <c r="C123" s="39"/>
      <c r="D123" s="187" t="s">
        <v>157</v>
      </c>
      <c r="E123" s="39"/>
      <c r="F123" s="188" t="s">
        <v>216</v>
      </c>
      <c r="G123" s="39"/>
      <c r="H123" s="39"/>
      <c r="I123" s="189"/>
      <c r="J123" s="39"/>
      <c r="K123" s="39"/>
      <c r="L123" s="40"/>
      <c r="M123" s="190"/>
      <c r="N123" s="191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157</v>
      </c>
      <c r="AU123" s="20" t="s">
        <v>82</v>
      </c>
    </row>
    <row r="124" s="13" customFormat="1">
      <c r="A124" s="13"/>
      <c r="B124" s="192"/>
      <c r="C124" s="13"/>
      <c r="D124" s="187" t="s">
        <v>165</v>
      </c>
      <c r="E124" s="193" t="s">
        <v>3</v>
      </c>
      <c r="F124" s="194" t="s">
        <v>80</v>
      </c>
      <c r="G124" s="13"/>
      <c r="H124" s="195">
        <v>1</v>
      </c>
      <c r="I124" s="196"/>
      <c r="J124" s="13"/>
      <c r="K124" s="13"/>
      <c r="L124" s="192"/>
      <c r="M124" s="197"/>
      <c r="N124" s="198"/>
      <c r="O124" s="198"/>
      <c r="P124" s="198"/>
      <c r="Q124" s="198"/>
      <c r="R124" s="198"/>
      <c r="S124" s="198"/>
      <c r="T124" s="19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3" t="s">
        <v>165</v>
      </c>
      <c r="AU124" s="193" t="s">
        <v>82</v>
      </c>
      <c r="AV124" s="13" t="s">
        <v>82</v>
      </c>
      <c r="AW124" s="13" t="s">
        <v>33</v>
      </c>
      <c r="AX124" s="13" t="s">
        <v>80</v>
      </c>
      <c r="AY124" s="193" t="s">
        <v>147</v>
      </c>
    </row>
    <row r="125" s="2" customFormat="1" ht="16.5" customHeight="1">
      <c r="A125" s="39"/>
      <c r="B125" s="173"/>
      <c r="C125" s="174" t="s">
        <v>9</v>
      </c>
      <c r="D125" s="174" t="s">
        <v>150</v>
      </c>
      <c r="E125" s="175" t="s">
        <v>217</v>
      </c>
      <c r="F125" s="176" t="s">
        <v>218</v>
      </c>
      <c r="G125" s="177" t="s">
        <v>219</v>
      </c>
      <c r="H125" s="178">
        <v>110</v>
      </c>
      <c r="I125" s="179"/>
      <c r="J125" s="180">
        <f>ROUND(I125*H125,2)</f>
        <v>0</v>
      </c>
      <c r="K125" s="176" t="s">
        <v>162</v>
      </c>
      <c r="L125" s="40"/>
      <c r="M125" s="181" t="s">
        <v>3</v>
      </c>
      <c r="N125" s="182" t="s">
        <v>43</v>
      </c>
      <c r="O125" s="73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85" t="s">
        <v>155</v>
      </c>
      <c r="AT125" s="185" t="s">
        <v>150</v>
      </c>
      <c r="AU125" s="185" t="s">
        <v>82</v>
      </c>
      <c r="AY125" s="20" t="s">
        <v>147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0" t="s">
        <v>80</v>
      </c>
      <c r="BK125" s="186">
        <f>ROUND(I125*H125,2)</f>
        <v>0</v>
      </c>
      <c r="BL125" s="20" t="s">
        <v>155</v>
      </c>
      <c r="BM125" s="185" t="s">
        <v>220</v>
      </c>
    </row>
    <row r="126" s="2" customFormat="1">
      <c r="A126" s="39"/>
      <c r="B126" s="40"/>
      <c r="C126" s="39"/>
      <c r="D126" s="187" t="s">
        <v>157</v>
      </c>
      <c r="E126" s="39"/>
      <c r="F126" s="188" t="s">
        <v>221</v>
      </c>
      <c r="G126" s="39"/>
      <c r="H126" s="39"/>
      <c r="I126" s="189"/>
      <c r="J126" s="39"/>
      <c r="K126" s="39"/>
      <c r="L126" s="40"/>
      <c r="M126" s="190"/>
      <c r="N126" s="191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157</v>
      </c>
      <c r="AU126" s="20" t="s">
        <v>82</v>
      </c>
    </row>
    <row r="127" s="13" customFormat="1">
      <c r="A127" s="13"/>
      <c r="B127" s="192"/>
      <c r="C127" s="13"/>
      <c r="D127" s="187" t="s">
        <v>165</v>
      </c>
      <c r="E127" s="193" t="s">
        <v>3</v>
      </c>
      <c r="F127" s="194" t="s">
        <v>222</v>
      </c>
      <c r="G127" s="13"/>
      <c r="H127" s="195">
        <v>110</v>
      </c>
      <c r="I127" s="196"/>
      <c r="J127" s="13"/>
      <c r="K127" s="13"/>
      <c r="L127" s="192"/>
      <c r="M127" s="197"/>
      <c r="N127" s="198"/>
      <c r="O127" s="198"/>
      <c r="P127" s="198"/>
      <c r="Q127" s="198"/>
      <c r="R127" s="198"/>
      <c r="S127" s="198"/>
      <c r="T127" s="19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3" t="s">
        <v>165</v>
      </c>
      <c r="AU127" s="193" t="s">
        <v>82</v>
      </c>
      <c r="AV127" s="13" t="s">
        <v>82</v>
      </c>
      <c r="AW127" s="13" t="s">
        <v>33</v>
      </c>
      <c r="AX127" s="13" t="s">
        <v>80</v>
      </c>
      <c r="AY127" s="193" t="s">
        <v>147</v>
      </c>
    </row>
    <row r="128" s="2" customFormat="1" ht="16.5" customHeight="1">
      <c r="A128" s="39"/>
      <c r="B128" s="173"/>
      <c r="C128" s="174" t="s">
        <v>223</v>
      </c>
      <c r="D128" s="174" t="s">
        <v>150</v>
      </c>
      <c r="E128" s="175" t="s">
        <v>224</v>
      </c>
      <c r="F128" s="176" t="s">
        <v>225</v>
      </c>
      <c r="G128" s="177" t="s">
        <v>219</v>
      </c>
      <c r="H128" s="178">
        <v>485</v>
      </c>
      <c r="I128" s="179"/>
      <c r="J128" s="180">
        <f>ROUND(I128*H128,2)</f>
        <v>0</v>
      </c>
      <c r="K128" s="176" t="s">
        <v>162</v>
      </c>
      <c r="L128" s="40"/>
      <c r="M128" s="181" t="s">
        <v>3</v>
      </c>
      <c r="N128" s="182" t="s">
        <v>43</v>
      </c>
      <c r="O128" s="73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5" t="s">
        <v>155</v>
      </c>
      <c r="AT128" s="185" t="s">
        <v>150</v>
      </c>
      <c r="AU128" s="185" t="s">
        <v>82</v>
      </c>
      <c r="AY128" s="20" t="s">
        <v>147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0" t="s">
        <v>80</v>
      </c>
      <c r="BK128" s="186">
        <f>ROUND(I128*H128,2)</f>
        <v>0</v>
      </c>
      <c r="BL128" s="20" t="s">
        <v>155</v>
      </c>
      <c r="BM128" s="185" t="s">
        <v>226</v>
      </c>
    </row>
    <row r="129" s="2" customFormat="1">
      <c r="A129" s="39"/>
      <c r="B129" s="40"/>
      <c r="C129" s="39"/>
      <c r="D129" s="187" t="s">
        <v>157</v>
      </c>
      <c r="E129" s="39"/>
      <c r="F129" s="188" t="s">
        <v>227</v>
      </c>
      <c r="G129" s="39"/>
      <c r="H129" s="39"/>
      <c r="I129" s="189"/>
      <c r="J129" s="39"/>
      <c r="K129" s="39"/>
      <c r="L129" s="40"/>
      <c r="M129" s="190"/>
      <c r="N129" s="191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157</v>
      </c>
      <c r="AU129" s="20" t="s">
        <v>82</v>
      </c>
    </row>
    <row r="130" s="13" customFormat="1">
      <c r="A130" s="13"/>
      <c r="B130" s="192"/>
      <c r="C130" s="13"/>
      <c r="D130" s="187" t="s">
        <v>165</v>
      </c>
      <c r="E130" s="193" t="s">
        <v>3</v>
      </c>
      <c r="F130" s="194" t="s">
        <v>228</v>
      </c>
      <c r="G130" s="13"/>
      <c r="H130" s="195">
        <v>485</v>
      </c>
      <c r="I130" s="196"/>
      <c r="J130" s="13"/>
      <c r="K130" s="13"/>
      <c r="L130" s="192"/>
      <c r="M130" s="200"/>
      <c r="N130" s="201"/>
      <c r="O130" s="201"/>
      <c r="P130" s="201"/>
      <c r="Q130" s="201"/>
      <c r="R130" s="201"/>
      <c r="S130" s="201"/>
      <c r="T130" s="20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3" t="s">
        <v>165</v>
      </c>
      <c r="AU130" s="193" t="s">
        <v>82</v>
      </c>
      <c r="AV130" s="13" t="s">
        <v>82</v>
      </c>
      <c r="AW130" s="13" t="s">
        <v>33</v>
      </c>
      <c r="AX130" s="13" t="s">
        <v>80</v>
      </c>
      <c r="AY130" s="193" t="s">
        <v>147</v>
      </c>
    </row>
    <row r="131" s="2" customFormat="1" ht="6.96" customHeight="1">
      <c r="A131" s="39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40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autoFilter ref="C85:K13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1" customFormat="1" ht="12" customHeight="1">
      <c r="B8" s="23"/>
      <c r="D8" s="33" t="s">
        <v>118</v>
      </c>
      <c r="L8" s="23"/>
    </row>
    <row r="9" s="2" customFormat="1" ht="16.5" customHeight="1">
      <c r="A9" s="39"/>
      <c r="B9" s="40"/>
      <c r="C9" s="39"/>
      <c r="D9" s="39"/>
      <c r="E9" s="124" t="s">
        <v>229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230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231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31.5.2024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27</v>
      </c>
      <c r="F17" s="39"/>
      <c r="G17" s="39"/>
      <c r="H17" s="39"/>
      <c r="I17" s="33" t="s">
        <v>28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29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28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31</v>
      </c>
      <c r="E22" s="39"/>
      <c r="F22" s="39"/>
      <c r="G22" s="39"/>
      <c r="H22" s="39"/>
      <c r="I22" s="33" t="s">
        <v>26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28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120</v>
      </c>
      <c r="F26" s="39"/>
      <c r="G26" s="39"/>
      <c r="H26" s="39"/>
      <c r="I26" s="33" t="s">
        <v>28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26"/>
      <c r="B29" s="127"/>
      <c r="C29" s="126"/>
      <c r="D29" s="126"/>
      <c r="E29" s="37" t="s">
        <v>37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ROUND(J88,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ROUND((SUM(BE88:BE117)),  2)</f>
        <v>0</v>
      </c>
      <c r="G35" s="39"/>
      <c r="H35" s="39"/>
      <c r="I35" s="132">
        <v>0.20999999999999999</v>
      </c>
      <c r="J35" s="131">
        <f>ROUND(((SUM(BE88:BE117))*I35),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ROUND((SUM(BF88:BF117)),  2)</f>
        <v>0</v>
      </c>
      <c r="G36" s="39"/>
      <c r="H36" s="39"/>
      <c r="I36" s="132">
        <v>0.12</v>
      </c>
      <c r="J36" s="131">
        <f>ROUND(((SUM(BF88:BF117))*I36),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ROUND((SUM(BG88:BG117)),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ROUND((SUM(BH88:BH117)),  2)</f>
        <v>0</v>
      </c>
      <c r="G38" s="39"/>
      <c r="H38" s="39"/>
      <c r="I38" s="132">
        <v>0.12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ROUND((SUM(BI88:BI117)),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121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Překladiště a sběrný dvůr TS Bruntál - 0. etapa_soutěž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118</v>
      </c>
      <c r="L51" s="23"/>
    </row>
    <row r="52" s="2" customFormat="1" ht="16.5" customHeight="1">
      <c r="A52" s="39"/>
      <c r="B52" s="40"/>
      <c r="C52" s="39"/>
      <c r="D52" s="39"/>
      <c r="E52" s="124" t="s">
        <v>229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230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001 - Bourání skladu nebezpečného odpadu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>Bruntál</v>
      </c>
      <c r="G56" s="39"/>
      <c r="H56" s="39"/>
      <c r="I56" s="33" t="s">
        <v>23</v>
      </c>
      <c r="J56" s="65" t="str">
        <f>IF(J14="","",J14)</f>
        <v>31.5.2024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>TS Bruntál s.ro.</v>
      </c>
      <c r="G58" s="39"/>
      <c r="H58" s="39"/>
      <c r="I58" s="33" t="s">
        <v>31</v>
      </c>
      <c r="J58" s="37" t="str">
        <f>E23</f>
        <v>SHB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Ing. Petr Fraš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122</v>
      </c>
      <c r="D61" s="133"/>
      <c r="E61" s="133"/>
      <c r="F61" s="133"/>
      <c r="G61" s="133"/>
      <c r="H61" s="133"/>
      <c r="I61" s="133"/>
      <c r="J61" s="140" t="s">
        <v>123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J88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124</v>
      </c>
    </row>
    <row r="64" s="9" customFormat="1" ht="24.96" customHeight="1">
      <c r="A64" s="9"/>
      <c r="B64" s="142"/>
      <c r="C64" s="9"/>
      <c r="D64" s="143" t="s">
        <v>232</v>
      </c>
      <c r="E64" s="144"/>
      <c r="F64" s="144"/>
      <c r="G64" s="144"/>
      <c r="H64" s="144"/>
      <c r="I64" s="144"/>
      <c r="J64" s="145">
        <f>J89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233</v>
      </c>
      <c r="E65" s="148"/>
      <c r="F65" s="148"/>
      <c r="G65" s="148"/>
      <c r="H65" s="148"/>
      <c r="I65" s="148"/>
      <c r="J65" s="149">
        <f>J90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234</v>
      </c>
      <c r="E66" s="148"/>
      <c r="F66" s="148"/>
      <c r="G66" s="148"/>
      <c r="H66" s="148"/>
      <c r="I66" s="148"/>
      <c r="J66" s="149">
        <f>J107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132</v>
      </c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124" t="str">
        <f>E7</f>
        <v>Překladiště a sběrný dvůr TS Bruntál - 0. etapa_soutěž</v>
      </c>
      <c r="F76" s="33"/>
      <c r="G76" s="33"/>
      <c r="H76" s="33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3"/>
      <c r="C77" s="33" t="s">
        <v>118</v>
      </c>
      <c r="L77" s="23"/>
    </row>
    <row r="78" s="2" customFormat="1" ht="16.5" customHeight="1">
      <c r="A78" s="39"/>
      <c r="B78" s="40"/>
      <c r="C78" s="39"/>
      <c r="D78" s="39"/>
      <c r="E78" s="124" t="s">
        <v>229</v>
      </c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230</v>
      </c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39"/>
      <c r="D80" s="39"/>
      <c r="E80" s="63" t="str">
        <f>E11</f>
        <v>001 - Bourání skladu nebezpečného odpadu</v>
      </c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39"/>
      <c r="E82" s="39"/>
      <c r="F82" s="28" t="str">
        <f>F14</f>
        <v>Bruntál</v>
      </c>
      <c r="G82" s="39"/>
      <c r="H82" s="39"/>
      <c r="I82" s="33" t="s">
        <v>23</v>
      </c>
      <c r="J82" s="65" t="str">
        <f>IF(J14="","",J14)</f>
        <v>31.5.2024</v>
      </c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39"/>
      <c r="E84" s="39"/>
      <c r="F84" s="28" t="str">
        <f>E17</f>
        <v>TS Bruntál s.ro.</v>
      </c>
      <c r="G84" s="39"/>
      <c r="H84" s="39"/>
      <c r="I84" s="33" t="s">
        <v>31</v>
      </c>
      <c r="J84" s="37" t="str">
        <f>E23</f>
        <v>SHB a.s.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39"/>
      <c r="E85" s="39"/>
      <c r="F85" s="28" t="str">
        <f>IF(E20="","",E20)</f>
        <v>Vyplň údaj</v>
      </c>
      <c r="G85" s="39"/>
      <c r="H85" s="39"/>
      <c r="I85" s="33" t="s">
        <v>34</v>
      </c>
      <c r="J85" s="37" t="str">
        <f>E26</f>
        <v>Ing. Petr Fraš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50"/>
      <c r="B87" s="151"/>
      <c r="C87" s="152" t="s">
        <v>133</v>
      </c>
      <c r="D87" s="153" t="s">
        <v>57</v>
      </c>
      <c r="E87" s="153" t="s">
        <v>53</v>
      </c>
      <c r="F87" s="153" t="s">
        <v>54</v>
      </c>
      <c r="G87" s="153" t="s">
        <v>134</v>
      </c>
      <c r="H87" s="153" t="s">
        <v>135</v>
      </c>
      <c r="I87" s="153" t="s">
        <v>136</v>
      </c>
      <c r="J87" s="153" t="s">
        <v>123</v>
      </c>
      <c r="K87" s="154" t="s">
        <v>137</v>
      </c>
      <c r="L87" s="155"/>
      <c r="M87" s="81" t="s">
        <v>3</v>
      </c>
      <c r="N87" s="82" t="s">
        <v>42</v>
      </c>
      <c r="O87" s="82" t="s">
        <v>138</v>
      </c>
      <c r="P87" s="82" t="s">
        <v>139</v>
      </c>
      <c r="Q87" s="82" t="s">
        <v>140</v>
      </c>
      <c r="R87" s="82" t="s">
        <v>141</v>
      </c>
      <c r="S87" s="82" t="s">
        <v>142</v>
      </c>
      <c r="T87" s="83" t="s">
        <v>143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="2" customFormat="1" ht="22.8" customHeight="1">
      <c r="A88" s="39"/>
      <c r="B88" s="40"/>
      <c r="C88" s="88" t="s">
        <v>144</v>
      </c>
      <c r="D88" s="39"/>
      <c r="E88" s="39"/>
      <c r="F88" s="39"/>
      <c r="G88" s="39"/>
      <c r="H88" s="39"/>
      <c r="I88" s="39"/>
      <c r="J88" s="156">
        <f>BK88</f>
        <v>0</v>
      </c>
      <c r="K88" s="39"/>
      <c r="L88" s="40"/>
      <c r="M88" s="84"/>
      <c r="N88" s="69"/>
      <c r="O88" s="85"/>
      <c r="P88" s="157">
        <f>P89</f>
        <v>0</v>
      </c>
      <c r="Q88" s="85"/>
      <c r="R88" s="157">
        <f>R89</f>
        <v>0</v>
      </c>
      <c r="S88" s="85"/>
      <c r="T88" s="158">
        <f>T89</f>
        <v>141.547189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71</v>
      </c>
      <c r="AU88" s="20" t="s">
        <v>124</v>
      </c>
      <c r="BK88" s="159">
        <f>BK89</f>
        <v>0</v>
      </c>
    </row>
    <row r="89" s="12" customFormat="1" ht="25.92" customHeight="1">
      <c r="A89" s="12"/>
      <c r="B89" s="160"/>
      <c r="C89" s="12"/>
      <c r="D89" s="161" t="s">
        <v>71</v>
      </c>
      <c r="E89" s="162" t="s">
        <v>235</v>
      </c>
      <c r="F89" s="162" t="s">
        <v>236</v>
      </c>
      <c r="G89" s="12"/>
      <c r="H89" s="12"/>
      <c r="I89" s="163"/>
      <c r="J89" s="164">
        <f>BK89</f>
        <v>0</v>
      </c>
      <c r="K89" s="12"/>
      <c r="L89" s="160"/>
      <c r="M89" s="165"/>
      <c r="N89" s="166"/>
      <c r="O89" s="166"/>
      <c r="P89" s="167">
        <f>P90+P107</f>
        <v>0</v>
      </c>
      <c r="Q89" s="166"/>
      <c r="R89" s="167">
        <f>R90+R107</f>
        <v>0</v>
      </c>
      <c r="S89" s="166"/>
      <c r="T89" s="168">
        <f>T90+T107</f>
        <v>141.547189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61" t="s">
        <v>80</v>
      </c>
      <c r="AT89" s="169" t="s">
        <v>71</v>
      </c>
      <c r="AU89" s="169" t="s">
        <v>72</v>
      </c>
      <c r="AY89" s="161" t="s">
        <v>147</v>
      </c>
      <c r="BK89" s="170">
        <f>BK90+BK107</f>
        <v>0</v>
      </c>
    </row>
    <row r="90" s="12" customFormat="1" ht="22.8" customHeight="1">
      <c r="A90" s="12"/>
      <c r="B90" s="160"/>
      <c r="C90" s="12"/>
      <c r="D90" s="161" t="s">
        <v>71</v>
      </c>
      <c r="E90" s="171" t="s">
        <v>199</v>
      </c>
      <c r="F90" s="171" t="s">
        <v>237</v>
      </c>
      <c r="G90" s="12"/>
      <c r="H90" s="12"/>
      <c r="I90" s="163"/>
      <c r="J90" s="172">
        <f>BK90</f>
        <v>0</v>
      </c>
      <c r="K90" s="12"/>
      <c r="L90" s="160"/>
      <c r="M90" s="165"/>
      <c r="N90" s="166"/>
      <c r="O90" s="166"/>
      <c r="P90" s="167">
        <f>SUM(P91:P106)</f>
        <v>0</v>
      </c>
      <c r="Q90" s="166"/>
      <c r="R90" s="167">
        <f>SUM(R91:R106)</f>
        <v>0</v>
      </c>
      <c r="S90" s="166"/>
      <c r="T90" s="168">
        <f>SUM(T91:T106)</f>
        <v>141.547189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61" t="s">
        <v>80</v>
      </c>
      <c r="AT90" s="169" t="s">
        <v>71</v>
      </c>
      <c r="AU90" s="169" t="s">
        <v>80</v>
      </c>
      <c r="AY90" s="161" t="s">
        <v>147</v>
      </c>
      <c r="BK90" s="170">
        <f>SUM(BK91:BK106)</f>
        <v>0</v>
      </c>
    </row>
    <row r="91" s="2" customFormat="1" ht="16.5" customHeight="1">
      <c r="A91" s="39"/>
      <c r="B91" s="173"/>
      <c r="C91" s="174" t="s">
        <v>80</v>
      </c>
      <c r="D91" s="174" t="s">
        <v>150</v>
      </c>
      <c r="E91" s="175" t="s">
        <v>238</v>
      </c>
      <c r="F91" s="176" t="s">
        <v>239</v>
      </c>
      <c r="G91" s="177" t="s">
        <v>240</v>
      </c>
      <c r="H91" s="178">
        <v>4.3200000000000003</v>
      </c>
      <c r="I91" s="179"/>
      <c r="J91" s="180">
        <f>ROUND(I91*H91,2)</f>
        <v>0</v>
      </c>
      <c r="K91" s="176" t="s">
        <v>241</v>
      </c>
      <c r="L91" s="40"/>
      <c r="M91" s="181" t="s">
        <v>3</v>
      </c>
      <c r="N91" s="182" t="s">
        <v>43</v>
      </c>
      <c r="O91" s="73"/>
      <c r="P91" s="183">
        <f>O91*H91</f>
        <v>0</v>
      </c>
      <c r="Q91" s="183">
        <v>0</v>
      </c>
      <c r="R91" s="183">
        <f>Q91*H91</f>
        <v>0</v>
      </c>
      <c r="S91" s="183">
        <v>2.3999999999999999</v>
      </c>
      <c r="T91" s="184">
        <f>S91*H91</f>
        <v>10.368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5" t="s">
        <v>173</v>
      </c>
      <c r="AT91" s="185" t="s">
        <v>150</v>
      </c>
      <c r="AU91" s="185" t="s">
        <v>82</v>
      </c>
      <c r="AY91" s="20" t="s">
        <v>147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0" t="s">
        <v>80</v>
      </c>
      <c r="BK91" s="186">
        <f>ROUND(I91*H91,2)</f>
        <v>0</v>
      </c>
      <c r="BL91" s="20" t="s">
        <v>173</v>
      </c>
      <c r="BM91" s="185" t="s">
        <v>242</v>
      </c>
    </row>
    <row r="92" s="2" customFormat="1">
      <c r="A92" s="39"/>
      <c r="B92" s="40"/>
      <c r="C92" s="39"/>
      <c r="D92" s="203" t="s">
        <v>243</v>
      </c>
      <c r="E92" s="39"/>
      <c r="F92" s="204" t="s">
        <v>244</v>
      </c>
      <c r="G92" s="39"/>
      <c r="H92" s="39"/>
      <c r="I92" s="189"/>
      <c r="J92" s="39"/>
      <c r="K92" s="39"/>
      <c r="L92" s="40"/>
      <c r="M92" s="190"/>
      <c r="N92" s="191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243</v>
      </c>
      <c r="AU92" s="20" t="s">
        <v>82</v>
      </c>
    </row>
    <row r="93" s="14" customFormat="1">
      <c r="A93" s="14"/>
      <c r="B93" s="205"/>
      <c r="C93" s="14"/>
      <c r="D93" s="187" t="s">
        <v>165</v>
      </c>
      <c r="E93" s="206" t="s">
        <v>3</v>
      </c>
      <c r="F93" s="207" t="s">
        <v>245</v>
      </c>
      <c r="G93" s="14"/>
      <c r="H93" s="206" t="s">
        <v>3</v>
      </c>
      <c r="I93" s="208"/>
      <c r="J93" s="14"/>
      <c r="K93" s="14"/>
      <c r="L93" s="205"/>
      <c r="M93" s="209"/>
      <c r="N93" s="210"/>
      <c r="O93" s="210"/>
      <c r="P93" s="210"/>
      <c r="Q93" s="210"/>
      <c r="R93" s="210"/>
      <c r="S93" s="210"/>
      <c r="T93" s="21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6" t="s">
        <v>165</v>
      </c>
      <c r="AU93" s="206" t="s">
        <v>82</v>
      </c>
      <c r="AV93" s="14" t="s">
        <v>80</v>
      </c>
      <c r="AW93" s="14" t="s">
        <v>33</v>
      </c>
      <c r="AX93" s="14" t="s">
        <v>72</v>
      </c>
      <c r="AY93" s="206" t="s">
        <v>147</v>
      </c>
    </row>
    <row r="94" s="13" customFormat="1">
      <c r="A94" s="13"/>
      <c r="B94" s="192"/>
      <c r="C94" s="13"/>
      <c r="D94" s="187" t="s">
        <v>165</v>
      </c>
      <c r="E94" s="193" t="s">
        <v>3</v>
      </c>
      <c r="F94" s="194" t="s">
        <v>246</v>
      </c>
      <c r="G94" s="13"/>
      <c r="H94" s="195">
        <v>4.3200000000000003</v>
      </c>
      <c r="I94" s="196"/>
      <c r="J94" s="13"/>
      <c r="K94" s="13"/>
      <c r="L94" s="192"/>
      <c r="M94" s="197"/>
      <c r="N94" s="198"/>
      <c r="O94" s="198"/>
      <c r="P94" s="198"/>
      <c r="Q94" s="198"/>
      <c r="R94" s="198"/>
      <c r="S94" s="198"/>
      <c r="T94" s="19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93" t="s">
        <v>165</v>
      </c>
      <c r="AU94" s="193" t="s">
        <v>82</v>
      </c>
      <c r="AV94" s="13" t="s">
        <v>82</v>
      </c>
      <c r="AW94" s="13" t="s">
        <v>33</v>
      </c>
      <c r="AX94" s="13" t="s">
        <v>72</v>
      </c>
      <c r="AY94" s="193" t="s">
        <v>147</v>
      </c>
    </row>
    <row r="95" s="15" customFormat="1">
      <c r="A95" s="15"/>
      <c r="B95" s="212"/>
      <c r="C95" s="15"/>
      <c r="D95" s="187" t="s">
        <v>165</v>
      </c>
      <c r="E95" s="213" t="s">
        <v>3</v>
      </c>
      <c r="F95" s="214" t="s">
        <v>247</v>
      </c>
      <c r="G95" s="15"/>
      <c r="H95" s="215">
        <v>4.3200000000000003</v>
      </c>
      <c r="I95" s="216"/>
      <c r="J95" s="15"/>
      <c r="K95" s="15"/>
      <c r="L95" s="212"/>
      <c r="M95" s="217"/>
      <c r="N95" s="218"/>
      <c r="O95" s="218"/>
      <c r="P95" s="218"/>
      <c r="Q95" s="218"/>
      <c r="R95" s="218"/>
      <c r="S95" s="218"/>
      <c r="T95" s="21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13" t="s">
        <v>165</v>
      </c>
      <c r="AU95" s="213" t="s">
        <v>82</v>
      </c>
      <c r="AV95" s="15" t="s">
        <v>173</v>
      </c>
      <c r="AW95" s="15" t="s">
        <v>33</v>
      </c>
      <c r="AX95" s="15" t="s">
        <v>80</v>
      </c>
      <c r="AY95" s="213" t="s">
        <v>147</v>
      </c>
    </row>
    <row r="96" s="2" customFormat="1" ht="16.5" customHeight="1">
      <c r="A96" s="39"/>
      <c r="B96" s="173"/>
      <c r="C96" s="174" t="s">
        <v>82</v>
      </c>
      <c r="D96" s="174" t="s">
        <v>150</v>
      </c>
      <c r="E96" s="175" t="s">
        <v>248</v>
      </c>
      <c r="F96" s="176" t="s">
        <v>249</v>
      </c>
      <c r="G96" s="177" t="s">
        <v>240</v>
      </c>
      <c r="H96" s="178">
        <v>44.241</v>
      </c>
      <c r="I96" s="179"/>
      <c r="J96" s="180">
        <f>ROUND(I96*H96,2)</f>
        <v>0</v>
      </c>
      <c r="K96" s="176" t="s">
        <v>241</v>
      </c>
      <c r="L96" s="40"/>
      <c r="M96" s="181" t="s">
        <v>3</v>
      </c>
      <c r="N96" s="182" t="s">
        <v>43</v>
      </c>
      <c r="O96" s="73"/>
      <c r="P96" s="183">
        <f>O96*H96</f>
        <v>0</v>
      </c>
      <c r="Q96" s="183">
        <v>0</v>
      </c>
      <c r="R96" s="183">
        <f>Q96*H96</f>
        <v>0</v>
      </c>
      <c r="S96" s="183">
        <v>2.2000000000000002</v>
      </c>
      <c r="T96" s="184">
        <f>S96*H96</f>
        <v>97.330200000000005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5" t="s">
        <v>173</v>
      </c>
      <c r="AT96" s="185" t="s">
        <v>150</v>
      </c>
      <c r="AU96" s="185" t="s">
        <v>82</v>
      </c>
      <c r="AY96" s="20" t="s">
        <v>147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20" t="s">
        <v>80</v>
      </c>
      <c r="BK96" s="186">
        <f>ROUND(I96*H96,2)</f>
        <v>0</v>
      </c>
      <c r="BL96" s="20" t="s">
        <v>173</v>
      </c>
      <c r="BM96" s="185" t="s">
        <v>250</v>
      </c>
    </row>
    <row r="97" s="2" customFormat="1">
      <c r="A97" s="39"/>
      <c r="B97" s="40"/>
      <c r="C97" s="39"/>
      <c r="D97" s="203" t="s">
        <v>243</v>
      </c>
      <c r="E97" s="39"/>
      <c r="F97" s="204" t="s">
        <v>251</v>
      </c>
      <c r="G97" s="39"/>
      <c r="H97" s="39"/>
      <c r="I97" s="189"/>
      <c r="J97" s="39"/>
      <c r="K97" s="39"/>
      <c r="L97" s="40"/>
      <c r="M97" s="190"/>
      <c r="N97" s="191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243</v>
      </c>
      <c r="AU97" s="20" t="s">
        <v>82</v>
      </c>
    </row>
    <row r="98" s="13" customFormat="1">
      <c r="A98" s="13"/>
      <c r="B98" s="192"/>
      <c r="C98" s="13"/>
      <c r="D98" s="187" t="s">
        <v>165</v>
      </c>
      <c r="E98" s="193" t="s">
        <v>3</v>
      </c>
      <c r="F98" s="194" t="s">
        <v>252</v>
      </c>
      <c r="G98" s="13"/>
      <c r="H98" s="195">
        <v>44.241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165</v>
      </c>
      <c r="AU98" s="193" t="s">
        <v>82</v>
      </c>
      <c r="AV98" s="13" t="s">
        <v>82</v>
      </c>
      <c r="AW98" s="13" t="s">
        <v>33</v>
      </c>
      <c r="AX98" s="13" t="s">
        <v>80</v>
      </c>
      <c r="AY98" s="193" t="s">
        <v>147</v>
      </c>
    </row>
    <row r="99" s="2" customFormat="1" ht="21.75" customHeight="1">
      <c r="A99" s="39"/>
      <c r="B99" s="173"/>
      <c r="C99" s="174" t="s">
        <v>166</v>
      </c>
      <c r="D99" s="174" t="s">
        <v>150</v>
      </c>
      <c r="E99" s="175" t="s">
        <v>253</v>
      </c>
      <c r="F99" s="176" t="s">
        <v>254</v>
      </c>
      <c r="G99" s="177" t="s">
        <v>240</v>
      </c>
      <c r="H99" s="178">
        <v>44.241</v>
      </c>
      <c r="I99" s="179"/>
      <c r="J99" s="180">
        <f>ROUND(I99*H99,2)</f>
        <v>0</v>
      </c>
      <c r="K99" s="176" t="s">
        <v>241</v>
      </c>
      <c r="L99" s="40"/>
      <c r="M99" s="181" t="s">
        <v>3</v>
      </c>
      <c r="N99" s="182" t="s">
        <v>43</v>
      </c>
      <c r="O99" s="73"/>
      <c r="P99" s="183">
        <f>O99*H99</f>
        <v>0</v>
      </c>
      <c r="Q99" s="183">
        <v>0</v>
      </c>
      <c r="R99" s="183">
        <f>Q99*H99</f>
        <v>0</v>
      </c>
      <c r="S99" s="183">
        <v>0.029000000000000001</v>
      </c>
      <c r="T99" s="184">
        <f>S99*H99</f>
        <v>1.2829890000000002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5" t="s">
        <v>173</v>
      </c>
      <c r="AT99" s="185" t="s">
        <v>150</v>
      </c>
      <c r="AU99" s="185" t="s">
        <v>82</v>
      </c>
      <c r="AY99" s="20" t="s">
        <v>147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20" t="s">
        <v>80</v>
      </c>
      <c r="BK99" s="186">
        <f>ROUND(I99*H99,2)</f>
        <v>0</v>
      </c>
      <c r="BL99" s="20" t="s">
        <v>173</v>
      </c>
      <c r="BM99" s="185" t="s">
        <v>255</v>
      </c>
    </row>
    <row r="100" s="2" customFormat="1">
      <c r="A100" s="39"/>
      <c r="B100" s="40"/>
      <c r="C100" s="39"/>
      <c r="D100" s="203" t="s">
        <v>243</v>
      </c>
      <c r="E100" s="39"/>
      <c r="F100" s="204" t="s">
        <v>256</v>
      </c>
      <c r="G100" s="39"/>
      <c r="H100" s="39"/>
      <c r="I100" s="189"/>
      <c r="J100" s="39"/>
      <c r="K100" s="39"/>
      <c r="L100" s="40"/>
      <c r="M100" s="190"/>
      <c r="N100" s="191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243</v>
      </c>
      <c r="AU100" s="20" t="s">
        <v>82</v>
      </c>
    </row>
    <row r="101" s="2" customFormat="1" ht="16.5" customHeight="1">
      <c r="A101" s="39"/>
      <c r="B101" s="173"/>
      <c r="C101" s="174" t="s">
        <v>173</v>
      </c>
      <c r="D101" s="174" t="s">
        <v>150</v>
      </c>
      <c r="E101" s="175" t="s">
        <v>257</v>
      </c>
      <c r="F101" s="176" t="s">
        <v>258</v>
      </c>
      <c r="G101" s="177" t="s">
        <v>259</v>
      </c>
      <c r="H101" s="178">
        <v>32.566000000000003</v>
      </c>
      <c r="I101" s="179"/>
      <c r="J101" s="180">
        <f>ROUND(I101*H101,2)</f>
        <v>0</v>
      </c>
      <c r="K101" s="176" t="s">
        <v>241</v>
      </c>
      <c r="L101" s="40"/>
      <c r="M101" s="181" t="s">
        <v>3</v>
      </c>
      <c r="N101" s="182" t="s">
        <v>43</v>
      </c>
      <c r="O101" s="73"/>
      <c r="P101" s="183">
        <f>O101*H101</f>
        <v>0</v>
      </c>
      <c r="Q101" s="183">
        <v>0</v>
      </c>
      <c r="R101" s="183">
        <f>Q101*H101</f>
        <v>0</v>
      </c>
      <c r="S101" s="183">
        <v>1</v>
      </c>
      <c r="T101" s="184">
        <f>S101*H101</f>
        <v>32.566000000000003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5" t="s">
        <v>173</v>
      </c>
      <c r="AT101" s="185" t="s">
        <v>150</v>
      </c>
      <c r="AU101" s="185" t="s">
        <v>82</v>
      </c>
      <c r="AY101" s="20" t="s">
        <v>147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0" t="s">
        <v>80</v>
      </c>
      <c r="BK101" s="186">
        <f>ROUND(I101*H101,2)</f>
        <v>0</v>
      </c>
      <c r="BL101" s="20" t="s">
        <v>173</v>
      </c>
      <c r="BM101" s="185" t="s">
        <v>260</v>
      </c>
    </row>
    <row r="102" s="2" customFormat="1">
      <c r="A102" s="39"/>
      <c r="B102" s="40"/>
      <c r="C102" s="39"/>
      <c r="D102" s="203" t="s">
        <v>243</v>
      </c>
      <c r="E102" s="39"/>
      <c r="F102" s="204" t="s">
        <v>261</v>
      </c>
      <c r="G102" s="39"/>
      <c r="H102" s="39"/>
      <c r="I102" s="189"/>
      <c r="J102" s="39"/>
      <c r="K102" s="39"/>
      <c r="L102" s="40"/>
      <c r="M102" s="190"/>
      <c r="N102" s="191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243</v>
      </c>
      <c r="AU102" s="20" t="s">
        <v>82</v>
      </c>
    </row>
    <row r="103" s="14" customFormat="1">
      <c r="A103" s="14"/>
      <c r="B103" s="205"/>
      <c r="C103" s="14"/>
      <c r="D103" s="187" t="s">
        <v>165</v>
      </c>
      <c r="E103" s="206" t="s">
        <v>3</v>
      </c>
      <c r="F103" s="207" t="s">
        <v>262</v>
      </c>
      <c r="G103" s="14"/>
      <c r="H103" s="206" t="s">
        <v>3</v>
      </c>
      <c r="I103" s="208"/>
      <c r="J103" s="14"/>
      <c r="K103" s="14"/>
      <c r="L103" s="205"/>
      <c r="M103" s="209"/>
      <c r="N103" s="210"/>
      <c r="O103" s="210"/>
      <c r="P103" s="210"/>
      <c r="Q103" s="210"/>
      <c r="R103" s="210"/>
      <c r="S103" s="210"/>
      <c r="T103" s="21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06" t="s">
        <v>165</v>
      </c>
      <c r="AU103" s="206" t="s">
        <v>82</v>
      </c>
      <c r="AV103" s="14" t="s">
        <v>80</v>
      </c>
      <c r="AW103" s="14" t="s">
        <v>33</v>
      </c>
      <c r="AX103" s="14" t="s">
        <v>72</v>
      </c>
      <c r="AY103" s="206" t="s">
        <v>147</v>
      </c>
    </row>
    <row r="104" s="13" customFormat="1">
      <c r="A104" s="13"/>
      <c r="B104" s="192"/>
      <c r="C104" s="13"/>
      <c r="D104" s="187" t="s">
        <v>165</v>
      </c>
      <c r="E104" s="193" t="s">
        <v>3</v>
      </c>
      <c r="F104" s="194" t="s">
        <v>263</v>
      </c>
      <c r="G104" s="13"/>
      <c r="H104" s="195">
        <v>28.402000000000001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3" t="s">
        <v>165</v>
      </c>
      <c r="AU104" s="193" t="s">
        <v>82</v>
      </c>
      <c r="AV104" s="13" t="s">
        <v>82</v>
      </c>
      <c r="AW104" s="13" t="s">
        <v>33</v>
      </c>
      <c r="AX104" s="13" t="s">
        <v>72</v>
      </c>
      <c r="AY104" s="193" t="s">
        <v>147</v>
      </c>
    </row>
    <row r="105" s="13" customFormat="1">
      <c r="A105" s="13"/>
      <c r="B105" s="192"/>
      <c r="C105" s="13"/>
      <c r="D105" s="187" t="s">
        <v>165</v>
      </c>
      <c r="E105" s="193" t="s">
        <v>3</v>
      </c>
      <c r="F105" s="194" t="s">
        <v>264</v>
      </c>
      <c r="G105" s="13"/>
      <c r="H105" s="195">
        <v>4.1639999999999997</v>
      </c>
      <c r="I105" s="196"/>
      <c r="J105" s="13"/>
      <c r="K105" s="13"/>
      <c r="L105" s="192"/>
      <c r="M105" s="197"/>
      <c r="N105" s="198"/>
      <c r="O105" s="198"/>
      <c r="P105" s="198"/>
      <c r="Q105" s="198"/>
      <c r="R105" s="198"/>
      <c r="S105" s="198"/>
      <c r="T105" s="19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3" t="s">
        <v>165</v>
      </c>
      <c r="AU105" s="193" t="s">
        <v>82</v>
      </c>
      <c r="AV105" s="13" t="s">
        <v>82</v>
      </c>
      <c r="AW105" s="13" t="s">
        <v>33</v>
      </c>
      <c r="AX105" s="13" t="s">
        <v>72</v>
      </c>
      <c r="AY105" s="193" t="s">
        <v>147</v>
      </c>
    </row>
    <row r="106" s="15" customFormat="1">
      <c r="A106" s="15"/>
      <c r="B106" s="212"/>
      <c r="C106" s="15"/>
      <c r="D106" s="187" t="s">
        <v>165</v>
      </c>
      <c r="E106" s="213" t="s">
        <v>3</v>
      </c>
      <c r="F106" s="214" t="s">
        <v>247</v>
      </c>
      <c r="G106" s="15"/>
      <c r="H106" s="215">
        <v>32.566000000000003</v>
      </c>
      <c r="I106" s="216"/>
      <c r="J106" s="15"/>
      <c r="K106" s="15"/>
      <c r="L106" s="212"/>
      <c r="M106" s="217"/>
      <c r="N106" s="218"/>
      <c r="O106" s="218"/>
      <c r="P106" s="218"/>
      <c r="Q106" s="218"/>
      <c r="R106" s="218"/>
      <c r="S106" s="218"/>
      <c r="T106" s="21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13" t="s">
        <v>165</v>
      </c>
      <c r="AU106" s="213" t="s">
        <v>82</v>
      </c>
      <c r="AV106" s="15" t="s">
        <v>173</v>
      </c>
      <c r="AW106" s="15" t="s">
        <v>33</v>
      </c>
      <c r="AX106" s="15" t="s">
        <v>80</v>
      </c>
      <c r="AY106" s="213" t="s">
        <v>147</v>
      </c>
    </row>
    <row r="107" s="12" customFormat="1" ht="22.8" customHeight="1">
      <c r="A107" s="12"/>
      <c r="B107" s="160"/>
      <c r="C107" s="12"/>
      <c r="D107" s="161" t="s">
        <v>71</v>
      </c>
      <c r="E107" s="171" t="s">
        <v>265</v>
      </c>
      <c r="F107" s="171" t="s">
        <v>266</v>
      </c>
      <c r="G107" s="12"/>
      <c r="H107" s="12"/>
      <c r="I107" s="163"/>
      <c r="J107" s="172">
        <f>BK107</f>
        <v>0</v>
      </c>
      <c r="K107" s="12"/>
      <c r="L107" s="160"/>
      <c r="M107" s="165"/>
      <c r="N107" s="166"/>
      <c r="O107" s="166"/>
      <c r="P107" s="167">
        <f>SUM(P108:P117)</f>
        <v>0</v>
      </c>
      <c r="Q107" s="166"/>
      <c r="R107" s="167">
        <f>SUM(R108:R117)</f>
        <v>0</v>
      </c>
      <c r="S107" s="166"/>
      <c r="T107" s="168">
        <f>SUM(T108:T117)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61" t="s">
        <v>80</v>
      </c>
      <c r="AT107" s="169" t="s">
        <v>71</v>
      </c>
      <c r="AU107" s="169" t="s">
        <v>80</v>
      </c>
      <c r="AY107" s="161" t="s">
        <v>147</v>
      </c>
      <c r="BK107" s="170">
        <f>SUM(BK108:BK117)</f>
        <v>0</v>
      </c>
    </row>
    <row r="108" s="2" customFormat="1" ht="16.5" customHeight="1">
      <c r="A108" s="39"/>
      <c r="B108" s="173"/>
      <c r="C108" s="174" t="s">
        <v>146</v>
      </c>
      <c r="D108" s="174" t="s">
        <v>150</v>
      </c>
      <c r="E108" s="175" t="s">
        <v>267</v>
      </c>
      <c r="F108" s="176" t="s">
        <v>268</v>
      </c>
      <c r="G108" s="177" t="s">
        <v>259</v>
      </c>
      <c r="H108" s="178">
        <v>32.566000000000003</v>
      </c>
      <c r="I108" s="179"/>
      <c r="J108" s="180">
        <f>ROUND(I108*H108,2)</f>
        <v>0</v>
      </c>
      <c r="K108" s="176" t="s">
        <v>162</v>
      </c>
      <c r="L108" s="40"/>
      <c r="M108" s="181" t="s">
        <v>3</v>
      </c>
      <c r="N108" s="182" t="s">
        <v>43</v>
      </c>
      <c r="O108" s="7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5" t="s">
        <v>173</v>
      </c>
      <c r="AT108" s="185" t="s">
        <v>150</v>
      </c>
      <c r="AU108" s="185" t="s">
        <v>82</v>
      </c>
      <c r="AY108" s="20" t="s">
        <v>147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20" t="s">
        <v>80</v>
      </c>
      <c r="BK108" s="186">
        <f>ROUND(I108*H108,2)</f>
        <v>0</v>
      </c>
      <c r="BL108" s="20" t="s">
        <v>173</v>
      </c>
      <c r="BM108" s="185" t="s">
        <v>269</v>
      </c>
    </row>
    <row r="109" s="2" customFormat="1" ht="24.15" customHeight="1">
      <c r="A109" s="39"/>
      <c r="B109" s="173"/>
      <c r="C109" s="174" t="s">
        <v>182</v>
      </c>
      <c r="D109" s="174" t="s">
        <v>150</v>
      </c>
      <c r="E109" s="175" t="s">
        <v>270</v>
      </c>
      <c r="F109" s="176" t="s">
        <v>271</v>
      </c>
      <c r="G109" s="177" t="s">
        <v>259</v>
      </c>
      <c r="H109" s="178">
        <v>108.981</v>
      </c>
      <c r="I109" s="179"/>
      <c r="J109" s="180">
        <f>ROUND(I109*H109,2)</f>
        <v>0</v>
      </c>
      <c r="K109" s="176" t="s">
        <v>241</v>
      </c>
      <c r="L109" s="40"/>
      <c r="M109" s="181" t="s">
        <v>3</v>
      </c>
      <c r="N109" s="182" t="s">
        <v>43</v>
      </c>
      <c r="O109" s="73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5" t="s">
        <v>173</v>
      </c>
      <c r="AT109" s="185" t="s">
        <v>150</v>
      </c>
      <c r="AU109" s="185" t="s">
        <v>82</v>
      </c>
      <c r="AY109" s="20" t="s">
        <v>147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0" t="s">
        <v>80</v>
      </c>
      <c r="BK109" s="186">
        <f>ROUND(I109*H109,2)</f>
        <v>0</v>
      </c>
      <c r="BL109" s="20" t="s">
        <v>173</v>
      </c>
      <c r="BM109" s="185" t="s">
        <v>272</v>
      </c>
    </row>
    <row r="110" s="2" customFormat="1">
      <c r="A110" s="39"/>
      <c r="B110" s="40"/>
      <c r="C110" s="39"/>
      <c r="D110" s="203" t="s">
        <v>243</v>
      </c>
      <c r="E110" s="39"/>
      <c r="F110" s="204" t="s">
        <v>273</v>
      </c>
      <c r="G110" s="39"/>
      <c r="H110" s="39"/>
      <c r="I110" s="189"/>
      <c r="J110" s="39"/>
      <c r="K110" s="39"/>
      <c r="L110" s="40"/>
      <c r="M110" s="190"/>
      <c r="N110" s="191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243</v>
      </c>
      <c r="AU110" s="20" t="s">
        <v>82</v>
      </c>
    </row>
    <row r="111" s="2" customFormat="1" ht="24.15" customHeight="1">
      <c r="A111" s="39"/>
      <c r="B111" s="173"/>
      <c r="C111" s="174" t="s">
        <v>187</v>
      </c>
      <c r="D111" s="174" t="s">
        <v>150</v>
      </c>
      <c r="E111" s="175" t="s">
        <v>274</v>
      </c>
      <c r="F111" s="176" t="s">
        <v>275</v>
      </c>
      <c r="G111" s="177" t="s">
        <v>259</v>
      </c>
      <c r="H111" s="178">
        <v>141.547</v>
      </c>
      <c r="I111" s="179"/>
      <c r="J111" s="180">
        <f>ROUND(I111*H111,2)</f>
        <v>0</v>
      </c>
      <c r="K111" s="176" t="s">
        <v>241</v>
      </c>
      <c r="L111" s="40"/>
      <c r="M111" s="181" t="s">
        <v>3</v>
      </c>
      <c r="N111" s="182" t="s">
        <v>43</v>
      </c>
      <c r="O111" s="7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85" t="s">
        <v>173</v>
      </c>
      <c r="AT111" s="185" t="s">
        <v>150</v>
      </c>
      <c r="AU111" s="185" t="s">
        <v>82</v>
      </c>
      <c r="AY111" s="20" t="s">
        <v>147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0" t="s">
        <v>80</v>
      </c>
      <c r="BK111" s="186">
        <f>ROUND(I111*H111,2)</f>
        <v>0</v>
      </c>
      <c r="BL111" s="20" t="s">
        <v>173</v>
      </c>
      <c r="BM111" s="185" t="s">
        <v>276</v>
      </c>
    </row>
    <row r="112" s="2" customFormat="1">
      <c r="A112" s="39"/>
      <c r="B112" s="40"/>
      <c r="C112" s="39"/>
      <c r="D112" s="203" t="s">
        <v>243</v>
      </c>
      <c r="E112" s="39"/>
      <c r="F112" s="204" t="s">
        <v>277</v>
      </c>
      <c r="G112" s="39"/>
      <c r="H112" s="39"/>
      <c r="I112" s="189"/>
      <c r="J112" s="39"/>
      <c r="K112" s="39"/>
      <c r="L112" s="40"/>
      <c r="M112" s="190"/>
      <c r="N112" s="191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243</v>
      </c>
      <c r="AU112" s="20" t="s">
        <v>82</v>
      </c>
    </row>
    <row r="113" s="2" customFormat="1" ht="24.15" customHeight="1">
      <c r="A113" s="39"/>
      <c r="B113" s="173"/>
      <c r="C113" s="174" t="s">
        <v>194</v>
      </c>
      <c r="D113" s="174" t="s">
        <v>150</v>
      </c>
      <c r="E113" s="175" t="s">
        <v>278</v>
      </c>
      <c r="F113" s="176" t="s">
        <v>279</v>
      </c>
      <c r="G113" s="177" t="s">
        <v>259</v>
      </c>
      <c r="H113" s="178">
        <v>65.132000000000005</v>
      </c>
      <c r="I113" s="179"/>
      <c r="J113" s="180">
        <f>ROUND(I113*H113,2)</f>
        <v>0</v>
      </c>
      <c r="K113" s="176" t="s">
        <v>241</v>
      </c>
      <c r="L113" s="40"/>
      <c r="M113" s="181" t="s">
        <v>3</v>
      </c>
      <c r="N113" s="182" t="s">
        <v>43</v>
      </c>
      <c r="O113" s="73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85" t="s">
        <v>173</v>
      </c>
      <c r="AT113" s="185" t="s">
        <v>150</v>
      </c>
      <c r="AU113" s="185" t="s">
        <v>82</v>
      </c>
      <c r="AY113" s="20" t="s">
        <v>147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0" t="s">
        <v>80</v>
      </c>
      <c r="BK113" s="186">
        <f>ROUND(I113*H113,2)</f>
        <v>0</v>
      </c>
      <c r="BL113" s="20" t="s">
        <v>173</v>
      </c>
      <c r="BM113" s="185" t="s">
        <v>280</v>
      </c>
    </row>
    <row r="114" s="2" customFormat="1">
      <c r="A114" s="39"/>
      <c r="B114" s="40"/>
      <c r="C114" s="39"/>
      <c r="D114" s="203" t="s">
        <v>243</v>
      </c>
      <c r="E114" s="39"/>
      <c r="F114" s="204" t="s">
        <v>281</v>
      </c>
      <c r="G114" s="39"/>
      <c r="H114" s="39"/>
      <c r="I114" s="189"/>
      <c r="J114" s="39"/>
      <c r="K114" s="39"/>
      <c r="L114" s="40"/>
      <c r="M114" s="190"/>
      <c r="N114" s="191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243</v>
      </c>
      <c r="AU114" s="20" t="s">
        <v>82</v>
      </c>
    </row>
    <row r="115" s="13" customFormat="1">
      <c r="A115" s="13"/>
      <c r="B115" s="192"/>
      <c r="C115" s="13"/>
      <c r="D115" s="187" t="s">
        <v>165</v>
      </c>
      <c r="E115" s="193" t="s">
        <v>3</v>
      </c>
      <c r="F115" s="194" t="s">
        <v>282</v>
      </c>
      <c r="G115" s="13"/>
      <c r="H115" s="195">
        <v>65.132000000000005</v>
      </c>
      <c r="I115" s="196"/>
      <c r="J115" s="13"/>
      <c r="K115" s="13"/>
      <c r="L115" s="192"/>
      <c r="M115" s="197"/>
      <c r="N115" s="198"/>
      <c r="O115" s="198"/>
      <c r="P115" s="198"/>
      <c r="Q115" s="198"/>
      <c r="R115" s="198"/>
      <c r="S115" s="198"/>
      <c r="T115" s="19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93" t="s">
        <v>165</v>
      </c>
      <c r="AU115" s="193" t="s">
        <v>82</v>
      </c>
      <c r="AV115" s="13" t="s">
        <v>82</v>
      </c>
      <c r="AW115" s="13" t="s">
        <v>33</v>
      </c>
      <c r="AX115" s="13" t="s">
        <v>80</v>
      </c>
      <c r="AY115" s="193" t="s">
        <v>147</v>
      </c>
    </row>
    <row r="116" s="2" customFormat="1" ht="16.5" customHeight="1">
      <c r="A116" s="39"/>
      <c r="B116" s="173"/>
      <c r="C116" s="174" t="s">
        <v>199</v>
      </c>
      <c r="D116" s="174" t="s">
        <v>150</v>
      </c>
      <c r="E116" s="175" t="s">
        <v>283</v>
      </c>
      <c r="F116" s="176" t="s">
        <v>284</v>
      </c>
      <c r="G116" s="177" t="s">
        <v>259</v>
      </c>
      <c r="H116" s="178">
        <v>141.547</v>
      </c>
      <c r="I116" s="179"/>
      <c r="J116" s="180">
        <f>ROUND(I116*H116,2)</f>
        <v>0</v>
      </c>
      <c r="K116" s="176" t="s">
        <v>241</v>
      </c>
      <c r="L116" s="40"/>
      <c r="M116" s="181" t="s">
        <v>3</v>
      </c>
      <c r="N116" s="182" t="s">
        <v>43</v>
      </c>
      <c r="O116" s="73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85" t="s">
        <v>173</v>
      </c>
      <c r="AT116" s="185" t="s">
        <v>150</v>
      </c>
      <c r="AU116" s="185" t="s">
        <v>82</v>
      </c>
      <c r="AY116" s="20" t="s">
        <v>147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20" t="s">
        <v>80</v>
      </c>
      <c r="BK116" s="186">
        <f>ROUND(I116*H116,2)</f>
        <v>0</v>
      </c>
      <c r="BL116" s="20" t="s">
        <v>173</v>
      </c>
      <c r="BM116" s="185" t="s">
        <v>285</v>
      </c>
    </row>
    <row r="117" s="2" customFormat="1">
      <c r="A117" s="39"/>
      <c r="B117" s="40"/>
      <c r="C117" s="39"/>
      <c r="D117" s="203" t="s">
        <v>243</v>
      </c>
      <c r="E117" s="39"/>
      <c r="F117" s="204" t="s">
        <v>286</v>
      </c>
      <c r="G117" s="39"/>
      <c r="H117" s="39"/>
      <c r="I117" s="189"/>
      <c r="J117" s="39"/>
      <c r="K117" s="39"/>
      <c r="L117" s="40"/>
      <c r="M117" s="220"/>
      <c r="N117" s="221"/>
      <c r="O117" s="222"/>
      <c r="P117" s="222"/>
      <c r="Q117" s="222"/>
      <c r="R117" s="222"/>
      <c r="S117" s="222"/>
      <c r="T117" s="223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243</v>
      </c>
      <c r="AU117" s="20" t="s">
        <v>82</v>
      </c>
    </row>
    <row r="118" s="2" customFormat="1" ht="6.96" customHeight="1">
      <c r="A118" s="39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40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autoFilter ref="C87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1/961055111"/>
    <hyperlink ref="F97" r:id="rId2" display="https://podminky.urs.cz/item/CS_URS_2024_01/965043441"/>
    <hyperlink ref="F100" r:id="rId3" display="https://podminky.urs.cz/item/CS_URS_2024_01/965049112"/>
    <hyperlink ref="F102" r:id="rId4" display="https://podminky.urs.cz/item/CS_URS_2024_01/981332111"/>
    <hyperlink ref="F110" r:id="rId5" display="https://podminky.urs.cz/item/CS_URS_2024_01/997006006"/>
    <hyperlink ref="F112" r:id="rId6" display="https://podminky.urs.cz/item/CS_URS_2024_01/997221551"/>
    <hyperlink ref="F114" r:id="rId7" display="https://podminky.urs.cz/item/CS_URS_2024_01/997221559"/>
    <hyperlink ref="F117" r:id="rId8" display="https://podminky.urs.cz/item/CS_URS_2024_01/997221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1" customFormat="1" ht="12" customHeight="1">
      <c r="B8" s="23"/>
      <c r="D8" s="33" t="s">
        <v>118</v>
      </c>
      <c r="L8" s="23"/>
    </row>
    <row r="9" s="2" customFormat="1" ht="16.5" customHeight="1">
      <c r="A9" s="39"/>
      <c r="B9" s="40"/>
      <c r="C9" s="39"/>
      <c r="D9" s="39"/>
      <c r="E9" s="124" t="s">
        <v>229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230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287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31.5.2024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27</v>
      </c>
      <c r="F17" s="39"/>
      <c r="G17" s="39"/>
      <c r="H17" s="39"/>
      <c r="I17" s="33" t="s">
        <v>28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29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28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31</v>
      </c>
      <c r="E22" s="39"/>
      <c r="F22" s="39"/>
      <c r="G22" s="39"/>
      <c r="H22" s="39"/>
      <c r="I22" s="33" t="s">
        <v>26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28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120</v>
      </c>
      <c r="F26" s="39"/>
      <c r="G26" s="39"/>
      <c r="H26" s="39"/>
      <c r="I26" s="33" t="s">
        <v>28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26"/>
      <c r="B29" s="127"/>
      <c r="C29" s="126"/>
      <c r="D29" s="126"/>
      <c r="E29" s="37" t="s">
        <v>37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ROUND(J88,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ROUND((SUM(BE88:BE117)),  2)</f>
        <v>0</v>
      </c>
      <c r="G35" s="39"/>
      <c r="H35" s="39"/>
      <c r="I35" s="132">
        <v>0.20999999999999999</v>
      </c>
      <c r="J35" s="131">
        <f>ROUND(((SUM(BE88:BE117))*I35),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ROUND((SUM(BF88:BF117)),  2)</f>
        <v>0</v>
      </c>
      <c r="G36" s="39"/>
      <c r="H36" s="39"/>
      <c r="I36" s="132">
        <v>0.12</v>
      </c>
      <c r="J36" s="131">
        <f>ROUND(((SUM(BF88:BF117))*I36),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ROUND((SUM(BG88:BG117)),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ROUND((SUM(BH88:BH117)),  2)</f>
        <v>0</v>
      </c>
      <c r="G38" s="39"/>
      <c r="H38" s="39"/>
      <c r="I38" s="132">
        <v>0.12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ROUND((SUM(BI88:BI117)),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121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Překladiště a sběrný dvůr TS Bruntál - 0. etapa_soutěž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118</v>
      </c>
      <c r="L51" s="23"/>
    </row>
    <row r="52" s="2" customFormat="1" ht="16.5" customHeight="1">
      <c r="A52" s="39"/>
      <c r="B52" s="40"/>
      <c r="C52" s="39"/>
      <c r="D52" s="39"/>
      <c r="E52" s="124" t="s">
        <v>229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230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002 - Bourání přístřešku kójí tříděného odpadu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>Bruntál</v>
      </c>
      <c r="G56" s="39"/>
      <c r="H56" s="39"/>
      <c r="I56" s="33" t="s">
        <v>23</v>
      </c>
      <c r="J56" s="65" t="str">
        <f>IF(J14="","",J14)</f>
        <v>31.5.2024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>TS Bruntál s.ro.</v>
      </c>
      <c r="G58" s="39"/>
      <c r="H58" s="39"/>
      <c r="I58" s="33" t="s">
        <v>31</v>
      </c>
      <c r="J58" s="37" t="str">
        <f>E23</f>
        <v>SHB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Ing. Petr Fraš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122</v>
      </c>
      <c r="D61" s="133"/>
      <c r="E61" s="133"/>
      <c r="F61" s="133"/>
      <c r="G61" s="133"/>
      <c r="H61" s="133"/>
      <c r="I61" s="133"/>
      <c r="J61" s="140" t="s">
        <v>123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J88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124</v>
      </c>
    </row>
    <row r="64" s="9" customFormat="1" ht="24.96" customHeight="1">
      <c r="A64" s="9"/>
      <c r="B64" s="142"/>
      <c r="C64" s="9"/>
      <c r="D64" s="143" t="s">
        <v>232</v>
      </c>
      <c r="E64" s="144"/>
      <c r="F64" s="144"/>
      <c r="G64" s="144"/>
      <c r="H64" s="144"/>
      <c r="I64" s="144"/>
      <c r="J64" s="145">
        <f>J89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233</v>
      </c>
      <c r="E65" s="148"/>
      <c r="F65" s="148"/>
      <c r="G65" s="148"/>
      <c r="H65" s="148"/>
      <c r="I65" s="148"/>
      <c r="J65" s="149">
        <f>J90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234</v>
      </c>
      <c r="E66" s="148"/>
      <c r="F66" s="148"/>
      <c r="G66" s="148"/>
      <c r="H66" s="148"/>
      <c r="I66" s="148"/>
      <c r="J66" s="149">
        <f>J107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132</v>
      </c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124" t="str">
        <f>E7</f>
        <v>Překladiště a sběrný dvůr TS Bruntál - 0. etapa_soutěž</v>
      </c>
      <c r="F76" s="33"/>
      <c r="G76" s="33"/>
      <c r="H76" s="33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3"/>
      <c r="C77" s="33" t="s">
        <v>118</v>
      </c>
      <c r="L77" s="23"/>
    </row>
    <row r="78" s="2" customFormat="1" ht="16.5" customHeight="1">
      <c r="A78" s="39"/>
      <c r="B78" s="40"/>
      <c r="C78" s="39"/>
      <c r="D78" s="39"/>
      <c r="E78" s="124" t="s">
        <v>229</v>
      </c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230</v>
      </c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39"/>
      <c r="D80" s="39"/>
      <c r="E80" s="63" t="str">
        <f>E11</f>
        <v>002 - Bourání přístřešku kójí tříděného odpadu</v>
      </c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39"/>
      <c r="E82" s="39"/>
      <c r="F82" s="28" t="str">
        <f>F14</f>
        <v>Bruntál</v>
      </c>
      <c r="G82" s="39"/>
      <c r="H82" s="39"/>
      <c r="I82" s="33" t="s">
        <v>23</v>
      </c>
      <c r="J82" s="65" t="str">
        <f>IF(J14="","",J14)</f>
        <v>31.5.2024</v>
      </c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39"/>
      <c r="E84" s="39"/>
      <c r="F84" s="28" t="str">
        <f>E17</f>
        <v>TS Bruntál s.ro.</v>
      </c>
      <c r="G84" s="39"/>
      <c r="H84" s="39"/>
      <c r="I84" s="33" t="s">
        <v>31</v>
      </c>
      <c r="J84" s="37" t="str">
        <f>E23</f>
        <v>SHB a.s.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39"/>
      <c r="E85" s="39"/>
      <c r="F85" s="28" t="str">
        <f>IF(E20="","",E20)</f>
        <v>Vyplň údaj</v>
      </c>
      <c r="G85" s="39"/>
      <c r="H85" s="39"/>
      <c r="I85" s="33" t="s">
        <v>34</v>
      </c>
      <c r="J85" s="37" t="str">
        <f>E26</f>
        <v>Ing. Petr Fraš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50"/>
      <c r="B87" s="151"/>
      <c r="C87" s="152" t="s">
        <v>133</v>
      </c>
      <c r="D87" s="153" t="s">
        <v>57</v>
      </c>
      <c r="E87" s="153" t="s">
        <v>53</v>
      </c>
      <c r="F87" s="153" t="s">
        <v>54</v>
      </c>
      <c r="G87" s="153" t="s">
        <v>134</v>
      </c>
      <c r="H87" s="153" t="s">
        <v>135</v>
      </c>
      <c r="I87" s="153" t="s">
        <v>136</v>
      </c>
      <c r="J87" s="153" t="s">
        <v>123</v>
      </c>
      <c r="K87" s="154" t="s">
        <v>137</v>
      </c>
      <c r="L87" s="155"/>
      <c r="M87" s="81" t="s">
        <v>3</v>
      </c>
      <c r="N87" s="82" t="s">
        <v>42</v>
      </c>
      <c r="O87" s="82" t="s">
        <v>138</v>
      </c>
      <c r="P87" s="82" t="s">
        <v>139</v>
      </c>
      <c r="Q87" s="82" t="s">
        <v>140</v>
      </c>
      <c r="R87" s="82" t="s">
        <v>141</v>
      </c>
      <c r="S87" s="82" t="s">
        <v>142</v>
      </c>
      <c r="T87" s="83" t="s">
        <v>143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="2" customFormat="1" ht="22.8" customHeight="1">
      <c r="A88" s="39"/>
      <c r="B88" s="40"/>
      <c r="C88" s="88" t="s">
        <v>144</v>
      </c>
      <c r="D88" s="39"/>
      <c r="E88" s="39"/>
      <c r="F88" s="39"/>
      <c r="G88" s="39"/>
      <c r="H88" s="39"/>
      <c r="I88" s="39"/>
      <c r="J88" s="156">
        <f>BK88</f>
        <v>0</v>
      </c>
      <c r="K88" s="39"/>
      <c r="L88" s="40"/>
      <c r="M88" s="84"/>
      <c r="N88" s="69"/>
      <c r="O88" s="85"/>
      <c r="P88" s="157">
        <f>P89</f>
        <v>0</v>
      </c>
      <c r="Q88" s="85"/>
      <c r="R88" s="157">
        <f>R89</f>
        <v>0</v>
      </c>
      <c r="S88" s="85"/>
      <c r="T88" s="158">
        <f>T89</f>
        <v>64.713919000000004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71</v>
      </c>
      <c r="AU88" s="20" t="s">
        <v>124</v>
      </c>
      <c r="BK88" s="159">
        <f>BK89</f>
        <v>0</v>
      </c>
    </row>
    <row r="89" s="12" customFormat="1" ht="25.92" customHeight="1">
      <c r="A89" s="12"/>
      <c r="B89" s="160"/>
      <c r="C89" s="12"/>
      <c r="D89" s="161" t="s">
        <v>71</v>
      </c>
      <c r="E89" s="162" t="s">
        <v>235</v>
      </c>
      <c r="F89" s="162" t="s">
        <v>236</v>
      </c>
      <c r="G89" s="12"/>
      <c r="H89" s="12"/>
      <c r="I89" s="163"/>
      <c r="J89" s="164">
        <f>BK89</f>
        <v>0</v>
      </c>
      <c r="K89" s="12"/>
      <c r="L89" s="160"/>
      <c r="M89" s="165"/>
      <c r="N89" s="166"/>
      <c r="O89" s="166"/>
      <c r="P89" s="167">
        <f>P90+P107</f>
        <v>0</v>
      </c>
      <c r="Q89" s="166"/>
      <c r="R89" s="167">
        <f>R90+R107</f>
        <v>0</v>
      </c>
      <c r="S89" s="166"/>
      <c r="T89" s="168">
        <f>T90+T107</f>
        <v>64.713919000000004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61" t="s">
        <v>80</v>
      </c>
      <c r="AT89" s="169" t="s">
        <v>71</v>
      </c>
      <c r="AU89" s="169" t="s">
        <v>72</v>
      </c>
      <c r="AY89" s="161" t="s">
        <v>147</v>
      </c>
      <c r="BK89" s="170">
        <f>BK90+BK107</f>
        <v>0</v>
      </c>
    </row>
    <row r="90" s="12" customFormat="1" ht="22.8" customHeight="1">
      <c r="A90" s="12"/>
      <c r="B90" s="160"/>
      <c r="C90" s="12"/>
      <c r="D90" s="161" t="s">
        <v>71</v>
      </c>
      <c r="E90" s="171" t="s">
        <v>199</v>
      </c>
      <c r="F90" s="171" t="s">
        <v>237</v>
      </c>
      <c r="G90" s="12"/>
      <c r="H90" s="12"/>
      <c r="I90" s="163"/>
      <c r="J90" s="172">
        <f>BK90</f>
        <v>0</v>
      </c>
      <c r="K90" s="12"/>
      <c r="L90" s="160"/>
      <c r="M90" s="165"/>
      <c r="N90" s="166"/>
      <c r="O90" s="166"/>
      <c r="P90" s="167">
        <f>SUM(P91:P106)</f>
        <v>0</v>
      </c>
      <c r="Q90" s="166"/>
      <c r="R90" s="167">
        <f>SUM(R91:R106)</f>
        <v>0</v>
      </c>
      <c r="S90" s="166"/>
      <c r="T90" s="168">
        <f>SUM(T91:T106)</f>
        <v>64.713919000000004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61" t="s">
        <v>80</v>
      </c>
      <c r="AT90" s="169" t="s">
        <v>71</v>
      </c>
      <c r="AU90" s="169" t="s">
        <v>80</v>
      </c>
      <c r="AY90" s="161" t="s">
        <v>147</v>
      </c>
      <c r="BK90" s="170">
        <f>SUM(BK91:BK106)</f>
        <v>0</v>
      </c>
    </row>
    <row r="91" s="2" customFormat="1" ht="16.5" customHeight="1">
      <c r="A91" s="39"/>
      <c r="B91" s="173"/>
      <c r="C91" s="174" t="s">
        <v>80</v>
      </c>
      <c r="D91" s="174" t="s">
        <v>150</v>
      </c>
      <c r="E91" s="175" t="s">
        <v>238</v>
      </c>
      <c r="F91" s="176" t="s">
        <v>239</v>
      </c>
      <c r="G91" s="177" t="s">
        <v>240</v>
      </c>
      <c r="H91" s="178">
        <v>2.8799999999999999</v>
      </c>
      <c r="I91" s="179"/>
      <c r="J91" s="180">
        <f>ROUND(I91*H91,2)</f>
        <v>0</v>
      </c>
      <c r="K91" s="176" t="s">
        <v>241</v>
      </c>
      <c r="L91" s="40"/>
      <c r="M91" s="181" t="s">
        <v>3</v>
      </c>
      <c r="N91" s="182" t="s">
        <v>43</v>
      </c>
      <c r="O91" s="73"/>
      <c r="P91" s="183">
        <f>O91*H91</f>
        <v>0</v>
      </c>
      <c r="Q91" s="183">
        <v>0</v>
      </c>
      <c r="R91" s="183">
        <f>Q91*H91</f>
        <v>0</v>
      </c>
      <c r="S91" s="183">
        <v>2.3999999999999999</v>
      </c>
      <c r="T91" s="184">
        <f>S91*H91</f>
        <v>6.9119999999999999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5" t="s">
        <v>173</v>
      </c>
      <c r="AT91" s="185" t="s">
        <v>150</v>
      </c>
      <c r="AU91" s="185" t="s">
        <v>82</v>
      </c>
      <c r="AY91" s="20" t="s">
        <v>147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0" t="s">
        <v>80</v>
      </c>
      <c r="BK91" s="186">
        <f>ROUND(I91*H91,2)</f>
        <v>0</v>
      </c>
      <c r="BL91" s="20" t="s">
        <v>173</v>
      </c>
      <c r="BM91" s="185" t="s">
        <v>288</v>
      </c>
    </row>
    <row r="92" s="2" customFormat="1">
      <c r="A92" s="39"/>
      <c r="B92" s="40"/>
      <c r="C92" s="39"/>
      <c r="D92" s="203" t="s">
        <v>243</v>
      </c>
      <c r="E92" s="39"/>
      <c r="F92" s="204" t="s">
        <v>244</v>
      </c>
      <c r="G92" s="39"/>
      <c r="H92" s="39"/>
      <c r="I92" s="189"/>
      <c r="J92" s="39"/>
      <c r="K92" s="39"/>
      <c r="L92" s="40"/>
      <c r="M92" s="190"/>
      <c r="N92" s="191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243</v>
      </c>
      <c r="AU92" s="20" t="s">
        <v>82</v>
      </c>
    </row>
    <row r="93" s="14" customFormat="1">
      <c r="A93" s="14"/>
      <c r="B93" s="205"/>
      <c r="C93" s="14"/>
      <c r="D93" s="187" t="s">
        <v>165</v>
      </c>
      <c r="E93" s="206" t="s">
        <v>3</v>
      </c>
      <c r="F93" s="207" t="s">
        <v>245</v>
      </c>
      <c r="G93" s="14"/>
      <c r="H93" s="206" t="s">
        <v>3</v>
      </c>
      <c r="I93" s="208"/>
      <c r="J93" s="14"/>
      <c r="K93" s="14"/>
      <c r="L93" s="205"/>
      <c r="M93" s="209"/>
      <c r="N93" s="210"/>
      <c r="O93" s="210"/>
      <c r="P93" s="210"/>
      <c r="Q93" s="210"/>
      <c r="R93" s="210"/>
      <c r="S93" s="210"/>
      <c r="T93" s="21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6" t="s">
        <v>165</v>
      </c>
      <c r="AU93" s="206" t="s">
        <v>82</v>
      </c>
      <c r="AV93" s="14" t="s">
        <v>80</v>
      </c>
      <c r="AW93" s="14" t="s">
        <v>33</v>
      </c>
      <c r="AX93" s="14" t="s">
        <v>72</v>
      </c>
      <c r="AY93" s="206" t="s">
        <v>147</v>
      </c>
    </row>
    <row r="94" s="13" customFormat="1">
      <c r="A94" s="13"/>
      <c r="B94" s="192"/>
      <c r="C94" s="13"/>
      <c r="D94" s="187" t="s">
        <v>165</v>
      </c>
      <c r="E94" s="193" t="s">
        <v>3</v>
      </c>
      <c r="F94" s="194" t="s">
        <v>289</v>
      </c>
      <c r="G94" s="13"/>
      <c r="H94" s="195">
        <v>2.8799999999999999</v>
      </c>
      <c r="I94" s="196"/>
      <c r="J94" s="13"/>
      <c r="K94" s="13"/>
      <c r="L94" s="192"/>
      <c r="M94" s="197"/>
      <c r="N94" s="198"/>
      <c r="O94" s="198"/>
      <c r="P94" s="198"/>
      <c r="Q94" s="198"/>
      <c r="R94" s="198"/>
      <c r="S94" s="198"/>
      <c r="T94" s="19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93" t="s">
        <v>165</v>
      </c>
      <c r="AU94" s="193" t="s">
        <v>82</v>
      </c>
      <c r="AV94" s="13" t="s">
        <v>82</v>
      </c>
      <c r="AW94" s="13" t="s">
        <v>33</v>
      </c>
      <c r="AX94" s="13" t="s">
        <v>72</v>
      </c>
      <c r="AY94" s="193" t="s">
        <v>147</v>
      </c>
    </row>
    <row r="95" s="15" customFormat="1">
      <c r="A95" s="15"/>
      <c r="B95" s="212"/>
      <c r="C95" s="15"/>
      <c r="D95" s="187" t="s">
        <v>165</v>
      </c>
      <c r="E95" s="213" t="s">
        <v>3</v>
      </c>
      <c r="F95" s="214" t="s">
        <v>247</v>
      </c>
      <c r="G95" s="15"/>
      <c r="H95" s="215">
        <v>2.8799999999999999</v>
      </c>
      <c r="I95" s="216"/>
      <c r="J95" s="15"/>
      <c r="K95" s="15"/>
      <c r="L95" s="212"/>
      <c r="M95" s="217"/>
      <c r="N95" s="218"/>
      <c r="O95" s="218"/>
      <c r="P95" s="218"/>
      <c r="Q95" s="218"/>
      <c r="R95" s="218"/>
      <c r="S95" s="218"/>
      <c r="T95" s="21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13" t="s">
        <v>165</v>
      </c>
      <c r="AU95" s="213" t="s">
        <v>82</v>
      </c>
      <c r="AV95" s="15" t="s">
        <v>173</v>
      </c>
      <c r="AW95" s="15" t="s">
        <v>33</v>
      </c>
      <c r="AX95" s="15" t="s">
        <v>80</v>
      </c>
      <c r="AY95" s="213" t="s">
        <v>147</v>
      </c>
    </row>
    <row r="96" s="2" customFormat="1" ht="16.5" customHeight="1">
      <c r="A96" s="39"/>
      <c r="B96" s="173"/>
      <c r="C96" s="174" t="s">
        <v>82</v>
      </c>
      <c r="D96" s="174" t="s">
        <v>150</v>
      </c>
      <c r="E96" s="175" t="s">
        <v>248</v>
      </c>
      <c r="F96" s="176" t="s">
        <v>290</v>
      </c>
      <c r="G96" s="177" t="s">
        <v>240</v>
      </c>
      <c r="H96" s="178">
        <v>22.611000000000001</v>
      </c>
      <c r="I96" s="179"/>
      <c r="J96" s="180">
        <f>ROUND(I96*H96,2)</f>
        <v>0</v>
      </c>
      <c r="K96" s="176" t="s">
        <v>241</v>
      </c>
      <c r="L96" s="40"/>
      <c r="M96" s="181" t="s">
        <v>3</v>
      </c>
      <c r="N96" s="182" t="s">
        <v>43</v>
      </c>
      <c r="O96" s="73"/>
      <c r="P96" s="183">
        <f>O96*H96</f>
        <v>0</v>
      </c>
      <c r="Q96" s="183">
        <v>0</v>
      </c>
      <c r="R96" s="183">
        <f>Q96*H96</f>
        <v>0</v>
      </c>
      <c r="S96" s="183">
        <v>2.2000000000000002</v>
      </c>
      <c r="T96" s="184">
        <f>S96*H96</f>
        <v>49.744200000000006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5" t="s">
        <v>173</v>
      </c>
      <c r="AT96" s="185" t="s">
        <v>150</v>
      </c>
      <c r="AU96" s="185" t="s">
        <v>82</v>
      </c>
      <c r="AY96" s="20" t="s">
        <v>147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20" t="s">
        <v>80</v>
      </c>
      <c r="BK96" s="186">
        <f>ROUND(I96*H96,2)</f>
        <v>0</v>
      </c>
      <c r="BL96" s="20" t="s">
        <v>173</v>
      </c>
      <c r="BM96" s="185" t="s">
        <v>291</v>
      </c>
    </row>
    <row r="97" s="2" customFormat="1">
      <c r="A97" s="39"/>
      <c r="B97" s="40"/>
      <c r="C97" s="39"/>
      <c r="D97" s="203" t="s">
        <v>243</v>
      </c>
      <c r="E97" s="39"/>
      <c r="F97" s="204" t="s">
        <v>251</v>
      </c>
      <c r="G97" s="39"/>
      <c r="H97" s="39"/>
      <c r="I97" s="189"/>
      <c r="J97" s="39"/>
      <c r="K97" s="39"/>
      <c r="L97" s="40"/>
      <c r="M97" s="190"/>
      <c r="N97" s="191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243</v>
      </c>
      <c r="AU97" s="20" t="s">
        <v>82</v>
      </c>
    </row>
    <row r="98" s="13" customFormat="1">
      <c r="A98" s="13"/>
      <c r="B98" s="192"/>
      <c r="C98" s="13"/>
      <c r="D98" s="187" t="s">
        <v>165</v>
      </c>
      <c r="E98" s="193" t="s">
        <v>3</v>
      </c>
      <c r="F98" s="194" t="s">
        <v>292</v>
      </c>
      <c r="G98" s="13"/>
      <c r="H98" s="195">
        <v>22.611000000000001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165</v>
      </c>
      <c r="AU98" s="193" t="s">
        <v>82</v>
      </c>
      <c r="AV98" s="13" t="s">
        <v>82</v>
      </c>
      <c r="AW98" s="13" t="s">
        <v>33</v>
      </c>
      <c r="AX98" s="13" t="s">
        <v>80</v>
      </c>
      <c r="AY98" s="193" t="s">
        <v>147</v>
      </c>
    </row>
    <row r="99" s="2" customFormat="1" ht="21.75" customHeight="1">
      <c r="A99" s="39"/>
      <c r="B99" s="173"/>
      <c r="C99" s="174" t="s">
        <v>166</v>
      </c>
      <c r="D99" s="174" t="s">
        <v>150</v>
      </c>
      <c r="E99" s="175" t="s">
        <v>253</v>
      </c>
      <c r="F99" s="176" t="s">
        <v>254</v>
      </c>
      <c r="G99" s="177" t="s">
        <v>240</v>
      </c>
      <c r="H99" s="178">
        <v>22.611000000000001</v>
      </c>
      <c r="I99" s="179"/>
      <c r="J99" s="180">
        <f>ROUND(I99*H99,2)</f>
        <v>0</v>
      </c>
      <c r="K99" s="176" t="s">
        <v>241</v>
      </c>
      <c r="L99" s="40"/>
      <c r="M99" s="181" t="s">
        <v>3</v>
      </c>
      <c r="N99" s="182" t="s">
        <v>43</v>
      </c>
      <c r="O99" s="73"/>
      <c r="P99" s="183">
        <f>O99*H99</f>
        <v>0</v>
      </c>
      <c r="Q99" s="183">
        <v>0</v>
      </c>
      <c r="R99" s="183">
        <f>Q99*H99</f>
        <v>0</v>
      </c>
      <c r="S99" s="183">
        <v>0.029000000000000001</v>
      </c>
      <c r="T99" s="184">
        <f>S99*H99</f>
        <v>0.65571900000000005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5" t="s">
        <v>173</v>
      </c>
      <c r="AT99" s="185" t="s">
        <v>150</v>
      </c>
      <c r="AU99" s="185" t="s">
        <v>82</v>
      </c>
      <c r="AY99" s="20" t="s">
        <v>147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20" t="s">
        <v>80</v>
      </c>
      <c r="BK99" s="186">
        <f>ROUND(I99*H99,2)</f>
        <v>0</v>
      </c>
      <c r="BL99" s="20" t="s">
        <v>173</v>
      </c>
      <c r="BM99" s="185" t="s">
        <v>293</v>
      </c>
    </row>
    <row r="100" s="2" customFormat="1">
      <c r="A100" s="39"/>
      <c r="B100" s="40"/>
      <c r="C100" s="39"/>
      <c r="D100" s="203" t="s">
        <v>243</v>
      </c>
      <c r="E100" s="39"/>
      <c r="F100" s="204" t="s">
        <v>256</v>
      </c>
      <c r="G100" s="39"/>
      <c r="H100" s="39"/>
      <c r="I100" s="189"/>
      <c r="J100" s="39"/>
      <c r="K100" s="39"/>
      <c r="L100" s="40"/>
      <c r="M100" s="190"/>
      <c r="N100" s="191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243</v>
      </c>
      <c r="AU100" s="20" t="s">
        <v>82</v>
      </c>
    </row>
    <row r="101" s="2" customFormat="1" ht="16.5" customHeight="1">
      <c r="A101" s="39"/>
      <c r="B101" s="173"/>
      <c r="C101" s="174" t="s">
        <v>173</v>
      </c>
      <c r="D101" s="174" t="s">
        <v>150</v>
      </c>
      <c r="E101" s="175" t="s">
        <v>257</v>
      </c>
      <c r="F101" s="176" t="s">
        <v>258</v>
      </c>
      <c r="G101" s="177" t="s">
        <v>259</v>
      </c>
      <c r="H101" s="178">
        <v>7.4020000000000001</v>
      </c>
      <c r="I101" s="179"/>
      <c r="J101" s="180">
        <f>ROUND(I101*H101,2)</f>
        <v>0</v>
      </c>
      <c r="K101" s="176" t="s">
        <v>241</v>
      </c>
      <c r="L101" s="40"/>
      <c r="M101" s="181" t="s">
        <v>3</v>
      </c>
      <c r="N101" s="182" t="s">
        <v>43</v>
      </c>
      <c r="O101" s="73"/>
      <c r="P101" s="183">
        <f>O101*H101</f>
        <v>0</v>
      </c>
      <c r="Q101" s="183">
        <v>0</v>
      </c>
      <c r="R101" s="183">
        <f>Q101*H101</f>
        <v>0</v>
      </c>
      <c r="S101" s="183">
        <v>1</v>
      </c>
      <c r="T101" s="184">
        <f>S101*H101</f>
        <v>7.4020000000000001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5" t="s">
        <v>173</v>
      </c>
      <c r="AT101" s="185" t="s">
        <v>150</v>
      </c>
      <c r="AU101" s="185" t="s">
        <v>82</v>
      </c>
      <c r="AY101" s="20" t="s">
        <v>147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0" t="s">
        <v>80</v>
      </c>
      <c r="BK101" s="186">
        <f>ROUND(I101*H101,2)</f>
        <v>0</v>
      </c>
      <c r="BL101" s="20" t="s">
        <v>173</v>
      </c>
      <c r="BM101" s="185" t="s">
        <v>294</v>
      </c>
    </row>
    <row r="102" s="2" customFormat="1">
      <c r="A102" s="39"/>
      <c r="B102" s="40"/>
      <c r="C102" s="39"/>
      <c r="D102" s="203" t="s">
        <v>243</v>
      </c>
      <c r="E102" s="39"/>
      <c r="F102" s="204" t="s">
        <v>261</v>
      </c>
      <c r="G102" s="39"/>
      <c r="H102" s="39"/>
      <c r="I102" s="189"/>
      <c r="J102" s="39"/>
      <c r="K102" s="39"/>
      <c r="L102" s="40"/>
      <c r="M102" s="190"/>
      <c r="N102" s="191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243</v>
      </c>
      <c r="AU102" s="20" t="s">
        <v>82</v>
      </c>
    </row>
    <row r="103" s="14" customFormat="1">
      <c r="A103" s="14"/>
      <c r="B103" s="205"/>
      <c r="C103" s="14"/>
      <c r="D103" s="187" t="s">
        <v>165</v>
      </c>
      <c r="E103" s="206" t="s">
        <v>3</v>
      </c>
      <c r="F103" s="207" t="s">
        <v>295</v>
      </c>
      <c r="G103" s="14"/>
      <c r="H103" s="206" t="s">
        <v>3</v>
      </c>
      <c r="I103" s="208"/>
      <c r="J103" s="14"/>
      <c r="K103" s="14"/>
      <c r="L103" s="205"/>
      <c r="M103" s="209"/>
      <c r="N103" s="210"/>
      <c r="O103" s="210"/>
      <c r="P103" s="210"/>
      <c r="Q103" s="210"/>
      <c r="R103" s="210"/>
      <c r="S103" s="210"/>
      <c r="T103" s="21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06" t="s">
        <v>165</v>
      </c>
      <c r="AU103" s="206" t="s">
        <v>82</v>
      </c>
      <c r="AV103" s="14" t="s">
        <v>80</v>
      </c>
      <c r="AW103" s="14" t="s">
        <v>33</v>
      </c>
      <c r="AX103" s="14" t="s">
        <v>72</v>
      </c>
      <c r="AY103" s="206" t="s">
        <v>147</v>
      </c>
    </row>
    <row r="104" s="13" customFormat="1">
      <c r="A104" s="13"/>
      <c r="B104" s="192"/>
      <c r="C104" s="13"/>
      <c r="D104" s="187" t="s">
        <v>165</v>
      </c>
      <c r="E104" s="193" t="s">
        <v>3</v>
      </c>
      <c r="F104" s="194" t="s">
        <v>296</v>
      </c>
      <c r="G104" s="13"/>
      <c r="H104" s="195">
        <v>6.4269999999999996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3" t="s">
        <v>165</v>
      </c>
      <c r="AU104" s="193" t="s">
        <v>82</v>
      </c>
      <c r="AV104" s="13" t="s">
        <v>82</v>
      </c>
      <c r="AW104" s="13" t="s">
        <v>33</v>
      </c>
      <c r="AX104" s="13" t="s">
        <v>72</v>
      </c>
      <c r="AY104" s="193" t="s">
        <v>147</v>
      </c>
    </row>
    <row r="105" s="13" customFormat="1">
      <c r="A105" s="13"/>
      <c r="B105" s="192"/>
      <c r="C105" s="13"/>
      <c r="D105" s="187" t="s">
        <v>165</v>
      </c>
      <c r="E105" s="193" t="s">
        <v>3</v>
      </c>
      <c r="F105" s="194" t="s">
        <v>297</v>
      </c>
      <c r="G105" s="13"/>
      <c r="H105" s="195">
        <v>0.97499999999999998</v>
      </c>
      <c r="I105" s="196"/>
      <c r="J105" s="13"/>
      <c r="K105" s="13"/>
      <c r="L105" s="192"/>
      <c r="M105" s="197"/>
      <c r="N105" s="198"/>
      <c r="O105" s="198"/>
      <c r="P105" s="198"/>
      <c r="Q105" s="198"/>
      <c r="R105" s="198"/>
      <c r="S105" s="198"/>
      <c r="T105" s="19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3" t="s">
        <v>165</v>
      </c>
      <c r="AU105" s="193" t="s">
        <v>82</v>
      </c>
      <c r="AV105" s="13" t="s">
        <v>82</v>
      </c>
      <c r="AW105" s="13" t="s">
        <v>33</v>
      </c>
      <c r="AX105" s="13" t="s">
        <v>72</v>
      </c>
      <c r="AY105" s="193" t="s">
        <v>147</v>
      </c>
    </row>
    <row r="106" s="15" customFormat="1">
      <c r="A106" s="15"/>
      <c r="B106" s="212"/>
      <c r="C106" s="15"/>
      <c r="D106" s="187" t="s">
        <v>165</v>
      </c>
      <c r="E106" s="213" t="s">
        <v>3</v>
      </c>
      <c r="F106" s="214" t="s">
        <v>247</v>
      </c>
      <c r="G106" s="15"/>
      <c r="H106" s="215">
        <v>7.4019999999999992</v>
      </c>
      <c r="I106" s="216"/>
      <c r="J106" s="15"/>
      <c r="K106" s="15"/>
      <c r="L106" s="212"/>
      <c r="M106" s="217"/>
      <c r="N106" s="218"/>
      <c r="O106" s="218"/>
      <c r="P106" s="218"/>
      <c r="Q106" s="218"/>
      <c r="R106" s="218"/>
      <c r="S106" s="218"/>
      <c r="T106" s="21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13" t="s">
        <v>165</v>
      </c>
      <c r="AU106" s="213" t="s">
        <v>82</v>
      </c>
      <c r="AV106" s="15" t="s">
        <v>173</v>
      </c>
      <c r="AW106" s="15" t="s">
        <v>33</v>
      </c>
      <c r="AX106" s="15" t="s">
        <v>80</v>
      </c>
      <c r="AY106" s="213" t="s">
        <v>147</v>
      </c>
    </row>
    <row r="107" s="12" customFormat="1" ht="22.8" customHeight="1">
      <c r="A107" s="12"/>
      <c r="B107" s="160"/>
      <c r="C107" s="12"/>
      <c r="D107" s="161" t="s">
        <v>71</v>
      </c>
      <c r="E107" s="171" t="s">
        <v>265</v>
      </c>
      <c r="F107" s="171" t="s">
        <v>266</v>
      </c>
      <c r="G107" s="12"/>
      <c r="H107" s="12"/>
      <c r="I107" s="163"/>
      <c r="J107" s="172">
        <f>BK107</f>
        <v>0</v>
      </c>
      <c r="K107" s="12"/>
      <c r="L107" s="160"/>
      <c r="M107" s="165"/>
      <c r="N107" s="166"/>
      <c r="O107" s="166"/>
      <c r="P107" s="167">
        <f>SUM(P108:P117)</f>
        <v>0</v>
      </c>
      <c r="Q107" s="166"/>
      <c r="R107" s="167">
        <f>SUM(R108:R117)</f>
        <v>0</v>
      </c>
      <c r="S107" s="166"/>
      <c r="T107" s="168">
        <f>SUM(T108:T117)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61" t="s">
        <v>80</v>
      </c>
      <c r="AT107" s="169" t="s">
        <v>71</v>
      </c>
      <c r="AU107" s="169" t="s">
        <v>80</v>
      </c>
      <c r="AY107" s="161" t="s">
        <v>147</v>
      </c>
      <c r="BK107" s="170">
        <f>SUM(BK108:BK117)</f>
        <v>0</v>
      </c>
    </row>
    <row r="108" s="2" customFormat="1" ht="16.5" customHeight="1">
      <c r="A108" s="39"/>
      <c r="B108" s="173"/>
      <c r="C108" s="174" t="s">
        <v>146</v>
      </c>
      <c r="D108" s="174" t="s">
        <v>150</v>
      </c>
      <c r="E108" s="175" t="s">
        <v>267</v>
      </c>
      <c r="F108" s="176" t="s">
        <v>268</v>
      </c>
      <c r="G108" s="177" t="s">
        <v>259</v>
      </c>
      <c r="H108" s="178">
        <v>7.4020000000000001</v>
      </c>
      <c r="I108" s="179"/>
      <c r="J108" s="180">
        <f>ROUND(I108*H108,2)</f>
        <v>0</v>
      </c>
      <c r="K108" s="176" t="s">
        <v>162</v>
      </c>
      <c r="L108" s="40"/>
      <c r="M108" s="181" t="s">
        <v>3</v>
      </c>
      <c r="N108" s="182" t="s">
        <v>43</v>
      </c>
      <c r="O108" s="7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5" t="s">
        <v>173</v>
      </c>
      <c r="AT108" s="185" t="s">
        <v>150</v>
      </c>
      <c r="AU108" s="185" t="s">
        <v>82</v>
      </c>
      <c r="AY108" s="20" t="s">
        <v>147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20" t="s">
        <v>80</v>
      </c>
      <c r="BK108" s="186">
        <f>ROUND(I108*H108,2)</f>
        <v>0</v>
      </c>
      <c r="BL108" s="20" t="s">
        <v>173</v>
      </c>
      <c r="BM108" s="185" t="s">
        <v>298</v>
      </c>
    </row>
    <row r="109" s="2" customFormat="1" ht="24.15" customHeight="1">
      <c r="A109" s="39"/>
      <c r="B109" s="173"/>
      <c r="C109" s="174" t="s">
        <v>182</v>
      </c>
      <c r="D109" s="174" t="s">
        <v>150</v>
      </c>
      <c r="E109" s="175" t="s">
        <v>270</v>
      </c>
      <c r="F109" s="176" t="s">
        <v>271</v>
      </c>
      <c r="G109" s="177" t="s">
        <v>259</v>
      </c>
      <c r="H109" s="178">
        <v>57.311999999999998</v>
      </c>
      <c r="I109" s="179"/>
      <c r="J109" s="180">
        <f>ROUND(I109*H109,2)</f>
        <v>0</v>
      </c>
      <c r="K109" s="176" t="s">
        <v>241</v>
      </c>
      <c r="L109" s="40"/>
      <c r="M109" s="181" t="s">
        <v>3</v>
      </c>
      <c r="N109" s="182" t="s">
        <v>43</v>
      </c>
      <c r="O109" s="73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5" t="s">
        <v>173</v>
      </c>
      <c r="AT109" s="185" t="s">
        <v>150</v>
      </c>
      <c r="AU109" s="185" t="s">
        <v>82</v>
      </c>
      <c r="AY109" s="20" t="s">
        <v>147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0" t="s">
        <v>80</v>
      </c>
      <c r="BK109" s="186">
        <f>ROUND(I109*H109,2)</f>
        <v>0</v>
      </c>
      <c r="BL109" s="20" t="s">
        <v>173</v>
      </c>
      <c r="BM109" s="185" t="s">
        <v>299</v>
      </c>
    </row>
    <row r="110" s="2" customFormat="1">
      <c r="A110" s="39"/>
      <c r="B110" s="40"/>
      <c r="C110" s="39"/>
      <c r="D110" s="203" t="s">
        <v>243</v>
      </c>
      <c r="E110" s="39"/>
      <c r="F110" s="204" t="s">
        <v>273</v>
      </c>
      <c r="G110" s="39"/>
      <c r="H110" s="39"/>
      <c r="I110" s="189"/>
      <c r="J110" s="39"/>
      <c r="K110" s="39"/>
      <c r="L110" s="40"/>
      <c r="M110" s="190"/>
      <c r="N110" s="191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243</v>
      </c>
      <c r="AU110" s="20" t="s">
        <v>82</v>
      </c>
    </row>
    <row r="111" s="2" customFormat="1" ht="24.15" customHeight="1">
      <c r="A111" s="39"/>
      <c r="B111" s="173"/>
      <c r="C111" s="174" t="s">
        <v>187</v>
      </c>
      <c r="D111" s="174" t="s">
        <v>150</v>
      </c>
      <c r="E111" s="175" t="s">
        <v>274</v>
      </c>
      <c r="F111" s="176" t="s">
        <v>300</v>
      </c>
      <c r="G111" s="177" t="s">
        <v>259</v>
      </c>
      <c r="H111" s="178">
        <v>64.713999999999999</v>
      </c>
      <c r="I111" s="179"/>
      <c r="J111" s="180">
        <f>ROUND(I111*H111,2)</f>
        <v>0</v>
      </c>
      <c r="K111" s="176" t="s">
        <v>241</v>
      </c>
      <c r="L111" s="40"/>
      <c r="M111" s="181" t="s">
        <v>3</v>
      </c>
      <c r="N111" s="182" t="s">
        <v>43</v>
      </c>
      <c r="O111" s="7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85" t="s">
        <v>173</v>
      </c>
      <c r="AT111" s="185" t="s">
        <v>150</v>
      </c>
      <c r="AU111" s="185" t="s">
        <v>82</v>
      </c>
      <c r="AY111" s="20" t="s">
        <v>147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0" t="s">
        <v>80</v>
      </c>
      <c r="BK111" s="186">
        <f>ROUND(I111*H111,2)</f>
        <v>0</v>
      </c>
      <c r="BL111" s="20" t="s">
        <v>173</v>
      </c>
      <c r="BM111" s="185" t="s">
        <v>301</v>
      </c>
    </row>
    <row r="112" s="2" customFormat="1">
      <c r="A112" s="39"/>
      <c r="B112" s="40"/>
      <c r="C112" s="39"/>
      <c r="D112" s="203" t="s">
        <v>243</v>
      </c>
      <c r="E112" s="39"/>
      <c r="F112" s="204" t="s">
        <v>277</v>
      </c>
      <c r="G112" s="39"/>
      <c r="H112" s="39"/>
      <c r="I112" s="189"/>
      <c r="J112" s="39"/>
      <c r="K112" s="39"/>
      <c r="L112" s="40"/>
      <c r="M112" s="190"/>
      <c r="N112" s="191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243</v>
      </c>
      <c r="AU112" s="20" t="s">
        <v>82</v>
      </c>
    </row>
    <row r="113" s="2" customFormat="1" ht="24.15" customHeight="1">
      <c r="A113" s="39"/>
      <c r="B113" s="173"/>
      <c r="C113" s="174" t="s">
        <v>194</v>
      </c>
      <c r="D113" s="174" t="s">
        <v>150</v>
      </c>
      <c r="E113" s="175" t="s">
        <v>278</v>
      </c>
      <c r="F113" s="176" t="s">
        <v>302</v>
      </c>
      <c r="G113" s="177" t="s">
        <v>259</v>
      </c>
      <c r="H113" s="178">
        <v>14.804</v>
      </c>
      <c r="I113" s="179"/>
      <c r="J113" s="180">
        <f>ROUND(I113*H113,2)</f>
        <v>0</v>
      </c>
      <c r="K113" s="176" t="s">
        <v>241</v>
      </c>
      <c r="L113" s="40"/>
      <c r="M113" s="181" t="s">
        <v>3</v>
      </c>
      <c r="N113" s="182" t="s">
        <v>43</v>
      </c>
      <c r="O113" s="73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85" t="s">
        <v>173</v>
      </c>
      <c r="AT113" s="185" t="s">
        <v>150</v>
      </c>
      <c r="AU113" s="185" t="s">
        <v>82</v>
      </c>
      <c r="AY113" s="20" t="s">
        <v>147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0" t="s">
        <v>80</v>
      </c>
      <c r="BK113" s="186">
        <f>ROUND(I113*H113,2)</f>
        <v>0</v>
      </c>
      <c r="BL113" s="20" t="s">
        <v>173</v>
      </c>
      <c r="BM113" s="185" t="s">
        <v>303</v>
      </c>
    </row>
    <row r="114" s="2" customFormat="1">
      <c r="A114" s="39"/>
      <c r="B114" s="40"/>
      <c r="C114" s="39"/>
      <c r="D114" s="203" t="s">
        <v>243</v>
      </c>
      <c r="E114" s="39"/>
      <c r="F114" s="204" t="s">
        <v>281</v>
      </c>
      <c r="G114" s="39"/>
      <c r="H114" s="39"/>
      <c r="I114" s="189"/>
      <c r="J114" s="39"/>
      <c r="K114" s="39"/>
      <c r="L114" s="40"/>
      <c r="M114" s="190"/>
      <c r="N114" s="191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243</v>
      </c>
      <c r="AU114" s="20" t="s">
        <v>82</v>
      </c>
    </row>
    <row r="115" s="13" customFormat="1">
      <c r="A115" s="13"/>
      <c r="B115" s="192"/>
      <c r="C115" s="13"/>
      <c r="D115" s="187" t="s">
        <v>165</v>
      </c>
      <c r="E115" s="193" t="s">
        <v>3</v>
      </c>
      <c r="F115" s="194" t="s">
        <v>304</v>
      </c>
      <c r="G115" s="13"/>
      <c r="H115" s="195">
        <v>14.804</v>
      </c>
      <c r="I115" s="196"/>
      <c r="J115" s="13"/>
      <c r="K115" s="13"/>
      <c r="L115" s="192"/>
      <c r="M115" s="197"/>
      <c r="N115" s="198"/>
      <c r="O115" s="198"/>
      <c r="P115" s="198"/>
      <c r="Q115" s="198"/>
      <c r="R115" s="198"/>
      <c r="S115" s="198"/>
      <c r="T115" s="19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93" t="s">
        <v>165</v>
      </c>
      <c r="AU115" s="193" t="s">
        <v>82</v>
      </c>
      <c r="AV115" s="13" t="s">
        <v>82</v>
      </c>
      <c r="AW115" s="13" t="s">
        <v>33</v>
      </c>
      <c r="AX115" s="13" t="s">
        <v>80</v>
      </c>
      <c r="AY115" s="193" t="s">
        <v>147</v>
      </c>
    </row>
    <row r="116" s="2" customFormat="1" ht="16.5" customHeight="1">
      <c r="A116" s="39"/>
      <c r="B116" s="173"/>
      <c r="C116" s="174" t="s">
        <v>199</v>
      </c>
      <c r="D116" s="174" t="s">
        <v>150</v>
      </c>
      <c r="E116" s="175" t="s">
        <v>283</v>
      </c>
      <c r="F116" s="176" t="s">
        <v>284</v>
      </c>
      <c r="G116" s="177" t="s">
        <v>259</v>
      </c>
      <c r="H116" s="178">
        <v>64.713999999999999</v>
      </c>
      <c r="I116" s="179"/>
      <c r="J116" s="180">
        <f>ROUND(I116*H116,2)</f>
        <v>0</v>
      </c>
      <c r="K116" s="176" t="s">
        <v>241</v>
      </c>
      <c r="L116" s="40"/>
      <c r="M116" s="181" t="s">
        <v>3</v>
      </c>
      <c r="N116" s="182" t="s">
        <v>43</v>
      </c>
      <c r="O116" s="73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85" t="s">
        <v>173</v>
      </c>
      <c r="AT116" s="185" t="s">
        <v>150</v>
      </c>
      <c r="AU116" s="185" t="s">
        <v>82</v>
      </c>
      <c r="AY116" s="20" t="s">
        <v>147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20" t="s">
        <v>80</v>
      </c>
      <c r="BK116" s="186">
        <f>ROUND(I116*H116,2)</f>
        <v>0</v>
      </c>
      <c r="BL116" s="20" t="s">
        <v>173</v>
      </c>
      <c r="BM116" s="185" t="s">
        <v>305</v>
      </c>
    </row>
    <row r="117" s="2" customFormat="1">
      <c r="A117" s="39"/>
      <c r="B117" s="40"/>
      <c r="C117" s="39"/>
      <c r="D117" s="203" t="s">
        <v>243</v>
      </c>
      <c r="E117" s="39"/>
      <c r="F117" s="204" t="s">
        <v>286</v>
      </c>
      <c r="G117" s="39"/>
      <c r="H117" s="39"/>
      <c r="I117" s="189"/>
      <c r="J117" s="39"/>
      <c r="K117" s="39"/>
      <c r="L117" s="40"/>
      <c r="M117" s="220"/>
      <c r="N117" s="221"/>
      <c r="O117" s="222"/>
      <c r="P117" s="222"/>
      <c r="Q117" s="222"/>
      <c r="R117" s="222"/>
      <c r="S117" s="222"/>
      <c r="T117" s="223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243</v>
      </c>
      <c r="AU117" s="20" t="s">
        <v>82</v>
      </c>
    </row>
    <row r="118" s="2" customFormat="1" ht="6.96" customHeight="1">
      <c r="A118" s="39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40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autoFilter ref="C87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1/961055111"/>
    <hyperlink ref="F97" r:id="rId2" display="https://podminky.urs.cz/item/CS_URS_2024_01/965043441"/>
    <hyperlink ref="F100" r:id="rId3" display="https://podminky.urs.cz/item/CS_URS_2024_01/965049112"/>
    <hyperlink ref="F102" r:id="rId4" display="https://podminky.urs.cz/item/CS_URS_2024_01/981332111"/>
    <hyperlink ref="F110" r:id="rId5" display="https://podminky.urs.cz/item/CS_URS_2024_01/997006006"/>
    <hyperlink ref="F112" r:id="rId6" display="https://podminky.urs.cz/item/CS_URS_2024_01/997221551"/>
    <hyperlink ref="F114" r:id="rId7" display="https://podminky.urs.cz/item/CS_URS_2024_01/997221559"/>
    <hyperlink ref="F117" r:id="rId8" display="https://podminky.urs.cz/item/CS_URS_2024_01/997221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1" customFormat="1" ht="12" customHeight="1">
      <c r="B8" s="23"/>
      <c r="D8" s="33" t="s">
        <v>118</v>
      </c>
      <c r="L8" s="23"/>
    </row>
    <row r="9" s="2" customFormat="1" ht="16.5" customHeight="1">
      <c r="A9" s="39"/>
      <c r="B9" s="40"/>
      <c r="C9" s="39"/>
      <c r="D9" s="39"/>
      <c r="E9" s="124" t="s">
        <v>229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230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306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31.5.2024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27</v>
      </c>
      <c r="F17" s="39"/>
      <c r="G17" s="39"/>
      <c r="H17" s="39"/>
      <c r="I17" s="33" t="s">
        <v>28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29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28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31</v>
      </c>
      <c r="E22" s="39"/>
      <c r="F22" s="39"/>
      <c r="G22" s="39"/>
      <c r="H22" s="39"/>
      <c r="I22" s="33" t="s">
        <v>26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28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120</v>
      </c>
      <c r="F26" s="39"/>
      <c r="G26" s="39"/>
      <c r="H26" s="39"/>
      <c r="I26" s="33" t="s">
        <v>28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26"/>
      <c r="B29" s="127"/>
      <c r="C29" s="126"/>
      <c r="D29" s="126"/>
      <c r="E29" s="37" t="s">
        <v>37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ROUND(J88,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ROUND((SUM(BE88:BE105)),  2)</f>
        <v>0</v>
      </c>
      <c r="G35" s="39"/>
      <c r="H35" s="39"/>
      <c r="I35" s="132">
        <v>0.20999999999999999</v>
      </c>
      <c r="J35" s="131">
        <f>ROUND(((SUM(BE88:BE105))*I35),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ROUND((SUM(BF88:BF105)),  2)</f>
        <v>0</v>
      </c>
      <c r="G36" s="39"/>
      <c r="H36" s="39"/>
      <c r="I36" s="132">
        <v>0.12</v>
      </c>
      <c r="J36" s="131">
        <f>ROUND(((SUM(BF88:BF105))*I36),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ROUND((SUM(BG88:BG105)),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ROUND((SUM(BH88:BH105)),  2)</f>
        <v>0</v>
      </c>
      <c r="G38" s="39"/>
      <c r="H38" s="39"/>
      <c r="I38" s="132">
        <v>0.12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ROUND((SUM(BI88:BI105)),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121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Překladiště a sběrný dvůr TS Bruntál - 0. etapa_soutěž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118</v>
      </c>
      <c r="L51" s="23"/>
    </row>
    <row r="52" s="2" customFormat="1" ht="16.5" customHeight="1">
      <c r="A52" s="39"/>
      <c r="B52" s="40"/>
      <c r="C52" s="39"/>
      <c r="D52" s="39"/>
      <c r="E52" s="124" t="s">
        <v>229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230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003 - Bourání betonových kójí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>Bruntál</v>
      </c>
      <c r="G56" s="39"/>
      <c r="H56" s="39"/>
      <c r="I56" s="33" t="s">
        <v>23</v>
      </c>
      <c r="J56" s="65" t="str">
        <f>IF(J14="","",J14)</f>
        <v>31.5.2024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>TS Bruntál s.ro.</v>
      </c>
      <c r="G58" s="39"/>
      <c r="H58" s="39"/>
      <c r="I58" s="33" t="s">
        <v>31</v>
      </c>
      <c r="J58" s="37" t="str">
        <f>E23</f>
        <v>SHB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Ing. Petr Fraš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122</v>
      </c>
      <c r="D61" s="133"/>
      <c r="E61" s="133"/>
      <c r="F61" s="133"/>
      <c r="G61" s="133"/>
      <c r="H61" s="133"/>
      <c r="I61" s="133"/>
      <c r="J61" s="140" t="s">
        <v>123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J88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124</v>
      </c>
    </row>
    <row r="64" s="9" customFormat="1" ht="24.96" customHeight="1">
      <c r="A64" s="9"/>
      <c r="B64" s="142"/>
      <c r="C64" s="9"/>
      <c r="D64" s="143" t="s">
        <v>232</v>
      </c>
      <c r="E64" s="144"/>
      <c r="F64" s="144"/>
      <c r="G64" s="144"/>
      <c r="H64" s="144"/>
      <c r="I64" s="144"/>
      <c r="J64" s="145">
        <f>J89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233</v>
      </c>
      <c r="E65" s="148"/>
      <c r="F65" s="148"/>
      <c r="G65" s="148"/>
      <c r="H65" s="148"/>
      <c r="I65" s="148"/>
      <c r="J65" s="149">
        <f>J90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234</v>
      </c>
      <c r="E66" s="148"/>
      <c r="F66" s="148"/>
      <c r="G66" s="148"/>
      <c r="H66" s="148"/>
      <c r="I66" s="148"/>
      <c r="J66" s="149">
        <f>J99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132</v>
      </c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124" t="str">
        <f>E7</f>
        <v>Překladiště a sběrný dvůr TS Bruntál - 0. etapa_soutěž</v>
      </c>
      <c r="F76" s="33"/>
      <c r="G76" s="33"/>
      <c r="H76" s="33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3"/>
      <c r="C77" s="33" t="s">
        <v>118</v>
      </c>
      <c r="L77" s="23"/>
    </row>
    <row r="78" s="2" customFormat="1" ht="16.5" customHeight="1">
      <c r="A78" s="39"/>
      <c r="B78" s="40"/>
      <c r="C78" s="39"/>
      <c r="D78" s="39"/>
      <c r="E78" s="124" t="s">
        <v>229</v>
      </c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230</v>
      </c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39"/>
      <c r="D80" s="39"/>
      <c r="E80" s="63" t="str">
        <f>E11</f>
        <v>003 - Bourání betonových kójí</v>
      </c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39"/>
      <c r="E82" s="39"/>
      <c r="F82" s="28" t="str">
        <f>F14</f>
        <v>Bruntál</v>
      </c>
      <c r="G82" s="39"/>
      <c r="H82" s="39"/>
      <c r="I82" s="33" t="s">
        <v>23</v>
      </c>
      <c r="J82" s="65" t="str">
        <f>IF(J14="","",J14)</f>
        <v>31.5.2024</v>
      </c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39"/>
      <c r="E84" s="39"/>
      <c r="F84" s="28" t="str">
        <f>E17</f>
        <v>TS Bruntál s.ro.</v>
      </c>
      <c r="G84" s="39"/>
      <c r="H84" s="39"/>
      <c r="I84" s="33" t="s">
        <v>31</v>
      </c>
      <c r="J84" s="37" t="str">
        <f>E23</f>
        <v>SHB a.s.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39"/>
      <c r="E85" s="39"/>
      <c r="F85" s="28" t="str">
        <f>IF(E20="","",E20)</f>
        <v>Vyplň údaj</v>
      </c>
      <c r="G85" s="39"/>
      <c r="H85" s="39"/>
      <c r="I85" s="33" t="s">
        <v>34</v>
      </c>
      <c r="J85" s="37" t="str">
        <f>E26</f>
        <v>Ing. Petr Fraš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50"/>
      <c r="B87" s="151"/>
      <c r="C87" s="152" t="s">
        <v>133</v>
      </c>
      <c r="D87" s="153" t="s">
        <v>57</v>
      </c>
      <c r="E87" s="153" t="s">
        <v>53</v>
      </c>
      <c r="F87" s="153" t="s">
        <v>54</v>
      </c>
      <c r="G87" s="153" t="s">
        <v>134</v>
      </c>
      <c r="H87" s="153" t="s">
        <v>135</v>
      </c>
      <c r="I87" s="153" t="s">
        <v>136</v>
      </c>
      <c r="J87" s="153" t="s">
        <v>123</v>
      </c>
      <c r="K87" s="154" t="s">
        <v>137</v>
      </c>
      <c r="L87" s="155"/>
      <c r="M87" s="81" t="s">
        <v>3</v>
      </c>
      <c r="N87" s="82" t="s">
        <v>42</v>
      </c>
      <c r="O87" s="82" t="s">
        <v>138</v>
      </c>
      <c r="P87" s="82" t="s">
        <v>139</v>
      </c>
      <c r="Q87" s="82" t="s">
        <v>140</v>
      </c>
      <c r="R87" s="82" t="s">
        <v>141</v>
      </c>
      <c r="S87" s="82" t="s">
        <v>142</v>
      </c>
      <c r="T87" s="83" t="s">
        <v>143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="2" customFormat="1" ht="22.8" customHeight="1">
      <c r="A88" s="39"/>
      <c r="B88" s="40"/>
      <c r="C88" s="88" t="s">
        <v>144</v>
      </c>
      <c r="D88" s="39"/>
      <c r="E88" s="39"/>
      <c r="F88" s="39"/>
      <c r="G88" s="39"/>
      <c r="H88" s="39"/>
      <c r="I88" s="39"/>
      <c r="J88" s="156">
        <f>BK88</f>
        <v>0</v>
      </c>
      <c r="K88" s="39"/>
      <c r="L88" s="40"/>
      <c r="M88" s="84"/>
      <c r="N88" s="69"/>
      <c r="O88" s="85"/>
      <c r="P88" s="157">
        <f>P89</f>
        <v>0</v>
      </c>
      <c r="Q88" s="85"/>
      <c r="R88" s="157">
        <f>R89</f>
        <v>0</v>
      </c>
      <c r="S88" s="85"/>
      <c r="T88" s="158">
        <f>T89</f>
        <v>39.052799999999998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71</v>
      </c>
      <c r="AU88" s="20" t="s">
        <v>124</v>
      </c>
      <c r="BK88" s="159">
        <f>BK89</f>
        <v>0</v>
      </c>
    </row>
    <row r="89" s="12" customFormat="1" ht="25.92" customHeight="1">
      <c r="A89" s="12"/>
      <c r="B89" s="160"/>
      <c r="C89" s="12"/>
      <c r="D89" s="161" t="s">
        <v>71</v>
      </c>
      <c r="E89" s="162" t="s">
        <v>235</v>
      </c>
      <c r="F89" s="162" t="s">
        <v>236</v>
      </c>
      <c r="G89" s="12"/>
      <c r="H89" s="12"/>
      <c r="I89" s="163"/>
      <c r="J89" s="164">
        <f>BK89</f>
        <v>0</v>
      </c>
      <c r="K89" s="12"/>
      <c r="L89" s="160"/>
      <c r="M89" s="165"/>
      <c r="N89" s="166"/>
      <c r="O89" s="166"/>
      <c r="P89" s="167">
        <f>P90+P99</f>
        <v>0</v>
      </c>
      <c r="Q89" s="166"/>
      <c r="R89" s="167">
        <f>R90+R99</f>
        <v>0</v>
      </c>
      <c r="S89" s="166"/>
      <c r="T89" s="168">
        <f>T90+T99</f>
        <v>39.052799999999998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61" t="s">
        <v>80</v>
      </c>
      <c r="AT89" s="169" t="s">
        <v>71</v>
      </c>
      <c r="AU89" s="169" t="s">
        <v>72</v>
      </c>
      <c r="AY89" s="161" t="s">
        <v>147</v>
      </c>
      <c r="BK89" s="170">
        <f>BK90+BK99</f>
        <v>0</v>
      </c>
    </row>
    <row r="90" s="12" customFormat="1" ht="22.8" customHeight="1">
      <c r="A90" s="12"/>
      <c r="B90" s="160"/>
      <c r="C90" s="12"/>
      <c r="D90" s="161" t="s">
        <v>71</v>
      </c>
      <c r="E90" s="171" t="s">
        <v>199</v>
      </c>
      <c r="F90" s="171" t="s">
        <v>237</v>
      </c>
      <c r="G90" s="12"/>
      <c r="H90" s="12"/>
      <c r="I90" s="163"/>
      <c r="J90" s="172">
        <f>BK90</f>
        <v>0</v>
      </c>
      <c r="K90" s="12"/>
      <c r="L90" s="160"/>
      <c r="M90" s="165"/>
      <c r="N90" s="166"/>
      <c r="O90" s="166"/>
      <c r="P90" s="167">
        <f>SUM(P91:P98)</f>
        <v>0</v>
      </c>
      <c r="Q90" s="166"/>
      <c r="R90" s="167">
        <f>SUM(R91:R98)</f>
        <v>0</v>
      </c>
      <c r="S90" s="166"/>
      <c r="T90" s="168">
        <f>SUM(T91:T98)</f>
        <v>39.052799999999998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61" t="s">
        <v>80</v>
      </c>
      <c r="AT90" s="169" t="s">
        <v>71</v>
      </c>
      <c r="AU90" s="169" t="s">
        <v>80</v>
      </c>
      <c r="AY90" s="161" t="s">
        <v>147</v>
      </c>
      <c r="BK90" s="170">
        <f>SUM(BK91:BK98)</f>
        <v>0</v>
      </c>
    </row>
    <row r="91" s="2" customFormat="1" ht="16.5" customHeight="1">
      <c r="A91" s="39"/>
      <c r="B91" s="173"/>
      <c r="C91" s="174" t="s">
        <v>80</v>
      </c>
      <c r="D91" s="174" t="s">
        <v>150</v>
      </c>
      <c r="E91" s="175" t="s">
        <v>238</v>
      </c>
      <c r="F91" s="176" t="s">
        <v>239</v>
      </c>
      <c r="G91" s="177" t="s">
        <v>240</v>
      </c>
      <c r="H91" s="178">
        <v>5.4240000000000004</v>
      </c>
      <c r="I91" s="179"/>
      <c r="J91" s="180">
        <f>ROUND(I91*H91,2)</f>
        <v>0</v>
      </c>
      <c r="K91" s="176" t="s">
        <v>241</v>
      </c>
      <c r="L91" s="40"/>
      <c r="M91" s="181" t="s">
        <v>3</v>
      </c>
      <c r="N91" s="182" t="s">
        <v>43</v>
      </c>
      <c r="O91" s="73"/>
      <c r="P91" s="183">
        <f>O91*H91</f>
        <v>0</v>
      </c>
      <c r="Q91" s="183">
        <v>0</v>
      </c>
      <c r="R91" s="183">
        <f>Q91*H91</f>
        <v>0</v>
      </c>
      <c r="S91" s="183">
        <v>2.3999999999999999</v>
      </c>
      <c r="T91" s="184">
        <f>S91*H91</f>
        <v>13.0176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5" t="s">
        <v>173</v>
      </c>
      <c r="AT91" s="185" t="s">
        <v>150</v>
      </c>
      <c r="AU91" s="185" t="s">
        <v>82</v>
      </c>
      <c r="AY91" s="20" t="s">
        <v>147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0" t="s">
        <v>80</v>
      </c>
      <c r="BK91" s="186">
        <f>ROUND(I91*H91,2)</f>
        <v>0</v>
      </c>
      <c r="BL91" s="20" t="s">
        <v>173</v>
      </c>
      <c r="BM91" s="185" t="s">
        <v>307</v>
      </c>
    </row>
    <row r="92" s="2" customFormat="1">
      <c r="A92" s="39"/>
      <c r="B92" s="40"/>
      <c r="C92" s="39"/>
      <c r="D92" s="203" t="s">
        <v>243</v>
      </c>
      <c r="E92" s="39"/>
      <c r="F92" s="204" t="s">
        <v>244</v>
      </c>
      <c r="G92" s="39"/>
      <c r="H92" s="39"/>
      <c r="I92" s="189"/>
      <c r="J92" s="39"/>
      <c r="K92" s="39"/>
      <c r="L92" s="40"/>
      <c r="M92" s="190"/>
      <c r="N92" s="191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243</v>
      </c>
      <c r="AU92" s="20" t="s">
        <v>82</v>
      </c>
    </row>
    <row r="93" s="14" customFormat="1">
      <c r="A93" s="14"/>
      <c r="B93" s="205"/>
      <c r="C93" s="14"/>
      <c r="D93" s="187" t="s">
        <v>165</v>
      </c>
      <c r="E93" s="206" t="s">
        <v>3</v>
      </c>
      <c r="F93" s="207" t="s">
        <v>308</v>
      </c>
      <c r="G93" s="14"/>
      <c r="H93" s="206" t="s">
        <v>3</v>
      </c>
      <c r="I93" s="208"/>
      <c r="J93" s="14"/>
      <c r="K93" s="14"/>
      <c r="L93" s="205"/>
      <c r="M93" s="209"/>
      <c r="N93" s="210"/>
      <c r="O93" s="210"/>
      <c r="P93" s="210"/>
      <c r="Q93" s="210"/>
      <c r="R93" s="210"/>
      <c r="S93" s="210"/>
      <c r="T93" s="21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6" t="s">
        <v>165</v>
      </c>
      <c r="AU93" s="206" t="s">
        <v>82</v>
      </c>
      <c r="AV93" s="14" t="s">
        <v>80</v>
      </c>
      <c r="AW93" s="14" t="s">
        <v>33</v>
      </c>
      <c r="AX93" s="14" t="s">
        <v>72</v>
      </c>
      <c r="AY93" s="206" t="s">
        <v>147</v>
      </c>
    </row>
    <row r="94" s="13" customFormat="1">
      <c r="A94" s="13"/>
      <c r="B94" s="192"/>
      <c r="C94" s="13"/>
      <c r="D94" s="187" t="s">
        <v>165</v>
      </c>
      <c r="E94" s="193" t="s">
        <v>3</v>
      </c>
      <c r="F94" s="194" t="s">
        <v>309</v>
      </c>
      <c r="G94" s="13"/>
      <c r="H94" s="195">
        <v>5.4240000000000004</v>
      </c>
      <c r="I94" s="196"/>
      <c r="J94" s="13"/>
      <c r="K94" s="13"/>
      <c r="L94" s="192"/>
      <c r="M94" s="197"/>
      <c r="N94" s="198"/>
      <c r="O94" s="198"/>
      <c r="P94" s="198"/>
      <c r="Q94" s="198"/>
      <c r="R94" s="198"/>
      <c r="S94" s="198"/>
      <c r="T94" s="19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93" t="s">
        <v>165</v>
      </c>
      <c r="AU94" s="193" t="s">
        <v>82</v>
      </c>
      <c r="AV94" s="13" t="s">
        <v>82</v>
      </c>
      <c r="AW94" s="13" t="s">
        <v>33</v>
      </c>
      <c r="AX94" s="13" t="s">
        <v>80</v>
      </c>
      <c r="AY94" s="193" t="s">
        <v>147</v>
      </c>
    </row>
    <row r="95" s="2" customFormat="1" ht="16.5" customHeight="1">
      <c r="A95" s="39"/>
      <c r="B95" s="173"/>
      <c r="C95" s="174" t="s">
        <v>82</v>
      </c>
      <c r="D95" s="174" t="s">
        <v>150</v>
      </c>
      <c r="E95" s="175" t="s">
        <v>310</v>
      </c>
      <c r="F95" s="176" t="s">
        <v>311</v>
      </c>
      <c r="G95" s="177" t="s">
        <v>240</v>
      </c>
      <c r="H95" s="178">
        <v>10.848000000000001</v>
      </c>
      <c r="I95" s="179"/>
      <c r="J95" s="180">
        <f>ROUND(I95*H95,2)</f>
        <v>0</v>
      </c>
      <c r="K95" s="176" t="s">
        <v>241</v>
      </c>
      <c r="L95" s="40"/>
      <c r="M95" s="181" t="s">
        <v>3</v>
      </c>
      <c r="N95" s="182" t="s">
        <v>43</v>
      </c>
      <c r="O95" s="73"/>
      <c r="P95" s="183">
        <f>O95*H95</f>
        <v>0</v>
      </c>
      <c r="Q95" s="183">
        <v>0</v>
      </c>
      <c r="R95" s="183">
        <f>Q95*H95</f>
        <v>0</v>
      </c>
      <c r="S95" s="183">
        <v>2.3999999999999999</v>
      </c>
      <c r="T95" s="184">
        <f>S95*H95</f>
        <v>26.0352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5" t="s">
        <v>173</v>
      </c>
      <c r="AT95" s="185" t="s">
        <v>150</v>
      </c>
      <c r="AU95" s="185" t="s">
        <v>82</v>
      </c>
      <c r="AY95" s="20" t="s">
        <v>147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0" t="s">
        <v>80</v>
      </c>
      <c r="BK95" s="186">
        <f>ROUND(I95*H95,2)</f>
        <v>0</v>
      </c>
      <c r="BL95" s="20" t="s">
        <v>173</v>
      </c>
      <c r="BM95" s="185" t="s">
        <v>312</v>
      </c>
    </row>
    <row r="96" s="2" customFormat="1">
      <c r="A96" s="39"/>
      <c r="B96" s="40"/>
      <c r="C96" s="39"/>
      <c r="D96" s="203" t="s">
        <v>243</v>
      </c>
      <c r="E96" s="39"/>
      <c r="F96" s="204" t="s">
        <v>313</v>
      </c>
      <c r="G96" s="39"/>
      <c r="H96" s="39"/>
      <c r="I96" s="189"/>
      <c r="J96" s="39"/>
      <c r="K96" s="39"/>
      <c r="L96" s="40"/>
      <c r="M96" s="190"/>
      <c r="N96" s="191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243</v>
      </c>
      <c r="AU96" s="20" t="s">
        <v>82</v>
      </c>
    </row>
    <row r="97" s="14" customFormat="1">
      <c r="A97" s="14"/>
      <c r="B97" s="205"/>
      <c r="C97" s="14"/>
      <c r="D97" s="187" t="s">
        <v>165</v>
      </c>
      <c r="E97" s="206" t="s">
        <v>3</v>
      </c>
      <c r="F97" s="207" t="s">
        <v>314</v>
      </c>
      <c r="G97" s="14"/>
      <c r="H97" s="206" t="s">
        <v>3</v>
      </c>
      <c r="I97" s="208"/>
      <c r="J97" s="14"/>
      <c r="K97" s="14"/>
      <c r="L97" s="205"/>
      <c r="M97" s="209"/>
      <c r="N97" s="210"/>
      <c r="O97" s="210"/>
      <c r="P97" s="210"/>
      <c r="Q97" s="210"/>
      <c r="R97" s="210"/>
      <c r="S97" s="210"/>
      <c r="T97" s="21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06" t="s">
        <v>165</v>
      </c>
      <c r="AU97" s="206" t="s">
        <v>82</v>
      </c>
      <c r="AV97" s="14" t="s">
        <v>80</v>
      </c>
      <c r="AW97" s="14" t="s">
        <v>33</v>
      </c>
      <c r="AX97" s="14" t="s">
        <v>72</v>
      </c>
      <c r="AY97" s="206" t="s">
        <v>147</v>
      </c>
    </row>
    <row r="98" s="13" customFormat="1">
      <c r="A98" s="13"/>
      <c r="B98" s="192"/>
      <c r="C98" s="13"/>
      <c r="D98" s="187" t="s">
        <v>165</v>
      </c>
      <c r="E98" s="193" t="s">
        <v>3</v>
      </c>
      <c r="F98" s="194" t="s">
        <v>315</v>
      </c>
      <c r="G98" s="13"/>
      <c r="H98" s="195">
        <v>10.848000000000001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165</v>
      </c>
      <c r="AU98" s="193" t="s">
        <v>82</v>
      </c>
      <c r="AV98" s="13" t="s">
        <v>82</v>
      </c>
      <c r="AW98" s="13" t="s">
        <v>33</v>
      </c>
      <c r="AX98" s="13" t="s">
        <v>80</v>
      </c>
      <c r="AY98" s="193" t="s">
        <v>147</v>
      </c>
    </row>
    <row r="99" s="12" customFormat="1" ht="22.8" customHeight="1">
      <c r="A99" s="12"/>
      <c r="B99" s="160"/>
      <c r="C99" s="12"/>
      <c r="D99" s="161" t="s">
        <v>71</v>
      </c>
      <c r="E99" s="171" t="s">
        <v>265</v>
      </c>
      <c r="F99" s="171" t="s">
        <v>266</v>
      </c>
      <c r="G99" s="12"/>
      <c r="H99" s="12"/>
      <c r="I99" s="163"/>
      <c r="J99" s="172">
        <f>BK99</f>
        <v>0</v>
      </c>
      <c r="K99" s="12"/>
      <c r="L99" s="160"/>
      <c r="M99" s="165"/>
      <c r="N99" s="166"/>
      <c r="O99" s="166"/>
      <c r="P99" s="167">
        <f>SUM(P100:P105)</f>
        <v>0</v>
      </c>
      <c r="Q99" s="166"/>
      <c r="R99" s="167">
        <f>SUM(R100:R105)</f>
        <v>0</v>
      </c>
      <c r="S99" s="166"/>
      <c r="T99" s="168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1" t="s">
        <v>80</v>
      </c>
      <c r="AT99" s="169" t="s">
        <v>71</v>
      </c>
      <c r="AU99" s="169" t="s">
        <v>80</v>
      </c>
      <c r="AY99" s="161" t="s">
        <v>147</v>
      </c>
      <c r="BK99" s="170">
        <f>SUM(BK100:BK105)</f>
        <v>0</v>
      </c>
    </row>
    <row r="100" s="2" customFormat="1" ht="24.15" customHeight="1">
      <c r="A100" s="39"/>
      <c r="B100" s="173"/>
      <c r="C100" s="174" t="s">
        <v>166</v>
      </c>
      <c r="D100" s="174" t="s">
        <v>150</v>
      </c>
      <c r="E100" s="175" t="s">
        <v>270</v>
      </c>
      <c r="F100" s="176" t="s">
        <v>271</v>
      </c>
      <c r="G100" s="177" t="s">
        <v>259</v>
      </c>
      <c r="H100" s="178">
        <v>39.052999999999997</v>
      </c>
      <c r="I100" s="179"/>
      <c r="J100" s="180">
        <f>ROUND(I100*H100,2)</f>
        <v>0</v>
      </c>
      <c r="K100" s="176" t="s">
        <v>241</v>
      </c>
      <c r="L100" s="40"/>
      <c r="M100" s="181" t="s">
        <v>3</v>
      </c>
      <c r="N100" s="182" t="s">
        <v>43</v>
      </c>
      <c r="O100" s="73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5" t="s">
        <v>173</v>
      </c>
      <c r="AT100" s="185" t="s">
        <v>150</v>
      </c>
      <c r="AU100" s="185" t="s">
        <v>82</v>
      </c>
      <c r="AY100" s="20" t="s">
        <v>147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0" t="s">
        <v>80</v>
      </c>
      <c r="BK100" s="186">
        <f>ROUND(I100*H100,2)</f>
        <v>0</v>
      </c>
      <c r="BL100" s="20" t="s">
        <v>173</v>
      </c>
      <c r="BM100" s="185" t="s">
        <v>316</v>
      </c>
    </row>
    <row r="101" s="2" customFormat="1">
      <c r="A101" s="39"/>
      <c r="B101" s="40"/>
      <c r="C101" s="39"/>
      <c r="D101" s="203" t="s">
        <v>243</v>
      </c>
      <c r="E101" s="39"/>
      <c r="F101" s="204" t="s">
        <v>273</v>
      </c>
      <c r="G101" s="39"/>
      <c r="H101" s="39"/>
      <c r="I101" s="189"/>
      <c r="J101" s="39"/>
      <c r="K101" s="39"/>
      <c r="L101" s="40"/>
      <c r="M101" s="190"/>
      <c r="N101" s="191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243</v>
      </c>
      <c r="AU101" s="20" t="s">
        <v>82</v>
      </c>
    </row>
    <row r="102" s="2" customFormat="1" ht="24.15" customHeight="1">
      <c r="A102" s="39"/>
      <c r="B102" s="173"/>
      <c r="C102" s="174" t="s">
        <v>173</v>
      </c>
      <c r="D102" s="174" t="s">
        <v>150</v>
      </c>
      <c r="E102" s="175" t="s">
        <v>274</v>
      </c>
      <c r="F102" s="176" t="s">
        <v>300</v>
      </c>
      <c r="G102" s="177" t="s">
        <v>259</v>
      </c>
      <c r="H102" s="178">
        <v>39.052999999999997</v>
      </c>
      <c r="I102" s="179"/>
      <c r="J102" s="180">
        <f>ROUND(I102*H102,2)</f>
        <v>0</v>
      </c>
      <c r="K102" s="176" t="s">
        <v>241</v>
      </c>
      <c r="L102" s="40"/>
      <c r="M102" s="181" t="s">
        <v>3</v>
      </c>
      <c r="N102" s="182" t="s">
        <v>43</v>
      </c>
      <c r="O102" s="7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5" t="s">
        <v>173</v>
      </c>
      <c r="AT102" s="185" t="s">
        <v>150</v>
      </c>
      <c r="AU102" s="185" t="s">
        <v>82</v>
      </c>
      <c r="AY102" s="20" t="s">
        <v>147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0" t="s">
        <v>80</v>
      </c>
      <c r="BK102" s="186">
        <f>ROUND(I102*H102,2)</f>
        <v>0</v>
      </c>
      <c r="BL102" s="20" t="s">
        <v>173</v>
      </c>
      <c r="BM102" s="185" t="s">
        <v>317</v>
      </c>
    </row>
    <row r="103" s="2" customFormat="1">
      <c r="A103" s="39"/>
      <c r="B103" s="40"/>
      <c r="C103" s="39"/>
      <c r="D103" s="203" t="s">
        <v>243</v>
      </c>
      <c r="E103" s="39"/>
      <c r="F103" s="204" t="s">
        <v>277</v>
      </c>
      <c r="G103" s="39"/>
      <c r="H103" s="39"/>
      <c r="I103" s="189"/>
      <c r="J103" s="39"/>
      <c r="K103" s="39"/>
      <c r="L103" s="40"/>
      <c r="M103" s="190"/>
      <c r="N103" s="191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243</v>
      </c>
      <c r="AU103" s="20" t="s">
        <v>82</v>
      </c>
    </row>
    <row r="104" s="2" customFormat="1" ht="16.5" customHeight="1">
      <c r="A104" s="39"/>
      <c r="B104" s="173"/>
      <c r="C104" s="174" t="s">
        <v>146</v>
      </c>
      <c r="D104" s="174" t="s">
        <v>150</v>
      </c>
      <c r="E104" s="175" t="s">
        <v>283</v>
      </c>
      <c r="F104" s="176" t="s">
        <v>284</v>
      </c>
      <c r="G104" s="177" t="s">
        <v>259</v>
      </c>
      <c r="H104" s="178">
        <v>39.052999999999997</v>
      </c>
      <c r="I104" s="179"/>
      <c r="J104" s="180">
        <f>ROUND(I104*H104,2)</f>
        <v>0</v>
      </c>
      <c r="K104" s="176" t="s">
        <v>241</v>
      </c>
      <c r="L104" s="40"/>
      <c r="M104" s="181" t="s">
        <v>3</v>
      </c>
      <c r="N104" s="182" t="s">
        <v>43</v>
      </c>
      <c r="O104" s="7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85" t="s">
        <v>173</v>
      </c>
      <c r="AT104" s="185" t="s">
        <v>150</v>
      </c>
      <c r="AU104" s="185" t="s">
        <v>82</v>
      </c>
      <c r="AY104" s="20" t="s">
        <v>147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0" t="s">
        <v>80</v>
      </c>
      <c r="BK104" s="186">
        <f>ROUND(I104*H104,2)</f>
        <v>0</v>
      </c>
      <c r="BL104" s="20" t="s">
        <v>173</v>
      </c>
      <c r="BM104" s="185" t="s">
        <v>318</v>
      </c>
    </row>
    <row r="105" s="2" customFormat="1">
      <c r="A105" s="39"/>
      <c r="B105" s="40"/>
      <c r="C105" s="39"/>
      <c r="D105" s="203" t="s">
        <v>243</v>
      </c>
      <c r="E105" s="39"/>
      <c r="F105" s="204" t="s">
        <v>286</v>
      </c>
      <c r="G105" s="39"/>
      <c r="H105" s="39"/>
      <c r="I105" s="189"/>
      <c r="J105" s="39"/>
      <c r="K105" s="39"/>
      <c r="L105" s="40"/>
      <c r="M105" s="220"/>
      <c r="N105" s="221"/>
      <c r="O105" s="222"/>
      <c r="P105" s="222"/>
      <c r="Q105" s="222"/>
      <c r="R105" s="222"/>
      <c r="S105" s="222"/>
      <c r="T105" s="223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243</v>
      </c>
      <c r="AU105" s="20" t="s">
        <v>82</v>
      </c>
    </row>
    <row r="106" s="2" customFormat="1" ht="6.96" customHeight="1">
      <c r="A106" s="39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40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autoFilter ref="C87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1/961055111"/>
    <hyperlink ref="F96" r:id="rId2" display="https://podminky.urs.cz/item/CS_URS_2024_01/962052211"/>
    <hyperlink ref="F101" r:id="rId3" display="https://podminky.urs.cz/item/CS_URS_2024_01/997006006"/>
    <hyperlink ref="F103" r:id="rId4" display="https://podminky.urs.cz/item/CS_URS_2024_01/997221551"/>
    <hyperlink ref="F105" r:id="rId5" display="https://podminky.urs.cz/item/CS_URS_2024_01/997221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1" customFormat="1" ht="12" customHeight="1">
      <c r="B8" s="23"/>
      <c r="D8" s="33" t="s">
        <v>118</v>
      </c>
      <c r="L8" s="23"/>
    </row>
    <row r="9" s="2" customFormat="1" ht="16.5" customHeight="1">
      <c r="A9" s="39"/>
      <c r="B9" s="40"/>
      <c r="C9" s="39"/>
      <c r="D9" s="39"/>
      <c r="E9" s="124" t="s">
        <v>229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230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319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31.5.2024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27</v>
      </c>
      <c r="F17" s="39"/>
      <c r="G17" s="39"/>
      <c r="H17" s="39"/>
      <c r="I17" s="33" t="s">
        <v>28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29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28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31</v>
      </c>
      <c r="E22" s="39"/>
      <c r="F22" s="39"/>
      <c r="G22" s="39"/>
      <c r="H22" s="39"/>
      <c r="I22" s="33" t="s">
        <v>26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28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120</v>
      </c>
      <c r="F26" s="39"/>
      <c r="G26" s="39"/>
      <c r="H26" s="39"/>
      <c r="I26" s="33" t="s">
        <v>28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26"/>
      <c r="B29" s="127"/>
      <c r="C29" s="126"/>
      <c r="D29" s="126"/>
      <c r="E29" s="37" t="s">
        <v>37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ROUND(J87,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ROUND((SUM(BE87:BE91)),  2)</f>
        <v>0</v>
      </c>
      <c r="G35" s="39"/>
      <c r="H35" s="39"/>
      <c r="I35" s="132">
        <v>0.20999999999999999</v>
      </c>
      <c r="J35" s="131">
        <f>ROUND(((SUM(BE87:BE91))*I35),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ROUND((SUM(BF87:BF91)),  2)</f>
        <v>0</v>
      </c>
      <c r="G36" s="39"/>
      <c r="H36" s="39"/>
      <c r="I36" s="132">
        <v>0.12</v>
      </c>
      <c r="J36" s="131">
        <f>ROUND(((SUM(BF87:BF91))*I36),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ROUND((SUM(BG87:BG91)),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ROUND((SUM(BH87:BH91)),  2)</f>
        <v>0</v>
      </c>
      <c r="G38" s="39"/>
      <c r="H38" s="39"/>
      <c r="I38" s="132">
        <v>0.12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ROUND((SUM(BI87:BI91)),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121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Překladiště a sběrný dvůr TS Bruntál - 0. etapa_soutěž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118</v>
      </c>
      <c r="L51" s="23"/>
    </row>
    <row r="52" s="2" customFormat="1" ht="16.5" customHeight="1">
      <c r="A52" s="39"/>
      <c r="B52" s="40"/>
      <c r="C52" s="39"/>
      <c r="D52" s="39"/>
      <c r="E52" s="124" t="s">
        <v>229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230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006 - Bourání kontejnerů a UNIMO buňky usazené na zpevněných plochách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>Bruntál</v>
      </c>
      <c r="G56" s="39"/>
      <c r="H56" s="39"/>
      <c r="I56" s="33" t="s">
        <v>23</v>
      </c>
      <c r="J56" s="65" t="str">
        <f>IF(J14="","",J14)</f>
        <v>31.5.2024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>TS Bruntál s.ro.</v>
      </c>
      <c r="G58" s="39"/>
      <c r="H58" s="39"/>
      <c r="I58" s="33" t="s">
        <v>31</v>
      </c>
      <c r="J58" s="37" t="str">
        <f>E23</f>
        <v>SHB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Ing. Petr Fraš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122</v>
      </c>
      <c r="D61" s="133"/>
      <c r="E61" s="133"/>
      <c r="F61" s="133"/>
      <c r="G61" s="133"/>
      <c r="H61" s="133"/>
      <c r="I61" s="133"/>
      <c r="J61" s="140" t="s">
        <v>123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J87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124</v>
      </c>
    </row>
    <row r="64" s="9" customFormat="1" ht="24.96" customHeight="1">
      <c r="A64" s="9"/>
      <c r="B64" s="142"/>
      <c r="C64" s="9"/>
      <c r="D64" s="143" t="s">
        <v>320</v>
      </c>
      <c r="E64" s="144"/>
      <c r="F64" s="144"/>
      <c r="G64" s="144"/>
      <c r="H64" s="144"/>
      <c r="I64" s="144"/>
      <c r="J64" s="145">
        <f>J88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321</v>
      </c>
      <c r="E65" s="148"/>
      <c r="F65" s="148"/>
      <c r="G65" s="148"/>
      <c r="H65" s="148"/>
      <c r="I65" s="148"/>
      <c r="J65" s="149">
        <f>J89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39"/>
      <c r="D66" s="39"/>
      <c r="E66" s="39"/>
      <c r="F66" s="39"/>
      <c r="G66" s="39"/>
      <c r="H66" s="39"/>
      <c r="I66" s="39"/>
      <c r="J66" s="39"/>
      <c r="K66" s="39"/>
      <c r="L66" s="12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132</v>
      </c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39"/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17</v>
      </c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39"/>
      <c r="D75" s="39"/>
      <c r="E75" s="124" t="str">
        <f>E7</f>
        <v>Překladiště a sběrný dvůr TS Bruntál - 0. etapa_soutěž</v>
      </c>
      <c r="F75" s="33"/>
      <c r="G75" s="33"/>
      <c r="H75" s="33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3"/>
      <c r="C76" s="33" t="s">
        <v>118</v>
      </c>
      <c r="L76" s="23"/>
    </row>
    <row r="77" s="2" customFormat="1" ht="16.5" customHeight="1">
      <c r="A77" s="39"/>
      <c r="B77" s="40"/>
      <c r="C77" s="39"/>
      <c r="D77" s="39"/>
      <c r="E77" s="124" t="s">
        <v>229</v>
      </c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230</v>
      </c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63" t="str">
        <f>E11</f>
        <v>006 - Bourání kontejnerů a UNIMO buňky usazené na zpevněných plochách</v>
      </c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39"/>
      <c r="E81" s="39"/>
      <c r="F81" s="28" t="str">
        <f>F14</f>
        <v>Bruntál</v>
      </c>
      <c r="G81" s="39"/>
      <c r="H81" s="39"/>
      <c r="I81" s="33" t="s">
        <v>23</v>
      </c>
      <c r="J81" s="65" t="str">
        <f>IF(J14="","",J14)</f>
        <v>31.5.2024</v>
      </c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39"/>
      <c r="E83" s="39"/>
      <c r="F83" s="28" t="str">
        <f>E17</f>
        <v>TS Bruntál s.ro.</v>
      </c>
      <c r="G83" s="39"/>
      <c r="H83" s="39"/>
      <c r="I83" s="33" t="s">
        <v>31</v>
      </c>
      <c r="J83" s="37" t="str">
        <f>E23</f>
        <v>SHB a.s.</v>
      </c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39"/>
      <c r="E84" s="39"/>
      <c r="F84" s="28" t="str">
        <f>IF(E20="","",E20)</f>
        <v>Vyplň údaj</v>
      </c>
      <c r="G84" s="39"/>
      <c r="H84" s="39"/>
      <c r="I84" s="33" t="s">
        <v>34</v>
      </c>
      <c r="J84" s="37" t="str">
        <f>E26</f>
        <v>Ing. Petr Fraš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50"/>
      <c r="B86" s="151"/>
      <c r="C86" s="152" t="s">
        <v>133</v>
      </c>
      <c r="D86" s="153" t="s">
        <v>57</v>
      </c>
      <c r="E86" s="153" t="s">
        <v>53</v>
      </c>
      <c r="F86" s="153" t="s">
        <v>54</v>
      </c>
      <c r="G86" s="153" t="s">
        <v>134</v>
      </c>
      <c r="H86" s="153" t="s">
        <v>135</v>
      </c>
      <c r="I86" s="153" t="s">
        <v>136</v>
      </c>
      <c r="J86" s="153" t="s">
        <v>123</v>
      </c>
      <c r="K86" s="154" t="s">
        <v>137</v>
      </c>
      <c r="L86" s="155"/>
      <c r="M86" s="81" t="s">
        <v>3</v>
      </c>
      <c r="N86" s="82" t="s">
        <v>42</v>
      </c>
      <c r="O86" s="82" t="s">
        <v>138</v>
      </c>
      <c r="P86" s="82" t="s">
        <v>139</v>
      </c>
      <c r="Q86" s="82" t="s">
        <v>140</v>
      </c>
      <c r="R86" s="82" t="s">
        <v>141</v>
      </c>
      <c r="S86" s="82" t="s">
        <v>142</v>
      </c>
      <c r="T86" s="83" t="s">
        <v>143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="2" customFormat="1" ht="22.8" customHeight="1">
      <c r="A87" s="39"/>
      <c r="B87" s="40"/>
      <c r="C87" s="88" t="s">
        <v>144</v>
      </c>
      <c r="D87" s="39"/>
      <c r="E87" s="39"/>
      <c r="F87" s="39"/>
      <c r="G87" s="39"/>
      <c r="H87" s="39"/>
      <c r="I87" s="39"/>
      <c r="J87" s="156">
        <f>BK87</f>
        <v>0</v>
      </c>
      <c r="K87" s="39"/>
      <c r="L87" s="40"/>
      <c r="M87" s="84"/>
      <c r="N87" s="69"/>
      <c r="O87" s="85"/>
      <c r="P87" s="157">
        <f>P88</f>
        <v>0</v>
      </c>
      <c r="Q87" s="85"/>
      <c r="R87" s="157">
        <f>R88</f>
        <v>0</v>
      </c>
      <c r="S87" s="85"/>
      <c r="T87" s="158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71</v>
      </c>
      <c r="AU87" s="20" t="s">
        <v>124</v>
      </c>
      <c r="BK87" s="159">
        <f>BK88</f>
        <v>0</v>
      </c>
    </row>
    <row r="88" s="12" customFormat="1" ht="25.92" customHeight="1">
      <c r="A88" s="12"/>
      <c r="B88" s="160"/>
      <c r="C88" s="12"/>
      <c r="D88" s="161" t="s">
        <v>71</v>
      </c>
      <c r="E88" s="162" t="s">
        <v>322</v>
      </c>
      <c r="F88" s="162" t="s">
        <v>323</v>
      </c>
      <c r="G88" s="12"/>
      <c r="H88" s="12"/>
      <c r="I88" s="163"/>
      <c r="J88" s="164">
        <f>BK88</f>
        <v>0</v>
      </c>
      <c r="K88" s="12"/>
      <c r="L88" s="160"/>
      <c r="M88" s="165"/>
      <c r="N88" s="166"/>
      <c r="O88" s="166"/>
      <c r="P88" s="167">
        <f>P89</f>
        <v>0</v>
      </c>
      <c r="Q88" s="166"/>
      <c r="R88" s="167">
        <f>R89</f>
        <v>0</v>
      </c>
      <c r="S88" s="166"/>
      <c r="T88" s="16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61" t="s">
        <v>173</v>
      </c>
      <c r="AT88" s="169" t="s">
        <v>71</v>
      </c>
      <c r="AU88" s="169" t="s">
        <v>72</v>
      </c>
      <c r="AY88" s="161" t="s">
        <v>147</v>
      </c>
      <c r="BK88" s="170">
        <f>BK89</f>
        <v>0</v>
      </c>
    </row>
    <row r="89" s="12" customFormat="1" ht="22.8" customHeight="1">
      <c r="A89" s="12"/>
      <c r="B89" s="160"/>
      <c r="C89" s="12"/>
      <c r="D89" s="161" t="s">
        <v>71</v>
      </c>
      <c r="E89" s="171" t="s">
        <v>324</v>
      </c>
      <c r="F89" s="171" t="s">
        <v>325</v>
      </c>
      <c r="G89" s="12"/>
      <c r="H89" s="12"/>
      <c r="I89" s="163"/>
      <c r="J89" s="172">
        <f>BK89</f>
        <v>0</v>
      </c>
      <c r="K89" s="12"/>
      <c r="L89" s="160"/>
      <c r="M89" s="165"/>
      <c r="N89" s="166"/>
      <c r="O89" s="166"/>
      <c r="P89" s="167">
        <f>SUM(P90:P91)</f>
        <v>0</v>
      </c>
      <c r="Q89" s="166"/>
      <c r="R89" s="167">
        <f>SUM(R90:R91)</f>
        <v>0</v>
      </c>
      <c r="S89" s="166"/>
      <c r="T89" s="168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61" t="s">
        <v>173</v>
      </c>
      <c r="AT89" s="169" t="s">
        <v>71</v>
      </c>
      <c r="AU89" s="169" t="s">
        <v>80</v>
      </c>
      <c r="AY89" s="161" t="s">
        <v>147</v>
      </c>
      <c r="BK89" s="170">
        <f>SUM(BK90:BK91)</f>
        <v>0</v>
      </c>
    </row>
    <row r="90" s="2" customFormat="1" ht="16.5" customHeight="1">
      <c r="A90" s="39"/>
      <c r="B90" s="173"/>
      <c r="C90" s="174" t="s">
        <v>80</v>
      </c>
      <c r="D90" s="174" t="s">
        <v>150</v>
      </c>
      <c r="E90" s="175" t="s">
        <v>326</v>
      </c>
      <c r="F90" s="176" t="s">
        <v>327</v>
      </c>
      <c r="G90" s="177" t="s">
        <v>328</v>
      </c>
      <c r="H90" s="178">
        <v>1</v>
      </c>
      <c r="I90" s="179"/>
      <c r="J90" s="180">
        <f>ROUND(I90*H90,2)</f>
        <v>0</v>
      </c>
      <c r="K90" s="176" t="s">
        <v>162</v>
      </c>
      <c r="L90" s="40"/>
      <c r="M90" s="181" t="s">
        <v>3</v>
      </c>
      <c r="N90" s="182" t="s">
        <v>43</v>
      </c>
      <c r="O90" s="7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85" t="s">
        <v>329</v>
      </c>
      <c r="AT90" s="185" t="s">
        <v>150</v>
      </c>
      <c r="AU90" s="185" t="s">
        <v>82</v>
      </c>
      <c r="AY90" s="20" t="s">
        <v>147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20" t="s">
        <v>80</v>
      </c>
      <c r="BK90" s="186">
        <f>ROUND(I90*H90,2)</f>
        <v>0</v>
      </c>
      <c r="BL90" s="20" t="s">
        <v>329</v>
      </c>
      <c r="BM90" s="185" t="s">
        <v>330</v>
      </c>
    </row>
    <row r="91" s="2" customFormat="1" ht="16.5" customHeight="1">
      <c r="A91" s="39"/>
      <c r="B91" s="173"/>
      <c r="C91" s="174" t="s">
        <v>82</v>
      </c>
      <c r="D91" s="174" t="s">
        <v>150</v>
      </c>
      <c r="E91" s="175" t="s">
        <v>331</v>
      </c>
      <c r="F91" s="176" t="s">
        <v>332</v>
      </c>
      <c r="G91" s="177" t="s">
        <v>333</v>
      </c>
      <c r="H91" s="178">
        <v>1</v>
      </c>
      <c r="I91" s="179"/>
      <c r="J91" s="180">
        <f>ROUND(I91*H91,2)</f>
        <v>0</v>
      </c>
      <c r="K91" s="176" t="s">
        <v>162</v>
      </c>
      <c r="L91" s="40"/>
      <c r="M91" s="224" t="s">
        <v>3</v>
      </c>
      <c r="N91" s="225" t="s">
        <v>43</v>
      </c>
      <c r="O91" s="222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5" t="s">
        <v>329</v>
      </c>
      <c r="AT91" s="185" t="s">
        <v>150</v>
      </c>
      <c r="AU91" s="185" t="s">
        <v>82</v>
      </c>
      <c r="AY91" s="20" t="s">
        <v>147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0" t="s">
        <v>80</v>
      </c>
      <c r="BK91" s="186">
        <f>ROUND(I91*H91,2)</f>
        <v>0</v>
      </c>
      <c r="BL91" s="20" t="s">
        <v>329</v>
      </c>
      <c r="BM91" s="185" t="s">
        <v>334</v>
      </c>
    </row>
    <row r="92" s="2" customFormat="1" ht="6.96" customHeight="1">
      <c r="A92" s="39"/>
      <c r="B92" s="56"/>
      <c r="C92" s="57"/>
      <c r="D92" s="57"/>
      <c r="E92" s="57"/>
      <c r="F92" s="57"/>
      <c r="G92" s="57"/>
      <c r="H92" s="57"/>
      <c r="I92" s="57"/>
      <c r="J92" s="57"/>
      <c r="K92" s="57"/>
      <c r="L92" s="40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autoFilter ref="C86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1" customFormat="1" ht="12" customHeight="1">
      <c r="B8" s="23"/>
      <c r="D8" s="33" t="s">
        <v>118</v>
      </c>
      <c r="L8" s="23"/>
    </row>
    <row r="9" s="2" customFormat="1" ht="16.5" customHeight="1">
      <c r="A9" s="39"/>
      <c r="B9" s="40"/>
      <c r="C9" s="39"/>
      <c r="D9" s="39"/>
      <c r="E9" s="124" t="s">
        <v>229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230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335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31.5.2024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27</v>
      </c>
      <c r="F17" s="39"/>
      <c r="G17" s="39"/>
      <c r="H17" s="39"/>
      <c r="I17" s="33" t="s">
        <v>28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29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28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31</v>
      </c>
      <c r="E22" s="39"/>
      <c r="F22" s="39"/>
      <c r="G22" s="39"/>
      <c r="H22" s="39"/>
      <c r="I22" s="33" t="s">
        <v>26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28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120</v>
      </c>
      <c r="F26" s="39"/>
      <c r="G26" s="39"/>
      <c r="H26" s="39"/>
      <c r="I26" s="33" t="s">
        <v>28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26"/>
      <c r="B29" s="127"/>
      <c r="C29" s="126"/>
      <c r="D29" s="126"/>
      <c r="E29" s="37" t="s">
        <v>37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ROUND(J88,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ROUND((SUM(BE88:BE109)),  2)</f>
        <v>0</v>
      </c>
      <c r="G35" s="39"/>
      <c r="H35" s="39"/>
      <c r="I35" s="132">
        <v>0.20999999999999999</v>
      </c>
      <c r="J35" s="131">
        <f>ROUND(((SUM(BE88:BE109))*I35),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ROUND((SUM(BF88:BF109)),  2)</f>
        <v>0</v>
      </c>
      <c r="G36" s="39"/>
      <c r="H36" s="39"/>
      <c r="I36" s="132">
        <v>0.12</v>
      </c>
      <c r="J36" s="131">
        <f>ROUND(((SUM(BF88:BF109))*I36),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ROUND((SUM(BG88:BG109)),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ROUND((SUM(BH88:BH109)),  2)</f>
        <v>0</v>
      </c>
      <c r="G38" s="39"/>
      <c r="H38" s="39"/>
      <c r="I38" s="132">
        <v>0.12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ROUND((SUM(BI88:BI109)),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121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Překladiště a sběrný dvůr TS Bruntál - 0. etapa_soutěž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118</v>
      </c>
      <c r="L51" s="23"/>
    </row>
    <row r="52" s="2" customFormat="1" ht="16.5" customHeight="1">
      <c r="A52" s="39"/>
      <c r="B52" s="40"/>
      <c r="C52" s="39"/>
      <c r="D52" s="39"/>
      <c r="E52" s="124" t="s">
        <v>229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230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008 - Bourání oplocení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>Bruntál</v>
      </c>
      <c r="G56" s="39"/>
      <c r="H56" s="39"/>
      <c r="I56" s="33" t="s">
        <v>23</v>
      </c>
      <c r="J56" s="65" t="str">
        <f>IF(J14="","",J14)</f>
        <v>31.5.2024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>TS Bruntál s.ro.</v>
      </c>
      <c r="G58" s="39"/>
      <c r="H58" s="39"/>
      <c r="I58" s="33" t="s">
        <v>31</v>
      </c>
      <c r="J58" s="37" t="str">
        <f>E23</f>
        <v>SHB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Ing. Petr Fraš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122</v>
      </c>
      <c r="D61" s="133"/>
      <c r="E61" s="133"/>
      <c r="F61" s="133"/>
      <c r="G61" s="133"/>
      <c r="H61" s="133"/>
      <c r="I61" s="133"/>
      <c r="J61" s="140" t="s">
        <v>123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J88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124</v>
      </c>
    </row>
    <row r="64" s="9" customFormat="1" ht="24.96" customHeight="1">
      <c r="A64" s="9"/>
      <c r="B64" s="142"/>
      <c r="C64" s="9"/>
      <c r="D64" s="143" t="s">
        <v>232</v>
      </c>
      <c r="E64" s="144"/>
      <c r="F64" s="144"/>
      <c r="G64" s="144"/>
      <c r="H64" s="144"/>
      <c r="I64" s="144"/>
      <c r="J64" s="145">
        <f>J89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233</v>
      </c>
      <c r="E65" s="148"/>
      <c r="F65" s="148"/>
      <c r="G65" s="148"/>
      <c r="H65" s="148"/>
      <c r="I65" s="148"/>
      <c r="J65" s="149">
        <f>J90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234</v>
      </c>
      <c r="E66" s="148"/>
      <c r="F66" s="148"/>
      <c r="G66" s="148"/>
      <c r="H66" s="148"/>
      <c r="I66" s="148"/>
      <c r="J66" s="149">
        <f>J100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132</v>
      </c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124" t="str">
        <f>E7</f>
        <v>Překladiště a sběrný dvůr TS Bruntál - 0. etapa_soutěž</v>
      </c>
      <c r="F76" s="33"/>
      <c r="G76" s="33"/>
      <c r="H76" s="33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3"/>
      <c r="C77" s="33" t="s">
        <v>118</v>
      </c>
      <c r="L77" s="23"/>
    </row>
    <row r="78" s="2" customFormat="1" ht="16.5" customHeight="1">
      <c r="A78" s="39"/>
      <c r="B78" s="40"/>
      <c r="C78" s="39"/>
      <c r="D78" s="39"/>
      <c r="E78" s="124" t="s">
        <v>229</v>
      </c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230</v>
      </c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39"/>
      <c r="D80" s="39"/>
      <c r="E80" s="63" t="str">
        <f>E11</f>
        <v>008 - Bourání oplocení</v>
      </c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39"/>
      <c r="E82" s="39"/>
      <c r="F82" s="28" t="str">
        <f>F14</f>
        <v>Bruntál</v>
      </c>
      <c r="G82" s="39"/>
      <c r="H82" s="39"/>
      <c r="I82" s="33" t="s">
        <v>23</v>
      </c>
      <c r="J82" s="65" t="str">
        <f>IF(J14="","",J14)</f>
        <v>31.5.2024</v>
      </c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39"/>
      <c r="E84" s="39"/>
      <c r="F84" s="28" t="str">
        <f>E17</f>
        <v>TS Bruntál s.ro.</v>
      </c>
      <c r="G84" s="39"/>
      <c r="H84" s="39"/>
      <c r="I84" s="33" t="s">
        <v>31</v>
      </c>
      <c r="J84" s="37" t="str">
        <f>E23</f>
        <v>SHB a.s.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39"/>
      <c r="E85" s="39"/>
      <c r="F85" s="28" t="str">
        <f>IF(E20="","",E20)</f>
        <v>Vyplň údaj</v>
      </c>
      <c r="G85" s="39"/>
      <c r="H85" s="39"/>
      <c r="I85" s="33" t="s">
        <v>34</v>
      </c>
      <c r="J85" s="37" t="str">
        <f>E26</f>
        <v>Ing. Petr Fraš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50"/>
      <c r="B87" s="151"/>
      <c r="C87" s="152" t="s">
        <v>133</v>
      </c>
      <c r="D87" s="153" t="s">
        <v>57</v>
      </c>
      <c r="E87" s="153" t="s">
        <v>53</v>
      </c>
      <c r="F87" s="153" t="s">
        <v>54</v>
      </c>
      <c r="G87" s="153" t="s">
        <v>134</v>
      </c>
      <c r="H87" s="153" t="s">
        <v>135</v>
      </c>
      <c r="I87" s="153" t="s">
        <v>136</v>
      </c>
      <c r="J87" s="153" t="s">
        <v>123</v>
      </c>
      <c r="K87" s="154" t="s">
        <v>137</v>
      </c>
      <c r="L87" s="155"/>
      <c r="M87" s="81" t="s">
        <v>3</v>
      </c>
      <c r="N87" s="82" t="s">
        <v>42</v>
      </c>
      <c r="O87" s="82" t="s">
        <v>138</v>
      </c>
      <c r="P87" s="82" t="s">
        <v>139</v>
      </c>
      <c r="Q87" s="82" t="s">
        <v>140</v>
      </c>
      <c r="R87" s="82" t="s">
        <v>141</v>
      </c>
      <c r="S87" s="82" t="s">
        <v>142</v>
      </c>
      <c r="T87" s="83" t="s">
        <v>143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="2" customFormat="1" ht="22.8" customHeight="1">
      <c r="A88" s="39"/>
      <c r="B88" s="40"/>
      <c r="C88" s="88" t="s">
        <v>144</v>
      </c>
      <c r="D88" s="39"/>
      <c r="E88" s="39"/>
      <c r="F88" s="39"/>
      <c r="G88" s="39"/>
      <c r="H88" s="39"/>
      <c r="I88" s="39"/>
      <c r="J88" s="156">
        <f>BK88</f>
        <v>0</v>
      </c>
      <c r="K88" s="39"/>
      <c r="L88" s="40"/>
      <c r="M88" s="84"/>
      <c r="N88" s="69"/>
      <c r="O88" s="85"/>
      <c r="P88" s="157">
        <f>P89</f>
        <v>0</v>
      </c>
      <c r="Q88" s="85"/>
      <c r="R88" s="157">
        <f>R89</f>
        <v>0</v>
      </c>
      <c r="S88" s="85"/>
      <c r="T88" s="158">
        <f>T89</f>
        <v>10.345740000000001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71</v>
      </c>
      <c r="AU88" s="20" t="s">
        <v>124</v>
      </c>
      <c r="BK88" s="159">
        <f>BK89</f>
        <v>0</v>
      </c>
    </row>
    <row r="89" s="12" customFormat="1" ht="25.92" customHeight="1">
      <c r="A89" s="12"/>
      <c r="B89" s="160"/>
      <c r="C89" s="12"/>
      <c r="D89" s="161" t="s">
        <v>71</v>
      </c>
      <c r="E89" s="162" t="s">
        <v>235</v>
      </c>
      <c r="F89" s="162" t="s">
        <v>236</v>
      </c>
      <c r="G89" s="12"/>
      <c r="H89" s="12"/>
      <c r="I89" s="163"/>
      <c r="J89" s="164">
        <f>BK89</f>
        <v>0</v>
      </c>
      <c r="K89" s="12"/>
      <c r="L89" s="160"/>
      <c r="M89" s="165"/>
      <c r="N89" s="166"/>
      <c r="O89" s="166"/>
      <c r="P89" s="167">
        <f>P90+P100</f>
        <v>0</v>
      </c>
      <c r="Q89" s="166"/>
      <c r="R89" s="167">
        <f>R90+R100</f>
        <v>0</v>
      </c>
      <c r="S89" s="166"/>
      <c r="T89" s="168">
        <f>T90+T100</f>
        <v>10.345740000000001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61" t="s">
        <v>80</v>
      </c>
      <c r="AT89" s="169" t="s">
        <v>71</v>
      </c>
      <c r="AU89" s="169" t="s">
        <v>72</v>
      </c>
      <c r="AY89" s="161" t="s">
        <v>147</v>
      </c>
      <c r="BK89" s="170">
        <f>BK90+BK100</f>
        <v>0</v>
      </c>
    </row>
    <row r="90" s="12" customFormat="1" ht="22.8" customHeight="1">
      <c r="A90" s="12"/>
      <c r="B90" s="160"/>
      <c r="C90" s="12"/>
      <c r="D90" s="161" t="s">
        <v>71</v>
      </c>
      <c r="E90" s="171" t="s">
        <v>199</v>
      </c>
      <c r="F90" s="171" t="s">
        <v>237</v>
      </c>
      <c r="G90" s="12"/>
      <c r="H90" s="12"/>
      <c r="I90" s="163"/>
      <c r="J90" s="172">
        <f>BK90</f>
        <v>0</v>
      </c>
      <c r="K90" s="12"/>
      <c r="L90" s="160"/>
      <c r="M90" s="165"/>
      <c r="N90" s="166"/>
      <c r="O90" s="166"/>
      <c r="P90" s="167">
        <f>SUM(P91:P99)</f>
        <v>0</v>
      </c>
      <c r="Q90" s="166"/>
      <c r="R90" s="167">
        <f>SUM(R91:R99)</f>
        <v>0</v>
      </c>
      <c r="S90" s="166"/>
      <c r="T90" s="168">
        <f>SUM(T91:T99)</f>
        <v>10.345740000000001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61" t="s">
        <v>80</v>
      </c>
      <c r="AT90" s="169" t="s">
        <v>71</v>
      </c>
      <c r="AU90" s="169" t="s">
        <v>80</v>
      </c>
      <c r="AY90" s="161" t="s">
        <v>147</v>
      </c>
      <c r="BK90" s="170">
        <f>SUM(BK91:BK99)</f>
        <v>0</v>
      </c>
    </row>
    <row r="91" s="2" customFormat="1" ht="16.5" customHeight="1">
      <c r="A91" s="39"/>
      <c r="B91" s="173"/>
      <c r="C91" s="174" t="s">
        <v>80</v>
      </c>
      <c r="D91" s="174" t="s">
        <v>150</v>
      </c>
      <c r="E91" s="175" t="s">
        <v>336</v>
      </c>
      <c r="F91" s="176" t="s">
        <v>337</v>
      </c>
      <c r="G91" s="177" t="s">
        <v>240</v>
      </c>
      <c r="H91" s="178">
        <v>5.04</v>
      </c>
      <c r="I91" s="179"/>
      <c r="J91" s="180">
        <f>ROUND(I91*H91,2)</f>
        <v>0</v>
      </c>
      <c r="K91" s="176" t="s">
        <v>241</v>
      </c>
      <c r="L91" s="40"/>
      <c r="M91" s="181" t="s">
        <v>3</v>
      </c>
      <c r="N91" s="182" t="s">
        <v>43</v>
      </c>
      <c r="O91" s="73"/>
      <c r="P91" s="183">
        <f>O91*H91</f>
        <v>0</v>
      </c>
      <c r="Q91" s="183">
        <v>0</v>
      </c>
      <c r="R91" s="183">
        <f>Q91*H91</f>
        <v>0</v>
      </c>
      <c r="S91" s="183">
        <v>2</v>
      </c>
      <c r="T91" s="184">
        <f>S91*H91</f>
        <v>10.08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5" t="s">
        <v>173</v>
      </c>
      <c r="AT91" s="185" t="s">
        <v>150</v>
      </c>
      <c r="AU91" s="185" t="s">
        <v>82</v>
      </c>
      <c r="AY91" s="20" t="s">
        <v>147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0" t="s">
        <v>80</v>
      </c>
      <c r="BK91" s="186">
        <f>ROUND(I91*H91,2)</f>
        <v>0</v>
      </c>
      <c r="BL91" s="20" t="s">
        <v>173</v>
      </c>
      <c r="BM91" s="185" t="s">
        <v>338</v>
      </c>
    </row>
    <row r="92" s="2" customFormat="1">
      <c r="A92" s="39"/>
      <c r="B92" s="40"/>
      <c r="C92" s="39"/>
      <c r="D92" s="203" t="s">
        <v>243</v>
      </c>
      <c r="E92" s="39"/>
      <c r="F92" s="204" t="s">
        <v>339</v>
      </c>
      <c r="G92" s="39"/>
      <c r="H92" s="39"/>
      <c r="I92" s="189"/>
      <c r="J92" s="39"/>
      <c r="K92" s="39"/>
      <c r="L92" s="40"/>
      <c r="M92" s="190"/>
      <c r="N92" s="191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243</v>
      </c>
      <c r="AU92" s="20" t="s">
        <v>82</v>
      </c>
    </row>
    <row r="93" s="14" customFormat="1">
      <c r="A93" s="14"/>
      <c r="B93" s="205"/>
      <c r="C93" s="14"/>
      <c r="D93" s="187" t="s">
        <v>165</v>
      </c>
      <c r="E93" s="206" t="s">
        <v>3</v>
      </c>
      <c r="F93" s="207" t="s">
        <v>340</v>
      </c>
      <c r="G93" s="14"/>
      <c r="H93" s="206" t="s">
        <v>3</v>
      </c>
      <c r="I93" s="208"/>
      <c r="J93" s="14"/>
      <c r="K93" s="14"/>
      <c r="L93" s="205"/>
      <c r="M93" s="209"/>
      <c r="N93" s="210"/>
      <c r="O93" s="210"/>
      <c r="P93" s="210"/>
      <c r="Q93" s="210"/>
      <c r="R93" s="210"/>
      <c r="S93" s="210"/>
      <c r="T93" s="21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6" t="s">
        <v>165</v>
      </c>
      <c r="AU93" s="206" t="s">
        <v>82</v>
      </c>
      <c r="AV93" s="14" t="s">
        <v>80</v>
      </c>
      <c r="AW93" s="14" t="s">
        <v>33</v>
      </c>
      <c r="AX93" s="14" t="s">
        <v>72</v>
      </c>
      <c r="AY93" s="206" t="s">
        <v>147</v>
      </c>
    </row>
    <row r="94" s="13" customFormat="1">
      <c r="A94" s="13"/>
      <c r="B94" s="192"/>
      <c r="C94" s="13"/>
      <c r="D94" s="187" t="s">
        <v>165</v>
      </c>
      <c r="E94" s="193" t="s">
        <v>3</v>
      </c>
      <c r="F94" s="194" t="s">
        <v>341</v>
      </c>
      <c r="G94" s="13"/>
      <c r="H94" s="195">
        <v>5.04</v>
      </c>
      <c r="I94" s="196"/>
      <c r="J94" s="13"/>
      <c r="K94" s="13"/>
      <c r="L94" s="192"/>
      <c r="M94" s="197"/>
      <c r="N94" s="198"/>
      <c r="O94" s="198"/>
      <c r="P94" s="198"/>
      <c r="Q94" s="198"/>
      <c r="R94" s="198"/>
      <c r="S94" s="198"/>
      <c r="T94" s="19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93" t="s">
        <v>165</v>
      </c>
      <c r="AU94" s="193" t="s">
        <v>82</v>
      </c>
      <c r="AV94" s="13" t="s">
        <v>82</v>
      </c>
      <c r="AW94" s="13" t="s">
        <v>33</v>
      </c>
      <c r="AX94" s="13" t="s">
        <v>80</v>
      </c>
      <c r="AY94" s="193" t="s">
        <v>147</v>
      </c>
    </row>
    <row r="95" s="2" customFormat="1" ht="16.5" customHeight="1">
      <c r="A95" s="39"/>
      <c r="B95" s="173"/>
      <c r="C95" s="174" t="s">
        <v>82</v>
      </c>
      <c r="D95" s="174" t="s">
        <v>150</v>
      </c>
      <c r="E95" s="175" t="s">
        <v>342</v>
      </c>
      <c r="F95" s="176" t="s">
        <v>343</v>
      </c>
      <c r="G95" s="177" t="s">
        <v>344</v>
      </c>
      <c r="H95" s="178">
        <v>103</v>
      </c>
      <c r="I95" s="179"/>
      <c r="J95" s="180">
        <f>ROUND(I95*H95,2)</f>
        <v>0</v>
      </c>
      <c r="K95" s="176" t="s">
        <v>241</v>
      </c>
      <c r="L95" s="40"/>
      <c r="M95" s="181" t="s">
        <v>3</v>
      </c>
      <c r="N95" s="182" t="s">
        <v>43</v>
      </c>
      <c r="O95" s="73"/>
      <c r="P95" s="183">
        <f>O95*H95</f>
        <v>0</v>
      </c>
      <c r="Q95" s="183">
        <v>0</v>
      </c>
      <c r="R95" s="183">
        <f>Q95*H95</f>
        <v>0</v>
      </c>
      <c r="S95" s="183">
        <v>0.00248</v>
      </c>
      <c r="T95" s="184">
        <f>S95*H95</f>
        <v>0.25544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5" t="s">
        <v>173</v>
      </c>
      <c r="AT95" s="185" t="s">
        <v>150</v>
      </c>
      <c r="AU95" s="185" t="s">
        <v>82</v>
      </c>
      <c r="AY95" s="20" t="s">
        <v>147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0" t="s">
        <v>80</v>
      </c>
      <c r="BK95" s="186">
        <f>ROUND(I95*H95,2)</f>
        <v>0</v>
      </c>
      <c r="BL95" s="20" t="s">
        <v>173</v>
      </c>
      <c r="BM95" s="185" t="s">
        <v>345</v>
      </c>
    </row>
    <row r="96" s="2" customFormat="1">
      <c r="A96" s="39"/>
      <c r="B96" s="40"/>
      <c r="C96" s="39"/>
      <c r="D96" s="203" t="s">
        <v>243</v>
      </c>
      <c r="E96" s="39"/>
      <c r="F96" s="204" t="s">
        <v>346</v>
      </c>
      <c r="G96" s="39"/>
      <c r="H96" s="39"/>
      <c r="I96" s="189"/>
      <c r="J96" s="39"/>
      <c r="K96" s="39"/>
      <c r="L96" s="40"/>
      <c r="M96" s="190"/>
      <c r="N96" s="191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243</v>
      </c>
      <c r="AU96" s="20" t="s">
        <v>82</v>
      </c>
    </row>
    <row r="97" s="13" customFormat="1">
      <c r="A97" s="13"/>
      <c r="B97" s="192"/>
      <c r="C97" s="13"/>
      <c r="D97" s="187" t="s">
        <v>165</v>
      </c>
      <c r="E97" s="193" t="s">
        <v>3</v>
      </c>
      <c r="F97" s="194" t="s">
        <v>347</v>
      </c>
      <c r="G97" s="13"/>
      <c r="H97" s="195">
        <v>103</v>
      </c>
      <c r="I97" s="196"/>
      <c r="J97" s="13"/>
      <c r="K97" s="13"/>
      <c r="L97" s="192"/>
      <c r="M97" s="197"/>
      <c r="N97" s="198"/>
      <c r="O97" s="198"/>
      <c r="P97" s="198"/>
      <c r="Q97" s="198"/>
      <c r="R97" s="198"/>
      <c r="S97" s="198"/>
      <c r="T97" s="19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93" t="s">
        <v>165</v>
      </c>
      <c r="AU97" s="193" t="s">
        <v>82</v>
      </c>
      <c r="AV97" s="13" t="s">
        <v>82</v>
      </c>
      <c r="AW97" s="13" t="s">
        <v>33</v>
      </c>
      <c r="AX97" s="13" t="s">
        <v>80</v>
      </c>
      <c r="AY97" s="193" t="s">
        <v>147</v>
      </c>
    </row>
    <row r="98" s="2" customFormat="1" ht="16.5" customHeight="1">
      <c r="A98" s="39"/>
      <c r="B98" s="173"/>
      <c r="C98" s="174" t="s">
        <v>166</v>
      </c>
      <c r="D98" s="174" t="s">
        <v>150</v>
      </c>
      <c r="E98" s="175" t="s">
        <v>348</v>
      </c>
      <c r="F98" s="176" t="s">
        <v>349</v>
      </c>
      <c r="G98" s="177" t="s">
        <v>344</v>
      </c>
      <c r="H98" s="178">
        <v>103</v>
      </c>
      <c r="I98" s="179"/>
      <c r="J98" s="180">
        <f>ROUND(I98*H98,2)</f>
        <v>0</v>
      </c>
      <c r="K98" s="176" t="s">
        <v>241</v>
      </c>
      <c r="L98" s="40"/>
      <c r="M98" s="181" t="s">
        <v>3</v>
      </c>
      <c r="N98" s="182" t="s">
        <v>43</v>
      </c>
      <c r="O98" s="73"/>
      <c r="P98" s="183">
        <f>O98*H98</f>
        <v>0</v>
      </c>
      <c r="Q98" s="183">
        <v>0</v>
      </c>
      <c r="R98" s="183">
        <f>Q98*H98</f>
        <v>0</v>
      </c>
      <c r="S98" s="183">
        <v>0.00010000000000000001</v>
      </c>
      <c r="T98" s="184">
        <f>S98*H98</f>
        <v>0.0103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5" t="s">
        <v>173</v>
      </c>
      <c r="AT98" s="185" t="s">
        <v>150</v>
      </c>
      <c r="AU98" s="185" t="s">
        <v>82</v>
      </c>
      <c r="AY98" s="20" t="s">
        <v>147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20" t="s">
        <v>80</v>
      </c>
      <c r="BK98" s="186">
        <f>ROUND(I98*H98,2)</f>
        <v>0</v>
      </c>
      <c r="BL98" s="20" t="s">
        <v>173</v>
      </c>
      <c r="BM98" s="185" t="s">
        <v>350</v>
      </c>
    </row>
    <row r="99" s="2" customFormat="1">
      <c r="A99" s="39"/>
      <c r="B99" s="40"/>
      <c r="C99" s="39"/>
      <c r="D99" s="203" t="s">
        <v>243</v>
      </c>
      <c r="E99" s="39"/>
      <c r="F99" s="204" t="s">
        <v>351</v>
      </c>
      <c r="G99" s="39"/>
      <c r="H99" s="39"/>
      <c r="I99" s="189"/>
      <c r="J99" s="39"/>
      <c r="K99" s="39"/>
      <c r="L99" s="40"/>
      <c r="M99" s="190"/>
      <c r="N99" s="191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243</v>
      </c>
      <c r="AU99" s="20" t="s">
        <v>82</v>
      </c>
    </row>
    <row r="100" s="12" customFormat="1" ht="22.8" customHeight="1">
      <c r="A100" s="12"/>
      <c r="B100" s="160"/>
      <c r="C100" s="12"/>
      <c r="D100" s="161" t="s">
        <v>71</v>
      </c>
      <c r="E100" s="171" t="s">
        <v>265</v>
      </c>
      <c r="F100" s="171" t="s">
        <v>266</v>
      </c>
      <c r="G100" s="12"/>
      <c r="H100" s="12"/>
      <c r="I100" s="163"/>
      <c r="J100" s="172">
        <f>BK100</f>
        <v>0</v>
      </c>
      <c r="K100" s="12"/>
      <c r="L100" s="160"/>
      <c r="M100" s="165"/>
      <c r="N100" s="166"/>
      <c r="O100" s="166"/>
      <c r="P100" s="167">
        <f>SUM(P101:P109)</f>
        <v>0</v>
      </c>
      <c r="Q100" s="166"/>
      <c r="R100" s="167">
        <f>SUM(R101:R109)</f>
        <v>0</v>
      </c>
      <c r="S100" s="166"/>
      <c r="T100" s="168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61" t="s">
        <v>80</v>
      </c>
      <c r="AT100" s="169" t="s">
        <v>71</v>
      </c>
      <c r="AU100" s="169" t="s">
        <v>80</v>
      </c>
      <c r="AY100" s="161" t="s">
        <v>147</v>
      </c>
      <c r="BK100" s="170">
        <f>SUM(BK101:BK109)</f>
        <v>0</v>
      </c>
    </row>
    <row r="101" s="2" customFormat="1" ht="24.15" customHeight="1">
      <c r="A101" s="39"/>
      <c r="B101" s="173"/>
      <c r="C101" s="174" t="s">
        <v>173</v>
      </c>
      <c r="D101" s="174" t="s">
        <v>150</v>
      </c>
      <c r="E101" s="175" t="s">
        <v>270</v>
      </c>
      <c r="F101" s="176" t="s">
        <v>271</v>
      </c>
      <c r="G101" s="177" t="s">
        <v>259</v>
      </c>
      <c r="H101" s="178">
        <v>10.831</v>
      </c>
      <c r="I101" s="179"/>
      <c r="J101" s="180">
        <f>ROUND(I101*H101,2)</f>
        <v>0</v>
      </c>
      <c r="K101" s="176" t="s">
        <v>241</v>
      </c>
      <c r="L101" s="40"/>
      <c r="M101" s="181" t="s">
        <v>3</v>
      </c>
      <c r="N101" s="182" t="s">
        <v>43</v>
      </c>
      <c r="O101" s="7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5" t="s">
        <v>173</v>
      </c>
      <c r="AT101" s="185" t="s">
        <v>150</v>
      </c>
      <c r="AU101" s="185" t="s">
        <v>82</v>
      </c>
      <c r="AY101" s="20" t="s">
        <v>147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0" t="s">
        <v>80</v>
      </c>
      <c r="BK101" s="186">
        <f>ROUND(I101*H101,2)</f>
        <v>0</v>
      </c>
      <c r="BL101" s="20" t="s">
        <v>173</v>
      </c>
      <c r="BM101" s="185" t="s">
        <v>352</v>
      </c>
    </row>
    <row r="102" s="2" customFormat="1">
      <c r="A102" s="39"/>
      <c r="B102" s="40"/>
      <c r="C102" s="39"/>
      <c r="D102" s="203" t="s">
        <v>243</v>
      </c>
      <c r="E102" s="39"/>
      <c r="F102" s="204" t="s">
        <v>273</v>
      </c>
      <c r="G102" s="39"/>
      <c r="H102" s="39"/>
      <c r="I102" s="189"/>
      <c r="J102" s="39"/>
      <c r="K102" s="39"/>
      <c r="L102" s="40"/>
      <c r="M102" s="190"/>
      <c r="N102" s="191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243</v>
      </c>
      <c r="AU102" s="20" t="s">
        <v>82</v>
      </c>
    </row>
    <row r="103" s="13" customFormat="1">
      <c r="A103" s="13"/>
      <c r="B103" s="192"/>
      <c r="C103" s="13"/>
      <c r="D103" s="187" t="s">
        <v>165</v>
      </c>
      <c r="E103" s="193" t="s">
        <v>3</v>
      </c>
      <c r="F103" s="194" t="s">
        <v>353</v>
      </c>
      <c r="G103" s="13"/>
      <c r="H103" s="195">
        <v>10.831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165</v>
      </c>
      <c r="AU103" s="193" t="s">
        <v>82</v>
      </c>
      <c r="AV103" s="13" t="s">
        <v>82</v>
      </c>
      <c r="AW103" s="13" t="s">
        <v>33</v>
      </c>
      <c r="AX103" s="13" t="s">
        <v>80</v>
      </c>
      <c r="AY103" s="193" t="s">
        <v>147</v>
      </c>
    </row>
    <row r="104" s="2" customFormat="1" ht="24.15" customHeight="1">
      <c r="A104" s="39"/>
      <c r="B104" s="173"/>
      <c r="C104" s="174" t="s">
        <v>146</v>
      </c>
      <c r="D104" s="174" t="s">
        <v>150</v>
      </c>
      <c r="E104" s="175" t="s">
        <v>274</v>
      </c>
      <c r="F104" s="176" t="s">
        <v>300</v>
      </c>
      <c r="G104" s="177" t="s">
        <v>259</v>
      </c>
      <c r="H104" s="178">
        <v>10.831</v>
      </c>
      <c r="I104" s="179"/>
      <c r="J104" s="180">
        <f>ROUND(I104*H104,2)</f>
        <v>0</v>
      </c>
      <c r="K104" s="176" t="s">
        <v>241</v>
      </c>
      <c r="L104" s="40"/>
      <c r="M104" s="181" t="s">
        <v>3</v>
      </c>
      <c r="N104" s="182" t="s">
        <v>43</v>
      </c>
      <c r="O104" s="7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85" t="s">
        <v>173</v>
      </c>
      <c r="AT104" s="185" t="s">
        <v>150</v>
      </c>
      <c r="AU104" s="185" t="s">
        <v>82</v>
      </c>
      <c r="AY104" s="20" t="s">
        <v>147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0" t="s">
        <v>80</v>
      </c>
      <c r="BK104" s="186">
        <f>ROUND(I104*H104,2)</f>
        <v>0</v>
      </c>
      <c r="BL104" s="20" t="s">
        <v>173</v>
      </c>
      <c r="BM104" s="185" t="s">
        <v>354</v>
      </c>
    </row>
    <row r="105" s="2" customFormat="1">
      <c r="A105" s="39"/>
      <c r="B105" s="40"/>
      <c r="C105" s="39"/>
      <c r="D105" s="203" t="s">
        <v>243</v>
      </c>
      <c r="E105" s="39"/>
      <c r="F105" s="204" t="s">
        <v>277</v>
      </c>
      <c r="G105" s="39"/>
      <c r="H105" s="39"/>
      <c r="I105" s="189"/>
      <c r="J105" s="39"/>
      <c r="K105" s="39"/>
      <c r="L105" s="40"/>
      <c r="M105" s="190"/>
      <c r="N105" s="191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243</v>
      </c>
      <c r="AU105" s="20" t="s">
        <v>82</v>
      </c>
    </row>
    <row r="106" s="13" customFormat="1">
      <c r="A106" s="13"/>
      <c r="B106" s="192"/>
      <c r="C106" s="13"/>
      <c r="D106" s="187" t="s">
        <v>165</v>
      </c>
      <c r="E106" s="193" t="s">
        <v>3</v>
      </c>
      <c r="F106" s="194" t="s">
        <v>353</v>
      </c>
      <c r="G106" s="13"/>
      <c r="H106" s="195">
        <v>10.831</v>
      </c>
      <c r="I106" s="196"/>
      <c r="J106" s="13"/>
      <c r="K106" s="13"/>
      <c r="L106" s="192"/>
      <c r="M106" s="197"/>
      <c r="N106" s="198"/>
      <c r="O106" s="198"/>
      <c r="P106" s="198"/>
      <c r="Q106" s="198"/>
      <c r="R106" s="198"/>
      <c r="S106" s="198"/>
      <c r="T106" s="19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3" t="s">
        <v>165</v>
      </c>
      <c r="AU106" s="193" t="s">
        <v>82</v>
      </c>
      <c r="AV106" s="13" t="s">
        <v>82</v>
      </c>
      <c r="AW106" s="13" t="s">
        <v>33</v>
      </c>
      <c r="AX106" s="13" t="s">
        <v>80</v>
      </c>
      <c r="AY106" s="193" t="s">
        <v>147</v>
      </c>
    </row>
    <row r="107" s="2" customFormat="1" ht="16.5" customHeight="1">
      <c r="A107" s="39"/>
      <c r="B107" s="173"/>
      <c r="C107" s="174" t="s">
        <v>182</v>
      </c>
      <c r="D107" s="174" t="s">
        <v>150</v>
      </c>
      <c r="E107" s="175" t="s">
        <v>283</v>
      </c>
      <c r="F107" s="176" t="s">
        <v>284</v>
      </c>
      <c r="G107" s="177" t="s">
        <v>259</v>
      </c>
      <c r="H107" s="178">
        <v>10.831</v>
      </c>
      <c r="I107" s="179"/>
      <c r="J107" s="180">
        <f>ROUND(I107*H107,2)</f>
        <v>0</v>
      </c>
      <c r="K107" s="176" t="s">
        <v>241</v>
      </c>
      <c r="L107" s="40"/>
      <c r="M107" s="181" t="s">
        <v>3</v>
      </c>
      <c r="N107" s="182" t="s">
        <v>43</v>
      </c>
      <c r="O107" s="73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85" t="s">
        <v>173</v>
      </c>
      <c r="AT107" s="185" t="s">
        <v>150</v>
      </c>
      <c r="AU107" s="185" t="s">
        <v>82</v>
      </c>
      <c r="AY107" s="20" t="s">
        <v>147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0" t="s">
        <v>80</v>
      </c>
      <c r="BK107" s="186">
        <f>ROUND(I107*H107,2)</f>
        <v>0</v>
      </c>
      <c r="BL107" s="20" t="s">
        <v>173</v>
      </c>
      <c r="BM107" s="185" t="s">
        <v>355</v>
      </c>
    </row>
    <row r="108" s="2" customFormat="1">
      <c r="A108" s="39"/>
      <c r="B108" s="40"/>
      <c r="C108" s="39"/>
      <c r="D108" s="203" t="s">
        <v>243</v>
      </c>
      <c r="E108" s="39"/>
      <c r="F108" s="204" t="s">
        <v>286</v>
      </c>
      <c r="G108" s="39"/>
      <c r="H108" s="39"/>
      <c r="I108" s="189"/>
      <c r="J108" s="39"/>
      <c r="K108" s="39"/>
      <c r="L108" s="40"/>
      <c r="M108" s="190"/>
      <c r="N108" s="191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243</v>
      </c>
      <c r="AU108" s="20" t="s">
        <v>82</v>
      </c>
    </row>
    <row r="109" s="13" customFormat="1">
      <c r="A109" s="13"/>
      <c r="B109" s="192"/>
      <c r="C109" s="13"/>
      <c r="D109" s="187" t="s">
        <v>165</v>
      </c>
      <c r="E109" s="193" t="s">
        <v>3</v>
      </c>
      <c r="F109" s="194" t="s">
        <v>353</v>
      </c>
      <c r="G109" s="13"/>
      <c r="H109" s="195">
        <v>10.831</v>
      </c>
      <c r="I109" s="196"/>
      <c r="J109" s="13"/>
      <c r="K109" s="13"/>
      <c r="L109" s="192"/>
      <c r="M109" s="200"/>
      <c r="N109" s="201"/>
      <c r="O109" s="201"/>
      <c r="P109" s="201"/>
      <c r="Q109" s="201"/>
      <c r="R109" s="201"/>
      <c r="S109" s="201"/>
      <c r="T109" s="20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165</v>
      </c>
      <c r="AU109" s="193" t="s">
        <v>82</v>
      </c>
      <c r="AV109" s="13" t="s">
        <v>82</v>
      </c>
      <c r="AW109" s="13" t="s">
        <v>33</v>
      </c>
      <c r="AX109" s="13" t="s">
        <v>80</v>
      </c>
      <c r="AY109" s="193" t="s">
        <v>147</v>
      </c>
    </row>
    <row r="110" s="2" customFormat="1" ht="6.96" customHeight="1">
      <c r="A110" s="3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0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1/961044111"/>
    <hyperlink ref="F96" r:id="rId2" display="https://podminky.urs.cz/item/CS_URS_2024_01/966071822"/>
    <hyperlink ref="F99" r:id="rId3" display="https://podminky.urs.cz/item/CS_URS_2024_01/966071832"/>
    <hyperlink ref="F102" r:id="rId4" display="https://podminky.urs.cz/item/CS_URS_2024_01/997006006"/>
    <hyperlink ref="F105" r:id="rId5" display="https://podminky.urs.cz/item/CS_URS_2024_01/997221551"/>
    <hyperlink ref="F108" r:id="rId6" display="https://podminky.urs.cz/item/CS_URS_2024_01/997221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1" customFormat="1" ht="12" customHeight="1">
      <c r="B8" s="23"/>
      <c r="D8" s="33" t="s">
        <v>118</v>
      </c>
      <c r="L8" s="23"/>
    </row>
    <row r="9" s="2" customFormat="1" ht="16.5" customHeight="1">
      <c r="A9" s="39"/>
      <c r="B9" s="40"/>
      <c r="C9" s="39"/>
      <c r="D9" s="39"/>
      <c r="E9" s="124" t="s">
        <v>229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230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356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31.5.2024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27</v>
      </c>
      <c r="F17" s="39"/>
      <c r="G17" s="39"/>
      <c r="H17" s="39"/>
      <c r="I17" s="33" t="s">
        <v>28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29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28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31</v>
      </c>
      <c r="E22" s="39"/>
      <c r="F22" s="39"/>
      <c r="G22" s="39"/>
      <c r="H22" s="39"/>
      <c r="I22" s="33" t="s">
        <v>26</v>
      </c>
      <c r="J22" s="28" t="s">
        <v>3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28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120</v>
      </c>
      <c r="F26" s="39"/>
      <c r="G26" s="39"/>
      <c r="H26" s="39"/>
      <c r="I26" s="33" t="s">
        <v>28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ROUND(J87,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ROUND((SUM(BE87:BE109)),  2)</f>
        <v>0</v>
      </c>
      <c r="G35" s="39"/>
      <c r="H35" s="39"/>
      <c r="I35" s="132">
        <v>0.20999999999999999</v>
      </c>
      <c r="J35" s="131">
        <f>ROUND(((SUM(BE87:BE109))*I35),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ROUND((SUM(BF87:BF109)),  2)</f>
        <v>0</v>
      </c>
      <c r="G36" s="39"/>
      <c r="H36" s="39"/>
      <c r="I36" s="132">
        <v>0.12</v>
      </c>
      <c r="J36" s="131">
        <f>ROUND(((SUM(BF87:BF109))*I36),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ROUND((SUM(BG87:BG109)),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ROUND((SUM(BH87:BH109)),  2)</f>
        <v>0</v>
      </c>
      <c r="G38" s="39"/>
      <c r="H38" s="39"/>
      <c r="I38" s="132">
        <v>0.12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ROUND((SUM(BI87:BI109)),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121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Překladiště a sběrný dvůr TS Bruntál - 0. etapa_soutěž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118</v>
      </c>
      <c r="L51" s="23"/>
    </row>
    <row r="52" s="2" customFormat="1" ht="16.5" customHeight="1">
      <c r="A52" s="39"/>
      <c r="B52" s="40"/>
      <c r="C52" s="39"/>
      <c r="D52" s="39"/>
      <c r="E52" s="124" t="s">
        <v>229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230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010 - Příprava území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>Bruntál</v>
      </c>
      <c r="G56" s="39"/>
      <c r="H56" s="39"/>
      <c r="I56" s="33" t="s">
        <v>23</v>
      </c>
      <c r="J56" s="65" t="str">
        <f>IF(J14="","",J14)</f>
        <v>31.5.2024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>TS Bruntál s.ro.</v>
      </c>
      <c r="G58" s="39"/>
      <c r="H58" s="39"/>
      <c r="I58" s="33" t="s">
        <v>31</v>
      </c>
      <c r="J58" s="37" t="str">
        <f>E23</f>
        <v>SHB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Ing. Petr Fraš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122</v>
      </c>
      <c r="D61" s="133"/>
      <c r="E61" s="133"/>
      <c r="F61" s="133"/>
      <c r="G61" s="133"/>
      <c r="H61" s="133"/>
      <c r="I61" s="133"/>
      <c r="J61" s="140" t="s">
        <v>123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J87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124</v>
      </c>
    </row>
    <row r="64" s="9" customFormat="1" ht="24.96" customHeight="1">
      <c r="A64" s="9"/>
      <c r="B64" s="142"/>
      <c r="C64" s="9"/>
      <c r="D64" s="143" t="s">
        <v>232</v>
      </c>
      <c r="E64" s="144"/>
      <c r="F64" s="144"/>
      <c r="G64" s="144"/>
      <c r="H64" s="144"/>
      <c r="I64" s="144"/>
      <c r="J64" s="145">
        <f>J88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357</v>
      </c>
      <c r="E65" s="148"/>
      <c r="F65" s="148"/>
      <c r="G65" s="148"/>
      <c r="H65" s="148"/>
      <c r="I65" s="148"/>
      <c r="J65" s="149">
        <f>J89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39"/>
      <c r="D66" s="39"/>
      <c r="E66" s="39"/>
      <c r="F66" s="39"/>
      <c r="G66" s="39"/>
      <c r="H66" s="39"/>
      <c r="I66" s="39"/>
      <c r="J66" s="39"/>
      <c r="K66" s="39"/>
      <c r="L66" s="12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132</v>
      </c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39"/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17</v>
      </c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39"/>
      <c r="D75" s="39"/>
      <c r="E75" s="124" t="str">
        <f>E7</f>
        <v>Překladiště a sběrný dvůr TS Bruntál - 0. etapa_soutěž</v>
      </c>
      <c r="F75" s="33"/>
      <c r="G75" s="33"/>
      <c r="H75" s="33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3"/>
      <c r="C76" s="33" t="s">
        <v>118</v>
      </c>
      <c r="L76" s="23"/>
    </row>
    <row r="77" s="2" customFormat="1" ht="16.5" customHeight="1">
      <c r="A77" s="39"/>
      <c r="B77" s="40"/>
      <c r="C77" s="39"/>
      <c r="D77" s="39"/>
      <c r="E77" s="124" t="s">
        <v>229</v>
      </c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230</v>
      </c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63" t="str">
        <f>E11</f>
        <v>010 - Příprava území</v>
      </c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39"/>
      <c r="E81" s="39"/>
      <c r="F81" s="28" t="str">
        <f>F14</f>
        <v>Bruntál</v>
      </c>
      <c r="G81" s="39"/>
      <c r="H81" s="39"/>
      <c r="I81" s="33" t="s">
        <v>23</v>
      </c>
      <c r="J81" s="65" t="str">
        <f>IF(J14="","",J14)</f>
        <v>31.5.2024</v>
      </c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39"/>
      <c r="E83" s="39"/>
      <c r="F83" s="28" t="str">
        <f>E17</f>
        <v>TS Bruntál s.ro.</v>
      </c>
      <c r="G83" s="39"/>
      <c r="H83" s="39"/>
      <c r="I83" s="33" t="s">
        <v>31</v>
      </c>
      <c r="J83" s="37" t="str">
        <f>E23</f>
        <v>SHB a.s.</v>
      </c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39"/>
      <c r="E84" s="39"/>
      <c r="F84" s="28" t="str">
        <f>IF(E20="","",E20)</f>
        <v>Vyplň údaj</v>
      </c>
      <c r="G84" s="39"/>
      <c r="H84" s="39"/>
      <c r="I84" s="33" t="s">
        <v>34</v>
      </c>
      <c r="J84" s="37" t="str">
        <f>E26</f>
        <v>Ing. Petr Fraš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50"/>
      <c r="B86" s="151"/>
      <c r="C86" s="152" t="s">
        <v>133</v>
      </c>
      <c r="D86" s="153" t="s">
        <v>57</v>
      </c>
      <c r="E86" s="153" t="s">
        <v>53</v>
      </c>
      <c r="F86" s="153" t="s">
        <v>54</v>
      </c>
      <c r="G86" s="153" t="s">
        <v>134</v>
      </c>
      <c r="H86" s="153" t="s">
        <v>135</v>
      </c>
      <c r="I86" s="153" t="s">
        <v>136</v>
      </c>
      <c r="J86" s="153" t="s">
        <v>123</v>
      </c>
      <c r="K86" s="154" t="s">
        <v>137</v>
      </c>
      <c r="L86" s="155"/>
      <c r="M86" s="81" t="s">
        <v>3</v>
      </c>
      <c r="N86" s="82" t="s">
        <v>42</v>
      </c>
      <c r="O86" s="82" t="s">
        <v>138</v>
      </c>
      <c r="P86" s="82" t="s">
        <v>139</v>
      </c>
      <c r="Q86" s="82" t="s">
        <v>140</v>
      </c>
      <c r="R86" s="82" t="s">
        <v>141</v>
      </c>
      <c r="S86" s="82" t="s">
        <v>142</v>
      </c>
      <c r="T86" s="83" t="s">
        <v>143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="2" customFormat="1" ht="22.8" customHeight="1">
      <c r="A87" s="39"/>
      <c r="B87" s="40"/>
      <c r="C87" s="88" t="s">
        <v>144</v>
      </c>
      <c r="D87" s="39"/>
      <c r="E87" s="39"/>
      <c r="F87" s="39"/>
      <c r="G87" s="39"/>
      <c r="H87" s="39"/>
      <c r="I87" s="39"/>
      <c r="J87" s="156">
        <f>BK87</f>
        <v>0</v>
      </c>
      <c r="K87" s="39"/>
      <c r="L87" s="40"/>
      <c r="M87" s="84"/>
      <c r="N87" s="69"/>
      <c r="O87" s="85"/>
      <c r="P87" s="157">
        <f>P88</f>
        <v>0</v>
      </c>
      <c r="Q87" s="85"/>
      <c r="R87" s="157">
        <f>R88</f>
        <v>0</v>
      </c>
      <c r="S87" s="85"/>
      <c r="T87" s="158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71</v>
      </c>
      <c r="AU87" s="20" t="s">
        <v>124</v>
      </c>
      <c r="BK87" s="159">
        <f>BK88</f>
        <v>0</v>
      </c>
    </row>
    <row r="88" s="12" customFormat="1" ht="25.92" customHeight="1">
      <c r="A88" s="12"/>
      <c r="B88" s="160"/>
      <c r="C88" s="12"/>
      <c r="D88" s="161" t="s">
        <v>71</v>
      </c>
      <c r="E88" s="162" t="s">
        <v>235</v>
      </c>
      <c r="F88" s="162" t="s">
        <v>236</v>
      </c>
      <c r="G88" s="12"/>
      <c r="H88" s="12"/>
      <c r="I88" s="163"/>
      <c r="J88" s="164">
        <f>BK88</f>
        <v>0</v>
      </c>
      <c r="K88" s="12"/>
      <c r="L88" s="160"/>
      <c r="M88" s="165"/>
      <c r="N88" s="166"/>
      <c r="O88" s="166"/>
      <c r="P88" s="167">
        <f>P89</f>
        <v>0</v>
      </c>
      <c r="Q88" s="166"/>
      <c r="R88" s="167">
        <f>R89</f>
        <v>0</v>
      </c>
      <c r="S88" s="166"/>
      <c r="T88" s="16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61" t="s">
        <v>80</v>
      </c>
      <c r="AT88" s="169" t="s">
        <v>71</v>
      </c>
      <c r="AU88" s="169" t="s">
        <v>72</v>
      </c>
      <c r="AY88" s="161" t="s">
        <v>147</v>
      </c>
      <c r="BK88" s="170">
        <f>BK89</f>
        <v>0</v>
      </c>
    </row>
    <row r="89" s="12" customFormat="1" ht="22.8" customHeight="1">
      <c r="A89" s="12"/>
      <c r="B89" s="160"/>
      <c r="C89" s="12"/>
      <c r="D89" s="161" t="s">
        <v>71</v>
      </c>
      <c r="E89" s="171" t="s">
        <v>80</v>
      </c>
      <c r="F89" s="171" t="s">
        <v>358</v>
      </c>
      <c r="G89" s="12"/>
      <c r="H89" s="12"/>
      <c r="I89" s="163"/>
      <c r="J89" s="172">
        <f>BK89</f>
        <v>0</v>
      </c>
      <c r="K89" s="12"/>
      <c r="L89" s="160"/>
      <c r="M89" s="165"/>
      <c r="N89" s="166"/>
      <c r="O89" s="166"/>
      <c r="P89" s="167">
        <f>SUM(P90:P109)</f>
        <v>0</v>
      </c>
      <c r="Q89" s="166"/>
      <c r="R89" s="167">
        <f>SUM(R90:R109)</f>
        <v>0</v>
      </c>
      <c r="S89" s="166"/>
      <c r="T89" s="168">
        <f>SUM(T90:T109)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61" t="s">
        <v>80</v>
      </c>
      <c r="AT89" s="169" t="s">
        <v>71</v>
      </c>
      <c r="AU89" s="169" t="s">
        <v>80</v>
      </c>
      <c r="AY89" s="161" t="s">
        <v>147</v>
      </c>
      <c r="BK89" s="170">
        <f>SUM(BK90:BK109)</f>
        <v>0</v>
      </c>
    </row>
    <row r="90" s="2" customFormat="1" ht="24.15" customHeight="1">
      <c r="A90" s="39"/>
      <c r="B90" s="173"/>
      <c r="C90" s="174" t="s">
        <v>80</v>
      </c>
      <c r="D90" s="174" t="s">
        <v>150</v>
      </c>
      <c r="E90" s="175" t="s">
        <v>359</v>
      </c>
      <c r="F90" s="176" t="s">
        <v>360</v>
      </c>
      <c r="G90" s="177" t="s">
        <v>219</v>
      </c>
      <c r="H90" s="178">
        <v>2</v>
      </c>
      <c r="I90" s="179"/>
      <c r="J90" s="180">
        <f>ROUND(I90*H90,2)</f>
        <v>0</v>
      </c>
      <c r="K90" s="176" t="s">
        <v>241</v>
      </c>
      <c r="L90" s="40"/>
      <c r="M90" s="181" t="s">
        <v>3</v>
      </c>
      <c r="N90" s="182" t="s">
        <v>43</v>
      </c>
      <c r="O90" s="7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85" t="s">
        <v>173</v>
      </c>
      <c r="AT90" s="185" t="s">
        <v>150</v>
      </c>
      <c r="AU90" s="185" t="s">
        <v>82</v>
      </c>
      <c r="AY90" s="20" t="s">
        <v>147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20" t="s">
        <v>80</v>
      </c>
      <c r="BK90" s="186">
        <f>ROUND(I90*H90,2)</f>
        <v>0</v>
      </c>
      <c r="BL90" s="20" t="s">
        <v>173</v>
      </c>
      <c r="BM90" s="185" t="s">
        <v>361</v>
      </c>
    </row>
    <row r="91" s="2" customFormat="1">
      <c r="A91" s="39"/>
      <c r="B91" s="40"/>
      <c r="C91" s="39"/>
      <c r="D91" s="203" t="s">
        <v>243</v>
      </c>
      <c r="E91" s="39"/>
      <c r="F91" s="204" t="s">
        <v>362</v>
      </c>
      <c r="G91" s="39"/>
      <c r="H91" s="39"/>
      <c r="I91" s="189"/>
      <c r="J91" s="39"/>
      <c r="K91" s="39"/>
      <c r="L91" s="40"/>
      <c r="M91" s="190"/>
      <c r="N91" s="191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243</v>
      </c>
      <c r="AU91" s="20" t="s">
        <v>82</v>
      </c>
    </row>
    <row r="92" s="2" customFormat="1">
      <c r="A92" s="39"/>
      <c r="B92" s="40"/>
      <c r="C92" s="39"/>
      <c r="D92" s="187" t="s">
        <v>157</v>
      </c>
      <c r="E92" s="39"/>
      <c r="F92" s="188" t="s">
        <v>363</v>
      </c>
      <c r="G92" s="39"/>
      <c r="H92" s="39"/>
      <c r="I92" s="189"/>
      <c r="J92" s="39"/>
      <c r="K92" s="39"/>
      <c r="L92" s="40"/>
      <c r="M92" s="190"/>
      <c r="N92" s="191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157</v>
      </c>
      <c r="AU92" s="20" t="s">
        <v>82</v>
      </c>
    </row>
    <row r="93" s="2" customFormat="1" ht="16.5" customHeight="1">
      <c r="A93" s="39"/>
      <c r="B93" s="173"/>
      <c r="C93" s="174" t="s">
        <v>82</v>
      </c>
      <c r="D93" s="174" t="s">
        <v>150</v>
      </c>
      <c r="E93" s="175" t="s">
        <v>364</v>
      </c>
      <c r="F93" s="176" t="s">
        <v>365</v>
      </c>
      <c r="G93" s="177" t="s">
        <v>366</v>
      </c>
      <c r="H93" s="178">
        <v>20</v>
      </c>
      <c r="I93" s="179"/>
      <c r="J93" s="180">
        <f>ROUND(I93*H93,2)</f>
        <v>0</v>
      </c>
      <c r="K93" s="176" t="s">
        <v>367</v>
      </c>
      <c r="L93" s="40"/>
      <c r="M93" s="181" t="s">
        <v>3</v>
      </c>
      <c r="N93" s="182" t="s">
        <v>43</v>
      </c>
      <c r="O93" s="73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85" t="s">
        <v>173</v>
      </c>
      <c r="AT93" s="185" t="s">
        <v>150</v>
      </c>
      <c r="AU93" s="185" t="s">
        <v>82</v>
      </c>
      <c r="AY93" s="20" t="s">
        <v>147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20" t="s">
        <v>80</v>
      </c>
      <c r="BK93" s="186">
        <f>ROUND(I93*H93,2)</f>
        <v>0</v>
      </c>
      <c r="BL93" s="20" t="s">
        <v>173</v>
      </c>
      <c r="BM93" s="185" t="s">
        <v>368</v>
      </c>
    </row>
    <row r="94" s="2" customFormat="1">
      <c r="A94" s="39"/>
      <c r="B94" s="40"/>
      <c r="C94" s="39"/>
      <c r="D94" s="187" t="s">
        <v>157</v>
      </c>
      <c r="E94" s="39"/>
      <c r="F94" s="188" t="s">
        <v>369</v>
      </c>
      <c r="G94" s="39"/>
      <c r="H94" s="39"/>
      <c r="I94" s="189"/>
      <c r="J94" s="39"/>
      <c r="K94" s="39"/>
      <c r="L94" s="40"/>
      <c r="M94" s="190"/>
      <c r="N94" s="191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157</v>
      </c>
      <c r="AU94" s="20" t="s">
        <v>82</v>
      </c>
    </row>
    <row r="95" s="2" customFormat="1" ht="16.5" customHeight="1">
      <c r="A95" s="39"/>
      <c r="B95" s="173"/>
      <c r="C95" s="174" t="s">
        <v>166</v>
      </c>
      <c r="D95" s="174" t="s">
        <v>150</v>
      </c>
      <c r="E95" s="175" t="s">
        <v>370</v>
      </c>
      <c r="F95" s="176" t="s">
        <v>371</v>
      </c>
      <c r="G95" s="177" t="s">
        <v>366</v>
      </c>
      <c r="H95" s="178">
        <v>19</v>
      </c>
      <c r="I95" s="179"/>
      <c r="J95" s="180">
        <f>ROUND(I95*H95,2)</f>
        <v>0</v>
      </c>
      <c r="K95" s="176" t="s">
        <v>241</v>
      </c>
      <c r="L95" s="40"/>
      <c r="M95" s="181" t="s">
        <v>3</v>
      </c>
      <c r="N95" s="182" t="s">
        <v>43</v>
      </c>
      <c r="O95" s="73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5" t="s">
        <v>173</v>
      </c>
      <c r="AT95" s="185" t="s">
        <v>150</v>
      </c>
      <c r="AU95" s="185" t="s">
        <v>82</v>
      </c>
      <c r="AY95" s="20" t="s">
        <v>147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0" t="s">
        <v>80</v>
      </c>
      <c r="BK95" s="186">
        <f>ROUND(I95*H95,2)</f>
        <v>0</v>
      </c>
      <c r="BL95" s="20" t="s">
        <v>173</v>
      </c>
      <c r="BM95" s="185" t="s">
        <v>372</v>
      </c>
    </row>
    <row r="96" s="2" customFormat="1">
      <c r="A96" s="39"/>
      <c r="B96" s="40"/>
      <c r="C96" s="39"/>
      <c r="D96" s="203" t="s">
        <v>243</v>
      </c>
      <c r="E96" s="39"/>
      <c r="F96" s="204" t="s">
        <v>373</v>
      </c>
      <c r="G96" s="39"/>
      <c r="H96" s="39"/>
      <c r="I96" s="189"/>
      <c r="J96" s="39"/>
      <c r="K96" s="39"/>
      <c r="L96" s="40"/>
      <c r="M96" s="190"/>
      <c r="N96" s="191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243</v>
      </c>
      <c r="AU96" s="20" t="s">
        <v>82</v>
      </c>
    </row>
    <row r="97" s="2" customFormat="1">
      <c r="A97" s="39"/>
      <c r="B97" s="40"/>
      <c r="C97" s="39"/>
      <c r="D97" s="187" t="s">
        <v>157</v>
      </c>
      <c r="E97" s="39"/>
      <c r="F97" s="188" t="s">
        <v>369</v>
      </c>
      <c r="G97" s="39"/>
      <c r="H97" s="39"/>
      <c r="I97" s="189"/>
      <c r="J97" s="39"/>
      <c r="K97" s="39"/>
      <c r="L97" s="40"/>
      <c r="M97" s="190"/>
      <c r="N97" s="191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157</v>
      </c>
      <c r="AU97" s="20" t="s">
        <v>82</v>
      </c>
    </row>
    <row r="98" s="2" customFormat="1" ht="16.5" customHeight="1">
      <c r="A98" s="39"/>
      <c r="B98" s="173"/>
      <c r="C98" s="174" t="s">
        <v>173</v>
      </c>
      <c r="D98" s="174" t="s">
        <v>150</v>
      </c>
      <c r="E98" s="175" t="s">
        <v>374</v>
      </c>
      <c r="F98" s="176" t="s">
        <v>375</v>
      </c>
      <c r="G98" s="177" t="s">
        <v>366</v>
      </c>
      <c r="H98" s="178">
        <v>1</v>
      </c>
      <c r="I98" s="179"/>
      <c r="J98" s="180">
        <f>ROUND(I98*H98,2)</f>
        <v>0</v>
      </c>
      <c r="K98" s="176" t="s">
        <v>241</v>
      </c>
      <c r="L98" s="40"/>
      <c r="M98" s="181" t="s">
        <v>3</v>
      </c>
      <c r="N98" s="182" t="s">
        <v>43</v>
      </c>
      <c r="O98" s="73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5" t="s">
        <v>173</v>
      </c>
      <c r="AT98" s="185" t="s">
        <v>150</v>
      </c>
      <c r="AU98" s="185" t="s">
        <v>82</v>
      </c>
      <c r="AY98" s="20" t="s">
        <v>147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20" t="s">
        <v>80</v>
      </c>
      <c r="BK98" s="186">
        <f>ROUND(I98*H98,2)</f>
        <v>0</v>
      </c>
      <c r="BL98" s="20" t="s">
        <v>173</v>
      </c>
      <c r="BM98" s="185" t="s">
        <v>376</v>
      </c>
    </row>
    <row r="99" s="2" customFormat="1">
      <c r="A99" s="39"/>
      <c r="B99" s="40"/>
      <c r="C99" s="39"/>
      <c r="D99" s="203" t="s">
        <v>243</v>
      </c>
      <c r="E99" s="39"/>
      <c r="F99" s="204" t="s">
        <v>377</v>
      </c>
      <c r="G99" s="39"/>
      <c r="H99" s="39"/>
      <c r="I99" s="189"/>
      <c r="J99" s="39"/>
      <c r="K99" s="39"/>
      <c r="L99" s="40"/>
      <c r="M99" s="190"/>
      <c r="N99" s="191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243</v>
      </c>
      <c r="AU99" s="20" t="s">
        <v>82</v>
      </c>
    </row>
    <row r="100" s="2" customFormat="1">
      <c r="A100" s="39"/>
      <c r="B100" s="40"/>
      <c r="C100" s="39"/>
      <c r="D100" s="187" t="s">
        <v>157</v>
      </c>
      <c r="E100" s="39"/>
      <c r="F100" s="188" t="s">
        <v>369</v>
      </c>
      <c r="G100" s="39"/>
      <c r="H100" s="39"/>
      <c r="I100" s="189"/>
      <c r="J100" s="39"/>
      <c r="K100" s="39"/>
      <c r="L100" s="40"/>
      <c r="M100" s="190"/>
      <c r="N100" s="191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157</v>
      </c>
      <c r="AU100" s="20" t="s">
        <v>82</v>
      </c>
    </row>
    <row r="101" s="2" customFormat="1" ht="16.5" customHeight="1">
      <c r="A101" s="39"/>
      <c r="B101" s="173"/>
      <c r="C101" s="174" t="s">
        <v>146</v>
      </c>
      <c r="D101" s="174" t="s">
        <v>150</v>
      </c>
      <c r="E101" s="175" t="s">
        <v>378</v>
      </c>
      <c r="F101" s="176" t="s">
        <v>379</v>
      </c>
      <c r="G101" s="177" t="s">
        <v>219</v>
      </c>
      <c r="H101" s="178">
        <v>378.39999999999998</v>
      </c>
      <c r="I101" s="179"/>
      <c r="J101" s="180">
        <f>ROUND(I101*H101,2)</f>
        <v>0</v>
      </c>
      <c r="K101" s="176" t="s">
        <v>241</v>
      </c>
      <c r="L101" s="40"/>
      <c r="M101" s="181" t="s">
        <v>3</v>
      </c>
      <c r="N101" s="182" t="s">
        <v>43</v>
      </c>
      <c r="O101" s="7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5" t="s">
        <v>173</v>
      </c>
      <c r="AT101" s="185" t="s">
        <v>150</v>
      </c>
      <c r="AU101" s="185" t="s">
        <v>82</v>
      </c>
      <c r="AY101" s="20" t="s">
        <v>147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0" t="s">
        <v>80</v>
      </c>
      <c r="BK101" s="186">
        <f>ROUND(I101*H101,2)</f>
        <v>0</v>
      </c>
      <c r="BL101" s="20" t="s">
        <v>173</v>
      </c>
      <c r="BM101" s="185" t="s">
        <v>380</v>
      </c>
    </row>
    <row r="102" s="2" customFormat="1">
      <c r="A102" s="39"/>
      <c r="B102" s="40"/>
      <c r="C102" s="39"/>
      <c r="D102" s="203" t="s">
        <v>243</v>
      </c>
      <c r="E102" s="39"/>
      <c r="F102" s="204" t="s">
        <v>381</v>
      </c>
      <c r="G102" s="39"/>
      <c r="H102" s="39"/>
      <c r="I102" s="189"/>
      <c r="J102" s="39"/>
      <c r="K102" s="39"/>
      <c r="L102" s="40"/>
      <c r="M102" s="190"/>
      <c r="N102" s="191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243</v>
      </c>
      <c r="AU102" s="20" t="s">
        <v>82</v>
      </c>
    </row>
    <row r="103" s="2" customFormat="1" ht="16.5" customHeight="1">
      <c r="A103" s="39"/>
      <c r="B103" s="173"/>
      <c r="C103" s="174" t="s">
        <v>182</v>
      </c>
      <c r="D103" s="174" t="s">
        <v>150</v>
      </c>
      <c r="E103" s="175" t="s">
        <v>382</v>
      </c>
      <c r="F103" s="176" t="s">
        <v>383</v>
      </c>
      <c r="G103" s="177" t="s">
        <v>219</v>
      </c>
      <c r="H103" s="178">
        <v>902</v>
      </c>
      <c r="I103" s="179"/>
      <c r="J103" s="180">
        <f>ROUND(I103*H103,2)</f>
        <v>0</v>
      </c>
      <c r="K103" s="176" t="s">
        <v>241</v>
      </c>
      <c r="L103" s="40"/>
      <c r="M103" s="181" t="s">
        <v>3</v>
      </c>
      <c r="N103" s="182" t="s">
        <v>43</v>
      </c>
      <c r="O103" s="73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85" t="s">
        <v>173</v>
      </c>
      <c r="AT103" s="185" t="s">
        <v>150</v>
      </c>
      <c r="AU103" s="185" t="s">
        <v>82</v>
      </c>
      <c r="AY103" s="20" t="s">
        <v>147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20" t="s">
        <v>80</v>
      </c>
      <c r="BK103" s="186">
        <f>ROUND(I103*H103,2)</f>
        <v>0</v>
      </c>
      <c r="BL103" s="20" t="s">
        <v>173</v>
      </c>
      <c r="BM103" s="185" t="s">
        <v>384</v>
      </c>
    </row>
    <row r="104" s="2" customFormat="1">
      <c r="A104" s="39"/>
      <c r="B104" s="40"/>
      <c r="C104" s="39"/>
      <c r="D104" s="203" t="s">
        <v>243</v>
      </c>
      <c r="E104" s="39"/>
      <c r="F104" s="204" t="s">
        <v>385</v>
      </c>
      <c r="G104" s="39"/>
      <c r="H104" s="39"/>
      <c r="I104" s="189"/>
      <c r="J104" s="39"/>
      <c r="K104" s="39"/>
      <c r="L104" s="40"/>
      <c r="M104" s="190"/>
      <c r="N104" s="191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243</v>
      </c>
      <c r="AU104" s="20" t="s">
        <v>82</v>
      </c>
    </row>
    <row r="105" s="13" customFormat="1">
      <c r="A105" s="13"/>
      <c r="B105" s="192"/>
      <c r="C105" s="13"/>
      <c r="D105" s="187" t="s">
        <v>165</v>
      </c>
      <c r="E105" s="193" t="s">
        <v>3</v>
      </c>
      <c r="F105" s="194" t="s">
        <v>386</v>
      </c>
      <c r="G105" s="13"/>
      <c r="H105" s="195">
        <v>902</v>
      </c>
      <c r="I105" s="196"/>
      <c r="J105" s="13"/>
      <c r="K105" s="13"/>
      <c r="L105" s="192"/>
      <c r="M105" s="197"/>
      <c r="N105" s="198"/>
      <c r="O105" s="198"/>
      <c r="P105" s="198"/>
      <c r="Q105" s="198"/>
      <c r="R105" s="198"/>
      <c r="S105" s="198"/>
      <c r="T105" s="19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3" t="s">
        <v>165</v>
      </c>
      <c r="AU105" s="193" t="s">
        <v>82</v>
      </c>
      <c r="AV105" s="13" t="s">
        <v>82</v>
      </c>
      <c r="AW105" s="13" t="s">
        <v>33</v>
      </c>
      <c r="AX105" s="13" t="s">
        <v>80</v>
      </c>
      <c r="AY105" s="193" t="s">
        <v>147</v>
      </c>
    </row>
    <row r="106" s="2" customFormat="1" ht="37.8" customHeight="1">
      <c r="A106" s="39"/>
      <c r="B106" s="173"/>
      <c r="C106" s="174" t="s">
        <v>187</v>
      </c>
      <c r="D106" s="174" t="s">
        <v>150</v>
      </c>
      <c r="E106" s="175" t="s">
        <v>387</v>
      </c>
      <c r="F106" s="176" t="s">
        <v>388</v>
      </c>
      <c r="G106" s="177" t="s">
        <v>240</v>
      </c>
      <c r="H106" s="178">
        <v>384.12</v>
      </c>
      <c r="I106" s="179"/>
      <c r="J106" s="180">
        <f>ROUND(I106*H106,2)</f>
        <v>0</v>
      </c>
      <c r="K106" s="176" t="s">
        <v>241</v>
      </c>
      <c r="L106" s="40"/>
      <c r="M106" s="181" t="s">
        <v>3</v>
      </c>
      <c r="N106" s="182" t="s">
        <v>43</v>
      </c>
      <c r="O106" s="73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5" t="s">
        <v>173</v>
      </c>
      <c r="AT106" s="185" t="s">
        <v>150</v>
      </c>
      <c r="AU106" s="185" t="s">
        <v>82</v>
      </c>
      <c r="AY106" s="20" t="s">
        <v>147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20" t="s">
        <v>80</v>
      </c>
      <c r="BK106" s="186">
        <f>ROUND(I106*H106,2)</f>
        <v>0</v>
      </c>
      <c r="BL106" s="20" t="s">
        <v>173</v>
      </c>
      <c r="BM106" s="185" t="s">
        <v>389</v>
      </c>
    </row>
    <row r="107" s="2" customFormat="1">
      <c r="A107" s="39"/>
      <c r="B107" s="40"/>
      <c r="C107" s="39"/>
      <c r="D107" s="203" t="s">
        <v>243</v>
      </c>
      <c r="E107" s="39"/>
      <c r="F107" s="204" t="s">
        <v>390</v>
      </c>
      <c r="G107" s="39"/>
      <c r="H107" s="39"/>
      <c r="I107" s="189"/>
      <c r="J107" s="39"/>
      <c r="K107" s="39"/>
      <c r="L107" s="40"/>
      <c r="M107" s="190"/>
      <c r="N107" s="191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243</v>
      </c>
      <c r="AU107" s="20" t="s">
        <v>82</v>
      </c>
    </row>
    <row r="108" s="14" customFormat="1">
      <c r="A108" s="14"/>
      <c r="B108" s="205"/>
      <c r="C108" s="14"/>
      <c r="D108" s="187" t="s">
        <v>165</v>
      </c>
      <c r="E108" s="206" t="s">
        <v>3</v>
      </c>
      <c r="F108" s="207" t="s">
        <v>391</v>
      </c>
      <c r="G108" s="14"/>
      <c r="H108" s="206" t="s">
        <v>3</v>
      </c>
      <c r="I108" s="208"/>
      <c r="J108" s="14"/>
      <c r="K108" s="14"/>
      <c r="L108" s="205"/>
      <c r="M108" s="209"/>
      <c r="N108" s="210"/>
      <c r="O108" s="210"/>
      <c r="P108" s="210"/>
      <c r="Q108" s="210"/>
      <c r="R108" s="210"/>
      <c r="S108" s="210"/>
      <c r="T108" s="21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06" t="s">
        <v>165</v>
      </c>
      <c r="AU108" s="206" t="s">
        <v>82</v>
      </c>
      <c r="AV108" s="14" t="s">
        <v>80</v>
      </c>
      <c r="AW108" s="14" t="s">
        <v>33</v>
      </c>
      <c r="AX108" s="14" t="s">
        <v>72</v>
      </c>
      <c r="AY108" s="206" t="s">
        <v>147</v>
      </c>
    </row>
    <row r="109" s="13" customFormat="1">
      <c r="A109" s="13"/>
      <c r="B109" s="192"/>
      <c r="C109" s="13"/>
      <c r="D109" s="187" t="s">
        <v>165</v>
      </c>
      <c r="E109" s="193" t="s">
        <v>3</v>
      </c>
      <c r="F109" s="194" t="s">
        <v>392</v>
      </c>
      <c r="G109" s="13"/>
      <c r="H109" s="195">
        <v>384.12</v>
      </c>
      <c r="I109" s="196"/>
      <c r="J109" s="13"/>
      <c r="K109" s="13"/>
      <c r="L109" s="192"/>
      <c r="M109" s="200"/>
      <c r="N109" s="201"/>
      <c r="O109" s="201"/>
      <c r="P109" s="201"/>
      <c r="Q109" s="201"/>
      <c r="R109" s="201"/>
      <c r="S109" s="201"/>
      <c r="T109" s="20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165</v>
      </c>
      <c r="AU109" s="193" t="s">
        <v>82</v>
      </c>
      <c r="AV109" s="13" t="s">
        <v>82</v>
      </c>
      <c r="AW109" s="13" t="s">
        <v>33</v>
      </c>
      <c r="AX109" s="13" t="s">
        <v>80</v>
      </c>
      <c r="AY109" s="193" t="s">
        <v>147</v>
      </c>
    </row>
    <row r="110" s="2" customFormat="1" ht="6.96" customHeight="1">
      <c r="A110" s="3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0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autoFilter ref="C86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4_01/111251101"/>
    <hyperlink ref="F96" r:id="rId2" display="https://podminky.urs.cz/item/CS_URS_2024_01/112251102"/>
    <hyperlink ref="F99" r:id="rId3" display="https://podminky.urs.cz/item/CS_URS_2024_01/112251103"/>
    <hyperlink ref="F102" r:id="rId4" display="https://podminky.urs.cz/item/CS_URS_2024_01/121151115"/>
    <hyperlink ref="F104" r:id="rId5" display="https://podminky.urs.cz/item/CS_URS_2024_01/121151125"/>
    <hyperlink ref="F107" r:id="rId6" display="https://podminky.urs.cz/item/CS_URS_2024_01/1623511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117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Překladiště a sběrný dvůr TS Bruntál - 0. etapa_soutěž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118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393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31.5.2024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35</v>
      </c>
      <c r="F24" s="39"/>
      <c r="G24" s="39"/>
      <c r="H24" s="39"/>
      <c r="I24" s="33" t="s">
        <v>28</v>
      </c>
      <c r="J24" s="28" t="s">
        <v>3</v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6"/>
      <c r="B27" s="127"/>
      <c r="C27" s="126"/>
      <c r="D27" s="126"/>
      <c r="E27" s="37" t="s">
        <v>3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ROUND(J81,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ROUND((SUM(BE81:BE84)),  2)</f>
        <v>0</v>
      </c>
      <c r="G33" s="39"/>
      <c r="H33" s="39"/>
      <c r="I33" s="132">
        <v>0.20999999999999999</v>
      </c>
      <c r="J33" s="131">
        <f>ROUND(((SUM(BE81:BE84))*I33),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ROUND((SUM(BF81:BF84)),  2)</f>
        <v>0</v>
      </c>
      <c r="G34" s="39"/>
      <c r="H34" s="39"/>
      <c r="I34" s="132">
        <v>0.12</v>
      </c>
      <c r="J34" s="131">
        <f>ROUND(((SUM(BF81:BF84))*I34),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ROUND((SUM(BG81:BG84)),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ROUND((SUM(BH81:BH84)),  2)</f>
        <v>0</v>
      </c>
      <c r="G36" s="39"/>
      <c r="H36" s="39"/>
      <c r="I36" s="132">
        <v>0.12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ROUND((SUM(BI81:BI84)),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121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Překladiště a sběrný dvůr TS Bruntál - 0. etapa_soutěž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111 - Zpevněné plochy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Bruntál</v>
      </c>
      <c r="G52" s="39"/>
      <c r="H52" s="39"/>
      <c r="I52" s="33" t="s">
        <v>23</v>
      </c>
      <c r="J52" s="65" t="str">
        <f>IF(J12="","",J12)</f>
        <v>31.5.2024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TS Bruntál s.ro.</v>
      </c>
      <c r="G54" s="39"/>
      <c r="H54" s="39"/>
      <c r="I54" s="33" t="s">
        <v>31</v>
      </c>
      <c r="J54" s="37" t="str">
        <f>E21</f>
        <v>SHB a.s.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Ing. Michal Pazdziora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122</v>
      </c>
      <c r="D57" s="133"/>
      <c r="E57" s="133"/>
      <c r="F57" s="133"/>
      <c r="G57" s="133"/>
      <c r="H57" s="133"/>
      <c r="I57" s="133"/>
      <c r="J57" s="140" t="s">
        <v>123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124</v>
      </c>
    </row>
    <row r="60" s="9" customFormat="1" ht="24.96" customHeight="1">
      <c r="A60" s="9"/>
      <c r="B60" s="142"/>
      <c r="C60" s="9"/>
      <c r="D60" s="143" t="s">
        <v>232</v>
      </c>
      <c r="E60" s="144"/>
      <c r="F60" s="144"/>
      <c r="G60" s="144"/>
      <c r="H60" s="144"/>
      <c r="I60" s="144"/>
      <c r="J60" s="145">
        <f>J82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6"/>
      <c r="C61" s="10"/>
      <c r="D61" s="147" t="s">
        <v>357</v>
      </c>
      <c r="E61" s="148"/>
      <c r="F61" s="148"/>
      <c r="G61" s="148"/>
      <c r="H61" s="148"/>
      <c r="I61" s="148"/>
      <c r="J61" s="149">
        <f>J83</f>
        <v>0</v>
      </c>
      <c r="K61" s="10"/>
      <c r="L61" s="14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2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132</v>
      </c>
      <c r="D68" s="39"/>
      <c r="E68" s="39"/>
      <c r="F68" s="39"/>
      <c r="G68" s="39"/>
      <c r="H68" s="39"/>
      <c r="I68" s="39"/>
      <c r="J68" s="39"/>
      <c r="K68" s="39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24" t="str">
        <f>E7</f>
        <v>Překladiště a sběrný dvůr TS Bruntál - 0. etapa_soutěž</v>
      </c>
      <c r="F71" s="33"/>
      <c r="G71" s="33"/>
      <c r="H71" s="33"/>
      <c r="I71" s="39"/>
      <c r="J71" s="39"/>
      <c r="K71" s="3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118</v>
      </c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63" t="str">
        <f>E9</f>
        <v>SO 111 - Zpevněné plochy</v>
      </c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Bruntál</v>
      </c>
      <c r="G75" s="39"/>
      <c r="H75" s="39"/>
      <c r="I75" s="33" t="s">
        <v>23</v>
      </c>
      <c r="J75" s="65" t="str">
        <f>IF(J12="","",J12)</f>
        <v>31.5.2024</v>
      </c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TS Bruntál s.ro.</v>
      </c>
      <c r="G77" s="39"/>
      <c r="H77" s="39"/>
      <c r="I77" s="33" t="s">
        <v>31</v>
      </c>
      <c r="J77" s="37" t="str">
        <f>E21</f>
        <v>SHB a.s.</v>
      </c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>Ing. Michal Pazdziora</v>
      </c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50"/>
      <c r="B80" s="151"/>
      <c r="C80" s="152" t="s">
        <v>133</v>
      </c>
      <c r="D80" s="153" t="s">
        <v>57</v>
      </c>
      <c r="E80" s="153" t="s">
        <v>53</v>
      </c>
      <c r="F80" s="153" t="s">
        <v>54</v>
      </c>
      <c r="G80" s="153" t="s">
        <v>134</v>
      </c>
      <c r="H80" s="153" t="s">
        <v>135</v>
      </c>
      <c r="I80" s="153" t="s">
        <v>136</v>
      </c>
      <c r="J80" s="153" t="s">
        <v>123</v>
      </c>
      <c r="K80" s="154" t="s">
        <v>137</v>
      </c>
      <c r="L80" s="155"/>
      <c r="M80" s="81" t="s">
        <v>3</v>
      </c>
      <c r="N80" s="82" t="s">
        <v>42</v>
      </c>
      <c r="O80" s="82" t="s">
        <v>138</v>
      </c>
      <c r="P80" s="82" t="s">
        <v>139</v>
      </c>
      <c r="Q80" s="82" t="s">
        <v>140</v>
      </c>
      <c r="R80" s="82" t="s">
        <v>141</v>
      </c>
      <c r="S80" s="82" t="s">
        <v>142</v>
      </c>
      <c r="T80" s="83" t="s">
        <v>143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</row>
    <row r="81" s="2" customFormat="1" ht="22.8" customHeight="1">
      <c r="A81" s="39"/>
      <c r="B81" s="40"/>
      <c r="C81" s="88" t="s">
        <v>144</v>
      </c>
      <c r="D81" s="39"/>
      <c r="E81" s="39"/>
      <c r="F81" s="39"/>
      <c r="G81" s="39"/>
      <c r="H81" s="39"/>
      <c r="I81" s="39"/>
      <c r="J81" s="156">
        <f>BK81</f>
        <v>0</v>
      </c>
      <c r="K81" s="39"/>
      <c r="L81" s="40"/>
      <c r="M81" s="84"/>
      <c r="N81" s="69"/>
      <c r="O81" s="85"/>
      <c r="P81" s="157">
        <f>P82</f>
        <v>0</v>
      </c>
      <c r="Q81" s="85"/>
      <c r="R81" s="157">
        <f>R82</f>
        <v>0</v>
      </c>
      <c r="S81" s="85"/>
      <c r="T81" s="158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71</v>
      </c>
      <c r="AU81" s="20" t="s">
        <v>124</v>
      </c>
      <c r="BK81" s="159">
        <f>BK82</f>
        <v>0</v>
      </c>
    </row>
    <row r="82" s="12" customFormat="1" ht="25.92" customHeight="1">
      <c r="A82" s="12"/>
      <c r="B82" s="160"/>
      <c r="C82" s="12"/>
      <c r="D82" s="161" t="s">
        <v>71</v>
      </c>
      <c r="E82" s="162" t="s">
        <v>235</v>
      </c>
      <c r="F82" s="162" t="s">
        <v>236</v>
      </c>
      <c r="G82" s="12"/>
      <c r="H82" s="12"/>
      <c r="I82" s="163"/>
      <c r="J82" s="164">
        <f>BK82</f>
        <v>0</v>
      </c>
      <c r="K82" s="12"/>
      <c r="L82" s="160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61" t="s">
        <v>80</v>
      </c>
      <c r="AT82" s="169" t="s">
        <v>71</v>
      </c>
      <c r="AU82" s="169" t="s">
        <v>72</v>
      </c>
      <c r="AY82" s="161" t="s">
        <v>147</v>
      </c>
      <c r="BK82" s="170">
        <f>BK83</f>
        <v>0</v>
      </c>
    </row>
    <row r="83" s="12" customFormat="1" ht="22.8" customHeight="1">
      <c r="A83" s="12"/>
      <c r="B83" s="160"/>
      <c r="C83" s="12"/>
      <c r="D83" s="161" t="s">
        <v>71</v>
      </c>
      <c r="E83" s="171" t="s">
        <v>80</v>
      </c>
      <c r="F83" s="171" t="s">
        <v>358</v>
      </c>
      <c r="G83" s="12"/>
      <c r="H83" s="12"/>
      <c r="I83" s="163"/>
      <c r="J83" s="172">
        <f>BK83</f>
        <v>0</v>
      </c>
      <c r="K83" s="12"/>
      <c r="L83" s="160"/>
      <c r="M83" s="165"/>
      <c r="N83" s="166"/>
      <c r="O83" s="166"/>
      <c r="P83" s="167">
        <f>P84</f>
        <v>0</v>
      </c>
      <c r="Q83" s="166"/>
      <c r="R83" s="167">
        <f>R84</f>
        <v>0</v>
      </c>
      <c r="S83" s="166"/>
      <c r="T83" s="168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61" t="s">
        <v>80</v>
      </c>
      <c r="AT83" s="169" t="s">
        <v>71</v>
      </c>
      <c r="AU83" s="169" t="s">
        <v>80</v>
      </c>
      <c r="AY83" s="161" t="s">
        <v>147</v>
      </c>
      <c r="BK83" s="170">
        <f>BK84</f>
        <v>0</v>
      </c>
    </row>
    <row r="84" s="2" customFormat="1" ht="16.5" customHeight="1">
      <c r="A84" s="39"/>
      <c r="B84" s="173"/>
      <c r="C84" s="174" t="s">
        <v>80</v>
      </c>
      <c r="D84" s="174" t="s">
        <v>150</v>
      </c>
      <c r="E84" s="175" t="s">
        <v>394</v>
      </c>
      <c r="F84" s="176" t="s">
        <v>106</v>
      </c>
      <c r="G84" s="177" t="s">
        <v>153</v>
      </c>
      <c r="H84" s="178">
        <v>1</v>
      </c>
      <c r="I84" s="179"/>
      <c r="J84" s="180">
        <f>ROUND(I84*H84,2)</f>
        <v>0</v>
      </c>
      <c r="K84" s="176" t="s">
        <v>3</v>
      </c>
      <c r="L84" s="40"/>
      <c r="M84" s="224" t="s">
        <v>3</v>
      </c>
      <c r="N84" s="225" t="s">
        <v>43</v>
      </c>
      <c r="O84" s="222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85" t="s">
        <v>173</v>
      </c>
      <c r="AT84" s="185" t="s">
        <v>150</v>
      </c>
      <c r="AU84" s="185" t="s">
        <v>82</v>
      </c>
      <c r="AY84" s="20" t="s">
        <v>147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20" t="s">
        <v>80</v>
      </c>
      <c r="BK84" s="186">
        <f>ROUND(I84*H84,2)</f>
        <v>0</v>
      </c>
      <c r="BL84" s="20" t="s">
        <v>173</v>
      </c>
      <c r="BM84" s="185" t="s">
        <v>395</v>
      </c>
    </row>
    <row r="85" s="2" customFormat="1" ht="6.96" customHeight="1">
      <c r="A85" s="39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40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2025-02-17T13:07:44Z</dcterms:created>
  <dcterms:modified xsi:type="dcterms:W3CDTF">2025-02-17T13:07:57Z</dcterms:modified>
</cp:coreProperties>
</file>