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BD 2060\Bezbariérový byt\VZMR\Zadávací VV\"/>
    </mc:Choice>
  </mc:AlternateContent>
  <bookViews>
    <workbookView xWindow="0" yWindow="0" windowWidth="28800" windowHeight="13515" firstSheet="1" activeTab="1"/>
  </bookViews>
  <sheets>
    <sheet name="Rekapitulace stavby" sheetId="1" state="veryHidden" r:id="rId1"/>
    <sheet name="D.1.4.1 - Zdravotně techn..." sheetId="2" r:id="rId2"/>
  </sheets>
  <definedNames>
    <definedName name="_xlnm._FilterDatabase" localSheetId="1" hidden="1">'D.1.4.1 - Zdravotně techn...'!$C$128:$K$356</definedName>
    <definedName name="_xlnm.Print_Titles" localSheetId="1">'D.1.4.1 - Zdravotně techn...'!$128:$128</definedName>
    <definedName name="_xlnm.Print_Titles" localSheetId="0">'Rekapitulace stavby'!$92:$92</definedName>
    <definedName name="_xlnm.Print_Area" localSheetId="1">'D.1.4.1 - Zdravotně techn...'!$C$4:$J$76,'D.1.4.1 - Zdravotně techn...'!$C$82:$J$110,'D.1.4.1 - Zdravotně techn...'!$C$116:$J$356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54" i="2"/>
  <c r="BH354" i="2"/>
  <c r="BG354" i="2"/>
  <c r="BE354" i="2"/>
  <c r="T354" i="2"/>
  <c r="R354" i="2"/>
  <c r="P354" i="2"/>
  <c r="BI349" i="2"/>
  <c r="BH349" i="2"/>
  <c r="BG349" i="2"/>
  <c r="BE349" i="2"/>
  <c r="T349" i="2"/>
  <c r="R349" i="2"/>
  <c r="P349" i="2"/>
  <c r="BI344" i="2"/>
  <c r="BH344" i="2"/>
  <c r="BG344" i="2"/>
  <c r="BE344" i="2"/>
  <c r="T344" i="2"/>
  <c r="R344" i="2"/>
  <c r="R343" i="2" s="1"/>
  <c r="P344" i="2"/>
  <c r="BI341" i="2"/>
  <c r="BH341" i="2"/>
  <c r="BG341" i="2"/>
  <c r="BE341" i="2"/>
  <c r="T341" i="2"/>
  <c r="R341" i="2"/>
  <c r="P341" i="2"/>
  <c r="BI335" i="2"/>
  <c r="BH335" i="2"/>
  <c r="BG335" i="2"/>
  <c r="BE335" i="2"/>
  <c r="T335" i="2"/>
  <c r="R335" i="2"/>
  <c r="P335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T287" i="2"/>
  <c r="R288" i="2"/>
  <c r="R287" i="2"/>
  <c r="P288" i="2"/>
  <c r="P287" i="2" s="1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6" i="2"/>
  <c r="BH146" i="2"/>
  <c r="BG146" i="2"/>
  <c r="BE146" i="2"/>
  <c r="F33" i="2" s="1"/>
  <c r="T146" i="2"/>
  <c r="R146" i="2"/>
  <c r="P146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F36" i="2" s="1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F37" i="2" s="1"/>
  <c r="BH132" i="2"/>
  <c r="BG132" i="2"/>
  <c r="F35" i="2" s="1"/>
  <c r="BE132" i="2"/>
  <c r="J33" i="2" s="1"/>
  <c r="T132" i="2"/>
  <c r="R132" i="2"/>
  <c r="P132" i="2"/>
  <c r="F123" i="2"/>
  <c r="E121" i="2"/>
  <c r="F89" i="2"/>
  <c r="E87" i="2"/>
  <c r="J24" i="2"/>
  <c r="E24" i="2"/>
  <c r="J126" i="2" s="1"/>
  <c r="J23" i="2"/>
  <c r="J21" i="2"/>
  <c r="E21" i="2"/>
  <c r="J20" i="2"/>
  <c r="F92" i="2"/>
  <c r="J15" i="2"/>
  <c r="E15" i="2"/>
  <c r="F125" i="2" s="1"/>
  <c r="J14" i="2"/>
  <c r="J12" i="2"/>
  <c r="J89" i="2"/>
  <c r="L90" i="1"/>
  <c r="AM90" i="1"/>
  <c r="AM89" i="1"/>
  <c r="L89" i="1"/>
  <c r="AM87" i="1"/>
  <c r="L87" i="1"/>
  <c r="L85" i="1"/>
  <c r="L84" i="1"/>
  <c r="BK306" i="2"/>
  <c r="BK258" i="2"/>
  <c r="BK219" i="2"/>
  <c r="J197" i="2"/>
  <c r="BK157" i="2"/>
  <c r="J306" i="2"/>
  <c r="BK267" i="2"/>
  <c r="BK221" i="2"/>
  <c r="J203" i="2"/>
  <c r="BK188" i="2"/>
  <c r="BK168" i="2"/>
  <c r="J144" i="2"/>
  <c r="J217" i="2"/>
  <c r="BK195" i="2"/>
  <c r="J148" i="2"/>
  <c r="BK283" i="2"/>
  <c r="J335" i="2"/>
  <c r="BK285" i="2"/>
  <c r="J280" i="2"/>
  <c r="BK271" i="2"/>
  <c r="J256" i="2"/>
  <c r="BK224" i="2"/>
  <c r="BK197" i="2"/>
  <c r="BK322" i="2"/>
  <c r="BK304" i="2"/>
  <c r="J295" i="2"/>
  <c r="BK254" i="2"/>
  <c r="J224" i="2"/>
  <c r="J209" i="2"/>
  <c r="BK184" i="2"/>
  <c r="J159" i="2"/>
  <c r="BK132" i="2"/>
  <c r="BK261" i="2"/>
  <c r="J232" i="2"/>
  <c r="J186" i="2"/>
  <c r="J146" i="2"/>
  <c r="BK354" i="2"/>
  <c r="J288" i="2"/>
  <c r="BK278" i="2"/>
  <c r="BK269" i="2"/>
  <c r="J236" i="2"/>
  <c r="J219" i="2"/>
  <c r="J172" i="2"/>
  <c r="J344" i="2"/>
  <c r="J320" i="2"/>
  <c r="J310" i="2"/>
  <c r="J300" i="2"/>
  <c r="J263" i="2"/>
  <c r="BK246" i="2"/>
  <c r="BK211" i="2"/>
  <c r="J193" i="2"/>
  <c r="BK182" i="2"/>
  <c r="BK162" i="2"/>
  <c r="BK134" i="2"/>
  <c r="J243" i="2"/>
  <c r="J211" i="2"/>
  <c r="J168" i="2"/>
  <c r="BK349" i="2"/>
  <c r="J354" i="2"/>
  <c r="J322" i="2"/>
  <c r="BK288" i="2"/>
  <c r="J283" i="2"/>
  <c r="J278" i="2"/>
  <c r="BK273" i="2"/>
  <c r="J271" i="2"/>
  <c r="BK263" i="2"/>
  <c r="J258" i="2"/>
  <c r="BK240" i="2"/>
  <c r="BK226" i="2"/>
  <c r="J199" i="2"/>
  <c r="J188" i="2"/>
  <c r="J180" i="2"/>
  <c r="BK164" i="2"/>
  <c r="BK148" i="2"/>
  <c r="J170" i="2"/>
  <c r="J151" i="2"/>
  <c r="BK140" i="2"/>
  <c r="AS94" i="1"/>
  <c r="J349" i="2"/>
  <c r="BK252" i="2"/>
  <c r="BK238" i="2"/>
  <c r="J215" i="2"/>
  <c r="J201" i="2"/>
  <c r="J164" i="2"/>
  <c r="J138" i="2"/>
  <c r="BK320" i="2"/>
  <c r="BK280" i="2"/>
  <c r="BK276" i="2"/>
  <c r="J267" i="2"/>
  <c r="J261" i="2"/>
  <c r="J250" i="2"/>
  <c r="J213" i="2"/>
  <c r="BK193" i="2"/>
  <c r="BK178" i="2"/>
  <c r="J166" i="2"/>
  <c r="J153" i="2"/>
  <c r="J134" i="2"/>
  <c r="J341" i="2"/>
  <c r="BK327" i="2"/>
  <c r="J317" i="2"/>
  <c r="J315" i="2"/>
  <c r="BK308" i="2"/>
  <c r="J304" i="2"/>
  <c r="J297" i="2"/>
  <c r="J293" i="2"/>
  <c r="BK256" i="2"/>
  <c r="BK243" i="2"/>
  <c r="J238" i="2"/>
  <c r="BK215" i="2"/>
  <c r="BK207" i="2"/>
  <c r="J195" i="2"/>
  <c r="BK186" i="2"/>
  <c r="BK172" i="2"/>
  <c r="BK155" i="2"/>
  <c r="BK146" i="2"/>
  <c r="J140" i="2"/>
  <c r="BK205" i="2"/>
  <c r="BK170" i="2"/>
  <c r="BK159" i="2"/>
  <c r="J285" i="2"/>
  <c r="J273" i="2"/>
  <c r="J269" i="2"/>
  <c r="J254" i="2"/>
  <c r="J229" i="2"/>
  <c r="J221" i="2"/>
  <c r="J182" i="2"/>
  <c r="J162" i="2"/>
  <c r="BK144" i="2"/>
  <c r="J132" i="2"/>
  <c r="BK341" i="2"/>
  <c r="J327" i="2"/>
  <c r="BK317" i="2"/>
  <c r="BK312" i="2"/>
  <c r="J308" i="2"/>
  <c r="BK302" i="2"/>
  <c r="BK295" i="2"/>
  <c r="BK265" i="2"/>
  <c r="BK248" i="2"/>
  <c r="J240" i="2"/>
  <c r="BK232" i="2"/>
  <c r="BK217" i="2"/>
  <c r="BK209" i="2"/>
  <c r="BK190" i="2"/>
  <c r="J190" i="2"/>
  <c r="BK176" i="2"/>
  <c r="BK166" i="2"/>
  <c r="J155" i="2"/>
  <c r="BK138" i="2"/>
  <c r="J291" i="2"/>
  <c r="J246" i="2"/>
  <c r="J234" i="2"/>
  <c r="BK203" i="2"/>
  <c r="BK180" i="2"/>
  <c r="J157" i="2"/>
  <c r="J276" i="2"/>
  <c r="BK234" i="2"/>
  <c r="J207" i="2"/>
  <c r="J174" i="2"/>
  <c r="J136" i="2"/>
  <c r="BK335" i="2"/>
  <c r="BK315" i="2"/>
  <c r="BK300" i="2"/>
  <c r="J252" i="2"/>
  <c r="BK229" i="2"/>
  <c r="J205" i="2"/>
  <c r="J265" i="2"/>
  <c r="J184" i="2"/>
  <c r="BK344" i="2"/>
  <c r="J324" i="2"/>
  <c r="J312" i="2"/>
  <c r="BK297" i="2"/>
  <c r="BK250" i="2"/>
  <c r="BK236" i="2"/>
  <c r="BK201" i="2"/>
  <c r="BK174" i="2"/>
  <c r="BK136" i="2"/>
  <c r="BK291" i="2"/>
  <c r="J226" i="2"/>
  <c r="J176" i="2"/>
  <c r="BK151" i="2"/>
  <c r="BK324" i="2"/>
  <c r="BK310" i="2"/>
  <c r="J302" i="2"/>
  <c r="BK293" i="2"/>
  <c r="J248" i="2"/>
  <c r="BK213" i="2"/>
  <c r="BK199" i="2"/>
  <c r="J178" i="2"/>
  <c r="BK153" i="2"/>
  <c r="T131" i="2" l="1"/>
  <c r="T130" i="2" s="1"/>
  <c r="BK143" i="2"/>
  <c r="J143" i="2"/>
  <c r="J100" i="2"/>
  <c r="R143" i="2"/>
  <c r="BK150" i="2"/>
  <c r="J150" i="2"/>
  <c r="J101" i="2"/>
  <c r="P192" i="2"/>
  <c r="BK223" i="2"/>
  <c r="J223" i="2"/>
  <c r="J103" i="2"/>
  <c r="R282" i="2"/>
  <c r="T290" i="2"/>
  <c r="R326" i="2"/>
  <c r="R131" i="2"/>
  <c r="R130" i="2"/>
  <c r="T143" i="2"/>
  <c r="T150" i="2"/>
  <c r="R192" i="2"/>
  <c r="T223" i="2"/>
  <c r="P282" i="2"/>
  <c r="BK290" i="2"/>
  <c r="J290" i="2" s="1"/>
  <c r="J106" i="2" s="1"/>
  <c r="BK314" i="2"/>
  <c r="J314" i="2"/>
  <c r="J107" i="2"/>
  <c r="T326" i="2"/>
  <c r="BK326" i="2"/>
  <c r="J326" i="2"/>
  <c r="J108" i="2"/>
  <c r="P143" i="2"/>
  <c r="BK192" i="2"/>
  <c r="J192" i="2"/>
  <c r="J102" i="2"/>
  <c r="R223" i="2"/>
  <c r="P314" i="2"/>
  <c r="BK343" i="2"/>
  <c r="J343" i="2"/>
  <c r="J109" i="2"/>
  <c r="BK131" i="2"/>
  <c r="J131" i="2"/>
  <c r="J98" i="2"/>
  <c r="R150" i="2"/>
  <c r="T192" i="2"/>
  <c r="BK282" i="2"/>
  <c r="J282" i="2" s="1"/>
  <c r="J104" i="2" s="1"/>
  <c r="P290" i="2"/>
  <c r="T314" i="2"/>
  <c r="P343" i="2"/>
  <c r="P131" i="2"/>
  <c r="P130" i="2"/>
  <c r="P150" i="2"/>
  <c r="P223" i="2"/>
  <c r="T282" i="2"/>
  <c r="R290" i="2"/>
  <c r="R314" i="2"/>
  <c r="P326" i="2"/>
  <c r="T343" i="2"/>
  <c r="BK287" i="2"/>
  <c r="J287" i="2"/>
  <c r="J105" i="2"/>
  <c r="F91" i="2"/>
  <c r="F126" i="2"/>
  <c r="BF134" i="2"/>
  <c r="BF136" i="2"/>
  <c r="BF155" i="2"/>
  <c r="BF166" i="2"/>
  <c r="BF174" i="2"/>
  <c r="BF178" i="2"/>
  <c r="BF201" i="2"/>
  <c r="BF219" i="2"/>
  <c r="BF224" i="2"/>
  <c r="BF229" i="2"/>
  <c r="BF240" i="2"/>
  <c r="BF243" i="2"/>
  <c r="BF256" i="2"/>
  <c r="BF288" i="2"/>
  <c r="BF344" i="2"/>
  <c r="J92" i="2"/>
  <c r="J123" i="2"/>
  <c r="BF138" i="2"/>
  <c r="BF140" i="2"/>
  <c r="BF146" i="2"/>
  <c r="BF148" i="2"/>
  <c r="BF151" i="2"/>
  <c r="BF153" i="2"/>
  <c r="BF157" i="2"/>
  <c r="BF162" i="2"/>
  <c r="BF164" i="2"/>
  <c r="BF176" i="2"/>
  <c r="BF184" i="2"/>
  <c r="BF188" i="2"/>
  <c r="BF193" i="2"/>
  <c r="BF203" i="2"/>
  <c r="BF205" i="2"/>
  <c r="BF207" i="2"/>
  <c r="BF209" i="2"/>
  <c r="BF211" i="2"/>
  <c r="BF221" i="2"/>
  <c r="BF226" i="2"/>
  <c r="BF236" i="2"/>
  <c r="BF238" i="2"/>
  <c r="BF246" i="2"/>
  <c r="BF248" i="2"/>
  <c r="BF250" i="2"/>
  <c r="BF254" i="2"/>
  <c r="BF258" i="2"/>
  <c r="BF261" i="2"/>
  <c r="BF263" i="2"/>
  <c r="BF265" i="2"/>
  <c r="BF291" i="2"/>
  <c r="BF293" i="2"/>
  <c r="BF295" i="2"/>
  <c r="BF297" i="2"/>
  <c r="BF300" i="2"/>
  <c r="BF302" i="2"/>
  <c r="BF304" i="2"/>
  <c r="BF306" i="2"/>
  <c r="BF308" i="2"/>
  <c r="BF310" i="2"/>
  <c r="BF312" i="2"/>
  <c r="BF315" i="2"/>
  <c r="BF317" i="2"/>
  <c r="BF324" i="2"/>
  <c r="BF335" i="2"/>
  <c r="BF341" i="2"/>
  <c r="BC95" i="1"/>
  <c r="BC94" i="1" s="1"/>
  <c r="W32" i="1" s="1"/>
  <c r="BB95" i="1"/>
  <c r="BB94" i="1" s="1"/>
  <c r="W31" i="1" s="1"/>
  <c r="AV95" i="1"/>
  <c r="BF132" i="2"/>
  <c r="BF144" i="2"/>
  <c r="BF159" i="2"/>
  <c r="BF168" i="2"/>
  <c r="BF170" i="2"/>
  <c r="BF172" i="2"/>
  <c r="BF180" i="2"/>
  <c r="BF182" i="2"/>
  <c r="BF186" i="2"/>
  <c r="BF190" i="2"/>
  <c r="BF195" i="2"/>
  <c r="BF197" i="2"/>
  <c r="BF199" i="2"/>
  <c r="BF213" i="2"/>
  <c r="BF215" i="2"/>
  <c r="BF217" i="2"/>
  <c r="BF232" i="2"/>
  <c r="BF234" i="2"/>
  <c r="BF252" i="2"/>
  <c r="BF267" i="2"/>
  <c r="BF269" i="2"/>
  <c r="BF271" i="2"/>
  <c r="BF273" i="2"/>
  <c r="BF276" i="2"/>
  <c r="BF278" i="2"/>
  <c r="BF280" i="2"/>
  <c r="BF283" i="2"/>
  <c r="BF285" i="2"/>
  <c r="BF320" i="2"/>
  <c r="BF322" i="2"/>
  <c r="BF327" i="2"/>
  <c r="BF349" i="2"/>
  <c r="BF354" i="2"/>
  <c r="AZ95" i="1"/>
  <c r="BD95" i="1"/>
  <c r="BD94" i="1"/>
  <c r="W33" i="1" s="1"/>
  <c r="AZ94" i="1"/>
  <c r="W29" i="1"/>
  <c r="P142" i="2" l="1"/>
  <c r="P129" i="2"/>
  <c r="AU95" i="1"/>
  <c r="T142" i="2"/>
  <c r="T129" i="2"/>
  <c r="R142" i="2"/>
  <c r="R129" i="2"/>
  <c r="BK130" i="2"/>
  <c r="BK142" i="2"/>
  <c r="J142" i="2"/>
  <c r="J99" i="2"/>
  <c r="AV94" i="1"/>
  <c r="AK29" i="1"/>
  <c r="AX94" i="1"/>
  <c r="AY94" i="1"/>
  <c r="F34" i="2"/>
  <c r="BA95" i="1"/>
  <c r="BA94" i="1" s="1"/>
  <c r="W30" i="1" s="1"/>
  <c r="J34" i="2"/>
  <c r="AW95" i="1" s="1"/>
  <c r="AT95" i="1" s="1"/>
  <c r="AU94" i="1"/>
  <c r="BK129" i="2" l="1"/>
  <c r="J129" i="2" s="1"/>
  <c r="J30" i="2" s="1"/>
  <c r="AG95" i="1" s="1"/>
  <c r="AG94" i="1" s="1"/>
  <c r="AK26" i="1" s="1"/>
  <c r="J130" i="2"/>
  <c r="J97" i="2"/>
  <c r="AW94" i="1"/>
  <c r="AK30" i="1" s="1"/>
  <c r="AK35" i="1" l="1"/>
  <c r="J39" i="2"/>
  <c r="J96" i="2"/>
  <c r="AN95" i="1"/>
  <c r="AT94" i="1"/>
  <c r="AN94" i="1" s="1"/>
</calcChain>
</file>

<file path=xl/sharedStrings.xml><?xml version="1.0" encoding="utf-8"?>
<sst xmlns="http://schemas.openxmlformats.org/spreadsheetml/2006/main" count="2215" uniqueCount="629">
  <si>
    <t>Export Komplet</t>
  </si>
  <si>
    <t/>
  </si>
  <si>
    <t>2.0</t>
  </si>
  <si>
    <t>False</t>
  </si>
  <si>
    <t>{4d91cc4a-dc0e-4f4f-9d61-a6812ada269a}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</si>
  <si>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</si>
  <si>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</si>
  <si>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</si>
  <si>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</si>
  <si>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</si>
  <si>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</si>
  <si>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</si>
  <si>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</si>
  <si>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</si>
  <si>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O053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</si>
  <si>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</si>
  <si>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</si>
  <si>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</t>
  </si>
  <si>
    <t>KSO:</t>
  </si>
  <si>
    <t>CC-CZ:</t>
  </si>
  <si>
    <t>Místo:</t>
  </si>
  <si>
    <t xml:space="preserve"> </t>
  </si>
  <si>
    <t>Datum:</t>
  </si>
  <si>
    <t>15. 5. 2024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</si>
  <si>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</si>
  <si>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</si>
  <si>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</si>
  <si>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</si>
  <si>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</si>
  <si>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</si>
  <si>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</si>
  <si>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</si>
  <si>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</si>
  <si>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</si>
  <si>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</si>
  <si>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</si>
  <si>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</si>
  <si>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</si>
  <si>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</si>
  <si>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</si>
  <si>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</si>
  <si>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</si>
  <si>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</si>
  <si>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</si>
  <si>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</si>
  <si>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</si>
  <si>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</si>
  <si>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</si>
  <si>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</si>
  <si>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</si>
  <si>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</si>
  <si>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</si>
  <si>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</si>
  <si>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</si>
  <si>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</si>
  <si>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</si>
  <si>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</si>
  <si>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</si>
  <si>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</si>
  <si>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</si>
  <si>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</si>
  <si>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</si>
  <si>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</si>
  <si>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</si>
  <si>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</si>
  <si>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</si>
  <si>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</si>
  <si>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</si>
  <si>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</si>
  <si>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</si>
  <si>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</si>
  <si>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</si>
  <si>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</si>
  <si>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</si>
  <si>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</si>
  <si>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</si>
  <si>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</si>
  <si>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</si>
  <si>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</si>
  <si>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technické instalace</t>
  </si>
  <si>
    <t>STA</t>
  </si>
  <si>
    <t>1</t>
  </si>
  <si>
    <t>{b85e8051-b7f1-482a-9113-0eba01a59e33}</t>
  </si>
  <si>
    <t>KRYCÍ LIST SOUPISU PRACÍ</t>
  </si>
  <si>
    <t>Objekt: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</si>
  <si>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</si>
  <si>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</si>
  <si>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</si>
  <si>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</si>
  <si>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</si>
  <si>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</si>
  <si>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</si>
  <si>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</si>
  <si>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</si>
  <si>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</si>
  <si>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</si>
  <si>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</si>
  <si>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</si>
  <si>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</si>
  <si>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</si>
  <si>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</si>
  <si>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</si>
  <si>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</si>
  <si>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</si>
  <si>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</si>
  <si>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</si>
  <si>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</si>
  <si>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</si>
  <si>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</si>
  <si>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</si>
  <si>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</si>
  <si>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</si>
  <si>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</si>
  <si>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</si>
  <si>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</si>
  <si>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</si>
  <si>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</si>
  <si>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</si>
  <si>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</si>
  <si>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</si>
  <si>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</si>
  <si>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</si>
  <si>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</si>
  <si>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997013501</t>
  </si>
  <si>
    <t>Odvoz suti a vybouraných hmot na skládku nebo meziskládku do 1 km se složením</t>
  </si>
  <si>
    <t>t</t>
  </si>
  <si>
    <t>4</t>
  </si>
  <si>
    <t>2</t>
  </si>
  <si>
    <t>584349107</t>
  </si>
  <si>
    <t>PP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</si>
  <si>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</si>
  <si>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</si>
  <si>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</si>
  <si>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-825159112</t>
  </si>
  <si>
    <t>Odvoz suti a vybouraných hmot na skládku nebo meziskládku  se složením, na vzdálenost Příplatek k ceně za každý další i započatý 1 km přes 1 km</t>
  </si>
  <si>
    <t>3</t>
  </si>
  <si>
    <t>997221551</t>
  </si>
  <si>
    <t>Vodorovná doprava suti ze sypkých materiálů do 1 km</t>
  </si>
  <si>
    <t>1408526282</t>
  </si>
  <si>
    <t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</si>
  <si>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</si>
  <si>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</si>
  <si>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-2000673255</t>
  </si>
  <si>
    <t>Vodorovná doprava suti  bez naložení, ale se složením a s hrubým urovnáním Příplatek k ceně za každý další i započatý 1 km přes 1 km</t>
  </si>
  <si>
    <t>5</t>
  </si>
  <si>
    <t>997221645</t>
  </si>
  <si>
    <t>Poplatek za uložení na skládce (skládkovné) odpadu asfaltového bez dehtu kód odpadu 17 03 02</t>
  </si>
  <si>
    <t>1395361791</t>
  </si>
  <si>
    <t>Poplatek za uložení stavebního odpadu na skládce (skládkovné) asfaltového bez obsahu dehtu zatříděného do Katalogu odpadů pod kódem 17 03 02</t>
  </si>
  <si>
    <t>PSV</t>
  </si>
  <si>
    <t>Práce a dodávky PSV</t>
  </si>
  <si>
    <t>713</t>
  </si>
  <si>
    <t>Izolace tepelné</t>
  </si>
  <si>
    <t>6</t>
  </si>
  <si>
    <t>713000R06</t>
  </si>
  <si>
    <t>Izolační trubice pro potrubí studené vody 20x2,8 mm, tl. 9 mm</t>
  </si>
  <si>
    <t>m</t>
  </si>
  <si>
    <t>16</t>
  </si>
  <si>
    <t>1946964370</t>
  </si>
  <si>
    <t>Izolační trubice pro potrubí studené vody 20x2,8 mm</t>
  </si>
  <si>
    <t>7</t>
  </si>
  <si>
    <t>713000R20</t>
  </si>
  <si>
    <t>Izolační trubice pro potrubí TUV 20x2,8 mm, tl.20 mm</t>
  </si>
  <si>
    <t>-930374919</t>
  </si>
  <si>
    <t>8</t>
  </si>
  <si>
    <t>998713103</t>
  </si>
  <si>
    <t>Přesun hmot tonážní pro izolace tepelné v objektech v přes 12 do 24 m</t>
  </si>
  <si>
    <t>-1415084911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</si>
  <si>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</si>
  <si>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</si>
  <si>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</si>
  <si>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9</t>
  </si>
  <si>
    <t>721171803</t>
  </si>
  <si>
    <t>Demontáž potrubí z PVC do D 75</t>
  </si>
  <si>
    <t>2125919462</t>
  </si>
  <si>
    <t>Demontáž potrubí z novodurových trub  odpadních nebo připojovacích do D 75</t>
  </si>
  <si>
    <t>10</t>
  </si>
  <si>
    <t>721171808</t>
  </si>
  <si>
    <t>Demontáž potrubí z PVC do D 114</t>
  </si>
  <si>
    <t>2036677626</t>
  </si>
  <si>
    <t>Demontáž potrubí z novodurových trub  odpadních nebo připojovacích přes 75 do D 114</t>
  </si>
  <si>
    <t>11</t>
  </si>
  <si>
    <t>721171913</t>
  </si>
  <si>
    <t>Potrubí z PP propojení potrubí DN 50</t>
  </si>
  <si>
    <t>kus</t>
  </si>
  <si>
    <t>487023341</t>
  </si>
  <si>
    <t>Opravy odpadního potrubí plastového propojení dosavadního potrubí DN 50</t>
  </si>
  <si>
    <t>721171914</t>
  </si>
  <si>
    <t>Potrubí z PP propojení potrubí DN 75</t>
  </si>
  <si>
    <t>1368064704</t>
  </si>
  <si>
    <t>Opravy odpadního potrubí plastového propojení dosavadního potrubí DN 75</t>
  </si>
  <si>
    <t>13</t>
  </si>
  <si>
    <t>721171915</t>
  </si>
  <si>
    <t>Potrubí z PP propojení potrubí do DN 110</t>
  </si>
  <si>
    <t>-440814778</t>
  </si>
  <si>
    <t>Opravy odpadního potrubí plastového  propojení dosavadního potrubí do DN 110</t>
  </si>
  <si>
    <t>P</t>
  </si>
  <si>
    <t>Poznámka k položce:_x000D_
všechny napojení do DN110</t>
  </si>
  <si>
    <t>14</t>
  </si>
  <si>
    <t>721174004</t>
  </si>
  <si>
    <t>Potrubí kanalizační z PP svodné DN 75</t>
  </si>
  <si>
    <t>-2014872021</t>
  </si>
  <si>
    <t>Potrubí z trub polypropylenových svodné (ležaté) DN 75</t>
  </si>
  <si>
    <t>15</t>
  </si>
  <si>
    <t>721174024</t>
  </si>
  <si>
    <t>Potrubí kanalizační z PP odpadní DN 75</t>
  </si>
  <si>
    <t>466835985</t>
  </si>
  <si>
    <t>Potrubí z trub polypropylenových odpadní (svislé) DN 75</t>
  </si>
  <si>
    <t>721174025</t>
  </si>
  <si>
    <t>Potrubí kanalizační z PP odpadní DN 110</t>
  </si>
  <si>
    <t>221327819</t>
  </si>
  <si>
    <t>Potrubí z trub polypropylenových odpadní (svislé) DN 110</t>
  </si>
  <si>
    <t>17</t>
  </si>
  <si>
    <t>721174042</t>
  </si>
  <si>
    <t>Potrubí kanalizační z PP připojovací DN 40</t>
  </si>
  <si>
    <t>-2092271967</t>
  </si>
  <si>
    <t>Potrubí z plastových trub polypropylenové připojovací DN 40</t>
  </si>
  <si>
    <t>18</t>
  </si>
  <si>
    <t>721174043</t>
  </si>
  <si>
    <t>Potrubí kanalizační z PP připojovací DN 50</t>
  </si>
  <si>
    <t>481748795</t>
  </si>
  <si>
    <t>Potrubí z plastových trub polypropylenové připojovací DN 50</t>
  </si>
  <si>
    <t>19</t>
  </si>
  <si>
    <t>721174044</t>
  </si>
  <si>
    <t>Potrubí kanalizační z PP připojovací DN 75</t>
  </si>
  <si>
    <t>-232716305</t>
  </si>
  <si>
    <t>Potrubí z trub polypropylenových připojovací DN 75</t>
  </si>
  <si>
    <t>20</t>
  </si>
  <si>
    <t>721174045</t>
  </si>
  <si>
    <t>Potrubí kanalizační z PP připojovací DN 110</t>
  </si>
  <si>
    <t>860051471</t>
  </si>
  <si>
    <t>Potrubí z plastových trub polypropylenové připojovací DN 110</t>
  </si>
  <si>
    <t>721194104</t>
  </si>
  <si>
    <t>Vyvedení a upevnění odpadních výpustek DN 40</t>
  </si>
  <si>
    <t>-695212976</t>
  </si>
  <si>
    <t>Vyměření přípojek na potrubí vyvedení a upevnění odpadních výpustek DN 40</t>
  </si>
  <si>
    <t>22</t>
  </si>
  <si>
    <t>721194105</t>
  </si>
  <si>
    <t>Vyvedení a upevnění odpadních výpustek DN 50</t>
  </si>
  <si>
    <t>693836943</t>
  </si>
  <si>
    <t>Vyměření přípojek na potrubí vyvedení a upevnění odpadních výpustek DN 50</t>
  </si>
  <si>
    <t>23</t>
  </si>
  <si>
    <t>721194107</t>
  </si>
  <si>
    <t>Vyvedení a upevnění odpadních výpustek DN 70</t>
  </si>
  <si>
    <t>-418678919</t>
  </si>
  <si>
    <t>Vyměření přípojek na potrubí vyvedení a upevnění odpadních výpustek DN 70</t>
  </si>
  <si>
    <t>24</t>
  </si>
  <si>
    <t>721194109</t>
  </si>
  <si>
    <t>Vyvedení a upevnění odpadních výpustek DN 100</t>
  </si>
  <si>
    <t>237051784</t>
  </si>
  <si>
    <t>Vyměření přípojek na potrubí vyvedení a upevnění odpadních výpustek DN 100</t>
  </si>
  <si>
    <t>25</t>
  </si>
  <si>
    <t>721211421</t>
  </si>
  <si>
    <t>Vpusť podlahová se svislým odtokem DN 50/75/110 mřížka nerez 115x115</t>
  </si>
  <si>
    <t>-697057292</t>
  </si>
  <si>
    <t>Podlahové vpusti se svislým odtokem DN 50/75/110 mřížka nerez 115x115</t>
  </si>
  <si>
    <t>26</t>
  </si>
  <si>
    <t>721290823</t>
  </si>
  <si>
    <t>Přemístění vnitrostaveništní demontovaných hmot vnitřní kanalizace v objektech výšky do 24 m</t>
  </si>
  <si>
    <t>-479614830</t>
  </si>
  <si>
    <t>Vnitrostaveništní přemístění vybouraných (demontovaných) hmot  vnitřní kanalizace vodorovně do 100 m v objektech výšky přes 12 do 24 m</t>
  </si>
  <si>
    <t>27</t>
  </si>
  <si>
    <t>72129pc001</t>
  </si>
  <si>
    <t>Zkouška těsnosti kanalizace kouřem DN 300</t>
  </si>
  <si>
    <t>1797343366</t>
  </si>
  <si>
    <t>28</t>
  </si>
  <si>
    <t>998721103</t>
  </si>
  <si>
    <t>Přesun hmot tonážní pro vnitřní kanalizace v objektech v přes 12 do 24 m</t>
  </si>
  <si>
    <t>443057562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</si>
  <si>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</si>
  <si>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</si>
  <si>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</si>
  <si>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29</t>
  </si>
  <si>
    <t>722170801</t>
  </si>
  <si>
    <t>Demontáž rozvodů vody z plastů D do 25</t>
  </si>
  <si>
    <t>-319764101</t>
  </si>
  <si>
    <t>Demontáž rozvodů vody z plastů do Ø 25 mm</t>
  </si>
  <si>
    <t>30</t>
  </si>
  <si>
    <t>722171912</t>
  </si>
  <si>
    <t>Potrubí plastové odříznutí trubky D přes 16 do 20 mm</t>
  </si>
  <si>
    <t>-165556693</t>
  </si>
  <si>
    <t>Odříznutí trubky nebo tvarovky u rozvodů vody z plastů D přes 16 do 20 mm</t>
  </si>
  <si>
    <t>31</t>
  </si>
  <si>
    <t>722175002</t>
  </si>
  <si>
    <t>Potrubí vodovodní plastové PP-RCT svar polyfúze D 20x2,8 mm</t>
  </si>
  <si>
    <t>536459777</t>
  </si>
  <si>
    <t>Potrubí z plastových trubek z polypropylenu PP-RCT svařovaných polyfúzně D 20 x 2,8</t>
  </si>
  <si>
    <t>32</t>
  </si>
  <si>
    <t>722190901</t>
  </si>
  <si>
    <t>Uzavření nebo otevření vodovodního potrubí při opravách</t>
  </si>
  <si>
    <t>-1257691461</t>
  </si>
  <si>
    <t>Opravy ostatní uzavření nebo otevření vodovodního potrubí při opravách včetně vypuštění a napuštění</t>
  </si>
  <si>
    <t>33</t>
  </si>
  <si>
    <t>722220111</t>
  </si>
  <si>
    <t>Nástěnka pro výtokový ventil G 1/2 s jedním závitem</t>
  </si>
  <si>
    <t>-790540485</t>
  </si>
  <si>
    <t>Armatury s jedním závitem nástěnky pro výtokový ventil G 1/2</t>
  </si>
  <si>
    <t>34</t>
  </si>
  <si>
    <t>722220121</t>
  </si>
  <si>
    <t>Nástěnka pro baterii G 1/2 s jedním závitem</t>
  </si>
  <si>
    <t>pár</t>
  </si>
  <si>
    <t>1002240894</t>
  </si>
  <si>
    <t>Armatury s jedním závitem nástěnky pro baterii G 1/2</t>
  </si>
  <si>
    <t>35</t>
  </si>
  <si>
    <t>722220851</t>
  </si>
  <si>
    <t>Demontáž armatur závitových s jedním závitem G do 3/4</t>
  </si>
  <si>
    <t>-1010909431</t>
  </si>
  <si>
    <t>Demontáž armatur závitových s jedním závitem do G 3/4</t>
  </si>
  <si>
    <t>36</t>
  </si>
  <si>
    <t>722220861</t>
  </si>
  <si>
    <t>Demontáž armatur závitových se dvěma závity G do 3/4</t>
  </si>
  <si>
    <t>-1243629511</t>
  </si>
  <si>
    <t>Demontáž armatur závitových se dvěma závity do G 3/4</t>
  </si>
  <si>
    <t>37</t>
  </si>
  <si>
    <t>722232043</t>
  </si>
  <si>
    <t>Kohout kulový přímý G 1/2" PN 42 do 185°C vnitřní závit</t>
  </si>
  <si>
    <t>622696648</t>
  </si>
  <si>
    <t>Armatury se dvěma závity kulové kohouty PN 42 do 185 °C přímé vnitřní závit G 1/2"</t>
  </si>
  <si>
    <t>38</t>
  </si>
  <si>
    <t>722260811</t>
  </si>
  <si>
    <t>Demontáž vodoměrů závitových G 1/2</t>
  </si>
  <si>
    <t>-903322365</t>
  </si>
  <si>
    <t>39</t>
  </si>
  <si>
    <t>722262212</t>
  </si>
  <si>
    <t>Vodoměr závitový jednovtokový suchoběžný do 40°C G 1/2"x 110 mm Qn 1,5 m3/h horizontální</t>
  </si>
  <si>
    <t>1379200792</t>
  </si>
  <si>
    <t>Vodoměry pro vodu do 40°C závitové horizontální jednovtokové suchoběžné G 1/2" x 110 mm Qn 1,5</t>
  </si>
  <si>
    <t>40</t>
  </si>
  <si>
    <t>722290226</t>
  </si>
  <si>
    <t>Zkouška těsnosti vodovodního potrubí do DN 50</t>
  </si>
  <si>
    <t>365316596</t>
  </si>
  <si>
    <t>Zkoušky, proplach a desinfekce vodovodního potrubí  zkoušky těsnosti vodovodního potrubí závitového do DN 50</t>
  </si>
  <si>
    <t>41</t>
  </si>
  <si>
    <t>722290234</t>
  </si>
  <si>
    <t>Proplach a dezinfekce vodovodního potrubí do DN 80</t>
  </si>
  <si>
    <t>208075281</t>
  </si>
  <si>
    <t>Zkoušky, proplach a desinfekce vodovodního potrubí  proplach a desinfekce vodovodního potrubí do DN 80</t>
  </si>
  <si>
    <t>42</t>
  </si>
  <si>
    <t>722290823</t>
  </si>
  <si>
    <t>Přemístění vnitrostaveništní demontovaných hmot pro vnitřní vodovod v objektech výšky do 24 m</t>
  </si>
  <si>
    <t>247219654</t>
  </si>
  <si>
    <t>Vnitrostaveništní přemístění vybouraných (demontovaných) hmot  vnitřní vodovod vodorovně do 100 m v objektech výšky přes 12 do 24 m</t>
  </si>
  <si>
    <t>43</t>
  </si>
  <si>
    <t>998722103</t>
  </si>
  <si>
    <t>Přesun hmot tonážní pro vnitřní vodovod v objektech v přes 12 do 24 m</t>
  </si>
  <si>
    <t>361589123</t>
  </si>
  <si>
    <t>Přesun hmot pro vnitřní vodovod stanovený z hmotnosti přesunovaného materiálu vodorovná dopravní vzdálenost do 50 m v objektech výšky přes 12 do 24 m</t>
  </si>
  <si>
    <t>725</t>
  </si>
  <si>
    <t>Zdravotechnika - zařizovací předměty</t>
  </si>
  <si>
    <t>44</t>
  </si>
  <si>
    <t>725110811</t>
  </si>
  <si>
    <t>Demontáž klozetů splachovací s nádrží</t>
  </si>
  <si>
    <t>soubor</t>
  </si>
  <si>
    <t>-2140172970</t>
  </si>
  <si>
    <t>Demontáž klozetů  splachovacích s nádrží nebo tlakovým splachovačem</t>
  </si>
  <si>
    <t>45</t>
  </si>
  <si>
    <t>7251120.003pc</t>
  </si>
  <si>
    <t>Klozet keramický závěsný pro závěsný modul do SDK, pro tělesně postižené</t>
  </si>
  <si>
    <t>1302365683</t>
  </si>
  <si>
    <t>Klozet keramický závěsný pro závěsný modul do SDK, pro tělesně postižené, s hlubokým splachováním, odpad vodorovný, bílá, včetně připojovací soupravy pro WC</t>
  </si>
  <si>
    <t xml:space="preserve">Poznámka k položce:_x000D_
D+M_x000D_
_x000D_
</t>
  </si>
  <si>
    <t>46</t>
  </si>
  <si>
    <t>7251120.005pc</t>
  </si>
  <si>
    <t>Sedátko pro WC duraloplastové pro tělesně postižené</t>
  </si>
  <si>
    <t>-940274485</t>
  </si>
  <si>
    <t xml:space="preserve">Poznámka k položce:_x000D_
Dodávka a montáž_x000D_
_x000D_
</t>
  </si>
  <si>
    <t>47</t>
  </si>
  <si>
    <t>725119125</t>
  </si>
  <si>
    <t>Montáž klozetových mís závěsných na montážní prvek</t>
  </si>
  <si>
    <t>2016884525</t>
  </si>
  <si>
    <t>Zařízení záchodů montáž klozetových mís závěsných na nosné stěny</t>
  </si>
  <si>
    <t>48</t>
  </si>
  <si>
    <t>725210821</t>
  </si>
  <si>
    <t>Demontáž umyvadel bez výtokových armatur</t>
  </si>
  <si>
    <t>-407520222</t>
  </si>
  <si>
    <t>Demontáž umyvadel  bez výtokových armatur umyvadel</t>
  </si>
  <si>
    <t>49</t>
  </si>
  <si>
    <t>725211681</t>
  </si>
  <si>
    <t>Umyvadlo keramické bílé zdravotní šířky 640 mm připevněné na stěnu šrouby</t>
  </si>
  <si>
    <t>-1642237001</t>
  </si>
  <si>
    <t>Umyvadla keramická bílá bez výtokových armatur připevněná na stěnu šrouby zdravotní, šířka umyvadla 640 mm</t>
  </si>
  <si>
    <t>50</t>
  </si>
  <si>
    <t>725220851</t>
  </si>
  <si>
    <t>Demontáž van akrylátových</t>
  </si>
  <si>
    <t>-1500521816</t>
  </si>
  <si>
    <t>51</t>
  </si>
  <si>
    <t>725291.001pc</t>
  </si>
  <si>
    <t>Doplňky zařízení koupelen a záchodů - madlo k WC pevné nerez dl 750 mm</t>
  </si>
  <si>
    <t>689670760</t>
  </si>
  <si>
    <t>Poznámka k položce:_x000D_
D+M</t>
  </si>
  <si>
    <t>52</t>
  </si>
  <si>
    <t>725291.002pc</t>
  </si>
  <si>
    <t>Doplňky zařízení koupelen a záchodů - madlo k WC sklopné nerez dl 750 mm</t>
  </si>
  <si>
    <t>-486265740</t>
  </si>
  <si>
    <t>53</t>
  </si>
  <si>
    <t>725291641</t>
  </si>
  <si>
    <t>Doplňky zařízení koupelen a záchodů nerezové madlo sprchové 750 x 450 mm</t>
  </si>
  <si>
    <t>330454880</t>
  </si>
  <si>
    <t>54</t>
  </si>
  <si>
    <t>725291642</t>
  </si>
  <si>
    <t>Doplňky zařízení koupelen a záchodů nerezové sedačky do sprchy</t>
  </si>
  <si>
    <t>-1199416806</t>
  </si>
  <si>
    <t>55</t>
  </si>
  <si>
    <t>725291706</t>
  </si>
  <si>
    <t>Doplňky zařízení koupelen a záchodů smaltované madlo rovné dl 800 mm</t>
  </si>
  <si>
    <t>-23238768</t>
  </si>
  <si>
    <t>Doplňky zařízení koupelen a záchodů smaltované madla rovná, délky 800 mm</t>
  </si>
  <si>
    <t>56</t>
  </si>
  <si>
    <t>725590813</t>
  </si>
  <si>
    <t>Přemístění vnitrostaveništní demontovaných zařizovacích předmětů v objektech výšky do 24 m</t>
  </si>
  <si>
    <t>-310927525</t>
  </si>
  <si>
    <t>Vnitrostaveništní přemístění vybouraných (demontovaných) hmot  zařizovacích předmětů vodorovně do 100 m v objektech výšky do 24 m</t>
  </si>
  <si>
    <t>57</t>
  </si>
  <si>
    <t>M</t>
  </si>
  <si>
    <t>55141002.2</t>
  </si>
  <si>
    <t>ventil kulový rohový s filtrem 1/2"x3/8" s celokovovým kulatým designem</t>
  </si>
  <si>
    <t>-1301147564</t>
  </si>
  <si>
    <t>58</t>
  </si>
  <si>
    <t>725819402</t>
  </si>
  <si>
    <t>Montáž ventilů rohových G 1/2" bez připojovací trubičky</t>
  </si>
  <si>
    <t>-1544397122</t>
  </si>
  <si>
    <t>Ventily montáž ventilů ostatních typů rohových bez připojovací trubičky G 1/2"</t>
  </si>
  <si>
    <t>59</t>
  </si>
  <si>
    <t>725820002pc</t>
  </si>
  <si>
    <t>Umyvadlová stojánková baterie páková s lékařskou pákou</t>
  </si>
  <si>
    <t>-1764749883</t>
  </si>
  <si>
    <t>Umyvadlová stojánková baterie páková s lékařskou pákou s pevným výtokem 140mm,chrom</t>
  </si>
  <si>
    <t xml:space="preserve">Poznámka k položce:_x000D_
Dodávka a montáž_x000D_
</t>
  </si>
  <si>
    <t>60</t>
  </si>
  <si>
    <t>725820801</t>
  </si>
  <si>
    <t>Demontáž baterie nástěnné do G 3 / 4</t>
  </si>
  <si>
    <t>292019182</t>
  </si>
  <si>
    <t>Demontáž baterií  nástěnných do G 3/4</t>
  </si>
  <si>
    <t>61</t>
  </si>
  <si>
    <t>725820802</t>
  </si>
  <si>
    <t>Demontáž baterie stojánkové do jednoho otvoru</t>
  </si>
  <si>
    <t>297594767</t>
  </si>
  <si>
    <t>Demontáž baterií stojánkových do 1 otvoru</t>
  </si>
  <si>
    <t>62</t>
  </si>
  <si>
    <t>725821311</t>
  </si>
  <si>
    <t>Baterie dřezová nástěnná páková s otáčivým kulatým ústím a délkou ramínka 200 mm</t>
  </si>
  <si>
    <t>1889982720</t>
  </si>
  <si>
    <t>Baterie dřezové nástěnné pákové s otáčivým kulatým ústím a délkou ramínka 200 mm</t>
  </si>
  <si>
    <t>63</t>
  </si>
  <si>
    <t>725841333</t>
  </si>
  <si>
    <t>Baterie sprchová podomítková s přepínačem a pevnou sprchou</t>
  </si>
  <si>
    <t>1013461626</t>
  </si>
  <si>
    <t>Baterie sprchové podomítkové (zápustné) s přepínačem a pevnou sprchou</t>
  </si>
  <si>
    <t>64</t>
  </si>
  <si>
    <t>725860811</t>
  </si>
  <si>
    <t>Demontáž uzávěrů zápachu jednoduchých</t>
  </si>
  <si>
    <t>-439753583</t>
  </si>
  <si>
    <t>Demontáž zápachových uzávěrek pro zařizovací předměty  jednoduchých</t>
  </si>
  <si>
    <t>65</t>
  </si>
  <si>
    <t>725861102</t>
  </si>
  <si>
    <t>Zápachová uzávěrka pro umyvadla DN 40</t>
  </si>
  <si>
    <t>-625738289</t>
  </si>
  <si>
    <t>Zápachové uzávěrky zařizovacích předmětů pro umyvadla DN 40</t>
  </si>
  <si>
    <t>66</t>
  </si>
  <si>
    <t>725862.001pc</t>
  </si>
  <si>
    <t>Podomítková zápachová uzávěrka DN40/50 pro pračky/myčky s připojením rozvodu vody</t>
  </si>
  <si>
    <t>-1236639566</t>
  </si>
  <si>
    <t>Podomítková zápachová uzávěrka DN40/50 pro pračky/myčky s připojením rozvodu vody, krycí deska 180x110mm</t>
  </si>
  <si>
    <t>67</t>
  </si>
  <si>
    <t>725862113</t>
  </si>
  <si>
    <t>Zápachová uzávěrka pro dřezy s přípojkou pro pračku nebo myčku DN 40/50</t>
  </si>
  <si>
    <t>1132291566</t>
  </si>
  <si>
    <t>Zápachové uzávěrky zařizovacích předmětů pro dřezy s přípojkou pro pračku nebo myčku DN 40/50</t>
  </si>
  <si>
    <t>68</t>
  </si>
  <si>
    <t>725980122</t>
  </si>
  <si>
    <t>Dvířka 200/200mm</t>
  </si>
  <si>
    <t>-1325636504</t>
  </si>
  <si>
    <t>Dvířka 20/20</t>
  </si>
  <si>
    <t>69</t>
  </si>
  <si>
    <t>998725103</t>
  </si>
  <si>
    <t>Přesun hmot tonážní pro zařizovací předměty v objektech v přes 12 do 24 m</t>
  </si>
  <si>
    <t>1851305474</t>
  </si>
  <si>
    <t>Přesun hmot pro zařizovací předměty stanovený z hmotnosti přesunovaného materiálu vodorovná dopravní vzdálenost do 50 m v objektech výšky přes 12 do 24 m</t>
  </si>
  <si>
    <t>726</t>
  </si>
  <si>
    <t>Zdravotechnika - předstěnové instalace</t>
  </si>
  <si>
    <t>70</t>
  </si>
  <si>
    <t>726131043</t>
  </si>
  <si>
    <t>Instalační předstěna pro klozet závěsný v 1120 mm s ovládáním zepředu pro postižené do stěn s kov kcí</t>
  </si>
  <si>
    <t>561906898</t>
  </si>
  <si>
    <t>Předstěnové instalační systémy do lehkých stěn s kovovou konstrukcí pro závěsné klozety ovládání zepředu, stavební výšky 1120 mm pro tělesně postižené</t>
  </si>
  <si>
    <t>71</t>
  </si>
  <si>
    <t>998726113</t>
  </si>
  <si>
    <t>Přesun hmot tonážní pro instalační prefabrikáty v objektech v přes 12 do 24 m</t>
  </si>
  <si>
    <t>1367369984</t>
  </si>
  <si>
    <t>Přesun hmot pro instalační prefabrikáty stanovený z hmotnosti přesunovaného materiálu vodorovná dopravní vzdálenost do 50 m v objektech výšky přes 12 m do 24 m</t>
  </si>
  <si>
    <t>727</t>
  </si>
  <si>
    <t>Zdravotechnika - požární ochrana</t>
  </si>
  <si>
    <t>72</t>
  </si>
  <si>
    <t>727223105</t>
  </si>
  <si>
    <t>Protipožární manžeta prostupu plastového potrubí bez izolace D 110 mm stropem tl 150 mm požární odolnost EI 90</t>
  </si>
  <si>
    <t>903774920</t>
  </si>
  <si>
    <t>Protipožární ochranné manžety plastového potrubí prostup stropem tloušťky 150 mm požární odolnost EI 90 D 110</t>
  </si>
  <si>
    <t>733</t>
  </si>
  <si>
    <t>Ústřední vytápění - rozvodné potrubí</t>
  </si>
  <si>
    <t>73</t>
  </si>
  <si>
    <t>733110806</t>
  </si>
  <si>
    <t>Demontáž potrubí ocelového závitového DN přes 15 do 32</t>
  </si>
  <si>
    <t>-1020244294</t>
  </si>
  <si>
    <t>Demontáž potrubí z trubek ocelových závitových DN přes 15 do 32</t>
  </si>
  <si>
    <t>74</t>
  </si>
  <si>
    <t>733291905</t>
  </si>
  <si>
    <t>Propojení potrubí měděného při opravě D 28x1,5 mm</t>
  </si>
  <si>
    <t>1925958913</t>
  </si>
  <si>
    <t>Opravy rozvodů potrubí z trubek měděných propojení potrubí Ø 28/1,5</t>
  </si>
  <si>
    <t>75</t>
  </si>
  <si>
    <t>733811252</t>
  </si>
  <si>
    <t>Ochrana potrubí ústředního vytápění termoizolačními trubicemi z PE tl přes 20 do 25 mm DN přes 32 do 45 mm</t>
  </si>
  <si>
    <t>758406882</t>
  </si>
  <si>
    <t>Ochrana potrubí termoizolačními trubicemi z pěnového polyetylenu PE přilepenými v příčných a podélných spojích, tloušťky izolace přes 20 do 25 mm, vnitřního průměru izolace DN přes 22 do 45 mm</t>
  </si>
  <si>
    <t>76</t>
  </si>
  <si>
    <t>7339990002pc</t>
  </si>
  <si>
    <t>Topná zkouška vč. zkoušky dilatační a těsnosti</t>
  </si>
  <si>
    <t>1118422626</t>
  </si>
  <si>
    <t>Poznámka k položce:_x000D_
Doložit protokolem o topné zkoušce.</t>
  </si>
  <si>
    <t>77</t>
  </si>
  <si>
    <t>7339990003pc</t>
  </si>
  <si>
    <t>Uvedení do provozu</t>
  </si>
  <si>
    <t>-141985125</t>
  </si>
  <si>
    <t>Uvedení do provozu topnou soustavu
Včeně napuštění systému
Doložit protokoly o zprovoznění jednotlivých zařízení.</t>
  </si>
  <si>
    <t>78</t>
  </si>
  <si>
    <t>733999000pc</t>
  </si>
  <si>
    <t>Sekční vypouštění systému vytápění</t>
  </si>
  <si>
    <t>88260555</t>
  </si>
  <si>
    <t>79</t>
  </si>
  <si>
    <t>733110803</t>
  </si>
  <si>
    <t>Demontáž potrubí ocelového závitového DN do 15</t>
  </si>
  <si>
    <t>-413967824</t>
  </si>
  <si>
    <t>Demontáž potrubí z trubek ocelových závitových  DN do 15</t>
  </si>
  <si>
    <t>80</t>
  </si>
  <si>
    <t>733223103</t>
  </si>
  <si>
    <t>Potrubí měděné tvrdé spojované měkkým pájením D 18x1 mm</t>
  </si>
  <si>
    <t>1540337015</t>
  </si>
  <si>
    <t>Potrubí z trubek měděných tvrdých spojovaných měkkým pájením Ø 18/1</t>
  </si>
  <si>
    <t>81</t>
  </si>
  <si>
    <t>733223105</t>
  </si>
  <si>
    <t>Potrubí měděné tvrdé spojované měkkým pájením D 28x1,5 mm</t>
  </si>
  <si>
    <t>-67973102</t>
  </si>
  <si>
    <t>Potrubí z trubek měděných tvrdých spojovaných měkkým pájením Ø 28/1,5</t>
  </si>
  <si>
    <t>82</t>
  </si>
  <si>
    <t>733291R01</t>
  </si>
  <si>
    <t xml:space="preserve">Zkouška těsnosti potrubí </t>
  </si>
  <si>
    <t>-1540098365</t>
  </si>
  <si>
    <t>83</t>
  </si>
  <si>
    <t>998733103</t>
  </si>
  <si>
    <t>Přesun hmot tonážní pro rozvody potrubí v objektech v přes 12 do 24 m</t>
  </si>
  <si>
    <t>-1559351055</t>
  </si>
  <si>
    <t>Přesun hmot pro rozvody potrubí stanovený z hmotnosti přesunovaného materiálu vodorovná dopravní vzdálenost do 50 m v objektech výšky přes 12 do 24 m</t>
  </si>
  <si>
    <t>735</t>
  </si>
  <si>
    <t>Ústřední vytápění - otopná tělesa</t>
  </si>
  <si>
    <t>84</t>
  </si>
  <si>
    <t>735111810</t>
  </si>
  <si>
    <t>Demontáž otopného tělesa litinového článkového</t>
  </si>
  <si>
    <t>m2</t>
  </si>
  <si>
    <t>-1028659706</t>
  </si>
  <si>
    <t>Demontáž otopných těles litinových  článkových</t>
  </si>
  <si>
    <t>85</t>
  </si>
  <si>
    <t>735164.001pc</t>
  </si>
  <si>
    <t>Otopné těleso žebrované s elektrickou vložkou 1850/600 mm</t>
  </si>
  <si>
    <t>55879913</t>
  </si>
  <si>
    <t>Otopné těleso žebrované s elektrickou vložkou 1850/600 mm, min 1300W, včetně termostatické hlavice, šrouby</t>
  </si>
  <si>
    <t>86</t>
  </si>
  <si>
    <t>735494811</t>
  </si>
  <si>
    <t>Vypuštění vody z otopných těles</t>
  </si>
  <si>
    <t>-1995940304</t>
  </si>
  <si>
    <t>Vypuštění vody z otopných soustav  bez kotlů, ohříváků, zásobníků a nádrží</t>
  </si>
  <si>
    <t>87</t>
  </si>
  <si>
    <t>735890803</t>
  </si>
  <si>
    <t>Přemístění demontovaného otopného tělesa vodorovně 100 m v objektech výšky přes 12 do 24 m</t>
  </si>
  <si>
    <t>362729427</t>
  </si>
  <si>
    <t>Vnitrostaveništní přemístění vybouraných (demontovaných) hmot otopných těles  vodorovně do 100 m v objektech výšky přes 12 do 24 m</t>
  </si>
  <si>
    <t>88</t>
  </si>
  <si>
    <t>998735103</t>
  </si>
  <si>
    <t>Přesun hmot tonážní pro otopná tělesa v objektech v do 24 m</t>
  </si>
  <si>
    <t>1974327505</t>
  </si>
  <si>
    <t>Přesun hmot pro otopná tělesa  stanovený z hmotnosti přesunovaného materiálu vodorovná dopravní vzdálenost do 50 m v objektech výšky přes 12 do 24 m</t>
  </si>
  <si>
    <t>767</t>
  </si>
  <si>
    <t>Konstrukce zámečnické</t>
  </si>
  <si>
    <t>89</t>
  </si>
  <si>
    <t>767000R01</t>
  </si>
  <si>
    <t>Konstrukce z ocelových profilů připevňovacího materiálu</t>
  </si>
  <si>
    <t>kg</t>
  </si>
  <si>
    <t>-1309517596</t>
  </si>
  <si>
    <t>jako pomocná zvláštní konstrukce natřená zákl.barvou a dvojnásobným vrchním nátěrem podle pokynu stavbyvedoucího a předloženého konstrukčního výkresu s rozpisem.V ceně jsou započítány všechny šrouby, hmoždinky a svářecí materiály a všechny předpokl.přirážky, vč. statického posouzení-(krycí plech viz. zámečnické výrobky).Závěsy potrubí-objímky+táhla+žlaby a veškerý materiál potřebný k zachycení potrubí. Dodávka a montáž Lišty a konzoly pozinkované, včetně všech příslušných dílů a připevňovacích materiálů.</t>
  </si>
  <si>
    <t>Poznámka k položce:_x000D_</t>
  </si>
  <si>
    <t>VV</t>
  </si>
  <si>
    <t>"kanalizace" 3</t>
  </si>
  <si>
    <t>"vodovod" 8</t>
  </si>
  <si>
    <t>"podpůrné žlaby" 10</t>
  </si>
  <si>
    <t>"vytýpění" 5</t>
  </si>
  <si>
    <t>Součet</t>
  </si>
  <si>
    <t>90</t>
  </si>
  <si>
    <t>767995111</t>
  </si>
  <si>
    <t>Montáž atypických zámečnických konstrukcí hmotnosti do 5 kg</t>
  </si>
  <si>
    <t>900304597</t>
  </si>
  <si>
    <t>Montáž ostatních atypických zámečnických konstrukcí hmotnosti do 5 kg</t>
  </si>
  <si>
    <t>"vodovod" 18</t>
  </si>
  <si>
    <t>91</t>
  </si>
  <si>
    <t>998767103</t>
  </si>
  <si>
    <t>Přesun hmot tonážní pro zámečnické konstrukce v objektech v do 24 m</t>
  </si>
  <si>
    <t>-206787158</t>
  </si>
  <si>
    <t>Přesun hmot pro zámečnické konstrukce  stanovený z hmotnosti přesunovaného materiálu vodorovná dopravní vzdálenost do 50 m v objektech výšky přes 12 do 24 m</t>
  </si>
  <si>
    <t>783</t>
  </si>
  <si>
    <t>Dokončovací práce - nátěry</t>
  </si>
  <si>
    <t>92</t>
  </si>
  <si>
    <t>783604110</t>
  </si>
  <si>
    <t>Provedení základního jednonásobného nátěru článkových otopných těles</t>
  </si>
  <si>
    <t>1096874329</t>
  </si>
  <si>
    <t>Provedení nátěru otopných těles základního jednonásobného článkových</t>
  </si>
  <si>
    <t>Poznámka k položce:_x000D_
5 článku=1 m2</t>
  </si>
  <si>
    <t>15/5</t>
  </si>
  <si>
    <t>8/5</t>
  </si>
  <si>
    <t>93</t>
  </si>
  <si>
    <t>783617111</t>
  </si>
  <si>
    <t>Krycí jednonásobný syntetický nátěr článkových otopných těles</t>
  </si>
  <si>
    <t>1985181109</t>
  </si>
  <si>
    <t>Krycí nátěr (email) otopných těles článkových jednonásobný syntetický</t>
  </si>
  <si>
    <t>Poznámka k položce:_x000D_
5 článků=1 m2</t>
  </si>
  <si>
    <t>94</t>
  </si>
  <si>
    <t>783617601</t>
  </si>
  <si>
    <t>Krycí jednonásobný syntetický nátěr potrubí DN do 50 mm</t>
  </si>
  <si>
    <t>878479103</t>
  </si>
  <si>
    <t>Krycí nátěr (email) armatur a kovových potrubí potrubí do DN 50 mm jednonásobný syntetický standardní</t>
  </si>
  <si>
    <t>Ing. Vlastimil Karlík</t>
  </si>
  <si>
    <t>VYBUDOVÁNÍ BEZBARIÉROVÉHO BYTU NA BD č.p. 2060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</si>
</sst>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9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36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1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192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 x14ac:dyDescent="0.2">
      <c r="B5" s="19"/>
      <c r="D5" s="23" t="s">
        <v>13</v>
      </c>
      <c r="K5" s="178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9"/>
      <c r="BE5" s="175" t="s">
        <v>15</v>
      </c>
      <c r="BS5" s="16" t="s">
        <v>6</v>
      </c>
    </row>
    <row r="6" spans="1:74" s="1" customFormat="1" ht="36.950000000000003" customHeight="1" x14ac:dyDescent="0.2">
      <c r="B6" s="19"/>
      <c r="D6" s="25" t="s">
        <v>16</v>
      </c>
      <c r="K6" s="18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9"/>
      <c r="BE6" s="176"/>
      <c r="BS6" s="16" t="s">
        <v>6</v>
      </c>
    </row>
    <row r="7" spans="1:74" s="1" customFormat="1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76"/>
      <c r="BS7" s="16" t="s">
        <v>6</v>
      </c>
    </row>
    <row r="8" spans="1:74" s="1" customFormat="1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76"/>
      <c r="BS8" s="16" t="s">
        <v>6</v>
      </c>
    </row>
    <row r="9" spans="1:74" s="1" customFormat="1" ht="14.45" customHeight="1" x14ac:dyDescent="0.2">
      <c r="B9" s="19"/>
      <c r="AR9" s="19"/>
      <c r="BE9" s="176"/>
      <c r="BS9" s="16" t="s">
        <v>6</v>
      </c>
    </row>
    <row r="10" spans="1:74" s="1" customFormat="1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76"/>
      <c r="BS10" s="16" t="s">
        <v>6</v>
      </c>
    </row>
    <row r="11" spans="1:74" s="1" customFormat="1" ht="18.399999999999999" customHeight="1" x14ac:dyDescent="0.2">
      <c r="B11" s="19"/>
      <c r="E11" s="24" t="s">
        <v>21</v>
      </c>
      <c r="AK11" s="26" t="s">
        <v>26</v>
      </c>
      <c r="AN11" s="24" t="s">
        <v>1</v>
      </c>
      <c r="AR11" s="19"/>
      <c r="BE11" s="176"/>
      <c r="BS11" s="16" t="s">
        <v>6</v>
      </c>
    </row>
    <row r="12" spans="1:74" s="1" customFormat="1" ht="6.95" customHeight="1" x14ac:dyDescent="0.2">
      <c r="B12" s="19"/>
      <c r="AR12" s="19"/>
      <c r="BE12" s="176"/>
      <c r="BS12" s="16" t="s">
        <v>6</v>
      </c>
    </row>
    <row r="13" spans="1:74" s="1" customFormat="1" ht="12" customHeight="1" x14ac:dyDescent="0.2">
      <c r="B13" s="19"/>
      <c r="D13" s="26" t="s">
        <v>27</v>
      </c>
      <c r="AK13" s="26" t="s">
        <v>25</v>
      </c>
      <c r="AN13" s="28" t="s">
        <v>28</v>
      </c>
      <c r="AR13" s="19"/>
      <c r="BE13" s="176"/>
      <c r="BS13" s="16" t="s">
        <v>6</v>
      </c>
    </row>
    <row r="14" spans="1:74" ht="12.75" x14ac:dyDescent="0.2">
      <c r="B14" s="19"/>
      <c r="E14" s="181" t="s">
        <v>28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6" t="s">
        <v>26</v>
      </c>
      <c r="AN14" s="28" t="s">
        <v>28</v>
      </c>
      <c r="AR14" s="19"/>
      <c r="BE14" s="176"/>
      <c r="BS14" s="16" t="s">
        <v>6</v>
      </c>
    </row>
    <row r="15" spans="1:74" s="1" customFormat="1" ht="6.95" customHeight="1" x14ac:dyDescent="0.2">
      <c r="B15" s="19"/>
      <c r="AR15" s="19"/>
      <c r="BE15" s="176"/>
      <c r="BS15" s="16" t="s">
        <v>3</v>
      </c>
    </row>
    <row r="16" spans="1:74" s="1" customFormat="1" ht="12" customHeight="1" x14ac:dyDescent="0.2">
      <c r="B16" s="19"/>
      <c r="D16" s="26" t="s">
        <v>29</v>
      </c>
      <c r="AK16" s="26" t="s">
        <v>25</v>
      </c>
      <c r="AN16" s="24" t="s">
        <v>1</v>
      </c>
      <c r="AR16" s="19"/>
      <c r="BE16" s="176"/>
      <c r="BS16" s="16" t="s">
        <v>3</v>
      </c>
    </row>
    <row r="17" spans="1:71" s="1" customFormat="1" ht="18.399999999999999" customHeight="1" x14ac:dyDescent="0.2">
      <c r="B17" s="19"/>
      <c r="E17" s="24" t="s">
        <v>21</v>
      </c>
      <c r="AK17" s="26" t="s">
        <v>26</v>
      </c>
      <c r="AN17" s="24" t="s">
        <v>1</v>
      </c>
      <c r="AR17" s="19"/>
      <c r="BE17" s="176"/>
      <c r="BS17" s="16" t="s">
        <v>30</v>
      </c>
    </row>
    <row r="18" spans="1:71" s="1" customFormat="1" ht="6.95" customHeight="1" x14ac:dyDescent="0.2">
      <c r="B18" s="19"/>
      <c r="AR18" s="19"/>
      <c r="BE18" s="176"/>
      <c r="BS18" s="16" t="s">
        <v>6</v>
      </c>
    </row>
    <row r="19" spans="1:71" s="1" customFormat="1" ht="12" customHeight="1" x14ac:dyDescent="0.2">
      <c r="B19" s="19"/>
      <c r="D19" s="26" t="s">
        <v>31</v>
      </c>
      <c r="AK19" s="26" t="s">
        <v>25</v>
      </c>
      <c r="AN19" s="24" t="s">
        <v>1</v>
      </c>
      <c r="AR19" s="19"/>
      <c r="BE19" s="176"/>
      <c r="BS19" s="16" t="s">
        <v>6</v>
      </c>
    </row>
    <row r="20" spans="1:71" s="1" customFormat="1" ht="18.399999999999999" customHeight="1" x14ac:dyDescent="0.2">
      <c r="B20" s="19"/>
      <c r="E20" s="24" t="s">
        <v>21</v>
      </c>
      <c r="AK20" s="26" t="s">
        <v>26</v>
      </c>
      <c r="AN20" s="24" t="s">
        <v>1</v>
      </c>
      <c r="AR20" s="19"/>
      <c r="BE20" s="176"/>
      <c r="BS20" s="16" t="s">
        <v>30</v>
      </c>
    </row>
    <row r="21" spans="1:71" s="1" customFormat="1" ht="6.95" customHeight="1" x14ac:dyDescent="0.2">
      <c r="B21" s="19"/>
      <c r="AR21" s="19"/>
      <c r="BE21" s="176"/>
    </row>
    <row r="22" spans="1:71" s="1" customFormat="1" ht="12" customHeight="1" x14ac:dyDescent="0.2">
      <c r="B22" s="19"/>
      <c r="D22" s="26" t="s">
        <v>32</v>
      </c>
      <c r="AR22" s="19"/>
      <c r="BE22" s="176"/>
    </row>
    <row r="23" spans="1:71" s="1" customFormat="1" ht="16.5" customHeight="1" x14ac:dyDescent="0.2">
      <c r="B23" s="19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9"/>
      <c r="BE23" s="176"/>
    </row>
    <row r="24" spans="1:71" s="1" customFormat="1" ht="6.95" customHeight="1" x14ac:dyDescent="0.2">
      <c r="B24" s="19"/>
      <c r="AR24" s="19"/>
      <c r="BE24" s="176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76"/>
    </row>
    <row r="26" spans="1:71" s="2" customFormat="1" ht="25.9" customHeight="1" x14ac:dyDescent="0.2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84">
        <f>ROUND(AG94,2)</f>
        <v>0</v>
      </c>
      <c r="AL26" s="185"/>
      <c r="AM26" s="185"/>
      <c r="AN26" s="185"/>
      <c r="AO26" s="185"/>
      <c r="AP26" s="31"/>
      <c r="AQ26" s="31"/>
      <c r="AR26" s="32"/>
      <c r="BE26" s="176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76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86" t="s">
        <v>34</v>
      </c>
      <c r="M28" s="186"/>
      <c r="N28" s="186"/>
      <c r="O28" s="186"/>
      <c r="P28" s="186"/>
      <c r="Q28" s="31"/>
      <c r="R28" s="31"/>
      <c r="S28" s="31"/>
      <c r="T28" s="31"/>
      <c r="U28" s="31"/>
      <c r="V28" s="31"/>
      <c r="W28" s="186" t="s">
        <v>35</v>
      </c>
      <c r="X28" s="186"/>
      <c r="Y28" s="186"/>
      <c r="Z28" s="186"/>
      <c r="AA28" s="186"/>
      <c r="AB28" s="186"/>
      <c r="AC28" s="186"/>
      <c r="AD28" s="186"/>
      <c r="AE28" s="186"/>
      <c r="AF28" s="31"/>
      <c r="AG28" s="31"/>
      <c r="AH28" s="31"/>
      <c r="AI28" s="31"/>
      <c r="AJ28" s="31"/>
      <c r="AK28" s="186" t="s">
        <v>36</v>
      </c>
      <c r="AL28" s="186"/>
      <c r="AM28" s="186"/>
      <c r="AN28" s="186"/>
      <c r="AO28" s="186"/>
      <c r="AP28" s="31"/>
      <c r="AQ28" s="31"/>
      <c r="AR28" s="32"/>
      <c r="BE28" s="176"/>
    </row>
    <row r="29" spans="1:71" s="3" customFormat="1" ht="14.45" customHeight="1" x14ac:dyDescent="0.2">
      <c r="B29" s="36"/>
      <c r="D29" s="26" t="s">
        <v>37</v>
      </c>
      <c r="F29" s="26" t="s">
        <v>38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6"/>
      <c r="BE29" s="177"/>
    </row>
    <row r="30" spans="1:71" s="3" customFormat="1" ht="14.45" customHeight="1" x14ac:dyDescent="0.2">
      <c r="B30" s="36"/>
      <c r="F30" s="26" t="s">
        <v>39</v>
      </c>
      <c r="L30" s="174">
        <v>0.12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6"/>
      <c r="BE30" s="177"/>
    </row>
    <row r="31" spans="1:71" s="3" customFormat="1" ht="14.45" hidden="1" customHeight="1" x14ac:dyDescent="0.2">
      <c r="B31" s="36"/>
      <c r="F31" s="26" t="s">
        <v>40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6"/>
      <c r="BE31" s="177"/>
    </row>
    <row r="32" spans="1:71" s="3" customFormat="1" ht="14.45" hidden="1" customHeight="1" x14ac:dyDescent="0.2">
      <c r="B32" s="36"/>
      <c r="F32" s="26" t="s">
        <v>41</v>
      </c>
      <c r="L32" s="174">
        <v>0.12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6"/>
      <c r="BE32" s="177"/>
    </row>
    <row r="33" spans="1:57" s="3" customFormat="1" ht="14.45" hidden="1" customHeight="1" x14ac:dyDescent="0.2">
      <c r="B33" s="36"/>
      <c r="F33" s="26" t="s">
        <v>42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6"/>
      <c r="BE33" s="177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76"/>
    </row>
    <row r="35" spans="1:57" s="2" customFormat="1" ht="25.9" customHeight="1" x14ac:dyDescent="0.2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7" t="s">
        <v>45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6" t="s">
        <v>13</v>
      </c>
      <c r="L84" s="4" t="str">
        <f>K5</f>
        <v>O053</v>
      </c>
      <c r="AR84" s="50"/>
    </row>
    <row r="85" spans="1:91" s="5" customFormat="1" ht="36.950000000000003" customHeight="1" x14ac:dyDescent="0.2">
      <c r="B85" s="51"/>
      <c r="C85" s="52" t="s">
        <v>16</v>
      </c>
      <c r="L85" s="198" t="str">
        <f>K6</f>
        <v>Rekonstrukce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00" t="str">
        <f>IF(AN8= "","",AN8)</f>
        <v>15. 5. 2024</v>
      </c>
      <c r="AN87" s="200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 x14ac:dyDescent="0.2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01" t="str">
        <f>IF(E17="","",E17)</f>
        <v xml:space="preserve"> </v>
      </c>
      <c r="AN89" s="202"/>
      <c r="AO89" s="202"/>
      <c r="AP89" s="202"/>
      <c r="AQ89" s="31"/>
      <c r="AR89" s="32"/>
      <c r="AS89" s="203" t="s">
        <v>53</v>
      </c>
      <c r="AT89" s="20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 x14ac:dyDescent="0.2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01" t="str">
        <f>IF(E20="","",E20)</f>
        <v xml:space="preserve"> </v>
      </c>
      <c r="AN90" s="202"/>
      <c r="AO90" s="202"/>
      <c r="AP90" s="202"/>
      <c r="AQ90" s="31"/>
      <c r="AR90" s="32"/>
      <c r="AS90" s="205"/>
      <c r="AT90" s="20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5"/>
      <c r="AT91" s="20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193" t="s">
        <v>54</v>
      </c>
      <c r="D92" s="194"/>
      <c r="E92" s="194"/>
      <c r="F92" s="194"/>
      <c r="G92" s="194"/>
      <c r="H92" s="59"/>
      <c r="I92" s="195" t="s">
        <v>55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56</v>
      </c>
      <c r="AH92" s="194"/>
      <c r="AI92" s="194"/>
      <c r="AJ92" s="194"/>
      <c r="AK92" s="194"/>
      <c r="AL92" s="194"/>
      <c r="AM92" s="194"/>
      <c r="AN92" s="195" t="s">
        <v>57</v>
      </c>
      <c r="AO92" s="194"/>
      <c r="AP92" s="197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 x14ac:dyDescent="0.2">
      <c r="A95" s="78" t="s">
        <v>77</v>
      </c>
      <c r="B95" s="79"/>
      <c r="C95" s="80"/>
      <c r="D95" s="189" t="s">
        <v>78</v>
      </c>
      <c r="E95" s="189"/>
      <c r="F95" s="189"/>
      <c r="G95" s="189"/>
      <c r="H95" s="189"/>
      <c r="I95" s="81"/>
      <c r="J95" s="189" t="s">
        <v>79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'D.1.4.1 - Zdravotně techn...'!J30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82" t="s">
        <v>80</v>
      </c>
      <c r="AR95" s="79"/>
      <c r="AS95" s="83">
        <v>0</v>
      </c>
      <c r="AT95" s="84">
        <f>ROUND(SUM(AV95:AW95),2)</f>
        <v>0</v>
      </c>
      <c r="AU95" s="85">
        <f>'D.1.4.1 - Zdravotně techn...'!P129</f>
        <v>0</v>
      </c>
      <c r="AV95" s="84">
        <f>'D.1.4.1 - Zdravotně techn...'!J33</f>
        <v>0</v>
      </c>
      <c r="AW95" s="84">
        <f>'D.1.4.1 - Zdravotně techn...'!J34</f>
        <v>0</v>
      </c>
      <c r="AX95" s="84">
        <f>'D.1.4.1 - Zdravotně techn...'!J35</f>
        <v>0</v>
      </c>
      <c r="AY95" s="84">
        <f>'D.1.4.1 - Zdravotně techn...'!J36</f>
        <v>0</v>
      </c>
      <c r="AZ95" s="84">
        <f>'D.1.4.1 - Zdravotně techn...'!F33</f>
        <v>0</v>
      </c>
      <c r="BA95" s="84">
        <f>'D.1.4.1 - Zdravotně techn...'!F34</f>
        <v>0</v>
      </c>
      <c r="BB95" s="84">
        <f>'D.1.4.1 - Zdravotně techn...'!F35</f>
        <v>0</v>
      </c>
      <c r="BC95" s="84">
        <f>'D.1.4.1 - Zdravotně techn...'!F36</f>
        <v>0</v>
      </c>
      <c r="BD95" s="86">
        <f>'D.1.4.1 - Zdravotně techn...'!F37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81</v>
      </c>
    </row>
    <row r="96" spans="1:91" s="2" customFormat="1" ht="30" customHeight="1" x14ac:dyDescent="0.2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D.1.4.1 - Zdravotně tech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7"/>
  <sheetViews>
    <sheetView showGridLines="0" tabSelected="1" workbookViewId="0">
      <selection activeCell="J12" sqref="J1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2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6" t="s">
        <v>82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 x14ac:dyDescent="0.2">
      <c r="B4" s="19"/>
      <c r="D4" s="20" t="s">
        <v>83</v>
      </c>
      <c r="L4" s="19"/>
      <c r="M4" s="88" t="s">
        <v>10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6" t="s">
        <v>16</v>
      </c>
      <c r="L6" s="19"/>
    </row>
    <row r="7" spans="1:46" s="1" customFormat="1" ht="16.5" customHeight="1" x14ac:dyDescent="0.2">
      <c r="B7" s="19"/>
      <c r="E7" s="198" t="s">
        <v>628</v>
      </c>
      <c r="F7" s="212"/>
      <c r="G7" s="212"/>
      <c r="H7" s="212"/>
      <c r="L7" s="19"/>
    </row>
    <row r="8" spans="1:46" s="2" customFormat="1" ht="12" customHeight="1" x14ac:dyDescent="0.2">
      <c r="A8" s="31"/>
      <c r="B8" s="32"/>
      <c r="C8" s="31"/>
      <c r="D8" s="26" t="s">
        <v>84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 x14ac:dyDescent="0.2">
      <c r="A9" s="31"/>
      <c r="B9" s="32"/>
      <c r="C9" s="31"/>
      <c r="D9" s="31"/>
      <c r="E9" s="198" t="s">
        <v>85</v>
      </c>
      <c r="F9" s="211"/>
      <c r="G9" s="211"/>
      <c r="H9" s="21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x14ac:dyDescent="0.2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 x14ac:dyDescent="0.2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15. 5. 2024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 x14ac:dyDescent="0.2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 x14ac:dyDescent="0.2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 x14ac:dyDescent="0.2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 x14ac:dyDescent="0.2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 x14ac:dyDescent="0.2">
      <c r="A18" s="31"/>
      <c r="B18" s="32"/>
      <c r="C18" s="31"/>
      <c r="D18" s="31"/>
      <c r="E18" s="213"/>
      <c r="F18" s="178"/>
      <c r="G18" s="178"/>
      <c r="H18" s="178"/>
      <c r="I18" s="26" t="s">
        <v>26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 x14ac:dyDescent="0.2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 x14ac:dyDescent="0.2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 x14ac:dyDescent="0.2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171" t="s">
        <v>627</v>
      </c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 x14ac:dyDescent="0.2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 x14ac:dyDescent="0.2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 x14ac:dyDescent="0.2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 x14ac:dyDescent="0.2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 x14ac:dyDescent="0.2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 x14ac:dyDescent="0.2">
      <c r="A27" s="89"/>
      <c r="B27" s="90"/>
      <c r="C27" s="89"/>
      <c r="D27" s="89"/>
      <c r="E27" s="183" t="s">
        <v>1</v>
      </c>
      <c r="F27" s="183"/>
      <c r="G27" s="183"/>
      <c r="H27" s="18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 x14ac:dyDescent="0.2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 x14ac:dyDescent="0.2">
      <c r="A33" s="31"/>
      <c r="B33" s="32"/>
      <c r="C33" s="31"/>
      <c r="D33" s="93" t="s">
        <v>37</v>
      </c>
      <c r="E33" s="26" t="s">
        <v>38</v>
      </c>
      <c r="F33" s="94">
        <f>ROUND((SUM(BE129:BE356)),  2)</f>
        <v>0</v>
      </c>
      <c r="G33" s="31"/>
      <c r="H33" s="31"/>
      <c r="I33" s="95">
        <v>0.21</v>
      </c>
      <c r="J33" s="94">
        <f>ROUND(((SUM(BE129:BE356))*I33),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26" t="s">
        <v>39</v>
      </c>
      <c r="F34" s="94">
        <f>ROUND((SUM(BF129:BF356)),  2)</f>
        <v>0</v>
      </c>
      <c r="G34" s="31"/>
      <c r="H34" s="31"/>
      <c r="I34" s="95">
        <v>0.12</v>
      </c>
      <c r="J34" s="94">
        <f>ROUND(((SUM(BF129:BF356))*I34),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2"/>
      <c r="C35" s="31"/>
      <c r="D35" s="31"/>
      <c r="E35" s="26" t="s">
        <v>40</v>
      </c>
      <c r="F35" s="94">
        <f>ROUND((SUM(BG129:BG356)),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 x14ac:dyDescent="0.2">
      <c r="A36" s="31"/>
      <c r="B36" s="32"/>
      <c r="C36" s="31"/>
      <c r="D36" s="31"/>
      <c r="E36" s="26" t="s">
        <v>41</v>
      </c>
      <c r="F36" s="94">
        <f>ROUND((SUM(BH129:BH356)),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6" t="s">
        <v>42</v>
      </c>
      <c r="F37" s="94">
        <f>ROUND((SUM(BI129:BI356)),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 x14ac:dyDescent="0.2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 x14ac:dyDescent="0.2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86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2">
      <c r="A85" s="31"/>
      <c r="B85" s="32"/>
      <c r="C85" s="31"/>
      <c r="D85" s="31"/>
      <c r="E85" s="198" t="s">
        <v>628</v>
      </c>
      <c r="F85" s="212"/>
      <c r="G85" s="212"/>
      <c r="H85" s="21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 x14ac:dyDescent="0.2">
      <c r="A86" s="31"/>
      <c r="B86" s="32"/>
      <c r="C86" s="26" t="s">
        <v>84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 x14ac:dyDescent="0.2">
      <c r="A87" s="31"/>
      <c r="B87" s="32"/>
      <c r="C87" s="31"/>
      <c r="D87" s="31"/>
      <c r="E87" s="198" t="str">
        <f>E9</f>
        <v>D.1.4.1 - Zdravotně technické instalace</v>
      </c>
      <c r="F87" s="211"/>
      <c r="G87" s="211"/>
      <c r="H87" s="21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 x14ac:dyDescent="0.2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15. 5. 2024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 x14ac:dyDescent="0.2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">
        <v>627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 x14ac:dyDescent="0.2">
      <c r="A92" s="31"/>
      <c r="B92" s="32"/>
      <c r="C92" s="26" t="s">
        <v>27</v>
      </c>
      <c r="D92" s="31"/>
      <c r="E92" s="31"/>
      <c r="F92" s="24" t="str">
        <f>IF(E18="","",E18)</f>
        <v/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 x14ac:dyDescent="0.2">
      <c r="A94" s="31"/>
      <c r="B94" s="32"/>
      <c r="C94" s="104" t="s">
        <v>87</v>
      </c>
      <c r="D94" s="96"/>
      <c r="E94" s="96"/>
      <c r="F94" s="96"/>
      <c r="G94" s="96"/>
      <c r="H94" s="96"/>
      <c r="I94" s="96"/>
      <c r="J94" s="105" t="s">
        <v>88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 x14ac:dyDescent="0.2">
      <c r="A96" s="31"/>
      <c r="B96" s="32"/>
      <c r="C96" s="106" t="s">
        <v>89</v>
      </c>
      <c r="D96" s="31"/>
      <c r="E96" s="31"/>
      <c r="F96" s="31"/>
      <c r="G96" s="31"/>
      <c r="H96" s="31"/>
      <c r="I96" s="31"/>
      <c r="J96" s="70">
        <f>J129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90</v>
      </c>
    </row>
    <row r="97" spans="1:31" s="9" customFormat="1" ht="24.95" customHeight="1" x14ac:dyDescent="0.2">
      <c r="B97" s="107"/>
      <c r="D97" s="108" t="s">
        <v>91</v>
      </c>
      <c r="E97" s="109"/>
      <c r="F97" s="109"/>
      <c r="G97" s="109"/>
      <c r="H97" s="109"/>
      <c r="I97" s="109"/>
      <c r="J97" s="110">
        <f>J130</f>
        <v>0</v>
      </c>
      <c r="L97" s="107"/>
    </row>
    <row r="98" spans="1:31" s="10" customFormat="1" ht="19.899999999999999" customHeight="1" x14ac:dyDescent="0.2">
      <c r="B98" s="111"/>
      <c r="D98" s="112" t="s">
        <v>92</v>
      </c>
      <c r="E98" s="113"/>
      <c r="F98" s="113"/>
      <c r="G98" s="113"/>
      <c r="H98" s="113"/>
      <c r="I98" s="113"/>
      <c r="J98" s="114">
        <f>J131</f>
        <v>0</v>
      </c>
      <c r="L98" s="111"/>
    </row>
    <row r="99" spans="1:31" s="9" customFormat="1" ht="24.95" customHeight="1" x14ac:dyDescent="0.2">
      <c r="B99" s="107"/>
      <c r="D99" s="108" t="s">
        <v>93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1:31" s="10" customFormat="1" ht="19.899999999999999" customHeight="1" x14ac:dyDescent="0.2">
      <c r="B100" s="111"/>
      <c r="D100" s="112" t="s">
        <v>94</v>
      </c>
      <c r="E100" s="113"/>
      <c r="F100" s="113"/>
      <c r="G100" s="113"/>
      <c r="H100" s="113"/>
      <c r="I100" s="113"/>
      <c r="J100" s="114">
        <f>J143</f>
        <v>0</v>
      </c>
      <c r="L100" s="111"/>
    </row>
    <row r="101" spans="1:31" s="10" customFormat="1" ht="19.899999999999999" customHeight="1" x14ac:dyDescent="0.2">
      <c r="B101" s="111"/>
      <c r="D101" s="112" t="s">
        <v>95</v>
      </c>
      <c r="E101" s="113"/>
      <c r="F101" s="113"/>
      <c r="G101" s="113"/>
      <c r="H101" s="113"/>
      <c r="I101" s="113"/>
      <c r="J101" s="114">
        <f>J150</f>
        <v>0</v>
      </c>
      <c r="L101" s="111"/>
    </row>
    <row r="102" spans="1:31" s="10" customFormat="1" ht="19.899999999999999" customHeight="1" x14ac:dyDescent="0.2">
      <c r="B102" s="111"/>
      <c r="D102" s="112" t="s">
        <v>96</v>
      </c>
      <c r="E102" s="113"/>
      <c r="F102" s="113"/>
      <c r="G102" s="113"/>
      <c r="H102" s="113"/>
      <c r="I102" s="113"/>
      <c r="J102" s="114">
        <f>J192</f>
        <v>0</v>
      </c>
      <c r="L102" s="111"/>
    </row>
    <row r="103" spans="1:31" s="10" customFormat="1" ht="19.899999999999999" customHeight="1" x14ac:dyDescent="0.2">
      <c r="B103" s="111"/>
      <c r="D103" s="112" t="s">
        <v>97</v>
      </c>
      <c r="E103" s="113"/>
      <c r="F103" s="113"/>
      <c r="G103" s="113"/>
      <c r="H103" s="113"/>
      <c r="I103" s="113"/>
      <c r="J103" s="114">
        <f>J223</f>
        <v>0</v>
      </c>
      <c r="L103" s="111"/>
    </row>
    <row r="104" spans="1:31" s="10" customFormat="1" ht="19.899999999999999" customHeight="1" x14ac:dyDescent="0.2">
      <c r="B104" s="111"/>
      <c r="D104" s="112" t="s">
        <v>98</v>
      </c>
      <c r="E104" s="113"/>
      <c r="F104" s="113"/>
      <c r="G104" s="113"/>
      <c r="H104" s="113"/>
      <c r="I104" s="113"/>
      <c r="J104" s="114">
        <f>J282</f>
        <v>0</v>
      </c>
      <c r="L104" s="111"/>
    </row>
    <row r="105" spans="1:31" s="10" customFormat="1" ht="19.899999999999999" customHeight="1" x14ac:dyDescent="0.2">
      <c r="B105" s="111"/>
      <c r="D105" s="112" t="s">
        <v>99</v>
      </c>
      <c r="E105" s="113"/>
      <c r="F105" s="113"/>
      <c r="G105" s="113"/>
      <c r="H105" s="113"/>
      <c r="I105" s="113"/>
      <c r="J105" s="114">
        <f>J287</f>
        <v>0</v>
      </c>
      <c r="L105" s="111"/>
    </row>
    <row r="106" spans="1:31" s="10" customFormat="1" ht="19.899999999999999" customHeight="1" x14ac:dyDescent="0.2">
      <c r="B106" s="111"/>
      <c r="D106" s="112" t="s">
        <v>100</v>
      </c>
      <c r="E106" s="113"/>
      <c r="F106" s="113"/>
      <c r="G106" s="113"/>
      <c r="H106" s="113"/>
      <c r="I106" s="113"/>
      <c r="J106" s="114">
        <f>J290</f>
        <v>0</v>
      </c>
      <c r="L106" s="111"/>
    </row>
    <row r="107" spans="1:31" s="10" customFormat="1" ht="19.899999999999999" customHeight="1" x14ac:dyDescent="0.2">
      <c r="B107" s="111"/>
      <c r="D107" s="112" t="s">
        <v>101</v>
      </c>
      <c r="E107" s="113"/>
      <c r="F107" s="113"/>
      <c r="G107" s="113"/>
      <c r="H107" s="113"/>
      <c r="I107" s="113"/>
      <c r="J107" s="114">
        <f>J314</f>
        <v>0</v>
      </c>
      <c r="L107" s="111"/>
    </row>
    <row r="108" spans="1:31" s="10" customFormat="1" ht="19.899999999999999" customHeight="1" x14ac:dyDescent="0.2">
      <c r="B108" s="111"/>
      <c r="D108" s="112" t="s">
        <v>102</v>
      </c>
      <c r="E108" s="113"/>
      <c r="F108" s="113"/>
      <c r="G108" s="113"/>
      <c r="H108" s="113"/>
      <c r="I108" s="113"/>
      <c r="J108" s="114">
        <f>J326</f>
        <v>0</v>
      </c>
      <c r="L108" s="111"/>
    </row>
    <row r="109" spans="1:31" s="10" customFormat="1" ht="19.899999999999999" customHeight="1" x14ac:dyDescent="0.2">
      <c r="B109" s="111"/>
      <c r="D109" s="112" t="s">
        <v>103</v>
      </c>
      <c r="E109" s="113"/>
      <c r="F109" s="113"/>
      <c r="G109" s="113"/>
      <c r="H109" s="113"/>
      <c r="I109" s="113"/>
      <c r="J109" s="114">
        <f>J343</f>
        <v>0</v>
      </c>
      <c r="L109" s="111"/>
    </row>
    <row r="110" spans="1:31" s="2" customFormat="1" ht="21.75" customHeight="1" x14ac:dyDescent="0.2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 x14ac:dyDescent="0.2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 x14ac:dyDescent="0.2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 x14ac:dyDescent="0.2">
      <c r="A116" s="31"/>
      <c r="B116" s="32"/>
      <c r="C116" s="20" t="s">
        <v>104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 x14ac:dyDescent="0.2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 x14ac:dyDescent="0.2">
      <c r="A118" s="31"/>
      <c r="B118" s="32"/>
      <c r="C118" s="26" t="s">
        <v>16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 x14ac:dyDescent="0.2">
      <c r="A119" s="31"/>
      <c r="B119" s="32"/>
      <c r="C119" s="31"/>
      <c r="D119" s="31"/>
      <c r="E119" s="198" t="s">
        <v>628</v>
      </c>
      <c r="F119" s="212"/>
      <c r="G119" s="212"/>
      <c r="H119" s="212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 x14ac:dyDescent="0.2">
      <c r="A120" s="31"/>
      <c r="B120" s="32"/>
      <c r="C120" s="26" t="s">
        <v>84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 x14ac:dyDescent="0.2">
      <c r="A121" s="31"/>
      <c r="B121" s="32"/>
      <c r="C121" s="31"/>
      <c r="D121" s="31"/>
      <c r="E121" s="198" t="str">
        <f>E9</f>
        <v>D.1.4.1 - Zdravotně technické instalace</v>
      </c>
      <c r="F121" s="211"/>
      <c r="G121" s="211"/>
      <c r="H121" s="21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 x14ac:dyDescent="0.2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 x14ac:dyDescent="0.2">
      <c r="A123" s="31"/>
      <c r="B123" s="32"/>
      <c r="C123" s="26" t="s">
        <v>20</v>
      </c>
      <c r="D123" s="31"/>
      <c r="E123" s="31"/>
      <c r="F123" s="24" t="str">
        <f>F12</f>
        <v xml:space="preserve"> </v>
      </c>
      <c r="G123" s="31"/>
      <c r="H123" s="31"/>
      <c r="I123" s="26" t="s">
        <v>22</v>
      </c>
      <c r="J123" s="54" t="str">
        <f>IF(J12="","",J12)</f>
        <v>15. 5. 2024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 x14ac:dyDescent="0.2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 x14ac:dyDescent="0.2">
      <c r="A125" s="31"/>
      <c r="B125" s="32"/>
      <c r="C125" s="26" t="s">
        <v>24</v>
      </c>
      <c r="D125" s="31"/>
      <c r="E125" s="31"/>
      <c r="F125" s="24" t="str">
        <f>E15</f>
        <v xml:space="preserve"> </v>
      </c>
      <c r="G125" s="31"/>
      <c r="H125" s="31"/>
      <c r="I125" s="26" t="s">
        <v>29</v>
      </c>
      <c r="J125" s="29" t="s">
        <v>627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 x14ac:dyDescent="0.2">
      <c r="A126" s="31"/>
      <c r="B126" s="32"/>
      <c r="C126" s="26" t="s">
        <v>27</v>
      </c>
      <c r="D126" s="31"/>
      <c r="E126" s="31"/>
      <c r="F126" s="24" t="str">
        <f>IF(E18="","",E18)</f>
        <v/>
      </c>
      <c r="G126" s="31"/>
      <c r="H126" s="31"/>
      <c r="I126" s="26" t="s">
        <v>31</v>
      </c>
      <c r="J126" s="29" t="str">
        <f>E24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 x14ac:dyDescent="0.2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 x14ac:dyDescent="0.2">
      <c r="A128" s="115"/>
      <c r="B128" s="116"/>
      <c r="C128" s="117" t="s">
        <v>105</v>
      </c>
      <c r="D128" s="118" t="s">
        <v>58</v>
      </c>
      <c r="E128" s="118" t="s">
        <v>54</v>
      </c>
      <c r="F128" s="118" t="s">
        <v>55</v>
      </c>
      <c r="G128" s="118" t="s">
        <v>106</v>
      </c>
      <c r="H128" s="118" t="s">
        <v>107</v>
      </c>
      <c r="I128" s="118" t="s">
        <v>108</v>
      </c>
      <c r="J128" s="119" t="s">
        <v>88</v>
      </c>
      <c r="K128" s="120" t="s">
        <v>109</v>
      </c>
      <c r="L128" s="121"/>
      <c r="M128" s="61" t="s">
        <v>1</v>
      </c>
      <c r="N128" s="62" t="s">
        <v>37</v>
      </c>
      <c r="O128" s="62" t="s">
        <v>110</v>
      </c>
      <c r="P128" s="62" t="s">
        <v>111</v>
      </c>
      <c r="Q128" s="62" t="s">
        <v>112</v>
      </c>
      <c r="R128" s="62" t="s">
        <v>113</v>
      </c>
      <c r="S128" s="62" t="s">
        <v>114</v>
      </c>
      <c r="T128" s="63" t="s">
        <v>115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9" customHeight="1" x14ac:dyDescent="0.25">
      <c r="A129" s="31"/>
      <c r="B129" s="32"/>
      <c r="C129" s="68" t="s">
        <v>116</v>
      </c>
      <c r="D129" s="31"/>
      <c r="E129" s="31"/>
      <c r="F129" s="31"/>
      <c r="G129" s="31"/>
      <c r="H129" s="31"/>
      <c r="I129" s="31"/>
      <c r="J129" s="122">
        <f>BK129</f>
        <v>0</v>
      </c>
      <c r="K129" s="31"/>
      <c r="L129" s="32"/>
      <c r="M129" s="64"/>
      <c r="N129" s="55"/>
      <c r="O129" s="65"/>
      <c r="P129" s="123">
        <f>P130+P142</f>
        <v>0</v>
      </c>
      <c r="Q129" s="65"/>
      <c r="R129" s="123">
        <f>R130+R142</f>
        <v>0.26135467499999998</v>
      </c>
      <c r="S129" s="65"/>
      <c r="T129" s="124">
        <f>T130+T142</f>
        <v>0.24628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72</v>
      </c>
      <c r="AU129" s="16" t="s">
        <v>90</v>
      </c>
      <c r="BK129" s="125">
        <f>BK130+BK142</f>
        <v>0</v>
      </c>
    </row>
    <row r="130" spans="1:65" s="12" customFormat="1" ht="25.9" customHeight="1" x14ac:dyDescent="0.2">
      <c r="B130" s="126"/>
      <c r="D130" s="127" t="s">
        <v>72</v>
      </c>
      <c r="E130" s="128" t="s">
        <v>117</v>
      </c>
      <c r="F130" s="128" t="s">
        <v>118</v>
      </c>
      <c r="I130" s="129"/>
      <c r="J130" s="130">
        <f>BK130</f>
        <v>0</v>
      </c>
      <c r="L130" s="126"/>
      <c r="M130" s="131"/>
      <c r="N130" s="132"/>
      <c r="O130" s="132"/>
      <c r="P130" s="133">
        <f>P131</f>
        <v>0</v>
      </c>
      <c r="Q130" s="132"/>
      <c r="R130" s="133">
        <f>R131</f>
        <v>0</v>
      </c>
      <c r="S130" s="132"/>
      <c r="T130" s="134">
        <f>T131</f>
        <v>0</v>
      </c>
      <c r="AR130" s="127" t="s">
        <v>81</v>
      </c>
      <c r="AT130" s="135" t="s">
        <v>72</v>
      </c>
      <c r="AU130" s="135" t="s">
        <v>73</v>
      </c>
      <c r="AY130" s="127" t="s">
        <v>119</v>
      </c>
      <c r="BK130" s="136">
        <f>BK131</f>
        <v>0</v>
      </c>
    </row>
    <row r="131" spans="1:65" s="12" customFormat="1" ht="22.9" customHeight="1" x14ac:dyDescent="0.2">
      <c r="B131" s="126"/>
      <c r="D131" s="127" t="s">
        <v>72</v>
      </c>
      <c r="E131" s="137" t="s">
        <v>120</v>
      </c>
      <c r="F131" s="137" t="s">
        <v>121</v>
      </c>
      <c r="I131" s="129"/>
      <c r="J131" s="138">
        <f>BK131</f>
        <v>0</v>
      </c>
      <c r="L131" s="126"/>
      <c r="M131" s="131"/>
      <c r="N131" s="132"/>
      <c r="O131" s="132"/>
      <c r="P131" s="133">
        <f>SUM(P132:P141)</f>
        <v>0</v>
      </c>
      <c r="Q131" s="132"/>
      <c r="R131" s="133">
        <f>SUM(R132:R141)</f>
        <v>0</v>
      </c>
      <c r="S131" s="132"/>
      <c r="T131" s="134">
        <f>SUM(T132:T141)</f>
        <v>0</v>
      </c>
      <c r="AR131" s="127" t="s">
        <v>81</v>
      </c>
      <c r="AT131" s="135" t="s">
        <v>72</v>
      </c>
      <c r="AU131" s="135" t="s">
        <v>81</v>
      </c>
      <c r="AY131" s="127" t="s">
        <v>119</v>
      </c>
      <c r="BK131" s="136">
        <f>SUM(BK132:BK141)</f>
        <v>0</v>
      </c>
    </row>
    <row r="132" spans="1:65" s="2" customFormat="1" ht="24.2" customHeight="1" x14ac:dyDescent="0.2">
      <c r="A132" s="31"/>
      <c r="B132" s="139"/>
      <c r="C132" s="214" t="s">
        <v>81</v>
      </c>
      <c r="D132" s="214" t="s">
        <v>122</v>
      </c>
      <c r="E132" s="215" t="s">
        <v>123</v>
      </c>
      <c r="F132" s="216" t="s">
        <v>124</v>
      </c>
      <c r="G132" s="217" t="s">
        <v>125</v>
      </c>
      <c r="H132" s="218">
        <v>0.246</v>
      </c>
      <c r="I132" s="140"/>
      <c r="J132" s="240">
        <f>ROUND(I132*H132,2)</f>
        <v>0</v>
      </c>
      <c r="K132" s="141"/>
      <c r="L132" s="32"/>
      <c r="M132" s="142" t="s">
        <v>1</v>
      </c>
      <c r="N132" s="143" t="s">
        <v>39</v>
      </c>
      <c r="O132" s="57"/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46" t="s">
        <v>126</v>
      </c>
      <c r="AT132" s="146" t="s">
        <v>122</v>
      </c>
      <c r="AU132" s="146" t="s">
        <v>127</v>
      </c>
      <c r="AY132" s="16" t="s">
        <v>119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6" t="s">
        <v>127</v>
      </c>
      <c r="BK132" s="147">
        <f>ROUND(I132*H132,2)</f>
        <v>0</v>
      </c>
      <c r="BL132" s="16" t="s">
        <v>126</v>
      </c>
      <c r="BM132" s="146" t="s">
        <v>128</v>
      </c>
    </row>
    <row r="133" spans="1:65" s="2" customFormat="1" ht="19.5" x14ac:dyDescent="0.2">
      <c r="A133" s="31"/>
      <c r="B133" s="32"/>
      <c r="C133" s="219"/>
      <c r="D133" s="220" t="s">
        <v>129</v>
      </c>
      <c r="E133" s="219"/>
      <c r="F133" s="221" t="s">
        <v>130</v>
      </c>
      <c r="G133" s="219"/>
      <c r="H133" s="219"/>
      <c r="I133" s="148"/>
      <c r="J133" s="219"/>
      <c r="K133" s="31"/>
      <c r="L133" s="32"/>
      <c r="M133" s="149"/>
      <c r="N133" s="150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129</v>
      </c>
      <c r="AU133" s="16" t="s">
        <v>127</v>
      </c>
    </row>
    <row r="134" spans="1:65" s="2" customFormat="1" ht="24.2" customHeight="1" x14ac:dyDescent="0.2">
      <c r="A134" s="31"/>
      <c r="B134" s="139"/>
      <c r="C134" s="214" t="s">
        <v>127</v>
      </c>
      <c r="D134" s="214" t="s">
        <v>122</v>
      </c>
      <c r="E134" s="215" t="s">
        <v>131</v>
      </c>
      <c r="F134" s="216" t="s">
        <v>132</v>
      </c>
      <c r="G134" s="217" t="s">
        <v>125</v>
      </c>
      <c r="H134" s="218">
        <v>0.246</v>
      </c>
      <c r="I134" s="140"/>
      <c r="J134" s="240">
        <f>ROUND(I134*H134,2)</f>
        <v>0</v>
      </c>
      <c r="K134" s="141"/>
      <c r="L134" s="32"/>
      <c r="M134" s="142" t="s">
        <v>1</v>
      </c>
      <c r="N134" s="143" t="s">
        <v>39</v>
      </c>
      <c r="O134" s="57"/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46" t="s">
        <v>126</v>
      </c>
      <c r="AT134" s="146" t="s">
        <v>122</v>
      </c>
      <c r="AU134" s="146" t="s">
        <v>127</v>
      </c>
      <c r="AY134" s="16" t="s">
        <v>119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6" t="s">
        <v>127</v>
      </c>
      <c r="BK134" s="147">
        <f>ROUND(I134*H134,2)</f>
        <v>0</v>
      </c>
      <c r="BL134" s="16" t="s">
        <v>126</v>
      </c>
      <c r="BM134" s="146" t="s">
        <v>133</v>
      </c>
    </row>
    <row r="135" spans="1:65" s="2" customFormat="1" ht="29.25" x14ac:dyDescent="0.2">
      <c r="A135" s="31"/>
      <c r="B135" s="32"/>
      <c r="C135" s="219"/>
      <c r="D135" s="220" t="s">
        <v>129</v>
      </c>
      <c r="E135" s="219"/>
      <c r="F135" s="221" t="s">
        <v>134</v>
      </c>
      <c r="G135" s="219"/>
      <c r="H135" s="219"/>
      <c r="I135" s="148"/>
      <c r="J135" s="219"/>
      <c r="K135" s="31"/>
      <c r="L135" s="32"/>
      <c r="M135" s="149"/>
      <c r="N135" s="15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129</v>
      </c>
      <c r="AU135" s="16" t="s">
        <v>127</v>
      </c>
    </row>
    <row r="136" spans="1:65" s="2" customFormat="1" ht="21.75" customHeight="1" x14ac:dyDescent="0.2">
      <c r="A136" s="31"/>
      <c r="B136" s="139"/>
      <c r="C136" s="214" t="s">
        <v>135</v>
      </c>
      <c r="D136" s="214" t="s">
        <v>122</v>
      </c>
      <c r="E136" s="215" t="s">
        <v>136</v>
      </c>
      <c r="F136" s="216" t="s">
        <v>137</v>
      </c>
      <c r="G136" s="217" t="s">
        <v>125</v>
      </c>
      <c r="H136" s="218">
        <v>0.246</v>
      </c>
      <c r="I136" s="140"/>
      <c r="J136" s="240">
        <f>ROUND(I136*H136,2)</f>
        <v>0</v>
      </c>
      <c r="K136" s="141"/>
      <c r="L136" s="32"/>
      <c r="M136" s="142" t="s">
        <v>1</v>
      </c>
      <c r="N136" s="143" t="s">
        <v>39</v>
      </c>
      <c r="O136" s="57"/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6" t="s">
        <v>126</v>
      </c>
      <c r="AT136" s="146" t="s">
        <v>122</v>
      </c>
      <c r="AU136" s="146" t="s">
        <v>127</v>
      </c>
      <c r="AY136" s="16" t="s">
        <v>119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6" t="s">
        <v>127</v>
      </c>
      <c r="BK136" s="147">
        <f>ROUND(I136*H136,2)</f>
        <v>0</v>
      </c>
      <c r="BL136" s="16" t="s">
        <v>126</v>
      </c>
      <c r="BM136" s="146" t="s">
        <v>138</v>
      </c>
    </row>
    <row r="137" spans="1:65" s="2" customFormat="1" ht="19.5" x14ac:dyDescent="0.2">
      <c r="A137" s="31"/>
      <c r="B137" s="32"/>
      <c r="C137" s="219"/>
      <c r="D137" s="220" t="s">
        <v>129</v>
      </c>
      <c r="E137" s="219"/>
      <c r="F137" s="221" t="s">
        <v>139</v>
      </c>
      <c r="G137" s="219"/>
      <c r="H137" s="219"/>
      <c r="I137" s="148"/>
      <c r="J137" s="219"/>
      <c r="K137" s="31"/>
      <c r="L137" s="32"/>
      <c r="M137" s="149"/>
      <c r="N137" s="150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129</v>
      </c>
      <c r="AU137" s="16" t="s">
        <v>127</v>
      </c>
    </row>
    <row r="138" spans="1:65" s="2" customFormat="1" ht="24.2" customHeight="1" x14ac:dyDescent="0.2">
      <c r="A138" s="31"/>
      <c r="B138" s="139"/>
      <c r="C138" s="214" t="s">
        <v>126</v>
      </c>
      <c r="D138" s="214" t="s">
        <v>122</v>
      </c>
      <c r="E138" s="215" t="s">
        <v>140</v>
      </c>
      <c r="F138" s="216" t="s">
        <v>141</v>
      </c>
      <c r="G138" s="217" t="s">
        <v>125</v>
      </c>
      <c r="H138" s="218">
        <v>0.246</v>
      </c>
      <c r="I138" s="140"/>
      <c r="J138" s="240">
        <f>ROUND(I138*H138,2)</f>
        <v>0</v>
      </c>
      <c r="K138" s="141"/>
      <c r="L138" s="32"/>
      <c r="M138" s="142" t="s">
        <v>1</v>
      </c>
      <c r="N138" s="143" t="s">
        <v>39</v>
      </c>
      <c r="O138" s="57"/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6" t="s">
        <v>126</v>
      </c>
      <c r="AT138" s="146" t="s">
        <v>122</v>
      </c>
      <c r="AU138" s="146" t="s">
        <v>127</v>
      </c>
      <c r="AY138" s="16" t="s">
        <v>119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6" t="s">
        <v>127</v>
      </c>
      <c r="BK138" s="147">
        <f>ROUND(I138*H138,2)</f>
        <v>0</v>
      </c>
      <c r="BL138" s="16" t="s">
        <v>126</v>
      </c>
      <c r="BM138" s="146" t="s">
        <v>142</v>
      </c>
    </row>
    <row r="139" spans="1:65" s="2" customFormat="1" ht="29.25" x14ac:dyDescent="0.2">
      <c r="A139" s="31"/>
      <c r="B139" s="32"/>
      <c r="C139" s="219"/>
      <c r="D139" s="220" t="s">
        <v>129</v>
      </c>
      <c r="E139" s="219"/>
      <c r="F139" s="221" t="s">
        <v>143</v>
      </c>
      <c r="G139" s="219"/>
      <c r="H139" s="219"/>
      <c r="I139" s="148"/>
      <c r="J139" s="219"/>
      <c r="K139" s="31"/>
      <c r="L139" s="32"/>
      <c r="M139" s="149"/>
      <c r="N139" s="150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129</v>
      </c>
      <c r="AU139" s="16" t="s">
        <v>127</v>
      </c>
    </row>
    <row r="140" spans="1:65" s="2" customFormat="1" ht="33" customHeight="1" x14ac:dyDescent="0.2">
      <c r="A140" s="31"/>
      <c r="B140" s="139"/>
      <c r="C140" s="214" t="s">
        <v>144</v>
      </c>
      <c r="D140" s="214" t="s">
        <v>122</v>
      </c>
      <c r="E140" s="215" t="s">
        <v>145</v>
      </c>
      <c r="F140" s="216" t="s">
        <v>146</v>
      </c>
      <c r="G140" s="217" t="s">
        <v>125</v>
      </c>
      <c r="H140" s="218">
        <v>0.246</v>
      </c>
      <c r="I140" s="140"/>
      <c r="J140" s="240">
        <f>ROUND(I140*H140,2)</f>
        <v>0</v>
      </c>
      <c r="K140" s="141"/>
      <c r="L140" s="32"/>
      <c r="M140" s="142" t="s">
        <v>1</v>
      </c>
      <c r="N140" s="143" t="s">
        <v>39</v>
      </c>
      <c r="O140" s="57"/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6" t="s">
        <v>126</v>
      </c>
      <c r="AT140" s="146" t="s">
        <v>122</v>
      </c>
      <c r="AU140" s="146" t="s">
        <v>127</v>
      </c>
      <c r="AY140" s="16" t="s">
        <v>119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6" t="s">
        <v>127</v>
      </c>
      <c r="BK140" s="147">
        <f>ROUND(I140*H140,2)</f>
        <v>0</v>
      </c>
      <c r="BL140" s="16" t="s">
        <v>126</v>
      </c>
      <c r="BM140" s="146" t="s">
        <v>147</v>
      </c>
    </row>
    <row r="141" spans="1:65" s="2" customFormat="1" ht="29.25" x14ac:dyDescent="0.2">
      <c r="A141" s="31"/>
      <c r="B141" s="32"/>
      <c r="C141" s="219"/>
      <c r="D141" s="220" t="s">
        <v>129</v>
      </c>
      <c r="E141" s="219"/>
      <c r="F141" s="221" t="s">
        <v>148</v>
      </c>
      <c r="G141" s="219"/>
      <c r="H141" s="219"/>
      <c r="I141" s="148"/>
      <c r="J141" s="219"/>
      <c r="K141" s="31"/>
      <c r="L141" s="32"/>
      <c r="M141" s="149"/>
      <c r="N141" s="15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129</v>
      </c>
      <c r="AU141" s="16" t="s">
        <v>127</v>
      </c>
    </row>
    <row r="142" spans="1:65" s="12" customFormat="1" ht="25.9" customHeight="1" x14ac:dyDescent="0.2">
      <c r="B142" s="126"/>
      <c r="C142" s="222"/>
      <c r="D142" s="223" t="s">
        <v>72</v>
      </c>
      <c r="E142" s="224" t="s">
        <v>149</v>
      </c>
      <c r="F142" s="224" t="s">
        <v>150</v>
      </c>
      <c r="G142" s="222"/>
      <c r="H142" s="222"/>
      <c r="I142" s="129"/>
      <c r="J142" s="241">
        <f>BK142</f>
        <v>0</v>
      </c>
      <c r="L142" s="126"/>
      <c r="M142" s="131"/>
      <c r="N142" s="132"/>
      <c r="O142" s="132"/>
      <c r="P142" s="133">
        <f>P143+P150+P192+P223+P282+P287+P290+P314+P326+P343</f>
        <v>0</v>
      </c>
      <c r="Q142" s="132"/>
      <c r="R142" s="133">
        <f>R143+R150+R192+R223+R282+R287+R290+R314+R326+R343</f>
        <v>0.26135467499999998</v>
      </c>
      <c r="S142" s="132"/>
      <c r="T142" s="134">
        <f>T143+T150+T192+T223+T282+T287+T290+T314+T326+T343</f>
        <v>0.24628</v>
      </c>
      <c r="AR142" s="127" t="s">
        <v>127</v>
      </c>
      <c r="AT142" s="135" t="s">
        <v>72</v>
      </c>
      <c r="AU142" s="135" t="s">
        <v>73</v>
      </c>
      <c r="AY142" s="127" t="s">
        <v>119</v>
      </c>
      <c r="BK142" s="136">
        <f>BK143+BK150+BK192+BK223+BK282+BK287+BK290+BK314+BK326+BK343</f>
        <v>0</v>
      </c>
    </row>
    <row r="143" spans="1:65" s="12" customFormat="1" ht="22.9" customHeight="1" x14ac:dyDescent="0.2">
      <c r="B143" s="126"/>
      <c r="C143" s="222"/>
      <c r="D143" s="223" t="s">
        <v>72</v>
      </c>
      <c r="E143" s="225" t="s">
        <v>151</v>
      </c>
      <c r="F143" s="225" t="s">
        <v>152</v>
      </c>
      <c r="G143" s="222"/>
      <c r="H143" s="222"/>
      <c r="I143" s="129"/>
      <c r="J143" s="242">
        <f>BK143</f>
        <v>0</v>
      </c>
      <c r="L143" s="126"/>
      <c r="M143" s="131"/>
      <c r="N143" s="132"/>
      <c r="O143" s="132"/>
      <c r="P143" s="133">
        <f>SUM(P144:P149)</f>
        <v>0</v>
      </c>
      <c r="Q143" s="132"/>
      <c r="R143" s="133">
        <f>SUM(R144:R149)</f>
        <v>0.01</v>
      </c>
      <c r="S143" s="132"/>
      <c r="T143" s="134">
        <f>SUM(T144:T149)</f>
        <v>0</v>
      </c>
      <c r="AR143" s="127" t="s">
        <v>127</v>
      </c>
      <c r="AT143" s="135" t="s">
        <v>72</v>
      </c>
      <c r="AU143" s="135" t="s">
        <v>81</v>
      </c>
      <c r="AY143" s="127" t="s">
        <v>119</v>
      </c>
      <c r="BK143" s="136">
        <f>SUM(BK144:BK149)</f>
        <v>0</v>
      </c>
    </row>
    <row r="144" spans="1:65" s="2" customFormat="1" ht="24.2" customHeight="1" x14ac:dyDescent="0.2">
      <c r="A144" s="31"/>
      <c r="B144" s="139"/>
      <c r="C144" s="214" t="s">
        <v>153</v>
      </c>
      <c r="D144" s="214" t="s">
        <v>122</v>
      </c>
      <c r="E144" s="215" t="s">
        <v>154</v>
      </c>
      <c r="F144" s="216" t="s">
        <v>155</v>
      </c>
      <c r="G144" s="217" t="s">
        <v>156</v>
      </c>
      <c r="H144" s="218">
        <v>25</v>
      </c>
      <c r="I144" s="140"/>
      <c r="J144" s="240">
        <f>ROUND(I144*H144,2)</f>
        <v>0</v>
      </c>
      <c r="K144" s="141"/>
      <c r="L144" s="32"/>
      <c r="M144" s="142" t="s">
        <v>1</v>
      </c>
      <c r="N144" s="143" t="s">
        <v>39</v>
      </c>
      <c r="O144" s="57"/>
      <c r="P144" s="144">
        <f>O144*H144</f>
        <v>0</v>
      </c>
      <c r="Q144" s="144">
        <v>2.0000000000000001E-4</v>
      </c>
      <c r="R144" s="144">
        <f>Q144*H144</f>
        <v>5.0000000000000001E-3</v>
      </c>
      <c r="S144" s="144">
        <v>0</v>
      </c>
      <c r="T144" s="14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6" t="s">
        <v>157</v>
      </c>
      <c r="AT144" s="146" t="s">
        <v>122</v>
      </c>
      <c r="AU144" s="146" t="s">
        <v>127</v>
      </c>
      <c r="AY144" s="16" t="s">
        <v>119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6" t="s">
        <v>127</v>
      </c>
      <c r="BK144" s="147">
        <f>ROUND(I144*H144,2)</f>
        <v>0</v>
      </c>
      <c r="BL144" s="16" t="s">
        <v>157</v>
      </c>
      <c r="BM144" s="146" t="s">
        <v>158</v>
      </c>
    </row>
    <row r="145" spans="1:65" s="2" customFormat="1" x14ac:dyDescent="0.2">
      <c r="A145" s="31"/>
      <c r="B145" s="32"/>
      <c r="C145" s="219"/>
      <c r="D145" s="220" t="s">
        <v>129</v>
      </c>
      <c r="E145" s="219"/>
      <c r="F145" s="221" t="s">
        <v>159</v>
      </c>
      <c r="G145" s="219"/>
      <c r="H145" s="219"/>
      <c r="I145" s="148"/>
      <c r="J145" s="219"/>
      <c r="K145" s="31"/>
      <c r="L145" s="32"/>
      <c r="M145" s="149"/>
      <c r="N145" s="150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129</v>
      </c>
      <c r="AU145" s="16" t="s">
        <v>127</v>
      </c>
    </row>
    <row r="146" spans="1:65" s="2" customFormat="1" ht="21.75" customHeight="1" x14ac:dyDescent="0.2">
      <c r="A146" s="31"/>
      <c r="B146" s="139"/>
      <c r="C146" s="214" t="s">
        <v>160</v>
      </c>
      <c r="D146" s="214" t="s">
        <v>122</v>
      </c>
      <c r="E146" s="215" t="s">
        <v>161</v>
      </c>
      <c r="F146" s="216" t="s">
        <v>162</v>
      </c>
      <c r="G146" s="217" t="s">
        <v>156</v>
      </c>
      <c r="H146" s="218">
        <v>25</v>
      </c>
      <c r="I146" s="140"/>
      <c r="J146" s="240">
        <f>ROUND(I146*H146,2)</f>
        <v>0</v>
      </c>
      <c r="K146" s="141"/>
      <c r="L146" s="32"/>
      <c r="M146" s="142" t="s">
        <v>1</v>
      </c>
      <c r="N146" s="143" t="s">
        <v>39</v>
      </c>
      <c r="O146" s="57"/>
      <c r="P146" s="144">
        <f>O146*H146</f>
        <v>0</v>
      </c>
      <c r="Q146" s="144">
        <v>2.0000000000000001E-4</v>
      </c>
      <c r="R146" s="144">
        <f>Q146*H146</f>
        <v>5.0000000000000001E-3</v>
      </c>
      <c r="S146" s="144">
        <v>0</v>
      </c>
      <c r="T146" s="14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6" t="s">
        <v>157</v>
      </c>
      <c r="AT146" s="146" t="s">
        <v>122</v>
      </c>
      <c r="AU146" s="146" t="s">
        <v>127</v>
      </c>
      <c r="AY146" s="16" t="s">
        <v>119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6" t="s">
        <v>127</v>
      </c>
      <c r="BK146" s="147">
        <f>ROUND(I146*H146,2)</f>
        <v>0</v>
      </c>
      <c r="BL146" s="16" t="s">
        <v>157</v>
      </c>
      <c r="BM146" s="146" t="s">
        <v>163</v>
      </c>
    </row>
    <row r="147" spans="1:65" s="2" customFormat="1" x14ac:dyDescent="0.2">
      <c r="A147" s="31"/>
      <c r="B147" s="32"/>
      <c r="C147" s="219"/>
      <c r="D147" s="220" t="s">
        <v>129</v>
      </c>
      <c r="E147" s="219"/>
      <c r="F147" s="221" t="s">
        <v>162</v>
      </c>
      <c r="G147" s="219"/>
      <c r="H147" s="219"/>
      <c r="I147" s="148"/>
      <c r="J147" s="219"/>
      <c r="K147" s="31"/>
      <c r="L147" s="32"/>
      <c r="M147" s="149"/>
      <c r="N147" s="150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129</v>
      </c>
      <c r="AU147" s="16" t="s">
        <v>127</v>
      </c>
    </row>
    <row r="148" spans="1:65" s="2" customFormat="1" ht="24.2" customHeight="1" x14ac:dyDescent="0.2">
      <c r="A148" s="31"/>
      <c r="B148" s="139"/>
      <c r="C148" s="214" t="s">
        <v>164</v>
      </c>
      <c r="D148" s="214" t="s">
        <v>122</v>
      </c>
      <c r="E148" s="215" t="s">
        <v>165</v>
      </c>
      <c r="F148" s="216" t="s">
        <v>166</v>
      </c>
      <c r="G148" s="217" t="s">
        <v>125</v>
      </c>
      <c r="H148" s="218">
        <v>0.01</v>
      </c>
      <c r="I148" s="140"/>
      <c r="J148" s="240">
        <f>ROUND(I148*H148,2)</f>
        <v>0</v>
      </c>
      <c r="K148" s="141"/>
      <c r="L148" s="32"/>
      <c r="M148" s="142" t="s">
        <v>1</v>
      </c>
      <c r="N148" s="143" t="s">
        <v>39</v>
      </c>
      <c r="O148" s="57"/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6" t="s">
        <v>157</v>
      </c>
      <c r="AT148" s="146" t="s">
        <v>122</v>
      </c>
      <c r="AU148" s="146" t="s">
        <v>127</v>
      </c>
      <c r="AY148" s="16" t="s">
        <v>119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6" t="s">
        <v>127</v>
      </c>
      <c r="BK148" s="147">
        <f>ROUND(I148*H148,2)</f>
        <v>0</v>
      </c>
      <c r="BL148" s="16" t="s">
        <v>157</v>
      </c>
      <c r="BM148" s="146" t="s">
        <v>167</v>
      </c>
    </row>
    <row r="149" spans="1:65" s="2" customFormat="1" ht="29.25" x14ac:dyDescent="0.2">
      <c r="A149" s="31"/>
      <c r="B149" s="32"/>
      <c r="C149" s="219"/>
      <c r="D149" s="220" t="s">
        <v>129</v>
      </c>
      <c r="E149" s="219"/>
      <c r="F149" s="221" t="s">
        <v>168</v>
      </c>
      <c r="G149" s="219"/>
      <c r="H149" s="219"/>
      <c r="I149" s="148"/>
      <c r="J149" s="219"/>
      <c r="K149" s="31"/>
      <c r="L149" s="32"/>
      <c r="M149" s="149"/>
      <c r="N149" s="150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129</v>
      </c>
      <c r="AU149" s="16" t="s">
        <v>127</v>
      </c>
    </row>
    <row r="150" spans="1:65" s="12" customFormat="1" ht="22.9" customHeight="1" x14ac:dyDescent="0.2">
      <c r="B150" s="126"/>
      <c r="C150" s="222"/>
      <c r="D150" s="223" t="s">
        <v>72</v>
      </c>
      <c r="E150" s="225" t="s">
        <v>169</v>
      </c>
      <c r="F150" s="225" t="s">
        <v>170</v>
      </c>
      <c r="G150" s="222"/>
      <c r="H150" s="222"/>
      <c r="I150" s="129"/>
      <c r="J150" s="242">
        <f>BK150</f>
        <v>0</v>
      </c>
      <c r="L150" s="126"/>
      <c r="M150" s="131"/>
      <c r="N150" s="132"/>
      <c r="O150" s="132"/>
      <c r="P150" s="133">
        <f>SUM(P151:P191)</f>
        <v>0</v>
      </c>
      <c r="Q150" s="132"/>
      <c r="R150" s="133">
        <f>SUM(R151:R191)</f>
        <v>1.7390000000000003E-2</v>
      </c>
      <c r="S150" s="132"/>
      <c r="T150" s="134">
        <f>SUM(T151:T191)</f>
        <v>1.4339999999999999E-2</v>
      </c>
      <c r="AR150" s="127" t="s">
        <v>127</v>
      </c>
      <c r="AT150" s="135" t="s">
        <v>72</v>
      </c>
      <c r="AU150" s="135" t="s">
        <v>81</v>
      </c>
      <c r="AY150" s="127" t="s">
        <v>119</v>
      </c>
      <c r="BK150" s="136">
        <f>SUM(BK151:BK191)</f>
        <v>0</v>
      </c>
    </row>
    <row r="151" spans="1:65" s="2" customFormat="1" ht="16.5" customHeight="1" x14ac:dyDescent="0.2">
      <c r="A151" s="31"/>
      <c r="B151" s="139"/>
      <c r="C151" s="214" t="s">
        <v>171</v>
      </c>
      <c r="D151" s="214" t="s">
        <v>122</v>
      </c>
      <c r="E151" s="215" t="s">
        <v>172</v>
      </c>
      <c r="F151" s="216" t="s">
        <v>173</v>
      </c>
      <c r="G151" s="217" t="s">
        <v>156</v>
      </c>
      <c r="H151" s="218">
        <v>4</v>
      </c>
      <c r="I151" s="140"/>
      <c r="J151" s="240">
        <f>ROUND(I151*H151,2)</f>
        <v>0</v>
      </c>
      <c r="K151" s="141"/>
      <c r="L151" s="32"/>
      <c r="M151" s="142" t="s">
        <v>1</v>
      </c>
      <c r="N151" s="143" t="s">
        <v>39</v>
      </c>
      <c r="O151" s="57"/>
      <c r="P151" s="144">
        <f>O151*H151</f>
        <v>0</v>
      </c>
      <c r="Q151" s="144">
        <v>0</v>
      </c>
      <c r="R151" s="144">
        <f>Q151*H151</f>
        <v>0</v>
      </c>
      <c r="S151" s="144">
        <v>2.0999999999999999E-3</v>
      </c>
      <c r="T151" s="145">
        <f>S151*H151</f>
        <v>8.3999999999999995E-3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6" t="s">
        <v>157</v>
      </c>
      <c r="AT151" s="146" t="s">
        <v>122</v>
      </c>
      <c r="AU151" s="146" t="s">
        <v>127</v>
      </c>
      <c r="AY151" s="16" t="s">
        <v>119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127</v>
      </c>
      <c r="BK151" s="147">
        <f>ROUND(I151*H151,2)</f>
        <v>0</v>
      </c>
      <c r="BL151" s="16" t="s">
        <v>157</v>
      </c>
      <c r="BM151" s="146" t="s">
        <v>174</v>
      </c>
    </row>
    <row r="152" spans="1:65" s="2" customFormat="1" ht="19.5" x14ac:dyDescent="0.2">
      <c r="A152" s="31"/>
      <c r="B152" s="32"/>
      <c r="C152" s="219"/>
      <c r="D152" s="220" t="s">
        <v>129</v>
      </c>
      <c r="E152" s="219"/>
      <c r="F152" s="221" t="s">
        <v>175</v>
      </c>
      <c r="G152" s="219"/>
      <c r="H152" s="219"/>
      <c r="I152" s="148"/>
      <c r="J152" s="219"/>
      <c r="K152" s="31"/>
      <c r="L152" s="32"/>
      <c r="M152" s="149"/>
      <c r="N152" s="150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129</v>
      </c>
      <c r="AU152" s="16" t="s">
        <v>127</v>
      </c>
    </row>
    <row r="153" spans="1:65" s="2" customFormat="1" ht="16.5" customHeight="1" x14ac:dyDescent="0.2">
      <c r="A153" s="31"/>
      <c r="B153" s="139"/>
      <c r="C153" s="214" t="s">
        <v>176</v>
      </c>
      <c r="D153" s="214" t="s">
        <v>122</v>
      </c>
      <c r="E153" s="215" t="s">
        <v>177</v>
      </c>
      <c r="F153" s="216" t="s">
        <v>178</v>
      </c>
      <c r="G153" s="217" t="s">
        <v>156</v>
      </c>
      <c r="H153" s="218">
        <v>3</v>
      </c>
      <c r="I153" s="140"/>
      <c r="J153" s="240">
        <f>ROUND(I153*H153,2)</f>
        <v>0</v>
      </c>
      <c r="K153" s="141"/>
      <c r="L153" s="32"/>
      <c r="M153" s="142" t="s">
        <v>1</v>
      </c>
      <c r="N153" s="143" t="s">
        <v>39</v>
      </c>
      <c r="O153" s="57"/>
      <c r="P153" s="144">
        <f>O153*H153</f>
        <v>0</v>
      </c>
      <c r="Q153" s="144">
        <v>0</v>
      </c>
      <c r="R153" s="144">
        <f>Q153*H153</f>
        <v>0</v>
      </c>
      <c r="S153" s="144">
        <v>1.98E-3</v>
      </c>
      <c r="T153" s="145">
        <f>S153*H153</f>
        <v>5.94E-3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6" t="s">
        <v>157</v>
      </c>
      <c r="AT153" s="146" t="s">
        <v>122</v>
      </c>
      <c r="AU153" s="146" t="s">
        <v>127</v>
      </c>
      <c r="AY153" s="16" t="s">
        <v>119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6" t="s">
        <v>127</v>
      </c>
      <c r="BK153" s="147">
        <f>ROUND(I153*H153,2)</f>
        <v>0</v>
      </c>
      <c r="BL153" s="16" t="s">
        <v>157</v>
      </c>
      <c r="BM153" s="146" t="s">
        <v>179</v>
      </c>
    </row>
    <row r="154" spans="1:65" s="2" customFormat="1" ht="19.5" x14ac:dyDescent="0.2">
      <c r="A154" s="31"/>
      <c r="B154" s="32"/>
      <c r="C154" s="219"/>
      <c r="D154" s="220" t="s">
        <v>129</v>
      </c>
      <c r="E154" s="219"/>
      <c r="F154" s="221" t="s">
        <v>180</v>
      </c>
      <c r="G154" s="219"/>
      <c r="H154" s="219"/>
      <c r="I154" s="148"/>
      <c r="J154" s="219"/>
      <c r="K154" s="31"/>
      <c r="L154" s="32"/>
      <c r="M154" s="149"/>
      <c r="N154" s="150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129</v>
      </c>
      <c r="AU154" s="16" t="s">
        <v>127</v>
      </c>
    </row>
    <row r="155" spans="1:65" s="2" customFormat="1" ht="16.5" customHeight="1" x14ac:dyDescent="0.2">
      <c r="A155" s="31"/>
      <c r="B155" s="139"/>
      <c r="C155" s="214" t="s">
        <v>181</v>
      </c>
      <c r="D155" s="214" t="s">
        <v>122</v>
      </c>
      <c r="E155" s="215" t="s">
        <v>182</v>
      </c>
      <c r="F155" s="216" t="s">
        <v>183</v>
      </c>
      <c r="G155" s="217" t="s">
        <v>184</v>
      </c>
      <c r="H155" s="218">
        <v>2</v>
      </c>
      <c r="I155" s="140"/>
      <c r="J155" s="240">
        <f>ROUND(I155*H155,2)</f>
        <v>0</v>
      </c>
      <c r="K155" s="141"/>
      <c r="L155" s="32"/>
      <c r="M155" s="142" t="s">
        <v>1</v>
      </c>
      <c r="N155" s="143" t="s">
        <v>39</v>
      </c>
      <c r="O155" s="57"/>
      <c r="P155" s="144">
        <f>O155*H155</f>
        <v>0</v>
      </c>
      <c r="Q155" s="144">
        <v>3.1E-4</v>
      </c>
      <c r="R155" s="144">
        <f>Q155*H155</f>
        <v>6.2E-4</v>
      </c>
      <c r="S155" s="144">
        <v>0</v>
      </c>
      <c r="T155" s="14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6" t="s">
        <v>157</v>
      </c>
      <c r="AT155" s="146" t="s">
        <v>122</v>
      </c>
      <c r="AU155" s="146" t="s">
        <v>127</v>
      </c>
      <c r="AY155" s="16" t="s">
        <v>119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6" t="s">
        <v>127</v>
      </c>
      <c r="BK155" s="147">
        <f>ROUND(I155*H155,2)</f>
        <v>0</v>
      </c>
      <c r="BL155" s="16" t="s">
        <v>157</v>
      </c>
      <c r="BM155" s="146" t="s">
        <v>185</v>
      </c>
    </row>
    <row r="156" spans="1:65" s="2" customFormat="1" ht="19.5" x14ac:dyDescent="0.2">
      <c r="A156" s="31"/>
      <c r="B156" s="32"/>
      <c r="C156" s="219"/>
      <c r="D156" s="220" t="s">
        <v>129</v>
      </c>
      <c r="E156" s="219"/>
      <c r="F156" s="221" t="s">
        <v>186</v>
      </c>
      <c r="G156" s="219"/>
      <c r="H156" s="219"/>
      <c r="I156" s="148"/>
      <c r="J156" s="219"/>
      <c r="K156" s="31"/>
      <c r="L156" s="32"/>
      <c r="M156" s="149"/>
      <c r="N156" s="150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129</v>
      </c>
      <c r="AU156" s="16" t="s">
        <v>127</v>
      </c>
    </row>
    <row r="157" spans="1:65" s="2" customFormat="1" ht="16.5" customHeight="1" x14ac:dyDescent="0.2">
      <c r="A157" s="31"/>
      <c r="B157" s="139"/>
      <c r="C157" s="214" t="s">
        <v>8</v>
      </c>
      <c r="D157" s="214" t="s">
        <v>122</v>
      </c>
      <c r="E157" s="215" t="s">
        <v>187</v>
      </c>
      <c r="F157" s="216" t="s">
        <v>188</v>
      </c>
      <c r="G157" s="217" t="s">
        <v>184</v>
      </c>
      <c r="H157" s="218">
        <v>1</v>
      </c>
      <c r="I157" s="140"/>
      <c r="J157" s="240">
        <f>ROUND(I157*H157,2)</f>
        <v>0</v>
      </c>
      <c r="K157" s="141"/>
      <c r="L157" s="32"/>
      <c r="M157" s="142" t="s">
        <v>1</v>
      </c>
      <c r="N157" s="143" t="s">
        <v>39</v>
      </c>
      <c r="O157" s="57"/>
      <c r="P157" s="144">
        <f>O157*H157</f>
        <v>0</v>
      </c>
      <c r="Q157" s="144">
        <v>5.1999999999999995E-4</v>
      </c>
      <c r="R157" s="144">
        <f>Q157*H157</f>
        <v>5.1999999999999995E-4</v>
      </c>
      <c r="S157" s="144">
        <v>0</v>
      </c>
      <c r="T157" s="14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6" t="s">
        <v>157</v>
      </c>
      <c r="AT157" s="146" t="s">
        <v>122</v>
      </c>
      <c r="AU157" s="146" t="s">
        <v>127</v>
      </c>
      <c r="AY157" s="16" t="s">
        <v>119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127</v>
      </c>
      <c r="BK157" s="147">
        <f>ROUND(I157*H157,2)</f>
        <v>0</v>
      </c>
      <c r="BL157" s="16" t="s">
        <v>157</v>
      </c>
      <c r="BM157" s="146" t="s">
        <v>189</v>
      </c>
    </row>
    <row r="158" spans="1:65" s="2" customFormat="1" ht="19.5" x14ac:dyDescent="0.2">
      <c r="A158" s="31"/>
      <c r="B158" s="32"/>
      <c r="C158" s="219"/>
      <c r="D158" s="220" t="s">
        <v>129</v>
      </c>
      <c r="E158" s="219"/>
      <c r="F158" s="221" t="s">
        <v>190</v>
      </c>
      <c r="G158" s="219"/>
      <c r="H158" s="219"/>
      <c r="I158" s="148"/>
      <c r="J158" s="219"/>
      <c r="K158" s="31"/>
      <c r="L158" s="32"/>
      <c r="M158" s="149"/>
      <c r="N158" s="150"/>
      <c r="O158" s="57"/>
      <c r="P158" s="57"/>
      <c r="Q158" s="57"/>
      <c r="R158" s="57"/>
      <c r="S158" s="57"/>
      <c r="T158" s="58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129</v>
      </c>
      <c r="AU158" s="16" t="s">
        <v>127</v>
      </c>
    </row>
    <row r="159" spans="1:65" s="2" customFormat="1" ht="16.5" customHeight="1" x14ac:dyDescent="0.2">
      <c r="A159" s="31"/>
      <c r="B159" s="139"/>
      <c r="C159" s="214" t="s">
        <v>191</v>
      </c>
      <c r="D159" s="214" t="s">
        <v>122</v>
      </c>
      <c r="E159" s="215" t="s">
        <v>192</v>
      </c>
      <c r="F159" s="216" t="s">
        <v>193</v>
      </c>
      <c r="G159" s="217" t="s">
        <v>184</v>
      </c>
      <c r="H159" s="218">
        <v>2</v>
      </c>
      <c r="I159" s="140"/>
      <c r="J159" s="240">
        <f>ROUND(I159*H159,2)</f>
        <v>0</v>
      </c>
      <c r="K159" s="141"/>
      <c r="L159" s="32"/>
      <c r="M159" s="142" t="s">
        <v>1</v>
      </c>
      <c r="N159" s="143" t="s">
        <v>39</v>
      </c>
      <c r="O159" s="57"/>
      <c r="P159" s="144">
        <f>O159*H159</f>
        <v>0</v>
      </c>
      <c r="Q159" s="144">
        <v>1E-3</v>
      </c>
      <c r="R159" s="144">
        <f>Q159*H159</f>
        <v>2E-3</v>
      </c>
      <c r="S159" s="144">
        <v>0</v>
      </c>
      <c r="T159" s="14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6" t="s">
        <v>157</v>
      </c>
      <c r="AT159" s="146" t="s">
        <v>122</v>
      </c>
      <c r="AU159" s="146" t="s">
        <v>127</v>
      </c>
      <c r="AY159" s="16" t="s">
        <v>119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6" t="s">
        <v>127</v>
      </c>
      <c r="BK159" s="147">
        <f>ROUND(I159*H159,2)</f>
        <v>0</v>
      </c>
      <c r="BL159" s="16" t="s">
        <v>157</v>
      </c>
      <c r="BM159" s="146" t="s">
        <v>194</v>
      </c>
    </row>
    <row r="160" spans="1:65" s="2" customFormat="1" ht="19.5" x14ac:dyDescent="0.2">
      <c r="A160" s="31"/>
      <c r="B160" s="32"/>
      <c r="C160" s="219"/>
      <c r="D160" s="220" t="s">
        <v>129</v>
      </c>
      <c r="E160" s="219"/>
      <c r="F160" s="221" t="s">
        <v>195</v>
      </c>
      <c r="G160" s="219"/>
      <c r="H160" s="219"/>
      <c r="I160" s="148"/>
      <c r="J160" s="219"/>
      <c r="K160" s="31"/>
      <c r="L160" s="32"/>
      <c r="M160" s="149"/>
      <c r="N160" s="150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129</v>
      </c>
      <c r="AU160" s="16" t="s">
        <v>127</v>
      </c>
    </row>
    <row r="161" spans="1:65" s="2" customFormat="1" ht="19.5" x14ac:dyDescent="0.2">
      <c r="A161" s="31"/>
      <c r="B161" s="32"/>
      <c r="C161" s="219"/>
      <c r="D161" s="220" t="s">
        <v>196</v>
      </c>
      <c r="E161" s="219"/>
      <c r="F161" s="226" t="s">
        <v>197</v>
      </c>
      <c r="G161" s="219"/>
      <c r="H161" s="219"/>
      <c r="I161" s="148"/>
      <c r="J161" s="219"/>
      <c r="K161" s="31"/>
      <c r="L161" s="32"/>
      <c r="M161" s="149"/>
      <c r="N161" s="150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196</v>
      </c>
      <c r="AU161" s="16" t="s">
        <v>127</v>
      </c>
    </row>
    <row r="162" spans="1:65" s="2" customFormat="1" ht="16.5" customHeight="1" x14ac:dyDescent="0.2">
      <c r="A162" s="31"/>
      <c r="B162" s="139"/>
      <c r="C162" s="214" t="s">
        <v>198</v>
      </c>
      <c r="D162" s="214" t="s">
        <v>122</v>
      </c>
      <c r="E162" s="215" t="s">
        <v>199</v>
      </c>
      <c r="F162" s="216" t="s">
        <v>200</v>
      </c>
      <c r="G162" s="217" t="s">
        <v>156</v>
      </c>
      <c r="H162" s="218">
        <v>4</v>
      </c>
      <c r="I162" s="140"/>
      <c r="J162" s="240">
        <f>ROUND(I162*H162,2)</f>
        <v>0</v>
      </c>
      <c r="K162" s="141"/>
      <c r="L162" s="32"/>
      <c r="M162" s="142" t="s">
        <v>1</v>
      </c>
      <c r="N162" s="143" t="s">
        <v>39</v>
      </c>
      <c r="O162" s="57"/>
      <c r="P162" s="144">
        <f>O162*H162</f>
        <v>0</v>
      </c>
      <c r="Q162" s="144">
        <v>7.1000000000000002E-4</v>
      </c>
      <c r="R162" s="144">
        <f>Q162*H162</f>
        <v>2.8400000000000001E-3</v>
      </c>
      <c r="S162" s="144">
        <v>0</v>
      </c>
      <c r="T162" s="14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6" t="s">
        <v>157</v>
      </c>
      <c r="AT162" s="146" t="s">
        <v>122</v>
      </c>
      <c r="AU162" s="146" t="s">
        <v>127</v>
      </c>
      <c r="AY162" s="16" t="s">
        <v>119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127</v>
      </c>
      <c r="BK162" s="147">
        <f>ROUND(I162*H162,2)</f>
        <v>0</v>
      </c>
      <c r="BL162" s="16" t="s">
        <v>157</v>
      </c>
      <c r="BM162" s="146" t="s">
        <v>201</v>
      </c>
    </row>
    <row r="163" spans="1:65" s="2" customFormat="1" x14ac:dyDescent="0.2">
      <c r="A163" s="31"/>
      <c r="B163" s="32"/>
      <c r="C163" s="219"/>
      <c r="D163" s="220" t="s">
        <v>129</v>
      </c>
      <c r="E163" s="219"/>
      <c r="F163" s="221" t="s">
        <v>202</v>
      </c>
      <c r="G163" s="219"/>
      <c r="H163" s="219"/>
      <c r="I163" s="148"/>
      <c r="J163" s="219"/>
      <c r="K163" s="31"/>
      <c r="L163" s="32"/>
      <c r="M163" s="149"/>
      <c r="N163" s="150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129</v>
      </c>
      <c r="AU163" s="16" t="s">
        <v>127</v>
      </c>
    </row>
    <row r="164" spans="1:65" s="2" customFormat="1" ht="16.5" customHeight="1" x14ac:dyDescent="0.2">
      <c r="A164" s="31"/>
      <c r="B164" s="139"/>
      <c r="C164" s="214" t="s">
        <v>203</v>
      </c>
      <c r="D164" s="214" t="s">
        <v>122</v>
      </c>
      <c r="E164" s="215" t="s">
        <v>204</v>
      </c>
      <c r="F164" s="216" t="s">
        <v>205</v>
      </c>
      <c r="G164" s="217" t="s">
        <v>156</v>
      </c>
      <c r="H164" s="218">
        <v>2</v>
      </c>
      <c r="I164" s="140"/>
      <c r="J164" s="240">
        <f>ROUND(I164*H164,2)</f>
        <v>0</v>
      </c>
      <c r="K164" s="141"/>
      <c r="L164" s="32"/>
      <c r="M164" s="142" t="s">
        <v>1</v>
      </c>
      <c r="N164" s="143" t="s">
        <v>39</v>
      </c>
      <c r="O164" s="57"/>
      <c r="P164" s="144">
        <f>O164*H164</f>
        <v>0</v>
      </c>
      <c r="Q164" s="144">
        <v>5.9000000000000003E-4</v>
      </c>
      <c r="R164" s="144">
        <f>Q164*H164</f>
        <v>1.1800000000000001E-3</v>
      </c>
      <c r="S164" s="144">
        <v>0</v>
      </c>
      <c r="T164" s="14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6" t="s">
        <v>157</v>
      </c>
      <c r="AT164" s="146" t="s">
        <v>122</v>
      </c>
      <c r="AU164" s="146" t="s">
        <v>127</v>
      </c>
      <c r="AY164" s="16" t="s">
        <v>119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6" t="s">
        <v>127</v>
      </c>
      <c r="BK164" s="147">
        <f>ROUND(I164*H164,2)</f>
        <v>0</v>
      </c>
      <c r="BL164" s="16" t="s">
        <v>157</v>
      </c>
      <c r="BM164" s="146" t="s">
        <v>206</v>
      </c>
    </row>
    <row r="165" spans="1:65" s="2" customFormat="1" x14ac:dyDescent="0.2">
      <c r="A165" s="31"/>
      <c r="B165" s="32"/>
      <c r="C165" s="219"/>
      <c r="D165" s="220" t="s">
        <v>129</v>
      </c>
      <c r="E165" s="219"/>
      <c r="F165" s="221" t="s">
        <v>207</v>
      </c>
      <c r="G165" s="219"/>
      <c r="H165" s="219"/>
      <c r="I165" s="148"/>
      <c r="J165" s="219"/>
      <c r="K165" s="31"/>
      <c r="L165" s="32"/>
      <c r="M165" s="149"/>
      <c r="N165" s="150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129</v>
      </c>
      <c r="AU165" s="16" t="s">
        <v>127</v>
      </c>
    </row>
    <row r="166" spans="1:65" s="2" customFormat="1" ht="16.5" customHeight="1" x14ac:dyDescent="0.2">
      <c r="A166" s="31"/>
      <c r="B166" s="139"/>
      <c r="C166" s="214" t="s">
        <v>157</v>
      </c>
      <c r="D166" s="214" t="s">
        <v>122</v>
      </c>
      <c r="E166" s="215" t="s">
        <v>208</v>
      </c>
      <c r="F166" s="216" t="s">
        <v>209</v>
      </c>
      <c r="G166" s="217" t="s">
        <v>156</v>
      </c>
      <c r="H166" s="218">
        <v>3</v>
      </c>
      <c r="I166" s="140"/>
      <c r="J166" s="240">
        <f>ROUND(I166*H166,2)</f>
        <v>0</v>
      </c>
      <c r="K166" s="141"/>
      <c r="L166" s="32"/>
      <c r="M166" s="142" t="s">
        <v>1</v>
      </c>
      <c r="N166" s="143" t="s">
        <v>39</v>
      </c>
      <c r="O166" s="57"/>
      <c r="P166" s="144">
        <f>O166*H166</f>
        <v>0</v>
      </c>
      <c r="Q166" s="144">
        <v>2.0100000000000001E-3</v>
      </c>
      <c r="R166" s="144">
        <f>Q166*H166</f>
        <v>6.0300000000000006E-3</v>
      </c>
      <c r="S166" s="144">
        <v>0</v>
      </c>
      <c r="T166" s="14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6" t="s">
        <v>157</v>
      </c>
      <c r="AT166" s="146" t="s">
        <v>122</v>
      </c>
      <c r="AU166" s="146" t="s">
        <v>127</v>
      </c>
      <c r="AY166" s="16" t="s">
        <v>119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6" t="s">
        <v>127</v>
      </c>
      <c r="BK166" s="147">
        <f>ROUND(I166*H166,2)</f>
        <v>0</v>
      </c>
      <c r="BL166" s="16" t="s">
        <v>157</v>
      </c>
      <c r="BM166" s="146" t="s">
        <v>210</v>
      </c>
    </row>
    <row r="167" spans="1:65" s="2" customFormat="1" x14ac:dyDescent="0.2">
      <c r="A167" s="31"/>
      <c r="B167" s="32"/>
      <c r="C167" s="219"/>
      <c r="D167" s="220" t="s">
        <v>129</v>
      </c>
      <c r="E167" s="219"/>
      <c r="F167" s="221" t="s">
        <v>211</v>
      </c>
      <c r="G167" s="219"/>
      <c r="H167" s="219"/>
      <c r="I167" s="148"/>
      <c r="J167" s="219"/>
      <c r="K167" s="31"/>
      <c r="L167" s="32"/>
      <c r="M167" s="149"/>
      <c r="N167" s="150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129</v>
      </c>
      <c r="AU167" s="16" t="s">
        <v>127</v>
      </c>
    </row>
    <row r="168" spans="1:65" s="2" customFormat="1" ht="16.5" customHeight="1" x14ac:dyDescent="0.2">
      <c r="A168" s="31"/>
      <c r="B168" s="139"/>
      <c r="C168" s="214" t="s">
        <v>212</v>
      </c>
      <c r="D168" s="214" t="s">
        <v>122</v>
      </c>
      <c r="E168" s="215" t="s">
        <v>213</v>
      </c>
      <c r="F168" s="216" t="s">
        <v>214</v>
      </c>
      <c r="G168" s="217" t="s">
        <v>156</v>
      </c>
      <c r="H168" s="218">
        <v>1</v>
      </c>
      <c r="I168" s="140"/>
      <c r="J168" s="240">
        <f>ROUND(I168*H168,2)</f>
        <v>0</v>
      </c>
      <c r="K168" s="141"/>
      <c r="L168" s="32"/>
      <c r="M168" s="142" t="s">
        <v>1</v>
      </c>
      <c r="N168" s="143" t="s">
        <v>39</v>
      </c>
      <c r="O168" s="57"/>
      <c r="P168" s="144">
        <f>O168*H168</f>
        <v>0</v>
      </c>
      <c r="Q168" s="144">
        <v>2.9E-4</v>
      </c>
      <c r="R168" s="144">
        <f>Q168*H168</f>
        <v>2.9E-4</v>
      </c>
      <c r="S168" s="144">
        <v>0</v>
      </c>
      <c r="T168" s="14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6" t="s">
        <v>157</v>
      </c>
      <c r="AT168" s="146" t="s">
        <v>122</v>
      </c>
      <c r="AU168" s="146" t="s">
        <v>127</v>
      </c>
      <c r="AY168" s="16" t="s">
        <v>119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127</v>
      </c>
      <c r="BK168" s="147">
        <f>ROUND(I168*H168,2)</f>
        <v>0</v>
      </c>
      <c r="BL168" s="16" t="s">
        <v>157</v>
      </c>
      <c r="BM168" s="146" t="s">
        <v>215</v>
      </c>
    </row>
    <row r="169" spans="1:65" s="2" customFormat="1" x14ac:dyDescent="0.2">
      <c r="A169" s="31"/>
      <c r="B169" s="32"/>
      <c r="C169" s="219"/>
      <c r="D169" s="220" t="s">
        <v>129</v>
      </c>
      <c r="E169" s="219"/>
      <c r="F169" s="221" t="s">
        <v>216</v>
      </c>
      <c r="G169" s="219"/>
      <c r="H169" s="219"/>
      <c r="I169" s="148"/>
      <c r="J169" s="219"/>
      <c r="K169" s="31"/>
      <c r="L169" s="32"/>
      <c r="M169" s="149"/>
      <c r="N169" s="150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129</v>
      </c>
      <c r="AU169" s="16" t="s">
        <v>127</v>
      </c>
    </row>
    <row r="170" spans="1:65" s="2" customFormat="1" ht="16.5" customHeight="1" x14ac:dyDescent="0.2">
      <c r="A170" s="31"/>
      <c r="B170" s="139"/>
      <c r="C170" s="214" t="s">
        <v>217</v>
      </c>
      <c r="D170" s="214" t="s">
        <v>122</v>
      </c>
      <c r="E170" s="215" t="s">
        <v>218</v>
      </c>
      <c r="F170" s="216" t="s">
        <v>219</v>
      </c>
      <c r="G170" s="217" t="s">
        <v>156</v>
      </c>
      <c r="H170" s="218">
        <v>3</v>
      </c>
      <c r="I170" s="140"/>
      <c r="J170" s="240">
        <f>ROUND(I170*H170,2)</f>
        <v>0</v>
      </c>
      <c r="K170" s="141"/>
      <c r="L170" s="32"/>
      <c r="M170" s="142" t="s">
        <v>1</v>
      </c>
      <c r="N170" s="143" t="s">
        <v>39</v>
      </c>
      <c r="O170" s="57"/>
      <c r="P170" s="144">
        <f>O170*H170</f>
        <v>0</v>
      </c>
      <c r="Q170" s="144">
        <v>3.5E-4</v>
      </c>
      <c r="R170" s="144">
        <f>Q170*H170</f>
        <v>1.0499999999999999E-3</v>
      </c>
      <c r="S170" s="144">
        <v>0</v>
      </c>
      <c r="T170" s="14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6" t="s">
        <v>157</v>
      </c>
      <c r="AT170" s="146" t="s">
        <v>122</v>
      </c>
      <c r="AU170" s="146" t="s">
        <v>127</v>
      </c>
      <c r="AY170" s="16" t="s">
        <v>119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6" t="s">
        <v>127</v>
      </c>
      <c r="BK170" s="147">
        <f>ROUND(I170*H170,2)</f>
        <v>0</v>
      </c>
      <c r="BL170" s="16" t="s">
        <v>157</v>
      </c>
      <c r="BM170" s="146" t="s">
        <v>220</v>
      </c>
    </row>
    <row r="171" spans="1:65" s="2" customFormat="1" x14ac:dyDescent="0.2">
      <c r="A171" s="31"/>
      <c r="B171" s="32"/>
      <c r="C171" s="219"/>
      <c r="D171" s="220" t="s">
        <v>129</v>
      </c>
      <c r="E171" s="219"/>
      <c r="F171" s="221" t="s">
        <v>221</v>
      </c>
      <c r="G171" s="219"/>
      <c r="H171" s="219"/>
      <c r="I171" s="148"/>
      <c r="J171" s="219"/>
      <c r="K171" s="31"/>
      <c r="L171" s="32"/>
      <c r="M171" s="149"/>
      <c r="N171" s="150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129</v>
      </c>
      <c r="AU171" s="16" t="s">
        <v>127</v>
      </c>
    </row>
    <row r="172" spans="1:65" s="2" customFormat="1" ht="16.5" customHeight="1" x14ac:dyDescent="0.2">
      <c r="A172" s="31"/>
      <c r="B172" s="139"/>
      <c r="C172" s="214" t="s">
        <v>222</v>
      </c>
      <c r="D172" s="214" t="s">
        <v>122</v>
      </c>
      <c r="E172" s="215" t="s">
        <v>223</v>
      </c>
      <c r="F172" s="216" t="s">
        <v>224</v>
      </c>
      <c r="G172" s="217" t="s">
        <v>156</v>
      </c>
      <c r="H172" s="218">
        <v>1</v>
      </c>
      <c r="I172" s="140"/>
      <c r="J172" s="240">
        <f>ROUND(I172*H172,2)</f>
        <v>0</v>
      </c>
      <c r="K172" s="141"/>
      <c r="L172" s="32"/>
      <c r="M172" s="142" t="s">
        <v>1</v>
      </c>
      <c r="N172" s="143" t="s">
        <v>39</v>
      </c>
      <c r="O172" s="57"/>
      <c r="P172" s="144">
        <f>O172*H172</f>
        <v>0</v>
      </c>
      <c r="Q172" s="144">
        <v>7.1000000000000002E-4</v>
      </c>
      <c r="R172" s="144">
        <f>Q172*H172</f>
        <v>7.1000000000000002E-4</v>
      </c>
      <c r="S172" s="144">
        <v>0</v>
      </c>
      <c r="T172" s="14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6" t="s">
        <v>157</v>
      </c>
      <c r="AT172" s="146" t="s">
        <v>122</v>
      </c>
      <c r="AU172" s="146" t="s">
        <v>127</v>
      </c>
      <c r="AY172" s="16" t="s">
        <v>119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127</v>
      </c>
      <c r="BK172" s="147">
        <f>ROUND(I172*H172,2)</f>
        <v>0</v>
      </c>
      <c r="BL172" s="16" t="s">
        <v>157</v>
      </c>
      <c r="BM172" s="146" t="s">
        <v>225</v>
      </c>
    </row>
    <row r="173" spans="1:65" s="2" customFormat="1" x14ac:dyDescent="0.2">
      <c r="A173" s="31"/>
      <c r="B173" s="32"/>
      <c r="C173" s="219"/>
      <c r="D173" s="220" t="s">
        <v>129</v>
      </c>
      <c r="E173" s="219"/>
      <c r="F173" s="221" t="s">
        <v>226</v>
      </c>
      <c r="G173" s="219"/>
      <c r="H173" s="219"/>
      <c r="I173" s="148"/>
      <c r="J173" s="219"/>
      <c r="K173" s="31"/>
      <c r="L173" s="32"/>
      <c r="M173" s="149"/>
      <c r="N173" s="150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129</v>
      </c>
      <c r="AU173" s="16" t="s">
        <v>127</v>
      </c>
    </row>
    <row r="174" spans="1:65" s="2" customFormat="1" ht="16.5" customHeight="1" x14ac:dyDescent="0.2">
      <c r="A174" s="31"/>
      <c r="B174" s="139"/>
      <c r="C174" s="214" t="s">
        <v>227</v>
      </c>
      <c r="D174" s="214" t="s">
        <v>122</v>
      </c>
      <c r="E174" s="215" t="s">
        <v>228</v>
      </c>
      <c r="F174" s="216" t="s">
        <v>229</v>
      </c>
      <c r="G174" s="217" t="s">
        <v>156</v>
      </c>
      <c r="H174" s="218">
        <v>1</v>
      </c>
      <c r="I174" s="140"/>
      <c r="J174" s="240">
        <f>ROUND(I174*H174,2)</f>
        <v>0</v>
      </c>
      <c r="K174" s="141"/>
      <c r="L174" s="32"/>
      <c r="M174" s="142" t="s">
        <v>1</v>
      </c>
      <c r="N174" s="143" t="s">
        <v>39</v>
      </c>
      <c r="O174" s="57"/>
      <c r="P174" s="144">
        <f>O174*H174</f>
        <v>0</v>
      </c>
      <c r="Q174" s="144">
        <v>1.14E-3</v>
      </c>
      <c r="R174" s="144">
        <f>Q174*H174</f>
        <v>1.14E-3</v>
      </c>
      <c r="S174" s="144">
        <v>0</v>
      </c>
      <c r="T174" s="14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6" t="s">
        <v>157</v>
      </c>
      <c r="AT174" s="146" t="s">
        <v>122</v>
      </c>
      <c r="AU174" s="146" t="s">
        <v>127</v>
      </c>
      <c r="AY174" s="16" t="s">
        <v>119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6" t="s">
        <v>127</v>
      </c>
      <c r="BK174" s="147">
        <f>ROUND(I174*H174,2)</f>
        <v>0</v>
      </c>
      <c r="BL174" s="16" t="s">
        <v>157</v>
      </c>
      <c r="BM174" s="146" t="s">
        <v>230</v>
      </c>
    </row>
    <row r="175" spans="1:65" s="2" customFormat="1" x14ac:dyDescent="0.2">
      <c r="A175" s="31"/>
      <c r="B175" s="32"/>
      <c r="C175" s="219"/>
      <c r="D175" s="220" t="s">
        <v>129</v>
      </c>
      <c r="E175" s="219"/>
      <c r="F175" s="221" t="s">
        <v>231</v>
      </c>
      <c r="G175" s="219"/>
      <c r="H175" s="219"/>
      <c r="I175" s="148"/>
      <c r="J175" s="219"/>
      <c r="K175" s="31"/>
      <c r="L175" s="32"/>
      <c r="M175" s="149"/>
      <c r="N175" s="150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129</v>
      </c>
      <c r="AU175" s="16" t="s">
        <v>127</v>
      </c>
    </row>
    <row r="176" spans="1:65" s="2" customFormat="1" ht="16.5" customHeight="1" x14ac:dyDescent="0.2">
      <c r="A176" s="31"/>
      <c r="B176" s="139"/>
      <c r="C176" s="214" t="s">
        <v>7</v>
      </c>
      <c r="D176" s="214" t="s">
        <v>122</v>
      </c>
      <c r="E176" s="215" t="s">
        <v>232</v>
      </c>
      <c r="F176" s="216" t="s">
        <v>233</v>
      </c>
      <c r="G176" s="217" t="s">
        <v>184</v>
      </c>
      <c r="H176" s="218">
        <v>1</v>
      </c>
      <c r="I176" s="140"/>
      <c r="J176" s="240">
        <f>ROUND(I176*H176,2)</f>
        <v>0</v>
      </c>
      <c r="K176" s="141"/>
      <c r="L176" s="32"/>
      <c r="M176" s="142" t="s">
        <v>1</v>
      </c>
      <c r="N176" s="143" t="s">
        <v>39</v>
      </c>
      <c r="O176" s="57"/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6" t="s">
        <v>157</v>
      </c>
      <c r="AT176" s="146" t="s">
        <v>122</v>
      </c>
      <c r="AU176" s="146" t="s">
        <v>127</v>
      </c>
      <c r="AY176" s="16" t="s">
        <v>119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127</v>
      </c>
      <c r="BK176" s="147">
        <f>ROUND(I176*H176,2)</f>
        <v>0</v>
      </c>
      <c r="BL176" s="16" t="s">
        <v>157</v>
      </c>
      <c r="BM176" s="146" t="s">
        <v>234</v>
      </c>
    </row>
    <row r="177" spans="1:65" s="2" customFormat="1" ht="19.5" x14ac:dyDescent="0.2">
      <c r="A177" s="31"/>
      <c r="B177" s="32"/>
      <c r="C177" s="219"/>
      <c r="D177" s="220" t="s">
        <v>129</v>
      </c>
      <c r="E177" s="219"/>
      <c r="F177" s="221" t="s">
        <v>235</v>
      </c>
      <c r="G177" s="219"/>
      <c r="H177" s="219"/>
      <c r="I177" s="148"/>
      <c r="J177" s="219"/>
      <c r="K177" s="31"/>
      <c r="L177" s="32"/>
      <c r="M177" s="149"/>
      <c r="N177" s="150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129</v>
      </c>
      <c r="AU177" s="16" t="s">
        <v>127</v>
      </c>
    </row>
    <row r="178" spans="1:65" s="2" customFormat="1" ht="16.5" customHeight="1" x14ac:dyDescent="0.2">
      <c r="A178" s="31"/>
      <c r="B178" s="139"/>
      <c r="C178" s="214" t="s">
        <v>236</v>
      </c>
      <c r="D178" s="214" t="s">
        <v>122</v>
      </c>
      <c r="E178" s="215" t="s">
        <v>237</v>
      </c>
      <c r="F178" s="216" t="s">
        <v>238</v>
      </c>
      <c r="G178" s="217" t="s">
        <v>184</v>
      </c>
      <c r="H178" s="218">
        <v>1</v>
      </c>
      <c r="I178" s="140"/>
      <c r="J178" s="240">
        <f>ROUND(I178*H178,2)</f>
        <v>0</v>
      </c>
      <c r="K178" s="141"/>
      <c r="L178" s="32"/>
      <c r="M178" s="142" t="s">
        <v>1</v>
      </c>
      <c r="N178" s="143" t="s">
        <v>39</v>
      </c>
      <c r="O178" s="57"/>
      <c r="P178" s="144">
        <f>O178*H178</f>
        <v>0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6" t="s">
        <v>157</v>
      </c>
      <c r="AT178" s="146" t="s">
        <v>122</v>
      </c>
      <c r="AU178" s="146" t="s">
        <v>127</v>
      </c>
      <c r="AY178" s="16" t="s">
        <v>119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6" t="s">
        <v>127</v>
      </c>
      <c r="BK178" s="147">
        <f>ROUND(I178*H178,2)</f>
        <v>0</v>
      </c>
      <c r="BL178" s="16" t="s">
        <v>157</v>
      </c>
      <c r="BM178" s="146" t="s">
        <v>239</v>
      </c>
    </row>
    <row r="179" spans="1:65" s="2" customFormat="1" ht="19.5" x14ac:dyDescent="0.2">
      <c r="A179" s="31"/>
      <c r="B179" s="32"/>
      <c r="C179" s="219"/>
      <c r="D179" s="220" t="s">
        <v>129</v>
      </c>
      <c r="E179" s="219"/>
      <c r="F179" s="221" t="s">
        <v>240</v>
      </c>
      <c r="G179" s="219"/>
      <c r="H179" s="219"/>
      <c r="I179" s="148"/>
      <c r="J179" s="219"/>
      <c r="K179" s="31"/>
      <c r="L179" s="32"/>
      <c r="M179" s="149"/>
      <c r="N179" s="150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129</v>
      </c>
      <c r="AU179" s="16" t="s">
        <v>127</v>
      </c>
    </row>
    <row r="180" spans="1:65" s="2" customFormat="1" ht="16.5" customHeight="1" x14ac:dyDescent="0.2">
      <c r="A180" s="31"/>
      <c r="B180" s="139"/>
      <c r="C180" s="214" t="s">
        <v>241</v>
      </c>
      <c r="D180" s="214" t="s">
        <v>122</v>
      </c>
      <c r="E180" s="215" t="s">
        <v>242</v>
      </c>
      <c r="F180" s="216" t="s">
        <v>243</v>
      </c>
      <c r="G180" s="217" t="s">
        <v>184</v>
      </c>
      <c r="H180" s="218">
        <v>1</v>
      </c>
      <c r="I180" s="140"/>
      <c r="J180" s="240">
        <f>ROUND(I180*H180,2)</f>
        <v>0</v>
      </c>
      <c r="K180" s="141"/>
      <c r="L180" s="32"/>
      <c r="M180" s="142" t="s">
        <v>1</v>
      </c>
      <c r="N180" s="143" t="s">
        <v>39</v>
      </c>
      <c r="O180" s="57"/>
      <c r="P180" s="144">
        <f>O180*H180</f>
        <v>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6" t="s">
        <v>157</v>
      </c>
      <c r="AT180" s="146" t="s">
        <v>122</v>
      </c>
      <c r="AU180" s="146" t="s">
        <v>127</v>
      </c>
      <c r="AY180" s="16" t="s">
        <v>119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6" t="s">
        <v>127</v>
      </c>
      <c r="BK180" s="147">
        <f>ROUND(I180*H180,2)</f>
        <v>0</v>
      </c>
      <c r="BL180" s="16" t="s">
        <v>157</v>
      </c>
      <c r="BM180" s="146" t="s">
        <v>244</v>
      </c>
    </row>
    <row r="181" spans="1:65" s="2" customFormat="1" ht="19.5" x14ac:dyDescent="0.2">
      <c r="A181" s="31"/>
      <c r="B181" s="32"/>
      <c r="C181" s="219"/>
      <c r="D181" s="220" t="s">
        <v>129</v>
      </c>
      <c r="E181" s="219"/>
      <c r="F181" s="221" t="s">
        <v>245</v>
      </c>
      <c r="G181" s="219"/>
      <c r="H181" s="219"/>
      <c r="I181" s="148"/>
      <c r="J181" s="219"/>
      <c r="K181" s="31"/>
      <c r="L181" s="32"/>
      <c r="M181" s="149"/>
      <c r="N181" s="150"/>
      <c r="O181" s="57"/>
      <c r="P181" s="57"/>
      <c r="Q181" s="57"/>
      <c r="R181" s="57"/>
      <c r="S181" s="57"/>
      <c r="T181" s="5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129</v>
      </c>
      <c r="AU181" s="16" t="s">
        <v>127</v>
      </c>
    </row>
    <row r="182" spans="1:65" s="2" customFormat="1" ht="21.75" customHeight="1" x14ac:dyDescent="0.2">
      <c r="A182" s="31"/>
      <c r="B182" s="139"/>
      <c r="C182" s="214" t="s">
        <v>246</v>
      </c>
      <c r="D182" s="214" t="s">
        <v>122</v>
      </c>
      <c r="E182" s="215" t="s">
        <v>247</v>
      </c>
      <c r="F182" s="216" t="s">
        <v>248</v>
      </c>
      <c r="G182" s="217" t="s">
        <v>184</v>
      </c>
      <c r="H182" s="218">
        <v>1</v>
      </c>
      <c r="I182" s="140"/>
      <c r="J182" s="240">
        <f>ROUND(I182*H182,2)</f>
        <v>0</v>
      </c>
      <c r="K182" s="141"/>
      <c r="L182" s="32"/>
      <c r="M182" s="142" t="s">
        <v>1</v>
      </c>
      <c r="N182" s="143" t="s">
        <v>39</v>
      </c>
      <c r="O182" s="57"/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6" t="s">
        <v>157</v>
      </c>
      <c r="AT182" s="146" t="s">
        <v>122</v>
      </c>
      <c r="AU182" s="146" t="s">
        <v>127</v>
      </c>
      <c r="AY182" s="16" t="s">
        <v>119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6" t="s">
        <v>127</v>
      </c>
      <c r="BK182" s="147">
        <f>ROUND(I182*H182,2)</f>
        <v>0</v>
      </c>
      <c r="BL182" s="16" t="s">
        <v>157</v>
      </c>
      <c r="BM182" s="146" t="s">
        <v>249</v>
      </c>
    </row>
    <row r="183" spans="1:65" s="2" customFormat="1" ht="19.5" x14ac:dyDescent="0.2">
      <c r="A183" s="31"/>
      <c r="B183" s="32"/>
      <c r="C183" s="219"/>
      <c r="D183" s="220" t="s">
        <v>129</v>
      </c>
      <c r="E183" s="219"/>
      <c r="F183" s="221" t="s">
        <v>250</v>
      </c>
      <c r="G183" s="219"/>
      <c r="H183" s="219"/>
      <c r="I183" s="148"/>
      <c r="J183" s="219"/>
      <c r="K183" s="31"/>
      <c r="L183" s="32"/>
      <c r="M183" s="149"/>
      <c r="N183" s="150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129</v>
      </c>
      <c r="AU183" s="16" t="s">
        <v>127</v>
      </c>
    </row>
    <row r="184" spans="1:65" s="2" customFormat="1" ht="24.2" customHeight="1" x14ac:dyDescent="0.2">
      <c r="A184" s="31"/>
      <c r="B184" s="139"/>
      <c r="C184" s="214" t="s">
        <v>251</v>
      </c>
      <c r="D184" s="214" t="s">
        <v>122</v>
      </c>
      <c r="E184" s="215" t="s">
        <v>252</v>
      </c>
      <c r="F184" s="216" t="s">
        <v>253</v>
      </c>
      <c r="G184" s="217" t="s">
        <v>184</v>
      </c>
      <c r="H184" s="218">
        <v>1</v>
      </c>
      <c r="I184" s="140"/>
      <c r="J184" s="240">
        <f>ROUND(I184*H184,2)</f>
        <v>0</v>
      </c>
      <c r="K184" s="141"/>
      <c r="L184" s="32"/>
      <c r="M184" s="142" t="s">
        <v>1</v>
      </c>
      <c r="N184" s="143" t="s">
        <v>39</v>
      </c>
      <c r="O184" s="57"/>
      <c r="P184" s="144">
        <f>O184*H184</f>
        <v>0</v>
      </c>
      <c r="Q184" s="144">
        <v>1.01E-3</v>
      </c>
      <c r="R184" s="144">
        <f>Q184*H184</f>
        <v>1.01E-3</v>
      </c>
      <c r="S184" s="144">
        <v>0</v>
      </c>
      <c r="T184" s="14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6" t="s">
        <v>157</v>
      </c>
      <c r="AT184" s="146" t="s">
        <v>122</v>
      </c>
      <c r="AU184" s="146" t="s">
        <v>127</v>
      </c>
      <c r="AY184" s="16" t="s">
        <v>119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6" t="s">
        <v>127</v>
      </c>
      <c r="BK184" s="147">
        <f>ROUND(I184*H184,2)</f>
        <v>0</v>
      </c>
      <c r="BL184" s="16" t="s">
        <v>157</v>
      </c>
      <c r="BM184" s="146" t="s">
        <v>254</v>
      </c>
    </row>
    <row r="185" spans="1:65" s="2" customFormat="1" ht="19.5" x14ac:dyDescent="0.2">
      <c r="A185" s="31"/>
      <c r="B185" s="32"/>
      <c r="C185" s="219"/>
      <c r="D185" s="220" t="s">
        <v>129</v>
      </c>
      <c r="E185" s="219"/>
      <c r="F185" s="221" t="s">
        <v>255</v>
      </c>
      <c r="G185" s="219"/>
      <c r="H185" s="219"/>
      <c r="I185" s="148"/>
      <c r="J185" s="219"/>
      <c r="K185" s="31"/>
      <c r="L185" s="32"/>
      <c r="M185" s="149"/>
      <c r="N185" s="150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129</v>
      </c>
      <c r="AU185" s="16" t="s">
        <v>127</v>
      </c>
    </row>
    <row r="186" spans="1:65" s="2" customFormat="1" ht="24.2" customHeight="1" x14ac:dyDescent="0.2">
      <c r="A186" s="31"/>
      <c r="B186" s="139"/>
      <c r="C186" s="214" t="s">
        <v>256</v>
      </c>
      <c r="D186" s="214" t="s">
        <v>122</v>
      </c>
      <c r="E186" s="215" t="s">
        <v>257</v>
      </c>
      <c r="F186" s="216" t="s">
        <v>258</v>
      </c>
      <c r="G186" s="217" t="s">
        <v>125</v>
      </c>
      <c r="H186" s="218">
        <v>1.4E-2</v>
      </c>
      <c r="I186" s="140"/>
      <c r="J186" s="240">
        <f>ROUND(I186*H186,2)</f>
        <v>0</v>
      </c>
      <c r="K186" s="141"/>
      <c r="L186" s="32"/>
      <c r="M186" s="142" t="s">
        <v>1</v>
      </c>
      <c r="N186" s="143" t="s">
        <v>39</v>
      </c>
      <c r="O186" s="57"/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6" t="s">
        <v>157</v>
      </c>
      <c r="AT186" s="146" t="s">
        <v>122</v>
      </c>
      <c r="AU186" s="146" t="s">
        <v>127</v>
      </c>
      <c r="AY186" s="16" t="s">
        <v>119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127</v>
      </c>
      <c r="BK186" s="147">
        <f>ROUND(I186*H186,2)</f>
        <v>0</v>
      </c>
      <c r="BL186" s="16" t="s">
        <v>157</v>
      </c>
      <c r="BM186" s="146" t="s">
        <v>259</v>
      </c>
    </row>
    <row r="187" spans="1:65" s="2" customFormat="1" ht="29.25" x14ac:dyDescent="0.2">
      <c r="A187" s="31"/>
      <c r="B187" s="32"/>
      <c r="C187" s="219"/>
      <c r="D187" s="220" t="s">
        <v>129</v>
      </c>
      <c r="E187" s="219"/>
      <c r="F187" s="221" t="s">
        <v>260</v>
      </c>
      <c r="G187" s="219"/>
      <c r="H187" s="219"/>
      <c r="I187" s="148"/>
      <c r="J187" s="219"/>
      <c r="K187" s="31"/>
      <c r="L187" s="32"/>
      <c r="M187" s="149"/>
      <c r="N187" s="150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129</v>
      </c>
      <c r="AU187" s="16" t="s">
        <v>127</v>
      </c>
    </row>
    <row r="188" spans="1:65" s="2" customFormat="1" ht="16.5" customHeight="1" x14ac:dyDescent="0.2">
      <c r="A188" s="31"/>
      <c r="B188" s="139"/>
      <c r="C188" s="214" t="s">
        <v>261</v>
      </c>
      <c r="D188" s="214" t="s">
        <v>122</v>
      </c>
      <c r="E188" s="215" t="s">
        <v>262</v>
      </c>
      <c r="F188" s="216" t="s">
        <v>263</v>
      </c>
      <c r="G188" s="217" t="s">
        <v>156</v>
      </c>
      <c r="H188" s="218">
        <v>15</v>
      </c>
      <c r="I188" s="140"/>
      <c r="J188" s="240">
        <f>ROUND(I188*H188,2)</f>
        <v>0</v>
      </c>
      <c r="K188" s="141"/>
      <c r="L188" s="32"/>
      <c r="M188" s="142" t="s">
        <v>1</v>
      </c>
      <c r="N188" s="143" t="s">
        <v>39</v>
      </c>
      <c r="O188" s="57"/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6" t="s">
        <v>157</v>
      </c>
      <c r="AT188" s="146" t="s">
        <v>122</v>
      </c>
      <c r="AU188" s="146" t="s">
        <v>127</v>
      </c>
      <c r="AY188" s="16" t="s">
        <v>119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6" t="s">
        <v>127</v>
      </c>
      <c r="BK188" s="147">
        <f>ROUND(I188*H188,2)</f>
        <v>0</v>
      </c>
      <c r="BL188" s="16" t="s">
        <v>157</v>
      </c>
      <c r="BM188" s="146" t="s">
        <v>264</v>
      </c>
    </row>
    <row r="189" spans="1:65" s="2" customFormat="1" x14ac:dyDescent="0.2">
      <c r="A189" s="31"/>
      <c r="B189" s="32"/>
      <c r="C189" s="219"/>
      <c r="D189" s="220" t="s">
        <v>129</v>
      </c>
      <c r="E189" s="219"/>
      <c r="F189" s="221" t="s">
        <v>263</v>
      </c>
      <c r="G189" s="219"/>
      <c r="H189" s="219"/>
      <c r="I189" s="148"/>
      <c r="J189" s="219"/>
      <c r="K189" s="31"/>
      <c r="L189" s="32"/>
      <c r="M189" s="149"/>
      <c r="N189" s="150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129</v>
      </c>
      <c r="AU189" s="16" t="s">
        <v>127</v>
      </c>
    </row>
    <row r="190" spans="1:65" s="2" customFormat="1" ht="24.2" customHeight="1" x14ac:dyDescent="0.2">
      <c r="A190" s="31"/>
      <c r="B190" s="139"/>
      <c r="C190" s="214" t="s">
        <v>265</v>
      </c>
      <c r="D190" s="214" t="s">
        <v>122</v>
      </c>
      <c r="E190" s="215" t="s">
        <v>266</v>
      </c>
      <c r="F190" s="216" t="s">
        <v>267</v>
      </c>
      <c r="G190" s="217" t="s">
        <v>125</v>
      </c>
      <c r="H190" s="218">
        <v>1.7000000000000001E-2</v>
      </c>
      <c r="I190" s="140"/>
      <c r="J190" s="240">
        <f>ROUND(I190*H190,2)</f>
        <v>0</v>
      </c>
      <c r="K190" s="141"/>
      <c r="L190" s="32"/>
      <c r="M190" s="142" t="s">
        <v>1</v>
      </c>
      <c r="N190" s="143" t="s">
        <v>39</v>
      </c>
      <c r="O190" s="57"/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6" t="s">
        <v>157</v>
      </c>
      <c r="AT190" s="146" t="s">
        <v>122</v>
      </c>
      <c r="AU190" s="146" t="s">
        <v>127</v>
      </c>
      <c r="AY190" s="16" t="s">
        <v>119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6" t="s">
        <v>127</v>
      </c>
      <c r="BK190" s="147">
        <f>ROUND(I190*H190,2)</f>
        <v>0</v>
      </c>
      <c r="BL190" s="16" t="s">
        <v>157</v>
      </c>
      <c r="BM190" s="146" t="s">
        <v>268</v>
      </c>
    </row>
    <row r="191" spans="1:65" s="2" customFormat="1" ht="29.25" x14ac:dyDescent="0.2">
      <c r="A191" s="31"/>
      <c r="B191" s="32"/>
      <c r="C191" s="219"/>
      <c r="D191" s="220" t="s">
        <v>129</v>
      </c>
      <c r="E191" s="219"/>
      <c r="F191" s="221" t="s">
        <v>269</v>
      </c>
      <c r="G191" s="219"/>
      <c r="H191" s="219"/>
      <c r="I191" s="148"/>
      <c r="J191" s="219"/>
      <c r="K191" s="31"/>
      <c r="L191" s="32"/>
      <c r="M191" s="149"/>
      <c r="N191" s="150"/>
      <c r="O191" s="57"/>
      <c r="P191" s="57"/>
      <c r="Q191" s="57"/>
      <c r="R191" s="57"/>
      <c r="S191" s="57"/>
      <c r="T191" s="58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129</v>
      </c>
      <c r="AU191" s="16" t="s">
        <v>127</v>
      </c>
    </row>
    <row r="192" spans="1:65" s="12" customFormat="1" ht="22.9" customHeight="1" x14ac:dyDescent="0.2">
      <c r="B192" s="126"/>
      <c r="C192" s="222"/>
      <c r="D192" s="223" t="s">
        <v>72</v>
      </c>
      <c r="E192" s="225" t="s">
        <v>270</v>
      </c>
      <c r="F192" s="225" t="s">
        <v>271</v>
      </c>
      <c r="G192" s="222"/>
      <c r="H192" s="222"/>
      <c r="I192" s="129"/>
      <c r="J192" s="242">
        <f>BK192</f>
        <v>0</v>
      </c>
      <c r="L192" s="126"/>
      <c r="M192" s="131"/>
      <c r="N192" s="132"/>
      <c r="O192" s="132"/>
      <c r="P192" s="133">
        <f>SUM(P193:P222)</f>
        <v>0</v>
      </c>
      <c r="Q192" s="132"/>
      <c r="R192" s="133">
        <f>SUM(R193:R222)</f>
        <v>5.1069999999999997E-2</v>
      </c>
      <c r="S192" s="132"/>
      <c r="T192" s="134">
        <f>SUM(T193:T222)</f>
        <v>3.202E-2</v>
      </c>
      <c r="AR192" s="127" t="s">
        <v>127</v>
      </c>
      <c r="AT192" s="135" t="s">
        <v>72</v>
      </c>
      <c r="AU192" s="135" t="s">
        <v>81</v>
      </c>
      <c r="AY192" s="127" t="s">
        <v>119</v>
      </c>
      <c r="BK192" s="136">
        <f>SUM(BK193:BK222)</f>
        <v>0</v>
      </c>
    </row>
    <row r="193" spans="1:65" s="2" customFormat="1" ht="16.5" customHeight="1" x14ac:dyDescent="0.2">
      <c r="A193" s="31"/>
      <c r="B193" s="139"/>
      <c r="C193" s="214" t="s">
        <v>272</v>
      </c>
      <c r="D193" s="214" t="s">
        <v>122</v>
      </c>
      <c r="E193" s="215" t="s">
        <v>273</v>
      </c>
      <c r="F193" s="216" t="s">
        <v>274</v>
      </c>
      <c r="G193" s="217" t="s">
        <v>156</v>
      </c>
      <c r="H193" s="218">
        <v>6</v>
      </c>
      <c r="I193" s="140"/>
      <c r="J193" s="240">
        <f>ROUND(I193*H193,2)</f>
        <v>0</v>
      </c>
      <c r="K193" s="141"/>
      <c r="L193" s="32"/>
      <c r="M193" s="142" t="s">
        <v>1</v>
      </c>
      <c r="N193" s="143" t="s">
        <v>39</v>
      </c>
      <c r="O193" s="57"/>
      <c r="P193" s="144">
        <f>O193*H193</f>
        <v>0</v>
      </c>
      <c r="Q193" s="144">
        <v>0</v>
      </c>
      <c r="R193" s="144">
        <f>Q193*H193</f>
        <v>0</v>
      </c>
      <c r="S193" s="144">
        <v>2.7999999999999998E-4</v>
      </c>
      <c r="T193" s="145">
        <f>S193*H193</f>
        <v>1.6799999999999999E-3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6" t="s">
        <v>157</v>
      </c>
      <c r="AT193" s="146" t="s">
        <v>122</v>
      </c>
      <c r="AU193" s="146" t="s">
        <v>127</v>
      </c>
      <c r="AY193" s="16" t="s">
        <v>119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6" t="s">
        <v>127</v>
      </c>
      <c r="BK193" s="147">
        <f>ROUND(I193*H193,2)</f>
        <v>0</v>
      </c>
      <c r="BL193" s="16" t="s">
        <v>157</v>
      </c>
      <c r="BM193" s="146" t="s">
        <v>275</v>
      </c>
    </row>
    <row r="194" spans="1:65" s="2" customFormat="1" x14ac:dyDescent="0.2">
      <c r="A194" s="31"/>
      <c r="B194" s="32"/>
      <c r="C194" s="219"/>
      <c r="D194" s="220" t="s">
        <v>129</v>
      </c>
      <c r="E194" s="219"/>
      <c r="F194" s="221" t="s">
        <v>276</v>
      </c>
      <c r="G194" s="219"/>
      <c r="H194" s="219"/>
      <c r="I194" s="148"/>
      <c r="J194" s="219"/>
      <c r="K194" s="31"/>
      <c r="L194" s="32"/>
      <c r="M194" s="149"/>
      <c r="N194" s="150"/>
      <c r="O194" s="57"/>
      <c r="P194" s="57"/>
      <c r="Q194" s="57"/>
      <c r="R194" s="57"/>
      <c r="S194" s="57"/>
      <c r="T194" s="5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129</v>
      </c>
      <c r="AU194" s="16" t="s">
        <v>127</v>
      </c>
    </row>
    <row r="195" spans="1:65" s="2" customFormat="1" ht="21.75" customHeight="1" x14ac:dyDescent="0.2">
      <c r="A195" s="31"/>
      <c r="B195" s="139"/>
      <c r="C195" s="214" t="s">
        <v>277</v>
      </c>
      <c r="D195" s="214" t="s">
        <v>122</v>
      </c>
      <c r="E195" s="215" t="s">
        <v>278</v>
      </c>
      <c r="F195" s="216" t="s">
        <v>279</v>
      </c>
      <c r="G195" s="217" t="s">
        <v>184</v>
      </c>
      <c r="H195" s="218">
        <v>8</v>
      </c>
      <c r="I195" s="140"/>
      <c r="J195" s="240">
        <f>ROUND(I195*H195,2)</f>
        <v>0</v>
      </c>
      <c r="K195" s="141"/>
      <c r="L195" s="32"/>
      <c r="M195" s="142" t="s">
        <v>1</v>
      </c>
      <c r="N195" s="143" t="s">
        <v>39</v>
      </c>
      <c r="O195" s="57"/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6" t="s">
        <v>157</v>
      </c>
      <c r="AT195" s="146" t="s">
        <v>122</v>
      </c>
      <c r="AU195" s="146" t="s">
        <v>127</v>
      </c>
      <c r="AY195" s="16" t="s">
        <v>119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6" t="s">
        <v>127</v>
      </c>
      <c r="BK195" s="147">
        <f>ROUND(I195*H195,2)</f>
        <v>0</v>
      </c>
      <c r="BL195" s="16" t="s">
        <v>157</v>
      </c>
      <c r="BM195" s="146" t="s">
        <v>280</v>
      </c>
    </row>
    <row r="196" spans="1:65" s="2" customFormat="1" ht="19.5" x14ac:dyDescent="0.2">
      <c r="A196" s="31"/>
      <c r="B196" s="32"/>
      <c r="C196" s="219"/>
      <c r="D196" s="220" t="s">
        <v>129</v>
      </c>
      <c r="E196" s="219"/>
      <c r="F196" s="221" t="s">
        <v>281</v>
      </c>
      <c r="G196" s="219"/>
      <c r="H196" s="219"/>
      <c r="I196" s="148"/>
      <c r="J196" s="219"/>
      <c r="K196" s="31"/>
      <c r="L196" s="32"/>
      <c r="M196" s="149"/>
      <c r="N196" s="150"/>
      <c r="O196" s="57"/>
      <c r="P196" s="57"/>
      <c r="Q196" s="57"/>
      <c r="R196" s="57"/>
      <c r="S196" s="57"/>
      <c r="T196" s="58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6" t="s">
        <v>129</v>
      </c>
      <c r="AU196" s="16" t="s">
        <v>127</v>
      </c>
    </row>
    <row r="197" spans="1:65" s="2" customFormat="1" ht="24.2" customHeight="1" x14ac:dyDescent="0.2">
      <c r="A197" s="31"/>
      <c r="B197" s="139"/>
      <c r="C197" s="214" t="s">
        <v>282</v>
      </c>
      <c r="D197" s="214" t="s">
        <v>122</v>
      </c>
      <c r="E197" s="215" t="s">
        <v>283</v>
      </c>
      <c r="F197" s="216" t="s">
        <v>284</v>
      </c>
      <c r="G197" s="217" t="s">
        <v>156</v>
      </c>
      <c r="H197" s="218">
        <v>50</v>
      </c>
      <c r="I197" s="140"/>
      <c r="J197" s="240">
        <f>ROUND(I197*H197,2)</f>
        <v>0</v>
      </c>
      <c r="K197" s="141"/>
      <c r="L197" s="32"/>
      <c r="M197" s="142" t="s">
        <v>1</v>
      </c>
      <c r="N197" s="143" t="s">
        <v>39</v>
      </c>
      <c r="O197" s="57"/>
      <c r="P197" s="144">
        <f>O197*H197</f>
        <v>0</v>
      </c>
      <c r="Q197" s="144">
        <v>7.2999999999999996E-4</v>
      </c>
      <c r="R197" s="144">
        <f>Q197*H197</f>
        <v>3.6499999999999998E-2</v>
      </c>
      <c r="S197" s="144">
        <v>0</v>
      </c>
      <c r="T197" s="14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46" t="s">
        <v>157</v>
      </c>
      <c r="AT197" s="146" t="s">
        <v>122</v>
      </c>
      <c r="AU197" s="146" t="s">
        <v>127</v>
      </c>
      <c r="AY197" s="16" t="s">
        <v>119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6" t="s">
        <v>127</v>
      </c>
      <c r="BK197" s="147">
        <f>ROUND(I197*H197,2)</f>
        <v>0</v>
      </c>
      <c r="BL197" s="16" t="s">
        <v>157</v>
      </c>
      <c r="BM197" s="146" t="s">
        <v>285</v>
      </c>
    </row>
    <row r="198" spans="1:65" s="2" customFormat="1" ht="19.5" x14ac:dyDescent="0.2">
      <c r="A198" s="31"/>
      <c r="B198" s="32"/>
      <c r="C198" s="219"/>
      <c r="D198" s="220" t="s">
        <v>129</v>
      </c>
      <c r="E198" s="219"/>
      <c r="F198" s="221" t="s">
        <v>286</v>
      </c>
      <c r="G198" s="219"/>
      <c r="H198" s="219"/>
      <c r="I198" s="148"/>
      <c r="J198" s="219"/>
      <c r="K198" s="31"/>
      <c r="L198" s="32"/>
      <c r="M198" s="149"/>
      <c r="N198" s="150"/>
      <c r="O198" s="57"/>
      <c r="P198" s="57"/>
      <c r="Q198" s="57"/>
      <c r="R198" s="57"/>
      <c r="S198" s="57"/>
      <c r="T198" s="58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129</v>
      </c>
      <c r="AU198" s="16" t="s">
        <v>127</v>
      </c>
    </row>
    <row r="199" spans="1:65" s="2" customFormat="1" ht="24.2" customHeight="1" x14ac:dyDescent="0.2">
      <c r="A199" s="31"/>
      <c r="B199" s="139"/>
      <c r="C199" s="214" t="s">
        <v>287</v>
      </c>
      <c r="D199" s="214" t="s">
        <v>122</v>
      </c>
      <c r="E199" s="215" t="s">
        <v>288</v>
      </c>
      <c r="F199" s="216" t="s">
        <v>289</v>
      </c>
      <c r="G199" s="217" t="s">
        <v>184</v>
      </c>
      <c r="H199" s="218">
        <v>2</v>
      </c>
      <c r="I199" s="140"/>
      <c r="J199" s="240">
        <f>ROUND(I199*H199,2)</f>
        <v>0</v>
      </c>
      <c r="K199" s="141"/>
      <c r="L199" s="32"/>
      <c r="M199" s="142" t="s">
        <v>1</v>
      </c>
      <c r="N199" s="143" t="s">
        <v>39</v>
      </c>
      <c r="O199" s="57"/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6" t="s">
        <v>157</v>
      </c>
      <c r="AT199" s="146" t="s">
        <v>122</v>
      </c>
      <c r="AU199" s="146" t="s">
        <v>127</v>
      </c>
      <c r="AY199" s="16" t="s">
        <v>119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6" t="s">
        <v>127</v>
      </c>
      <c r="BK199" s="147">
        <f>ROUND(I199*H199,2)</f>
        <v>0</v>
      </c>
      <c r="BL199" s="16" t="s">
        <v>157</v>
      </c>
      <c r="BM199" s="146" t="s">
        <v>290</v>
      </c>
    </row>
    <row r="200" spans="1:65" s="2" customFormat="1" ht="19.5" x14ac:dyDescent="0.2">
      <c r="A200" s="31"/>
      <c r="B200" s="32"/>
      <c r="C200" s="219"/>
      <c r="D200" s="220" t="s">
        <v>129</v>
      </c>
      <c r="E200" s="219"/>
      <c r="F200" s="221" t="s">
        <v>291</v>
      </c>
      <c r="G200" s="219"/>
      <c r="H200" s="219"/>
      <c r="I200" s="148"/>
      <c r="J200" s="219"/>
      <c r="K200" s="31"/>
      <c r="L200" s="32"/>
      <c r="M200" s="149"/>
      <c r="N200" s="150"/>
      <c r="O200" s="57"/>
      <c r="P200" s="57"/>
      <c r="Q200" s="57"/>
      <c r="R200" s="57"/>
      <c r="S200" s="57"/>
      <c r="T200" s="58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129</v>
      </c>
      <c r="AU200" s="16" t="s">
        <v>127</v>
      </c>
    </row>
    <row r="201" spans="1:65" s="2" customFormat="1" ht="21.75" customHeight="1" x14ac:dyDescent="0.2">
      <c r="A201" s="31"/>
      <c r="B201" s="139"/>
      <c r="C201" s="214" t="s">
        <v>292</v>
      </c>
      <c r="D201" s="214" t="s">
        <v>122</v>
      </c>
      <c r="E201" s="215" t="s">
        <v>293</v>
      </c>
      <c r="F201" s="216" t="s">
        <v>294</v>
      </c>
      <c r="G201" s="217" t="s">
        <v>184</v>
      </c>
      <c r="H201" s="218">
        <v>4</v>
      </c>
      <c r="I201" s="140"/>
      <c r="J201" s="240">
        <f>ROUND(I201*H201,2)</f>
        <v>0</v>
      </c>
      <c r="K201" s="141"/>
      <c r="L201" s="32"/>
      <c r="M201" s="142" t="s">
        <v>1</v>
      </c>
      <c r="N201" s="143" t="s">
        <v>39</v>
      </c>
      <c r="O201" s="57"/>
      <c r="P201" s="144">
        <f>O201*H201</f>
        <v>0</v>
      </c>
      <c r="Q201" s="144">
        <v>1.2999999999999999E-4</v>
      </c>
      <c r="R201" s="144">
        <f>Q201*H201</f>
        <v>5.1999999999999995E-4</v>
      </c>
      <c r="S201" s="144">
        <v>0</v>
      </c>
      <c r="T201" s="14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6" t="s">
        <v>157</v>
      </c>
      <c r="AT201" s="146" t="s">
        <v>122</v>
      </c>
      <c r="AU201" s="146" t="s">
        <v>127</v>
      </c>
      <c r="AY201" s="16" t="s">
        <v>119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6" t="s">
        <v>127</v>
      </c>
      <c r="BK201" s="147">
        <f>ROUND(I201*H201,2)</f>
        <v>0</v>
      </c>
      <c r="BL201" s="16" t="s">
        <v>157</v>
      </c>
      <c r="BM201" s="146" t="s">
        <v>295</v>
      </c>
    </row>
    <row r="202" spans="1:65" s="2" customFormat="1" x14ac:dyDescent="0.2">
      <c r="A202" s="31"/>
      <c r="B202" s="32"/>
      <c r="C202" s="219"/>
      <c r="D202" s="220" t="s">
        <v>129</v>
      </c>
      <c r="E202" s="219"/>
      <c r="F202" s="221" t="s">
        <v>296</v>
      </c>
      <c r="G202" s="219"/>
      <c r="H202" s="219"/>
      <c r="I202" s="148"/>
      <c r="J202" s="219"/>
      <c r="K202" s="31"/>
      <c r="L202" s="32"/>
      <c r="M202" s="149"/>
      <c r="N202" s="150"/>
      <c r="O202" s="57"/>
      <c r="P202" s="57"/>
      <c r="Q202" s="57"/>
      <c r="R202" s="57"/>
      <c r="S202" s="57"/>
      <c r="T202" s="58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6" t="s">
        <v>129</v>
      </c>
      <c r="AU202" s="16" t="s">
        <v>127</v>
      </c>
    </row>
    <row r="203" spans="1:65" s="2" customFormat="1" ht="16.5" customHeight="1" x14ac:dyDescent="0.2">
      <c r="A203" s="31"/>
      <c r="B203" s="139"/>
      <c r="C203" s="214" t="s">
        <v>297</v>
      </c>
      <c r="D203" s="214" t="s">
        <v>122</v>
      </c>
      <c r="E203" s="215" t="s">
        <v>298</v>
      </c>
      <c r="F203" s="216" t="s">
        <v>299</v>
      </c>
      <c r="G203" s="217" t="s">
        <v>300</v>
      </c>
      <c r="H203" s="218">
        <v>1</v>
      </c>
      <c r="I203" s="140"/>
      <c r="J203" s="240">
        <f>ROUND(I203*H203,2)</f>
        <v>0</v>
      </c>
      <c r="K203" s="141"/>
      <c r="L203" s="32"/>
      <c r="M203" s="142" t="s">
        <v>1</v>
      </c>
      <c r="N203" s="143" t="s">
        <v>39</v>
      </c>
      <c r="O203" s="57"/>
      <c r="P203" s="144">
        <f>O203*H203</f>
        <v>0</v>
      </c>
      <c r="Q203" s="144">
        <v>2.5000000000000001E-4</v>
      </c>
      <c r="R203" s="144">
        <f>Q203*H203</f>
        <v>2.5000000000000001E-4</v>
      </c>
      <c r="S203" s="144">
        <v>0</v>
      </c>
      <c r="T203" s="14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6" t="s">
        <v>157</v>
      </c>
      <c r="AT203" s="146" t="s">
        <v>122</v>
      </c>
      <c r="AU203" s="146" t="s">
        <v>127</v>
      </c>
      <c r="AY203" s="16" t="s">
        <v>119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6" t="s">
        <v>127</v>
      </c>
      <c r="BK203" s="147">
        <f>ROUND(I203*H203,2)</f>
        <v>0</v>
      </c>
      <c r="BL203" s="16" t="s">
        <v>157</v>
      </c>
      <c r="BM203" s="146" t="s">
        <v>301</v>
      </c>
    </row>
    <row r="204" spans="1:65" s="2" customFormat="1" x14ac:dyDescent="0.2">
      <c r="A204" s="31"/>
      <c r="B204" s="32"/>
      <c r="C204" s="219"/>
      <c r="D204" s="220" t="s">
        <v>129</v>
      </c>
      <c r="E204" s="219"/>
      <c r="F204" s="221" t="s">
        <v>302</v>
      </c>
      <c r="G204" s="219"/>
      <c r="H204" s="219"/>
      <c r="I204" s="148"/>
      <c r="J204" s="219"/>
      <c r="K204" s="31"/>
      <c r="L204" s="32"/>
      <c r="M204" s="149"/>
      <c r="N204" s="150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129</v>
      </c>
      <c r="AU204" s="16" t="s">
        <v>127</v>
      </c>
    </row>
    <row r="205" spans="1:65" s="2" customFormat="1" ht="24.2" customHeight="1" x14ac:dyDescent="0.2">
      <c r="A205" s="31"/>
      <c r="B205" s="139"/>
      <c r="C205" s="214" t="s">
        <v>303</v>
      </c>
      <c r="D205" s="214" t="s">
        <v>122</v>
      </c>
      <c r="E205" s="215" t="s">
        <v>304</v>
      </c>
      <c r="F205" s="216" t="s">
        <v>305</v>
      </c>
      <c r="G205" s="217" t="s">
        <v>184</v>
      </c>
      <c r="H205" s="218">
        <v>6</v>
      </c>
      <c r="I205" s="140"/>
      <c r="J205" s="240">
        <f>ROUND(I205*H205,2)</f>
        <v>0</v>
      </c>
      <c r="K205" s="141"/>
      <c r="L205" s="32"/>
      <c r="M205" s="142" t="s">
        <v>1</v>
      </c>
      <c r="N205" s="143" t="s">
        <v>39</v>
      </c>
      <c r="O205" s="57"/>
      <c r="P205" s="144">
        <f>O205*H205</f>
        <v>0</v>
      </c>
      <c r="Q205" s="144">
        <v>0</v>
      </c>
      <c r="R205" s="144">
        <f>Q205*H205</f>
        <v>0</v>
      </c>
      <c r="S205" s="144">
        <v>6.8999999999999997E-4</v>
      </c>
      <c r="T205" s="145">
        <f>S205*H205</f>
        <v>4.1399999999999996E-3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46" t="s">
        <v>157</v>
      </c>
      <c r="AT205" s="146" t="s">
        <v>122</v>
      </c>
      <c r="AU205" s="146" t="s">
        <v>127</v>
      </c>
      <c r="AY205" s="16" t="s">
        <v>119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6" t="s">
        <v>127</v>
      </c>
      <c r="BK205" s="147">
        <f>ROUND(I205*H205,2)</f>
        <v>0</v>
      </c>
      <c r="BL205" s="16" t="s">
        <v>157</v>
      </c>
      <c r="BM205" s="146" t="s">
        <v>306</v>
      </c>
    </row>
    <row r="206" spans="1:65" s="2" customFormat="1" x14ac:dyDescent="0.2">
      <c r="A206" s="31"/>
      <c r="B206" s="32"/>
      <c r="C206" s="219"/>
      <c r="D206" s="220" t="s">
        <v>129</v>
      </c>
      <c r="E206" s="219"/>
      <c r="F206" s="221" t="s">
        <v>307</v>
      </c>
      <c r="G206" s="219"/>
      <c r="H206" s="219"/>
      <c r="I206" s="148"/>
      <c r="J206" s="219"/>
      <c r="K206" s="31"/>
      <c r="L206" s="32"/>
      <c r="M206" s="149"/>
      <c r="N206" s="150"/>
      <c r="O206" s="57"/>
      <c r="P206" s="57"/>
      <c r="Q206" s="57"/>
      <c r="R206" s="57"/>
      <c r="S206" s="57"/>
      <c r="T206" s="58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6" t="s">
        <v>129</v>
      </c>
      <c r="AU206" s="16" t="s">
        <v>127</v>
      </c>
    </row>
    <row r="207" spans="1:65" s="2" customFormat="1" ht="21.75" customHeight="1" x14ac:dyDescent="0.2">
      <c r="A207" s="31"/>
      <c r="B207" s="139"/>
      <c r="C207" s="214" t="s">
        <v>308</v>
      </c>
      <c r="D207" s="214" t="s">
        <v>122</v>
      </c>
      <c r="E207" s="215" t="s">
        <v>309</v>
      </c>
      <c r="F207" s="216" t="s">
        <v>310</v>
      </c>
      <c r="G207" s="217" t="s">
        <v>184</v>
      </c>
      <c r="H207" s="218">
        <v>8</v>
      </c>
      <c r="I207" s="140"/>
      <c r="J207" s="240">
        <f>ROUND(I207*H207,2)</f>
        <v>0</v>
      </c>
      <c r="K207" s="141"/>
      <c r="L207" s="32"/>
      <c r="M207" s="142" t="s">
        <v>1</v>
      </c>
      <c r="N207" s="143" t="s">
        <v>39</v>
      </c>
      <c r="O207" s="57"/>
      <c r="P207" s="144">
        <f>O207*H207</f>
        <v>0</v>
      </c>
      <c r="Q207" s="144">
        <v>0</v>
      </c>
      <c r="R207" s="144">
        <f>Q207*H207</f>
        <v>0</v>
      </c>
      <c r="S207" s="144">
        <v>5.2999999999999998E-4</v>
      </c>
      <c r="T207" s="145">
        <f>S207*H207</f>
        <v>4.2399999999999998E-3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6" t="s">
        <v>157</v>
      </c>
      <c r="AT207" s="146" t="s">
        <v>122</v>
      </c>
      <c r="AU207" s="146" t="s">
        <v>127</v>
      </c>
      <c r="AY207" s="16" t="s">
        <v>119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6" t="s">
        <v>127</v>
      </c>
      <c r="BK207" s="147">
        <f>ROUND(I207*H207,2)</f>
        <v>0</v>
      </c>
      <c r="BL207" s="16" t="s">
        <v>157</v>
      </c>
      <c r="BM207" s="146" t="s">
        <v>311</v>
      </c>
    </row>
    <row r="208" spans="1:65" s="2" customFormat="1" x14ac:dyDescent="0.2">
      <c r="A208" s="31"/>
      <c r="B208" s="32"/>
      <c r="C208" s="219"/>
      <c r="D208" s="220" t="s">
        <v>129</v>
      </c>
      <c r="E208" s="219"/>
      <c r="F208" s="221" t="s">
        <v>312</v>
      </c>
      <c r="G208" s="219"/>
      <c r="H208" s="219"/>
      <c r="I208" s="148"/>
      <c r="J208" s="219"/>
      <c r="K208" s="31"/>
      <c r="L208" s="32"/>
      <c r="M208" s="149"/>
      <c r="N208" s="150"/>
      <c r="O208" s="57"/>
      <c r="P208" s="57"/>
      <c r="Q208" s="57"/>
      <c r="R208" s="57"/>
      <c r="S208" s="57"/>
      <c r="T208" s="58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6" t="s">
        <v>129</v>
      </c>
      <c r="AU208" s="16" t="s">
        <v>127</v>
      </c>
    </row>
    <row r="209" spans="1:65" s="2" customFormat="1" ht="21.75" customHeight="1" x14ac:dyDescent="0.2">
      <c r="A209" s="31"/>
      <c r="B209" s="139"/>
      <c r="C209" s="214" t="s">
        <v>313</v>
      </c>
      <c r="D209" s="214" t="s">
        <v>122</v>
      </c>
      <c r="E209" s="215" t="s">
        <v>314</v>
      </c>
      <c r="F209" s="216" t="s">
        <v>315</v>
      </c>
      <c r="G209" s="217" t="s">
        <v>184</v>
      </c>
      <c r="H209" s="218">
        <v>6</v>
      </c>
      <c r="I209" s="140"/>
      <c r="J209" s="240">
        <f>ROUND(I209*H209,2)</f>
        <v>0</v>
      </c>
      <c r="K209" s="141"/>
      <c r="L209" s="32"/>
      <c r="M209" s="142" t="s">
        <v>1</v>
      </c>
      <c r="N209" s="143" t="s">
        <v>39</v>
      </c>
      <c r="O209" s="57"/>
      <c r="P209" s="144">
        <f>O209*H209</f>
        <v>0</v>
      </c>
      <c r="Q209" s="144">
        <v>2.1000000000000001E-4</v>
      </c>
      <c r="R209" s="144">
        <f>Q209*H209</f>
        <v>1.2600000000000001E-3</v>
      </c>
      <c r="S209" s="144">
        <v>0</v>
      </c>
      <c r="T209" s="14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6" t="s">
        <v>157</v>
      </c>
      <c r="AT209" s="146" t="s">
        <v>122</v>
      </c>
      <c r="AU209" s="146" t="s">
        <v>127</v>
      </c>
      <c r="AY209" s="16" t="s">
        <v>119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6" t="s">
        <v>127</v>
      </c>
      <c r="BK209" s="147">
        <f>ROUND(I209*H209,2)</f>
        <v>0</v>
      </c>
      <c r="BL209" s="16" t="s">
        <v>157</v>
      </c>
      <c r="BM209" s="146" t="s">
        <v>316</v>
      </c>
    </row>
    <row r="210" spans="1:65" s="2" customFormat="1" ht="19.5" x14ac:dyDescent="0.2">
      <c r="A210" s="31"/>
      <c r="B210" s="32"/>
      <c r="C210" s="219"/>
      <c r="D210" s="220" t="s">
        <v>129</v>
      </c>
      <c r="E210" s="219"/>
      <c r="F210" s="221" t="s">
        <v>317</v>
      </c>
      <c r="G210" s="219"/>
      <c r="H210" s="219"/>
      <c r="I210" s="148"/>
      <c r="J210" s="219"/>
      <c r="K210" s="31"/>
      <c r="L210" s="32"/>
      <c r="M210" s="149"/>
      <c r="N210" s="150"/>
      <c r="O210" s="57"/>
      <c r="P210" s="57"/>
      <c r="Q210" s="57"/>
      <c r="R210" s="57"/>
      <c r="S210" s="57"/>
      <c r="T210" s="58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6" t="s">
        <v>129</v>
      </c>
      <c r="AU210" s="16" t="s">
        <v>127</v>
      </c>
    </row>
    <row r="211" spans="1:65" s="2" customFormat="1" ht="16.5" customHeight="1" x14ac:dyDescent="0.2">
      <c r="A211" s="31"/>
      <c r="B211" s="139"/>
      <c r="C211" s="214" t="s">
        <v>318</v>
      </c>
      <c r="D211" s="214" t="s">
        <v>122</v>
      </c>
      <c r="E211" s="215" t="s">
        <v>319</v>
      </c>
      <c r="F211" s="216" t="s">
        <v>320</v>
      </c>
      <c r="G211" s="217" t="s">
        <v>184</v>
      </c>
      <c r="H211" s="218">
        <v>4</v>
      </c>
      <c r="I211" s="140"/>
      <c r="J211" s="240">
        <f>ROUND(I211*H211,2)</f>
        <v>0</v>
      </c>
      <c r="K211" s="141"/>
      <c r="L211" s="32"/>
      <c r="M211" s="142" t="s">
        <v>1</v>
      </c>
      <c r="N211" s="143" t="s">
        <v>39</v>
      </c>
      <c r="O211" s="57"/>
      <c r="P211" s="144">
        <f>O211*H211</f>
        <v>0</v>
      </c>
      <c r="Q211" s="144">
        <v>0</v>
      </c>
      <c r="R211" s="144">
        <f>Q211*H211</f>
        <v>0</v>
      </c>
      <c r="S211" s="144">
        <v>5.4900000000000001E-3</v>
      </c>
      <c r="T211" s="145">
        <f>S211*H211</f>
        <v>2.196E-2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6" t="s">
        <v>157</v>
      </c>
      <c r="AT211" s="146" t="s">
        <v>122</v>
      </c>
      <c r="AU211" s="146" t="s">
        <v>127</v>
      </c>
      <c r="AY211" s="16" t="s">
        <v>119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6" t="s">
        <v>127</v>
      </c>
      <c r="BK211" s="147">
        <f>ROUND(I211*H211,2)</f>
        <v>0</v>
      </c>
      <c r="BL211" s="16" t="s">
        <v>157</v>
      </c>
      <c r="BM211" s="146" t="s">
        <v>321</v>
      </c>
    </row>
    <row r="212" spans="1:65" s="2" customFormat="1" x14ac:dyDescent="0.2">
      <c r="A212" s="31"/>
      <c r="B212" s="32"/>
      <c r="C212" s="219"/>
      <c r="D212" s="220" t="s">
        <v>129</v>
      </c>
      <c r="E212" s="219"/>
      <c r="F212" s="221" t="s">
        <v>320</v>
      </c>
      <c r="G212" s="219"/>
      <c r="H212" s="219"/>
      <c r="I212" s="148"/>
      <c r="J212" s="219"/>
      <c r="K212" s="31"/>
      <c r="L212" s="32"/>
      <c r="M212" s="149"/>
      <c r="N212" s="150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129</v>
      </c>
      <c r="AU212" s="16" t="s">
        <v>127</v>
      </c>
    </row>
    <row r="213" spans="1:65" s="2" customFormat="1" ht="33" customHeight="1" x14ac:dyDescent="0.2">
      <c r="A213" s="31"/>
      <c r="B213" s="139"/>
      <c r="C213" s="214" t="s">
        <v>322</v>
      </c>
      <c r="D213" s="214" t="s">
        <v>122</v>
      </c>
      <c r="E213" s="215" t="s">
        <v>323</v>
      </c>
      <c r="F213" s="216" t="s">
        <v>324</v>
      </c>
      <c r="G213" s="217" t="s">
        <v>184</v>
      </c>
      <c r="H213" s="218">
        <v>2</v>
      </c>
      <c r="I213" s="140"/>
      <c r="J213" s="240">
        <f>ROUND(I213*H213,2)</f>
        <v>0</v>
      </c>
      <c r="K213" s="141"/>
      <c r="L213" s="32"/>
      <c r="M213" s="142" t="s">
        <v>1</v>
      </c>
      <c r="N213" s="143" t="s">
        <v>39</v>
      </c>
      <c r="O213" s="57"/>
      <c r="P213" s="144">
        <f>O213*H213</f>
        <v>0</v>
      </c>
      <c r="Q213" s="144">
        <v>1.2700000000000001E-3</v>
      </c>
      <c r="R213" s="144">
        <f>Q213*H213</f>
        <v>2.5400000000000002E-3</v>
      </c>
      <c r="S213" s="144">
        <v>0</v>
      </c>
      <c r="T213" s="14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6" t="s">
        <v>157</v>
      </c>
      <c r="AT213" s="146" t="s">
        <v>122</v>
      </c>
      <c r="AU213" s="146" t="s">
        <v>127</v>
      </c>
      <c r="AY213" s="16" t="s">
        <v>119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6" t="s">
        <v>127</v>
      </c>
      <c r="BK213" s="147">
        <f>ROUND(I213*H213,2)</f>
        <v>0</v>
      </c>
      <c r="BL213" s="16" t="s">
        <v>157</v>
      </c>
      <c r="BM213" s="146" t="s">
        <v>325</v>
      </c>
    </row>
    <row r="214" spans="1:65" s="2" customFormat="1" ht="19.5" x14ac:dyDescent="0.2">
      <c r="A214" s="31"/>
      <c r="B214" s="32"/>
      <c r="C214" s="219"/>
      <c r="D214" s="220" t="s">
        <v>129</v>
      </c>
      <c r="E214" s="219"/>
      <c r="F214" s="221" t="s">
        <v>326</v>
      </c>
      <c r="G214" s="219"/>
      <c r="H214" s="219"/>
      <c r="I214" s="148"/>
      <c r="J214" s="219"/>
      <c r="K214" s="31"/>
      <c r="L214" s="32"/>
      <c r="M214" s="149"/>
      <c r="N214" s="150"/>
      <c r="O214" s="57"/>
      <c r="P214" s="57"/>
      <c r="Q214" s="57"/>
      <c r="R214" s="57"/>
      <c r="S214" s="57"/>
      <c r="T214" s="58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129</v>
      </c>
      <c r="AU214" s="16" t="s">
        <v>127</v>
      </c>
    </row>
    <row r="215" spans="1:65" s="2" customFormat="1" ht="16.5" customHeight="1" x14ac:dyDescent="0.2">
      <c r="A215" s="31"/>
      <c r="B215" s="139"/>
      <c r="C215" s="214" t="s">
        <v>327</v>
      </c>
      <c r="D215" s="214" t="s">
        <v>122</v>
      </c>
      <c r="E215" s="215" t="s">
        <v>328</v>
      </c>
      <c r="F215" s="216" t="s">
        <v>329</v>
      </c>
      <c r="G215" s="217" t="s">
        <v>156</v>
      </c>
      <c r="H215" s="218">
        <v>50</v>
      </c>
      <c r="I215" s="140"/>
      <c r="J215" s="240">
        <f>ROUND(I215*H215,2)</f>
        <v>0</v>
      </c>
      <c r="K215" s="141"/>
      <c r="L215" s="32"/>
      <c r="M215" s="142" t="s">
        <v>1</v>
      </c>
      <c r="N215" s="143" t="s">
        <v>39</v>
      </c>
      <c r="O215" s="57"/>
      <c r="P215" s="144">
        <f>O215*H215</f>
        <v>0</v>
      </c>
      <c r="Q215" s="144">
        <v>1.9000000000000001E-4</v>
      </c>
      <c r="R215" s="144">
        <f>Q215*H215</f>
        <v>9.4999999999999998E-3</v>
      </c>
      <c r="S215" s="144">
        <v>0</v>
      </c>
      <c r="T215" s="14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6" t="s">
        <v>157</v>
      </c>
      <c r="AT215" s="146" t="s">
        <v>122</v>
      </c>
      <c r="AU215" s="146" t="s">
        <v>127</v>
      </c>
      <c r="AY215" s="16" t="s">
        <v>119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6" t="s">
        <v>127</v>
      </c>
      <c r="BK215" s="147">
        <f>ROUND(I215*H215,2)</f>
        <v>0</v>
      </c>
      <c r="BL215" s="16" t="s">
        <v>157</v>
      </c>
      <c r="BM215" s="146" t="s">
        <v>330</v>
      </c>
    </row>
    <row r="216" spans="1:65" s="2" customFormat="1" ht="19.5" x14ac:dyDescent="0.2">
      <c r="A216" s="31"/>
      <c r="B216" s="32"/>
      <c r="C216" s="219"/>
      <c r="D216" s="220" t="s">
        <v>129</v>
      </c>
      <c r="E216" s="219"/>
      <c r="F216" s="221" t="s">
        <v>331</v>
      </c>
      <c r="G216" s="219"/>
      <c r="H216" s="219"/>
      <c r="I216" s="148"/>
      <c r="J216" s="219"/>
      <c r="K216" s="31"/>
      <c r="L216" s="32"/>
      <c r="M216" s="149"/>
      <c r="N216" s="150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129</v>
      </c>
      <c r="AU216" s="16" t="s">
        <v>127</v>
      </c>
    </row>
    <row r="217" spans="1:65" s="2" customFormat="1" ht="21.75" customHeight="1" x14ac:dyDescent="0.2">
      <c r="A217" s="31"/>
      <c r="B217" s="139"/>
      <c r="C217" s="214" t="s">
        <v>332</v>
      </c>
      <c r="D217" s="214" t="s">
        <v>122</v>
      </c>
      <c r="E217" s="215" t="s">
        <v>333</v>
      </c>
      <c r="F217" s="216" t="s">
        <v>334</v>
      </c>
      <c r="G217" s="217" t="s">
        <v>156</v>
      </c>
      <c r="H217" s="218">
        <v>50</v>
      </c>
      <c r="I217" s="140"/>
      <c r="J217" s="240">
        <f>ROUND(I217*H217,2)</f>
        <v>0</v>
      </c>
      <c r="K217" s="141"/>
      <c r="L217" s="32"/>
      <c r="M217" s="142" t="s">
        <v>1</v>
      </c>
      <c r="N217" s="143" t="s">
        <v>39</v>
      </c>
      <c r="O217" s="57"/>
      <c r="P217" s="144">
        <f>O217*H217</f>
        <v>0</v>
      </c>
      <c r="Q217" s="144">
        <v>1.0000000000000001E-5</v>
      </c>
      <c r="R217" s="144">
        <f>Q217*H217</f>
        <v>5.0000000000000001E-4</v>
      </c>
      <c r="S217" s="144">
        <v>0</v>
      </c>
      <c r="T217" s="145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46" t="s">
        <v>157</v>
      </c>
      <c r="AT217" s="146" t="s">
        <v>122</v>
      </c>
      <c r="AU217" s="146" t="s">
        <v>127</v>
      </c>
      <c r="AY217" s="16" t="s">
        <v>119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6" t="s">
        <v>127</v>
      </c>
      <c r="BK217" s="147">
        <f>ROUND(I217*H217,2)</f>
        <v>0</v>
      </c>
      <c r="BL217" s="16" t="s">
        <v>157</v>
      </c>
      <c r="BM217" s="146" t="s">
        <v>335</v>
      </c>
    </row>
    <row r="218" spans="1:65" s="2" customFormat="1" ht="19.5" x14ac:dyDescent="0.2">
      <c r="A218" s="31"/>
      <c r="B218" s="32"/>
      <c r="C218" s="219"/>
      <c r="D218" s="220" t="s">
        <v>129</v>
      </c>
      <c r="E218" s="219"/>
      <c r="F218" s="221" t="s">
        <v>336</v>
      </c>
      <c r="G218" s="219"/>
      <c r="H218" s="219"/>
      <c r="I218" s="148"/>
      <c r="J218" s="219"/>
      <c r="K218" s="31"/>
      <c r="L218" s="32"/>
      <c r="M218" s="149"/>
      <c r="N218" s="150"/>
      <c r="O218" s="57"/>
      <c r="P218" s="57"/>
      <c r="Q218" s="57"/>
      <c r="R218" s="57"/>
      <c r="S218" s="57"/>
      <c r="T218" s="58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129</v>
      </c>
      <c r="AU218" s="16" t="s">
        <v>127</v>
      </c>
    </row>
    <row r="219" spans="1:65" s="2" customFormat="1" ht="24.2" customHeight="1" x14ac:dyDescent="0.2">
      <c r="A219" s="31"/>
      <c r="B219" s="139"/>
      <c r="C219" s="214" t="s">
        <v>337</v>
      </c>
      <c r="D219" s="214" t="s">
        <v>122</v>
      </c>
      <c r="E219" s="215" t="s">
        <v>338</v>
      </c>
      <c r="F219" s="216" t="s">
        <v>339</v>
      </c>
      <c r="G219" s="217" t="s">
        <v>125</v>
      </c>
      <c r="H219" s="218">
        <v>3.2000000000000001E-2</v>
      </c>
      <c r="I219" s="140"/>
      <c r="J219" s="240">
        <f>ROUND(I219*H219,2)</f>
        <v>0</v>
      </c>
      <c r="K219" s="141"/>
      <c r="L219" s="32"/>
      <c r="M219" s="142" t="s">
        <v>1</v>
      </c>
      <c r="N219" s="143" t="s">
        <v>39</v>
      </c>
      <c r="O219" s="57"/>
      <c r="P219" s="144">
        <f>O219*H219</f>
        <v>0</v>
      </c>
      <c r="Q219" s="144">
        <v>0</v>
      </c>
      <c r="R219" s="144">
        <f>Q219*H219</f>
        <v>0</v>
      </c>
      <c r="S219" s="144">
        <v>0</v>
      </c>
      <c r="T219" s="145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46" t="s">
        <v>157</v>
      </c>
      <c r="AT219" s="146" t="s">
        <v>122</v>
      </c>
      <c r="AU219" s="146" t="s">
        <v>127</v>
      </c>
      <c r="AY219" s="16" t="s">
        <v>119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6" t="s">
        <v>127</v>
      </c>
      <c r="BK219" s="147">
        <f>ROUND(I219*H219,2)</f>
        <v>0</v>
      </c>
      <c r="BL219" s="16" t="s">
        <v>157</v>
      </c>
      <c r="BM219" s="146" t="s">
        <v>340</v>
      </c>
    </row>
    <row r="220" spans="1:65" s="2" customFormat="1" ht="29.25" x14ac:dyDescent="0.2">
      <c r="A220" s="31"/>
      <c r="B220" s="32"/>
      <c r="C220" s="219"/>
      <c r="D220" s="220" t="s">
        <v>129</v>
      </c>
      <c r="E220" s="219"/>
      <c r="F220" s="221" t="s">
        <v>341</v>
      </c>
      <c r="G220" s="219"/>
      <c r="H220" s="219"/>
      <c r="I220" s="148"/>
      <c r="J220" s="219"/>
      <c r="K220" s="31"/>
      <c r="L220" s="32"/>
      <c r="M220" s="149"/>
      <c r="N220" s="150"/>
      <c r="O220" s="57"/>
      <c r="P220" s="57"/>
      <c r="Q220" s="57"/>
      <c r="R220" s="57"/>
      <c r="S220" s="57"/>
      <c r="T220" s="58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129</v>
      </c>
      <c r="AU220" s="16" t="s">
        <v>127</v>
      </c>
    </row>
    <row r="221" spans="1:65" s="2" customFormat="1" ht="24.2" customHeight="1" x14ac:dyDescent="0.2">
      <c r="A221" s="31"/>
      <c r="B221" s="139"/>
      <c r="C221" s="214" t="s">
        <v>342</v>
      </c>
      <c r="D221" s="214" t="s">
        <v>122</v>
      </c>
      <c r="E221" s="215" t="s">
        <v>343</v>
      </c>
      <c r="F221" s="216" t="s">
        <v>344</v>
      </c>
      <c r="G221" s="217" t="s">
        <v>125</v>
      </c>
      <c r="H221" s="218">
        <v>5.0999999999999997E-2</v>
      </c>
      <c r="I221" s="140"/>
      <c r="J221" s="240">
        <f>ROUND(I221*H221,2)</f>
        <v>0</v>
      </c>
      <c r="K221" s="141"/>
      <c r="L221" s="32"/>
      <c r="M221" s="142" t="s">
        <v>1</v>
      </c>
      <c r="N221" s="143" t="s">
        <v>39</v>
      </c>
      <c r="O221" s="57"/>
      <c r="P221" s="144">
        <f>O221*H221</f>
        <v>0</v>
      </c>
      <c r="Q221" s="144">
        <v>0</v>
      </c>
      <c r="R221" s="144">
        <f>Q221*H221</f>
        <v>0</v>
      </c>
      <c r="S221" s="144">
        <v>0</v>
      </c>
      <c r="T221" s="145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6" t="s">
        <v>157</v>
      </c>
      <c r="AT221" s="146" t="s">
        <v>122</v>
      </c>
      <c r="AU221" s="146" t="s">
        <v>127</v>
      </c>
      <c r="AY221" s="16" t="s">
        <v>119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6" t="s">
        <v>127</v>
      </c>
      <c r="BK221" s="147">
        <f>ROUND(I221*H221,2)</f>
        <v>0</v>
      </c>
      <c r="BL221" s="16" t="s">
        <v>157</v>
      </c>
      <c r="BM221" s="146" t="s">
        <v>345</v>
      </c>
    </row>
    <row r="222" spans="1:65" s="2" customFormat="1" ht="29.25" x14ac:dyDescent="0.2">
      <c r="A222" s="31"/>
      <c r="B222" s="32"/>
      <c r="C222" s="219"/>
      <c r="D222" s="220" t="s">
        <v>129</v>
      </c>
      <c r="E222" s="219"/>
      <c r="F222" s="221" t="s">
        <v>346</v>
      </c>
      <c r="G222" s="219"/>
      <c r="H222" s="219"/>
      <c r="I222" s="148"/>
      <c r="J222" s="219"/>
      <c r="K222" s="31"/>
      <c r="L222" s="32"/>
      <c r="M222" s="149"/>
      <c r="N222" s="150"/>
      <c r="O222" s="57"/>
      <c r="P222" s="57"/>
      <c r="Q222" s="57"/>
      <c r="R222" s="57"/>
      <c r="S222" s="57"/>
      <c r="T222" s="58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6" t="s">
        <v>129</v>
      </c>
      <c r="AU222" s="16" t="s">
        <v>127</v>
      </c>
    </row>
    <row r="223" spans="1:65" s="12" customFormat="1" ht="22.9" customHeight="1" x14ac:dyDescent="0.2">
      <c r="B223" s="126"/>
      <c r="C223" s="222"/>
      <c r="D223" s="223" t="s">
        <v>72</v>
      </c>
      <c r="E223" s="225" t="s">
        <v>347</v>
      </c>
      <c r="F223" s="225" t="s">
        <v>348</v>
      </c>
      <c r="G223" s="222"/>
      <c r="H223" s="222"/>
      <c r="I223" s="129"/>
      <c r="J223" s="242">
        <f>BK223</f>
        <v>0</v>
      </c>
      <c r="L223" s="126"/>
      <c r="M223" s="131"/>
      <c r="N223" s="132"/>
      <c r="O223" s="132"/>
      <c r="P223" s="133">
        <f>SUM(P224:P281)</f>
        <v>0</v>
      </c>
      <c r="Q223" s="132"/>
      <c r="R223" s="133">
        <f>SUM(R224:R281)</f>
        <v>7.4579999999999994E-2</v>
      </c>
      <c r="S223" s="132"/>
      <c r="T223" s="134">
        <f>SUM(T224:T281)</f>
        <v>0.13424</v>
      </c>
      <c r="AR223" s="127" t="s">
        <v>127</v>
      </c>
      <c r="AT223" s="135" t="s">
        <v>72</v>
      </c>
      <c r="AU223" s="135" t="s">
        <v>81</v>
      </c>
      <c r="AY223" s="127" t="s">
        <v>119</v>
      </c>
      <c r="BK223" s="136">
        <f>SUM(BK224:BK281)</f>
        <v>0</v>
      </c>
    </row>
    <row r="224" spans="1:65" s="2" customFormat="1" ht="16.5" customHeight="1" x14ac:dyDescent="0.2">
      <c r="A224" s="31"/>
      <c r="B224" s="139"/>
      <c r="C224" s="214" t="s">
        <v>349</v>
      </c>
      <c r="D224" s="214" t="s">
        <v>122</v>
      </c>
      <c r="E224" s="215" t="s">
        <v>350</v>
      </c>
      <c r="F224" s="216" t="s">
        <v>351</v>
      </c>
      <c r="G224" s="217" t="s">
        <v>352</v>
      </c>
      <c r="H224" s="218">
        <v>2</v>
      </c>
      <c r="I224" s="140"/>
      <c r="J224" s="240">
        <f>ROUND(I224*H224,2)</f>
        <v>0</v>
      </c>
      <c r="K224" s="141"/>
      <c r="L224" s="32"/>
      <c r="M224" s="142" t="s">
        <v>1</v>
      </c>
      <c r="N224" s="143" t="s">
        <v>39</v>
      </c>
      <c r="O224" s="57"/>
      <c r="P224" s="144">
        <f>O224*H224</f>
        <v>0</v>
      </c>
      <c r="Q224" s="144">
        <v>0</v>
      </c>
      <c r="R224" s="144">
        <f>Q224*H224</f>
        <v>0</v>
      </c>
      <c r="S224" s="144">
        <v>1.933E-2</v>
      </c>
      <c r="T224" s="145">
        <f>S224*H224</f>
        <v>3.866E-2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6" t="s">
        <v>157</v>
      </c>
      <c r="AT224" s="146" t="s">
        <v>122</v>
      </c>
      <c r="AU224" s="146" t="s">
        <v>127</v>
      </c>
      <c r="AY224" s="16" t="s">
        <v>119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6" t="s">
        <v>127</v>
      </c>
      <c r="BK224" s="147">
        <f>ROUND(I224*H224,2)</f>
        <v>0</v>
      </c>
      <c r="BL224" s="16" t="s">
        <v>157</v>
      </c>
      <c r="BM224" s="146" t="s">
        <v>353</v>
      </c>
    </row>
    <row r="225" spans="1:65" s="2" customFormat="1" ht="19.5" x14ac:dyDescent="0.2">
      <c r="A225" s="31"/>
      <c r="B225" s="32"/>
      <c r="C225" s="219"/>
      <c r="D225" s="220" t="s">
        <v>129</v>
      </c>
      <c r="E225" s="219"/>
      <c r="F225" s="221" t="s">
        <v>354</v>
      </c>
      <c r="G225" s="219"/>
      <c r="H225" s="219"/>
      <c r="I225" s="148"/>
      <c r="J225" s="219"/>
      <c r="K225" s="31"/>
      <c r="L225" s="32"/>
      <c r="M225" s="149"/>
      <c r="N225" s="150"/>
      <c r="O225" s="57"/>
      <c r="P225" s="57"/>
      <c r="Q225" s="57"/>
      <c r="R225" s="57"/>
      <c r="S225" s="57"/>
      <c r="T225" s="58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6" t="s">
        <v>129</v>
      </c>
      <c r="AU225" s="16" t="s">
        <v>127</v>
      </c>
    </row>
    <row r="226" spans="1:65" s="2" customFormat="1" ht="24.2" customHeight="1" x14ac:dyDescent="0.2">
      <c r="A226" s="31"/>
      <c r="B226" s="139"/>
      <c r="C226" s="214" t="s">
        <v>355</v>
      </c>
      <c r="D226" s="214" t="s">
        <v>122</v>
      </c>
      <c r="E226" s="215" t="s">
        <v>356</v>
      </c>
      <c r="F226" s="216" t="s">
        <v>357</v>
      </c>
      <c r="G226" s="217" t="s">
        <v>184</v>
      </c>
      <c r="H226" s="218">
        <v>1</v>
      </c>
      <c r="I226" s="140"/>
      <c r="J226" s="240">
        <f>ROUND(I226*H226,2)</f>
        <v>0</v>
      </c>
      <c r="K226" s="141"/>
      <c r="L226" s="32"/>
      <c r="M226" s="142" t="s">
        <v>1</v>
      </c>
      <c r="N226" s="143" t="s">
        <v>39</v>
      </c>
      <c r="O226" s="57"/>
      <c r="P226" s="144">
        <f>O226*H226</f>
        <v>0</v>
      </c>
      <c r="Q226" s="144">
        <v>1.6920000000000001E-2</v>
      </c>
      <c r="R226" s="144">
        <f>Q226*H226</f>
        <v>1.6920000000000001E-2</v>
      </c>
      <c r="S226" s="144">
        <v>0</v>
      </c>
      <c r="T226" s="14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6" t="s">
        <v>157</v>
      </c>
      <c r="AT226" s="146" t="s">
        <v>122</v>
      </c>
      <c r="AU226" s="146" t="s">
        <v>127</v>
      </c>
      <c r="AY226" s="16" t="s">
        <v>119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6" t="s">
        <v>127</v>
      </c>
      <c r="BK226" s="147">
        <f>ROUND(I226*H226,2)</f>
        <v>0</v>
      </c>
      <c r="BL226" s="16" t="s">
        <v>157</v>
      </c>
      <c r="BM226" s="146" t="s">
        <v>358</v>
      </c>
    </row>
    <row r="227" spans="1:65" s="2" customFormat="1" ht="29.25" x14ac:dyDescent="0.2">
      <c r="A227" s="31"/>
      <c r="B227" s="32"/>
      <c r="C227" s="219"/>
      <c r="D227" s="220" t="s">
        <v>129</v>
      </c>
      <c r="E227" s="219"/>
      <c r="F227" s="221" t="s">
        <v>359</v>
      </c>
      <c r="G227" s="219"/>
      <c r="H227" s="219"/>
      <c r="I227" s="148"/>
      <c r="J227" s="219"/>
      <c r="K227" s="31"/>
      <c r="L227" s="32"/>
      <c r="M227" s="149"/>
      <c r="N227" s="150"/>
      <c r="O227" s="57"/>
      <c r="P227" s="57"/>
      <c r="Q227" s="57"/>
      <c r="R227" s="57"/>
      <c r="S227" s="57"/>
      <c r="T227" s="58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129</v>
      </c>
      <c r="AU227" s="16" t="s">
        <v>127</v>
      </c>
    </row>
    <row r="228" spans="1:65" s="2" customFormat="1" ht="39" x14ac:dyDescent="0.2">
      <c r="A228" s="31"/>
      <c r="B228" s="32"/>
      <c r="C228" s="219"/>
      <c r="D228" s="220" t="s">
        <v>196</v>
      </c>
      <c r="E228" s="219"/>
      <c r="F228" s="226" t="s">
        <v>360</v>
      </c>
      <c r="G228" s="219"/>
      <c r="H228" s="219"/>
      <c r="I228" s="148"/>
      <c r="J228" s="219"/>
      <c r="K228" s="31"/>
      <c r="L228" s="32"/>
      <c r="M228" s="149"/>
      <c r="N228" s="150"/>
      <c r="O228" s="57"/>
      <c r="P228" s="57"/>
      <c r="Q228" s="57"/>
      <c r="R228" s="57"/>
      <c r="S228" s="57"/>
      <c r="T228" s="58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196</v>
      </c>
      <c r="AU228" s="16" t="s">
        <v>127</v>
      </c>
    </row>
    <row r="229" spans="1:65" s="2" customFormat="1" ht="21.75" customHeight="1" x14ac:dyDescent="0.2">
      <c r="A229" s="31"/>
      <c r="B229" s="139"/>
      <c r="C229" s="214" t="s">
        <v>361</v>
      </c>
      <c r="D229" s="214" t="s">
        <v>122</v>
      </c>
      <c r="E229" s="215" t="s">
        <v>362</v>
      </c>
      <c r="F229" s="216" t="s">
        <v>363</v>
      </c>
      <c r="G229" s="217" t="s">
        <v>184</v>
      </c>
      <c r="H229" s="218">
        <v>1</v>
      </c>
      <c r="I229" s="140"/>
      <c r="J229" s="240">
        <f>ROUND(I229*H229,2)</f>
        <v>0</v>
      </c>
      <c r="K229" s="141"/>
      <c r="L229" s="32"/>
      <c r="M229" s="142" t="s">
        <v>1</v>
      </c>
      <c r="N229" s="143" t="s">
        <v>39</v>
      </c>
      <c r="O229" s="57"/>
      <c r="P229" s="144">
        <f>O229*H229</f>
        <v>0</v>
      </c>
      <c r="Q229" s="144">
        <v>2E-3</v>
      </c>
      <c r="R229" s="144">
        <f>Q229*H229</f>
        <v>2E-3</v>
      </c>
      <c r="S229" s="144">
        <v>0</v>
      </c>
      <c r="T229" s="14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6" t="s">
        <v>157</v>
      </c>
      <c r="AT229" s="146" t="s">
        <v>122</v>
      </c>
      <c r="AU229" s="146" t="s">
        <v>127</v>
      </c>
      <c r="AY229" s="16" t="s">
        <v>119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6" t="s">
        <v>127</v>
      </c>
      <c r="BK229" s="147">
        <f>ROUND(I229*H229,2)</f>
        <v>0</v>
      </c>
      <c r="BL229" s="16" t="s">
        <v>157</v>
      </c>
      <c r="BM229" s="146" t="s">
        <v>364</v>
      </c>
    </row>
    <row r="230" spans="1:65" s="2" customFormat="1" x14ac:dyDescent="0.2">
      <c r="A230" s="31"/>
      <c r="B230" s="32"/>
      <c r="C230" s="219"/>
      <c r="D230" s="220" t="s">
        <v>129</v>
      </c>
      <c r="E230" s="219"/>
      <c r="F230" s="221" t="s">
        <v>363</v>
      </c>
      <c r="G230" s="219"/>
      <c r="H230" s="219"/>
      <c r="I230" s="148"/>
      <c r="J230" s="219"/>
      <c r="K230" s="31"/>
      <c r="L230" s="32"/>
      <c r="M230" s="149"/>
      <c r="N230" s="150"/>
      <c r="O230" s="57"/>
      <c r="P230" s="57"/>
      <c r="Q230" s="57"/>
      <c r="R230" s="57"/>
      <c r="S230" s="57"/>
      <c r="T230" s="58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129</v>
      </c>
      <c r="AU230" s="16" t="s">
        <v>127</v>
      </c>
    </row>
    <row r="231" spans="1:65" s="2" customFormat="1" ht="39" x14ac:dyDescent="0.2">
      <c r="A231" s="31"/>
      <c r="B231" s="32"/>
      <c r="C231" s="219"/>
      <c r="D231" s="220" t="s">
        <v>196</v>
      </c>
      <c r="E231" s="219"/>
      <c r="F231" s="226" t="s">
        <v>365</v>
      </c>
      <c r="G231" s="219"/>
      <c r="H231" s="219"/>
      <c r="I231" s="148"/>
      <c r="J231" s="219"/>
      <c r="K231" s="31"/>
      <c r="L231" s="32"/>
      <c r="M231" s="149"/>
      <c r="N231" s="150"/>
      <c r="O231" s="57"/>
      <c r="P231" s="57"/>
      <c r="Q231" s="57"/>
      <c r="R231" s="57"/>
      <c r="S231" s="57"/>
      <c r="T231" s="58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6" t="s">
        <v>196</v>
      </c>
      <c r="AU231" s="16" t="s">
        <v>127</v>
      </c>
    </row>
    <row r="232" spans="1:65" s="2" customFormat="1" ht="21.75" customHeight="1" x14ac:dyDescent="0.2">
      <c r="A232" s="31"/>
      <c r="B232" s="139"/>
      <c r="C232" s="214" t="s">
        <v>366</v>
      </c>
      <c r="D232" s="214" t="s">
        <v>122</v>
      </c>
      <c r="E232" s="215" t="s">
        <v>367</v>
      </c>
      <c r="F232" s="216" t="s">
        <v>368</v>
      </c>
      <c r="G232" s="217" t="s">
        <v>184</v>
      </c>
      <c r="H232" s="218">
        <v>1</v>
      </c>
      <c r="I232" s="140"/>
      <c r="J232" s="240">
        <f>ROUND(I232*H232,2)</f>
        <v>0</v>
      </c>
      <c r="K232" s="141"/>
      <c r="L232" s="32"/>
      <c r="M232" s="142" t="s">
        <v>1</v>
      </c>
      <c r="N232" s="143" t="s">
        <v>39</v>
      </c>
      <c r="O232" s="57"/>
      <c r="P232" s="144">
        <f>O232*H232</f>
        <v>0</v>
      </c>
      <c r="Q232" s="144">
        <v>2.4199999999999998E-3</v>
      </c>
      <c r="R232" s="144">
        <f>Q232*H232</f>
        <v>2.4199999999999998E-3</v>
      </c>
      <c r="S232" s="144">
        <v>0</v>
      </c>
      <c r="T232" s="14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46" t="s">
        <v>157</v>
      </c>
      <c r="AT232" s="146" t="s">
        <v>122</v>
      </c>
      <c r="AU232" s="146" t="s">
        <v>127</v>
      </c>
      <c r="AY232" s="16" t="s">
        <v>119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6" t="s">
        <v>127</v>
      </c>
      <c r="BK232" s="147">
        <f>ROUND(I232*H232,2)</f>
        <v>0</v>
      </c>
      <c r="BL232" s="16" t="s">
        <v>157</v>
      </c>
      <c r="BM232" s="146" t="s">
        <v>369</v>
      </c>
    </row>
    <row r="233" spans="1:65" s="2" customFormat="1" ht="19.5" x14ac:dyDescent="0.2">
      <c r="A233" s="31"/>
      <c r="B233" s="32"/>
      <c r="C233" s="219"/>
      <c r="D233" s="220" t="s">
        <v>129</v>
      </c>
      <c r="E233" s="219"/>
      <c r="F233" s="221" t="s">
        <v>370</v>
      </c>
      <c r="G233" s="219"/>
      <c r="H233" s="219"/>
      <c r="I233" s="148"/>
      <c r="J233" s="219"/>
      <c r="K233" s="31"/>
      <c r="L233" s="32"/>
      <c r="M233" s="149"/>
      <c r="N233" s="150"/>
      <c r="O233" s="57"/>
      <c r="P233" s="57"/>
      <c r="Q233" s="57"/>
      <c r="R233" s="57"/>
      <c r="S233" s="57"/>
      <c r="T233" s="58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6" t="s">
        <v>129</v>
      </c>
      <c r="AU233" s="16" t="s">
        <v>127</v>
      </c>
    </row>
    <row r="234" spans="1:65" s="2" customFormat="1" ht="16.5" customHeight="1" x14ac:dyDescent="0.2">
      <c r="A234" s="31"/>
      <c r="B234" s="139"/>
      <c r="C234" s="214" t="s">
        <v>371</v>
      </c>
      <c r="D234" s="214" t="s">
        <v>122</v>
      </c>
      <c r="E234" s="215" t="s">
        <v>372</v>
      </c>
      <c r="F234" s="216" t="s">
        <v>373</v>
      </c>
      <c r="G234" s="217" t="s">
        <v>352</v>
      </c>
      <c r="H234" s="218">
        <v>2</v>
      </c>
      <c r="I234" s="140"/>
      <c r="J234" s="240">
        <f>ROUND(I234*H234,2)</f>
        <v>0</v>
      </c>
      <c r="K234" s="141"/>
      <c r="L234" s="32"/>
      <c r="M234" s="142" t="s">
        <v>1</v>
      </c>
      <c r="N234" s="143" t="s">
        <v>39</v>
      </c>
      <c r="O234" s="57"/>
      <c r="P234" s="144">
        <f>O234*H234</f>
        <v>0</v>
      </c>
      <c r="Q234" s="144">
        <v>0</v>
      </c>
      <c r="R234" s="144">
        <f>Q234*H234</f>
        <v>0</v>
      </c>
      <c r="S234" s="144">
        <v>1.9460000000000002E-2</v>
      </c>
      <c r="T234" s="145">
        <f>S234*H234</f>
        <v>3.8920000000000003E-2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6" t="s">
        <v>157</v>
      </c>
      <c r="AT234" s="146" t="s">
        <v>122</v>
      </c>
      <c r="AU234" s="146" t="s">
        <v>127</v>
      </c>
      <c r="AY234" s="16" t="s">
        <v>119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6" t="s">
        <v>127</v>
      </c>
      <c r="BK234" s="147">
        <f>ROUND(I234*H234,2)</f>
        <v>0</v>
      </c>
      <c r="BL234" s="16" t="s">
        <v>157</v>
      </c>
      <c r="BM234" s="146" t="s">
        <v>374</v>
      </c>
    </row>
    <row r="235" spans="1:65" s="2" customFormat="1" x14ac:dyDescent="0.2">
      <c r="A235" s="31"/>
      <c r="B235" s="32"/>
      <c r="C235" s="219"/>
      <c r="D235" s="220" t="s">
        <v>129</v>
      </c>
      <c r="E235" s="219"/>
      <c r="F235" s="221" t="s">
        <v>375</v>
      </c>
      <c r="G235" s="219"/>
      <c r="H235" s="219"/>
      <c r="I235" s="148"/>
      <c r="J235" s="219"/>
      <c r="K235" s="31"/>
      <c r="L235" s="32"/>
      <c r="M235" s="149"/>
      <c r="N235" s="150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129</v>
      </c>
      <c r="AU235" s="16" t="s">
        <v>127</v>
      </c>
    </row>
    <row r="236" spans="1:65" s="2" customFormat="1" ht="24.2" customHeight="1" x14ac:dyDescent="0.2">
      <c r="A236" s="31"/>
      <c r="B236" s="139"/>
      <c r="C236" s="214" t="s">
        <v>376</v>
      </c>
      <c r="D236" s="214" t="s">
        <v>122</v>
      </c>
      <c r="E236" s="215" t="s">
        <v>377</v>
      </c>
      <c r="F236" s="216" t="s">
        <v>378</v>
      </c>
      <c r="G236" s="217" t="s">
        <v>352</v>
      </c>
      <c r="H236" s="218">
        <v>1</v>
      </c>
      <c r="I236" s="140"/>
      <c r="J236" s="240">
        <f>ROUND(I236*H236,2)</f>
        <v>0</v>
      </c>
      <c r="K236" s="141"/>
      <c r="L236" s="32"/>
      <c r="M236" s="142" t="s">
        <v>1</v>
      </c>
      <c r="N236" s="143" t="s">
        <v>39</v>
      </c>
      <c r="O236" s="57"/>
      <c r="P236" s="144">
        <f>O236*H236</f>
        <v>0</v>
      </c>
      <c r="Q236" s="144">
        <v>1.9210000000000001E-2</v>
      </c>
      <c r="R236" s="144">
        <f>Q236*H236</f>
        <v>1.9210000000000001E-2</v>
      </c>
      <c r="S236" s="144">
        <v>0</v>
      </c>
      <c r="T236" s="145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46" t="s">
        <v>157</v>
      </c>
      <c r="AT236" s="146" t="s">
        <v>122</v>
      </c>
      <c r="AU236" s="146" t="s">
        <v>127</v>
      </c>
      <c r="AY236" s="16" t="s">
        <v>119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6" t="s">
        <v>127</v>
      </c>
      <c r="BK236" s="147">
        <f>ROUND(I236*H236,2)</f>
        <v>0</v>
      </c>
      <c r="BL236" s="16" t="s">
        <v>157</v>
      </c>
      <c r="BM236" s="146" t="s">
        <v>379</v>
      </c>
    </row>
    <row r="237" spans="1:65" s="2" customFormat="1" ht="19.5" x14ac:dyDescent="0.2">
      <c r="A237" s="31"/>
      <c r="B237" s="32"/>
      <c r="C237" s="219"/>
      <c r="D237" s="220" t="s">
        <v>129</v>
      </c>
      <c r="E237" s="219"/>
      <c r="F237" s="221" t="s">
        <v>380</v>
      </c>
      <c r="G237" s="219"/>
      <c r="H237" s="219"/>
      <c r="I237" s="148"/>
      <c r="J237" s="219"/>
      <c r="K237" s="31"/>
      <c r="L237" s="32"/>
      <c r="M237" s="149"/>
      <c r="N237" s="150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129</v>
      </c>
      <c r="AU237" s="16" t="s">
        <v>127</v>
      </c>
    </row>
    <row r="238" spans="1:65" s="2" customFormat="1" ht="16.5" customHeight="1" x14ac:dyDescent="0.2">
      <c r="A238" s="31"/>
      <c r="B238" s="139"/>
      <c r="C238" s="214" t="s">
        <v>381</v>
      </c>
      <c r="D238" s="214" t="s">
        <v>122</v>
      </c>
      <c r="E238" s="215" t="s">
        <v>382</v>
      </c>
      <c r="F238" s="216" t="s">
        <v>383</v>
      </c>
      <c r="G238" s="217" t="s">
        <v>352</v>
      </c>
      <c r="H238" s="218">
        <v>2</v>
      </c>
      <c r="I238" s="140"/>
      <c r="J238" s="240">
        <f>ROUND(I238*H238,2)</f>
        <v>0</v>
      </c>
      <c r="K238" s="141"/>
      <c r="L238" s="32"/>
      <c r="M238" s="142" t="s">
        <v>1</v>
      </c>
      <c r="N238" s="143" t="s">
        <v>39</v>
      </c>
      <c r="O238" s="57"/>
      <c r="P238" s="144">
        <f>O238*H238</f>
        <v>0</v>
      </c>
      <c r="Q238" s="144">
        <v>0</v>
      </c>
      <c r="R238" s="144">
        <f>Q238*H238</f>
        <v>0</v>
      </c>
      <c r="S238" s="144">
        <v>2.2499999999999999E-2</v>
      </c>
      <c r="T238" s="145">
        <f>S238*H238</f>
        <v>4.4999999999999998E-2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6" t="s">
        <v>157</v>
      </c>
      <c r="AT238" s="146" t="s">
        <v>122</v>
      </c>
      <c r="AU238" s="146" t="s">
        <v>127</v>
      </c>
      <c r="AY238" s="16" t="s">
        <v>119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6" t="s">
        <v>127</v>
      </c>
      <c r="BK238" s="147">
        <f>ROUND(I238*H238,2)</f>
        <v>0</v>
      </c>
      <c r="BL238" s="16" t="s">
        <v>157</v>
      </c>
      <c r="BM238" s="146" t="s">
        <v>384</v>
      </c>
    </row>
    <row r="239" spans="1:65" s="2" customFormat="1" x14ac:dyDescent="0.2">
      <c r="A239" s="31"/>
      <c r="B239" s="32"/>
      <c r="C239" s="219"/>
      <c r="D239" s="220" t="s">
        <v>129</v>
      </c>
      <c r="E239" s="219"/>
      <c r="F239" s="221" t="s">
        <v>383</v>
      </c>
      <c r="G239" s="219"/>
      <c r="H239" s="219"/>
      <c r="I239" s="148"/>
      <c r="J239" s="219"/>
      <c r="K239" s="31"/>
      <c r="L239" s="32"/>
      <c r="M239" s="149"/>
      <c r="N239" s="150"/>
      <c r="O239" s="57"/>
      <c r="P239" s="57"/>
      <c r="Q239" s="57"/>
      <c r="R239" s="57"/>
      <c r="S239" s="57"/>
      <c r="T239" s="58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6" t="s">
        <v>129</v>
      </c>
      <c r="AU239" s="16" t="s">
        <v>127</v>
      </c>
    </row>
    <row r="240" spans="1:65" s="2" customFormat="1" ht="24.2" customHeight="1" x14ac:dyDescent="0.2">
      <c r="A240" s="31"/>
      <c r="B240" s="139"/>
      <c r="C240" s="214" t="s">
        <v>385</v>
      </c>
      <c r="D240" s="214" t="s">
        <v>122</v>
      </c>
      <c r="E240" s="215" t="s">
        <v>386</v>
      </c>
      <c r="F240" s="216" t="s">
        <v>387</v>
      </c>
      <c r="G240" s="217" t="s">
        <v>352</v>
      </c>
      <c r="H240" s="218">
        <v>1</v>
      </c>
      <c r="I240" s="140"/>
      <c r="J240" s="240">
        <f>ROUND(I240*H240,2)</f>
        <v>0</v>
      </c>
      <c r="K240" s="141"/>
      <c r="L240" s="32"/>
      <c r="M240" s="142" t="s">
        <v>1</v>
      </c>
      <c r="N240" s="143" t="s">
        <v>39</v>
      </c>
      <c r="O240" s="57"/>
      <c r="P240" s="144">
        <f>O240*H240</f>
        <v>0</v>
      </c>
      <c r="Q240" s="144">
        <v>1.2999999999999999E-3</v>
      </c>
      <c r="R240" s="144">
        <f>Q240*H240</f>
        <v>1.2999999999999999E-3</v>
      </c>
      <c r="S240" s="144">
        <v>0</v>
      </c>
      <c r="T240" s="14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6" t="s">
        <v>157</v>
      </c>
      <c r="AT240" s="146" t="s">
        <v>122</v>
      </c>
      <c r="AU240" s="146" t="s">
        <v>127</v>
      </c>
      <c r="AY240" s="16" t="s">
        <v>119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6" t="s">
        <v>127</v>
      </c>
      <c r="BK240" s="147">
        <f>ROUND(I240*H240,2)</f>
        <v>0</v>
      </c>
      <c r="BL240" s="16" t="s">
        <v>157</v>
      </c>
      <c r="BM240" s="146" t="s">
        <v>388</v>
      </c>
    </row>
    <row r="241" spans="1:65" s="2" customFormat="1" ht="19.5" x14ac:dyDescent="0.2">
      <c r="A241" s="31"/>
      <c r="B241" s="32"/>
      <c r="C241" s="219"/>
      <c r="D241" s="220" t="s">
        <v>129</v>
      </c>
      <c r="E241" s="219"/>
      <c r="F241" s="221" t="s">
        <v>387</v>
      </c>
      <c r="G241" s="219"/>
      <c r="H241" s="219"/>
      <c r="I241" s="148"/>
      <c r="J241" s="219"/>
      <c r="K241" s="31"/>
      <c r="L241" s="32"/>
      <c r="M241" s="149"/>
      <c r="N241" s="150"/>
      <c r="O241" s="57"/>
      <c r="P241" s="57"/>
      <c r="Q241" s="57"/>
      <c r="R241" s="57"/>
      <c r="S241" s="57"/>
      <c r="T241" s="58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129</v>
      </c>
      <c r="AU241" s="16" t="s">
        <v>127</v>
      </c>
    </row>
    <row r="242" spans="1:65" s="2" customFormat="1" ht="19.5" x14ac:dyDescent="0.2">
      <c r="A242" s="31"/>
      <c r="B242" s="32"/>
      <c r="C242" s="219"/>
      <c r="D242" s="220" t="s">
        <v>196</v>
      </c>
      <c r="E242" s="219"/>
      <c r="F242" s="226" t="s">
        <v>389</v>
      </c>
      <c r="G242" s="219"/>
      <c r="H242" s="219"/>
      <c r="I242" s="148"/>
      <c r="J242" s="219"/>
      <c r="K242" s="31"/>
      <c r="L242" s="32"/>
      <c r="M242" s="149"/>
      <c r="N242" s="150"/>
      <c r="O242" s="57"/>
      <c r="P242" s="57"/>
      <c r="Q242" s="57"/>
      <c r="R242" s="57"/>
      <c r="S242" s="57"/>
      <c r="T242" s="58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6" t="s">
        <v>196</v>
      </c>
      <c r="AU242" s="16" t="s">
        <v>127</v>
      </c>
    </row>
    <row r="243" spans="1:65" s="2" customFormat="1" ht="24.2" customHeight="1" x14ac:dyDescent="0.2">
      <c r="A243" s="31"/>
      <c r="B243" s="139"/>
      <c r="C243" s="214" t="s">
        <v>390</v>
      </c>
      <c r="D243" s="214" t="s">
        <v>122</v>
      </c>
      <c r="E243" s="215" t="s">
        <v>391</v>
      </c>
      <c r="F243" s="216" t="s">
        <v>392</v>
      </c>
      <c r="G243" s="217" t="s">
        <v>352</v>
      </c>
      <c r="H243" s="218">
        <v>1</v>
      </c>
      <c r="I243" s="140"/>
      <c r="J243" s="240">
        <f>ROUND(I243*H243,2)</f>
        <v>0</v>
      </c>
      <c r="K243" s="141"/>
      <c r="L243" s="32"/>
      <c r="M243" s="142" t="s">
        <v>1</v>
      </c>
      <c r="N243" s="143" t="s">
        <v>39</v>
      </c>
      <c r="O243" s="57"/>
      <c r="P243" s="144">
        <f>O243*H243</f>
        <v>0</v>
      </c>
      <c r="Q243" s="144">
        <v>1.2999999999999999E-3</v>
      </c>
      <c r="R243" s="144">
        <f>Q243*H243</f>
        <v>1.2999999999999999E-3</v>
      </c>
      <c r="S243" s="144">
        <v>0</v>
      </c>
      <c r="T243" s="145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46" t="s">
        <v>157</v>
      </c>
      <c r="AT243" s="146" t="s">
        <v>122</v>
      </c>
      <c r="AU243" s="146" t="s">
        <v>127</v>
      </c>
      <c r="AY243" s="16" t="s">
        <v>119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6" t="s">
        <v>127</v>
      </c>
      <c r="BK243" s="147">
        <f>ROUND(I243*H243,2)</f>
        <v>0</v>
      </c>
      <c r="BL243" s="16" t="s">
        <v>157</v>
      </c>
      <c r="BM243" s="146" t="s">
        <v>393</v>
      </c>
    </row>
    <row r="244" spans="1:65" s="2" customFormat="1" ht="19.5" x14ac:dyDescent="0.2">
      <c r="A244" s="31"/>
      <c r="B244" s="32"/>
      <c r="C244" s="219"/>
      <c r="D244" s="220" t="s">
        <v>129</v>
      </c>
      <c r="E244" s="219"/>
      <c r="F244" s="221" t="s">
        <v>392</v>
      </c>
      <c r="G244" s="219"/>
      <c r="H244" s="219"/>
      <c r="I244" s="148"/>
      <c r="J244" s="219"/>
      <c r="K244" s="31"/>
      <c r="L244" s="32"/>
      <c r="M244" s="149"/>
      <c r="N244" s="150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129</v>
      </c>
      <c r="AU244" s="16" t="s">
        <v>127</v>
      </c>
    </row>
    <row r="245" spans="1:65" s="2" customFormat="1" ht="19.5" x14ac:dyDescent="0.2">
      <c r="A245" s="31"/>
      <c r="B245" s="32"/>
      <c r="C245" s="219"/>
      <c r="D245" s="220" t="s">
        <v>196</v>
      </c>
      <c r="E245" s="219"/>
      <c r="F245" s="226" t="s">
        <v>389</v>
      </c>
      <c r="G245" s="219"/>
      <c r="H245" s="219"/>
      <c r="I245" s="148"/>
      <c r="J245" s="219"/>
      <c r="K245" s="31"/>
      <c r="L245" s="32"/>
      <c r="M245" s="149"/>
      <c r="N245" s="150"/>
      <c r="O245" s="57"/>
      <c r="P245" s="57"/>
      <c r="Q245" s="57"/>
      <c r="R245" s="57"/>
      <c r="S245" s="57"/>
      <c r="T245" s="58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6" t="s">
        <v>196</v>
      </c>
      <c r="AU245" s="16" t="s">
        <v>127</v>
      </c>
    </row>
    <row r="246" spans="1:65" s="2" customFormat="1" ht="24.2" customHeight="1" x14ac:dyDescent="0.2">
      <c r="A246" s="31"/>
      <c r="B246" s="139"/>
      <c r="C246" s="214" t="s">
        <v>394</v>
      </c>
      <c r="D246" s="214" t="s">
        <v>122</v>
      </c>
      <c r="E246" s="215" t="s">
        <v>395</v>
      </c>
      <c r="F246" s="216" t="s">
        <v>396</v>
      </c>
      <c r="G246" s="217" t="s">
        <v>352</v>
      </c>
      <c r="H246" s="218">
        <v>1</v>
      </c>
      <c r="I246" s="140"/>
      <c r="J246" s="240">
        <f>ROUND(I246*H246,2)</f>
        <v>0</v>
      </c>
      <c r="K246" s="141"/>
      <c r="L246" s="32"/>
      <c r="M246" s="142" t="s">
        <v>1</v>
      </c>
      <c r="N246" s="143" t="s">
        <v>39</v>
      </c>
      <c r="O246" s="57"/>
      <c r="P246" s="144">
        <f>O246*H246</f>
        <v>0</v>
      </c>
      <c r="Q246" s="144">
        <v>1.1000000000000001E-3</v>
      </c>
      <c r="R246" s="144">
        <f>Q246*H246</f>
        <v>1.1000000000000001E-3</v>
      </c>
      <c r="S246" s="144">
        <v>0</v>
      </c>
      <c r="T246" s="145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46" t="s">
        <v>157</v>
      </c>
      <c r="AT246" s="146" t="s">
        <v>122</v>
      </c>
      <c r="AU246" s="146" t="s">
        <v>127</v>
      </c>
      <c r="AY246" s="16" t="s">
        <v>119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6" t="s">
        <v>127</v>
      </c>
      <c r="BK246" s="147">
        <f>ROUND(I246*H246,2)</f>
        <v>0</v>
      </c>
      <c r="BL246" s="16" t="s">
        <v>157</v>
      </c>
      <c r="BM246" s="146" t="s">
        <v>397</v>
      </c>
    </row>
    <row r="247" spans="1:65" s="2" customFormat="1" ht="19.5" x14ac:dyDescent="0.2">
      <c r="A247" s="31"/>
      <c r="B247" s="32"/>
      <c r="C247" s="219"/>
      <c r="D247" s="220" t="s">
        <v>129</v>
      </c>
      <c r="E247" s="219"/>
      <c r="F247" s="221" t="s">
        <v>396</v>
      </c>
      <c r="G247" s="219"/>
      <c r="H247" s="219"/>
      <c r="I247" s="148"/>
      <c r="J247" s="219"/>
      <c r="K247" s="31"/>
      <c r="L247" s="32"/>
      <c r="M247" s="149"/>
      <c r="N247" s="150"/>
      <c r="O247" s="57"/>
      <c r="P247" s="57"/>
      <c r="Q247" s="57"/>
      <c r="R247" s="57"/>
      <c r="S247" s="57"/>
      <c r="T247" s="58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129</v>
      </c>
      <c r="AU247" s="16" t="s">
        <v>127</v>
      </c>
    </row>
    <row r="248" spans="1:65" s="2" customFormat="1" ht="24.2" customHeight="1" x14ac:dyDescent="0.2">
      <c r="A248" s="31"/>
      <c r="B248" s="139"/>
      <c r="C248" s="214" t="s">
        <v>398</v>
      </c>
      <c r="D248" s="214" t="s">
        <v>122</v>
      </c>
      <c r="E248" s="215" t="s">
        <v>399</v>
      </c>
      <c r="F248" s="216" t="s">
        <v>400</v>
      </c>
      <c r="G248" s="217" t="s">
        <v>352</v>
      </c>
      <c r="H248" s="218">
        <v>1</v>
      </c>
      <c r="I248" s="140"/>
      <c r="J248" s="240">
        <f>ROUND(I248*H248,2)</f>
        <v>0</v>
      </c>
      <c r="K248" s="141"/>
      <c r="L248" s="32"/>
      <c r="M248" s="142" t="s">
        <v>1</v>
      </c>
      <c r="N248" s="143" t="s">
        <v>39</v>
      </c>
      <c r="O248" s="57"/>
      <c r="P248" s="144">
        <f>O248*H248</f>
        <v>0</v>
      </c>
      <c r="Q248" s="144">
        <v>3.0000000000000001E-3</v>
      </c>
      <c r="R248" s="144">
        <f>Q248*H248</f>
        <v>3.0000000000000001E-3</v>
      </c>
      <c r="S248" s="144">
        <v>0</v>
      </c>
      <c r="T248" s="145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46" t="s">
        <v>157</v>
      </c>
      <c r="AT248" s="146" t="s">
        <v>122</v>
      </c>
      <c r="AU248" s="146" t="s">
        <v>127</v>
      </c>
      <c r="AY248" s="16" t="s">
        <v>119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6" t="s">
        <v>127</v>
      </c>
      <c r="BK248" s="147">
        <f>ROUND(I248*H248,2)</f>
        <v>0</v>
      </c>
      <c r="BL248" s="16" t="s">
        <v>157</v>
      </c>
      <c r="BM248" s="146" t="s">
        <v>401</v>
      </c>
    </row>
    <row r="249" spans="1:65" s="2" customFormat="1" x14ac:dyDescent="0.2">
      <c r="A249" s="31"/>
      <c r="B249" s="32"/>
      <c r="C249" s="219"/>
      <c r="D249" s="220" t="s">
        <v>129</v>
      </c>
      <c r="E249" s="219"/>
      <c r="F249" s="221" t="s">
        <v>400</v>
      </c>
      <c r="G249" s="219"/>
      <c r="H249" s="219"/>
      <c r="I249" s="148"/>
      <c r="J249" s="219"/>
      <c r="K249" s="31"/>
      <c r="L249" s="32"/>
      <c r="M249" s="149"/>
      <c r="N249" s="150"/>
      <c r="O249" s="57"/>
      <c r="P249" s="57"/>
      <c r="Q249" s="57"/>
      <c r="R249" s="57"/>
      <c r="S249" s="57"/>
      <c r="T249" s="58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6" t="s">
        <v>129</v>
      </c>
      <c r="AU249" s="16" t="s">
        <v>127</v>
      </c>
    </row>
    <row r="250" spans="1:65" s="2" customFormat="1" ht="24.2" customHeight="1" x14ac:dyDescent="0.2">
      <c r="A250" s="31"/>
      <c r="B250" s="139"/>
      <c r="C250" s="214" t="s">
        <v>402</v>
      </c>
      <c r="D250" s="214" t="s">
        <v>122</v>
      </c>
      <c r="E250" s="215" t="s">
        <v>403</v>
      </c>
      <c r="F250" s="216" t="s">
        <v>404</v>
      </c>
      <c r="G250" s="217" t="s">
        <v>352</v>
      </c>
      <c r="H250" s="218">
        <v>1</v>
      </c>
      <c r="I250" s="140"/>
      <c r="J250" s="240">
        <f>ROUND(I250*H250,2)</f>
        <v>0</v>
      </c>
      <c r="K250" s="141"/>
      <c r="L250" s="32"/>
      <c r="M250" s="142" t="s">
        <v>1</v>
      </c>
      <c r="N250" s="143" t="s">
        <v>39</v>
      </c>
      <c r="O250" s="57"/>
      <c r="P250" s="144">
        <f>O250*H250</f>
        <v>0</v>
      </c>
      <c r="Q250" s="144">
        <v>1.2999999999999999E-3</v>
      </c>
      <c r="R250" s="144">
        <f>Q250*H250</f>
        <v>1.2999999999999999E-3</v>
      </c>
      <c r="S250" s="144">
        <v>0</v>
      </c>
      <c r="T250" s="145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46" t="s">
        <v>157</v>
      </c>
      <c r="AT250" s="146" t="s">
        <v>122</v>
      </c>
      <c r="AU250" s="146" t="s">
        <v>127</v>
      </c>
      <c r="AY250" s="16" t="s">
        <v>119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6" t="s">
        <v>127</v>
      </c>
      <c r="BK250" s="147">
        <f>ROUND(I250*H250,2)</f>
        <v>0</v>
      </c>
      <c r="BL250" s="16" t="s">
        <v>157</v>
      </c>
      <c r="BM250" s="146" t="s">
        <v>405</v>
      </c>
    </row>
    <row r="251" spans="1:65" s="2" customFormat="1" ht="19.5" x14ac:dyDescent="0.2">
      <c r="A251" s="31"/>
      <c r="B251" s="32"/>
      <c r="C251" s="219"/>
      <c r="D251" s="220" t="s">
        <v>129</v>
      </c>
      <c r="E251" s="219"/>
      <c r="F251" s="221" t="s">
        <v>406</v>
      </c>
      <c r="G251" s="219"/>
      <c r="H251" s="219"/>
      <c r="I251" s="148"/>
      <c r="J251" s="219"/>
      <c r="K251" s="31"/>
      <c r="L251" s="32"/>
      <c r="M251" s="149"/>
      <c r="N251" s="150"/>
      <c r="O251" s="57"/>
      <c r="P251" s="57"/>
      <c r="Q251" s="57"/>
      <c r="R251" s="57"/>
      <c r="S251" s="57"/>
      <c r="T251" s="58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6" t="s">
        <v>129</v>
      </c>
      <c r="AU251" s="16" t="s">
        <v>127</v>
      </c>
    </row>
    <row r="252" spans="1:65" s="2" customFormat="1" ht="33" customHeight="1" x14ac:dyDescent="0.2">
      <c r="A252" s="31"/>
      <c r="B252" s="139"/>
      <c r="C252" s="214" t="s">
        <v>407</v>
      </c>
      <c r="D252" s="214" t="s">
        <v>122</v>
      </c>
      <c r="E252" s="215" t="s">
        <v>408</v>
      </c>
      <c r="F252" s="216" t="s">
        <v>409</v>
      </c>
      <c r="G252" s="217" t="s">
        <v>125</v>
      </c>
      <c r="H252" s="218">
        <v>0.13400000000000001</v>
      </c>
      <c r="I252" s="140"/>
      <c r="J252" s="240">
        <f>ROUND(I252*H252,2)</f>
        <v>0</v>
      </c>
      <c r="K252" s="141"/>
      <c r="L252" s="32"/>
      <c r="M252" s="142" t="s">
        <v>1</v>
      </c>
      <c r="N252" s="143" t="s">
        <v>39</v>
      </c>
      <c r="O252" s="57"/>
      <c r="P252" s="144">
        <f>O252*H252</f>
        <v>0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46" t="s">
        <v>157</v>
      </c>
      <c r="AT252" s="146" t="s">
        <v>122</v>
      </c>
      <c r="AU252" s="146" t="s">
        <v>127</v>
      </c>
      <c r="AY252" s="16" t="s">
        <v>119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6" t="s">
        <v>127</v>
      </c>
      <c r="BK252" s="147">
        <f>ROUND(I252*H252,2)</f>
        <v>0</v>
      </c>
      <c r="BL252" s="16" t="s">
        <v>157</v>
      </c>
      <c r="BM252" s="146" t="s">
        <v>410</v>
      </c>
    </row>
    <row r="253" spans="1:65" s="2" customFormat="1" ht="29.25" x14ac:dyDescent="0.2">
      <c r="A253" s="31"/>
      <c r="B253" s="32"/>
      <c r="C253" s="219"/>
      <c r="D253" s="220" t="s">
        <v>129</v>
      </c>
      <c r="E253" s="219"/>
      <c r="F253" s="221" t="s">
        <v>411</v>
      </c>
      <c r="G253" s="219"/>
      <c r="H253" s="219"/>
      <c r="I253" s="148"/>
      <c r="J253" s="219"/>
      <c r="K253" s="31"/>
      <c r="L253" s="32"/>
      <c r="M253" s="149"/>
      <c r="N253" s="150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129</v>
      </c>
      <c r="AU253" s="16" t="s">
        <v>127</v>
      </c>
    </row>
    <row r="254" spans="1:65" s="2" customFormat="1" ht="24.2" customHeight="1" x14ac:dyDescent="0.2">
      <c r="A254" s="31"/>
      <c r="B254" s="139"/>
      <c r="C254" s="227" t="s">
        <v>412</v>
      </c>
      <c r="D254" s="227" t="s">
        <v>413</v>
      </c>
      <c r="E254" s="228" t="s">
        <v>414</v>
      </c>
      <c r="F254" s="229" t="s">
        <v>415</v>
      </c>
      <c r="G254" s="230" t="s">
        <v>184</v>
      </c>
      <c r="H254" s="231">
        <v>4</v>
      </c>
      <c r="I254" s="151"/>
      <c r="J254" s="243">
        <f>ROUND(I254*H254,2)</f>
        <v>0</v>
      </c>
      <c r="K254" s="152"/>
      <c r="L254" s="153"/>
      <c r="M254" s="154" t="s">
        <v>1</v>
      </c>
      <c r="N254" s="155" t="s">
        <v>39</v>
      </c>
      <c r="O254" s="57"/>
      <c r="P254" s="144">
        <f>O254*H254</f>
        <v>0</v>
      </c>
      <c r="Q254" s="144">
        <v>3.1E-4</v>
      </c>
      <c r="R254" s="144">
        <f>Q254*H254</f>
        <v>1.24E-3</v>
      </c>
      <c r="S254" s="144">
        <v>0</v>
      </c>
      <c r="T254" s="14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46" t="s">
        <v>287</v>
      </c>
      <c r="AT254" s="146" t="s">
        <v>413</v>
      </c>
      <c r="AU254" s="146" t="s">
        <v>127</v>
      </c>
      <c r="AY254" s="16" t="s">
        <v>119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6" t="s">
        <v>127</v>
      </c>
      <c r="BK254" s="147">
        <f>ROUND(I254*H254,2)</f>
        <v>0</v>
      </c>
      <c r="BL254" s="16" t="s">
        <v>157</v>
      </c>
      <c r="BM254" s="146" t="s">
        <v>416</v>
      </c>
    </row>
    <row r="255" spans="1:65" s="2" customFormat="1" ht="19.5" x14ac:dyDescent="0.2">
      <c r="A255" s="31"/>
      <c r="B255" s="32"/>
      <c r="C255" s="219"/>
      <c r="D255" s="220" t="s">
        <v>129</v>
      </c>
      <c r="E255" s="219"/>
      <c r="F255" s="221" t="s">
        <v>415</v>
      </c>
      <c r="G255" s="219"/>
      <c r="H255" s="219"/>
      <c r="I255" s="148"/>
      <c r="J255" s="219"/>
      <c r="K255" s="31"/>
      <c r="L255" s="32"/>
      <c r="M255" s="149"/>
      <c r="N255" s="150"/>
      <c r="O255" s="57"/>
      <c r="P255" s="57"/>
      <c r="Q255" s="57"/>
      <c r="R255" s="57"/>
      <c r="S255" s="57"/>
      <c r="T255" s="58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6" t="s">
        <v>129</v>
      </c>
      <c r="AU255" s="16" t="s">
        <v>127</v>
      </c>
    </row>
    <row r="256" spans="1:65" s="2" customFormat="1" ht="21.75" customHeight="1" x14ac:dyDescent="0.2">
      <c r="A256" s="31"/>
      <c r="B256" s="139"/>
      <c r="C256" s="214" t="s">
        <v>417</v>
      </c>
      <c r="D256" s="214" t="s">
        <v>122</v>
      </c>
      <c r="E256" s="215" t="s">
        <v>418</v>
      </c>
      <c r="F256" s="216" t="s">
        <v>419</v>
      </c>
      <c r="G256" s="217" t="s">
        <v>352</v>
      </c>
      <c r="H256" s="218">
        <v>4</v>
      </c>
      <c r="I256" s="140"/>
      <c r="J256" s="240">
        <f>ROUND(I256*H256,2)</f>
        <v>0</v>
      </c>
      <c r="K256" s="141"/>
      <c r="L256" s="32"/>
      <c r="M256" s="142" t="s">
        <v>1</v>
      </c>
      <c r="N256" s="143" t="s">
        <v>39</v>
      </c>
      <c r="O256" s="57"/>
      <c r="P256" s="144">
        <f>O256*H256</f>
        <v>0</v>
      </c>
      <c r="Q256" s="144">
        <v>9.0000000000000006E-5</v>
      </c>
      <c r="R256" s="144">
        <f>Q256*H256</f>
        <v>3.6000000000000002E-4</v>
      </c>
      <c r="S256" s="144">
        <v>0</v>
      </c>
      <c r="T256" s="145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46" t="s">
        <v>157</v>
      </c>
      <c r="AT256" s="146" t="s">
        <v>122</v>
      </c>
      <c r="AU256" s="146" t="s">
        <v>127</v>
      </c>
      <c r="AY256" s="16" t="s">
        <v>119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6" t="s">
        <v>127</v>
      </c>
      <c r="BK256" s="147">
        <f>ROUND(I256*H256,2)</f>
        <v>0</v>
      </c>
      <c r="BL256" s="16" t="s">
        <v>157</v>
      </c>
      <c r="BM256" s="146" t="s">
        <v>420</v>
      </c>
    </row>
    <row r="257" spans="1:65" s="2" customFormat="1" ht="19.5" x14ac:dyDescent="0.2">
      <c r="A257" s="31"/>
      <c r="B257" s="32"/>
      <c r="C257" s="219"/>
      <c r="D257" s="220" t="s">
        <v>129</v>
      </c>
      <c r="E257" s="219"/>
      <c r="F257" s="221" t="s">
        <v>421</v>
      </c>
      <c r="G257" s="219"/>
      <c r="H257" s="219"/>
      <c r="I257" s="148"/>
      <c r="J257" s="219"/>
      <c r="K257" s="31"/>
      <c r="L257" s="32"/>
      <c r="M257" s="149"/>
      <c r="N257" s="150"/>
      <c r="O257" s="57"/>
      <c r="P257" s="57"/>
      <c r="Q257" s="57"/>
      <c r="R257" s="57"/>
      <c r="S257" s="57"/>
      <c r="T257" s="58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6" t="s">
        <v>129</v>
      </c>
      <c r="AU257" s="16" t="s">
        <v>127</v>
      </c>
    </row>
    <row r="258" spans="1:65" s="2" customFormat="1" ht="24.2" customHeight="1" x14ac:dyDescent="0.2">
      <c r="A258" s="31"/>
      <c r="B258" s="139"/>
      <c r="C258" s="214" t="s">
        <v>422</v>
      </c>
      <c r="D258" s="214" t="s">
        <v>122</v>
      </c>
      <c r="E258" s="215" t="s">
        <v>423</v>
      </c>
      <c r="F258" s="216" t="s">
        <v>424</v>
      </c>
      <c r="G258" s="217" t="s">
        <v>184</v>
      </c>
      <c r="H258" s="218">
        <v>1</v>
      </c>
      <c r="I258" s="140"/>
      <c r="J258" s="240">
        <f>ROUND(I258*H258,2)</f>
        <v>0</v>
      </c>
      <c r="K258" s="141"/>
      <c r="L258" s="32"/>
      <c r="M258" s="142" t="s">
        <v>1</v>
      </c>
      <c r="N258" s="143" t="s">
        <v>39</v>
      </c>
      <c r="O258" s="57"/>
      <c r="P258" s="144">
        <f>O258*H258</f>
        <v>0</v>
      </c>
      <c r="Q258" s="144">
        <v>1.7999999999999999E-2</v>
      </c>
      <c r="R258" s="144">
        <f>Q258*H258</f>
        <v>1.7999999999999999E-2</v>
      </c>
      <c r="S258" s="144">
        <v>0</v>
      </c>
      <c r="T258" s="145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46" t="s">
        <v>157</v>
      </c>
      <c r="AT258" s="146" t="s">
        <v>122</v>
      </c>
      <c r="AU258" s="146" t="s">
        <v>127</v>
      </c>
      <c r="AY258" s="16" t="s">
        <v>119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6" t="s">
        <v>127</v>
      </c>
      <c r="BK258" s="147">
        <f>ROUND(I258*H258,2)</f>
        <v>0</v>
      </c>
      <c r="BL258" s="16" t="s">
        <v>157</v>
      </c>
      <c r="BM258" s="146" t="s">
        <v>425</v>
      </c>
    </row>
    <row r="259" spans="1:65" s="2" customFormat="1" ht="19.5" x14ac:dyDescent="0.2">
      <c r="A259" s="31"/>
      <c r="B259" s="32"/>
      <c r="C259" s="219"/>
      <c r="D259" s="220" t="s">
        <v>129</v>
      </c>
      <c r="E259" s="219"/>
      <c r="F259" s="221" t="s">
        <v>426</v>
      </c>
      <c r="G259" s="219"/>
      <c r="H259" s="219"/>
      <c r="I259" s="148"/>
      <c r="J259" s="219"/>
      <c r="K259" s="31"/>
      <c r="L259" s="32"/>
      <c r="M259" s="149"/>
      <c r="N259" s="150"/>
      <c r="O259" s="57"/>
      <c r="P259" s="57"/>
      <c r="Q259" s="57"/>
      <c r="R259" s="57"/>
      <c r="S259" s="57"/>
      <c r="T259" s="58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6" t="s">
        <v>129</v>
      </c>
      <c r="AU259" s="16" t="s">
        <v>127</v>
      </c>
    </row>
    <row r="260" spans="1:65" s="2" customFormat="1" ht="29.25" x14ac:dyDescent="0.2">
      <c r="A260" s="31"/>
      <c r="B260" s="32"/>
      <c r="C260" s="219"/>
      <c r="D260" s="220" t="s">
        <v>196</v>
      </c>
      <c r="E260" s="219"/>
      <c r="F260" s="226" t="s">
        <v>427</v>
      </c>
      <c r="G260" s="219"/>
      <c r="H260" s="219"/>
      <c r="I260" s="148"/>
      <c r="J260" s="219"/>
      <c r="K260" s="31"/>
      <c r="L260" s="32"/>
      <c r="M260" s="149"/>
      <c r="N260" s="150"/>
      <c r="O260" s="57"/>
      <c r="P260" s="57"/>
      <c r="Q260" s="57"/>
      <c r="R260" s="57"/>
      <c r="S260" s="57"/>
      <c r="T260" s="58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6" t="s">
        <v>196</v>
      </c>
      <c r="AU260" s="16" t="s">
        <v>127</v>
      </c>
    </row>
    <row r="261" spans="1:65" s="2" customFormat="1" ht="16.5" customHeight="1" x14ac:dyDescent="0.2">
      <c r="A261" s="31"/>
      <c r="B261" s="139"/>
      <c r="C261" s="214" t="s">
        <v>428</v>
      </c>
      <c r="D261" s="214" t="s">
        <v>122</v>
      </c>
      <c r="E261" s="215" t="s">
        <v>429</v>
      </c>
      <c r="F261" s="216" t="s">
        <v>430</v>
      </c>
      <c r="G261" s="217" t="s">
        <v>352</v>
      </c>
      <c r="H261" s="218">
        <v>2</v>
      </c>
      <c r="I261" s="140"/>
      <c r="J261" s="240">
        <f>ROUND(I261*H261,2)</f>
        <v>0</v>
      </c>
      <c r="K261" s="141"/>
      <c r="L261" s="32"/>
      <c r="M261" s="142" t="s">
        <v>1</v>
      </c>
      <c r="N261" s="143" t="s">
        <v>39</v>
      </c>
      <c r="O261" s="57"/>
      <c r="P261" s="144">
        <f>O261*H261</f>
        <v>0</v>
      </c>
      <c r="Q261" s="144">
        <v>0</v>
      </c>
      <c r="R261" s="144">
        <f>Q261*H261</f>
        <v>0</v>
      </c>
      <c r="S261" s="144">
        <v>1.56E-3</v>
      </c>
      <c r="T261" s="145">
        <f>S261*H261</f>
        <v>3.1199999999999999E-3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46" t="s">
        <v>157</v>
      </c>
      <c r="AT261" s="146" t="s">
        <v>122</v>
      </c>
      <c r="AU261" s="146" t="s">
        <v>127</v>
      </c>
      <c r="AY261" s="16" t="s">
        <v>119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6" t="s">
        <v>127</v>
      </c>
      <c r="BK261" s="147">
        <f>ROUND(I261*H261,2)</f>
        <v>0</v>
      </c>
      <c r="BL261" s="16" t="s">
        <v>157</v>
      </c>
      <c r="BM261" s="146" t="s">
        <v>431</v>
      </c>
    </row>
    <row r="262" spans="1:65" s="2" customFormat="1" x14ac:dyDescent="0.2">
      <c r="A262" s="31"/>
      <c r="B262" s="32"/>
      <c r="C262" s="219"/>
      <c r="D262" s="220" t="s">
        <v>129</v>
      </c>
      <c r="E262" s="219"/>
      <c r="F262" s="221" t="s">
        <v>432</v>
      </c>
      <c r="G262" s="219"/>
      <c r="H262" s="219"/>
      <c r="I262" s="148"/>
      <c r="J262" s="219"/>
      <c r="K262" s="31"/>
      <c r="L262" s="32"/>
      <c r="M262" s="149"/>
      <c r="N262" s="150"/>
      <c r="O262" s="57"/>
      <c r="P262" s="57"/>
      <c r="Q262" s="57"/>
      <c r="R262" s="57"/>
      <c r="S262" s="57"/>
      <c r="T262" s="58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6" t="s">
        <v>129</v>
      </c>
      <c r="AU262" s="16" t="s">
        <v>127</v>
      </c>
    </row>
    <row r="263" spans="1:65" s="2" customFormat="1" ht="16.5" customHeight="1" x14ac:dyDescent="0.2">
      <c r="A263" s="31"/>
      <c r="B263" s="139"/>
      <c r="C263" s="214" t="s">
        <v>433</v>
      </c>
      <c r="D263" s="214" t="s">
        <v>122</v>
      </c>
      <c r="E263" s="215" t="s">
        <v>434</v>
      </c>
      <c r="F263" s="216" t="s">
        <v>435</v>
      </c>
      <c r="G263" s="217" t="s">
        <v>352</v>
      </c>
      <c r="H263" s="218">
        <v>4</v>
      </c>
      <c r="I263" s="140"/>
      <c r="J263" s="240">
        <f>ROUND(I263*H263,2)</f>
        <v>0</v>
      </c>
      <c r="K263" s="141"/>
      <c r="L263" s="32"/>
      <c r="M263" s="142" t="s">
        <v>1</v>
      </c>
      <c r="N263" s="143" t="s">
        <v>39</v>
      </c>
      <c r="O263" s="57"/>
      <c r="P263" s="144">
        <f>O263*H263</f>
        <v>0</v>
      </c>
      <c r="Q263" s="144">
        <v>0</v>
      </c>
      <c r="R263" s="144">
        <f>Q263*H263</f>
        <v>0</v>
      </c>
      <c r="S263" s="144">
        <v>8.5999999999999998E-4</v>
      </c>
      <c r="T263" s="145">
        <f>S263*H263</f>
        <v>3.4399999999999999E-3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46" t="s">
        <v>157</v>
      </c>
      <c r="AT263" s="146" t="s">
        <v>122</v>
      </c>
      <c r="AU263" s="146" t="s">
        <v>127</v>
      </c>
      <c r="AY263" s="16" t="s">
        <v>119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6" t="s">
        <v>127</v>
      </c>
      <c r="BK263" s="147">
        <f>ROUND(I263*H263,2)</f>
        <v>0</v>
      </c>
      <c r="BL263" s="16" t="s">
        <v>157</v>
      </c>
      <c r="BM263" s="146" t="s">
        <v>436</v>
      </c>
    </row>
    <row r="264" spans="1:65" s="2" customFormat="1" x14ac:dyDescent="0.2">
      <c r="A264" s="31"/>
      <c r="B264" s="32"/>
      <c r="C264" s="219"/>
      <c r="D264" s="220" t="s">
        <v>129</v>
      </c>
      <c r="E264" s="219"/>
      <c r="F264" s="221" t="s">
        <v>437</v>
      </c>
      <c r="G264" s="219"/>
      <c r="H264" s="219"/>
      <c r="I264" s="148"/>
      <c r="J264" s="219"/>
      <c r="K264" s="31"/>
      <c r="L264" s="32"/>
      <c r="M264" s="149"/>
      <c r="N264" s="150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129</v>
      </c>
      <c r="AU264" s="16" t="s">
        <v>127</v>
      </c>
    </row>
    <row r="265" spans="1:65" s="2" customFormat="1" ht="24.2" customHeight="1" x14ac:dyDescent="0.2">
      <c r="A265" s="31"/>
      <c r="B265" s="139"/>
      <c r="C265" s="214" t="s">
        <v>438</v>
      </c>
      <c r="D265" s="214" t="s">
        <v>122</v>
      </c>
      <c r="E265" s="215" t="s">
        <v>439</v>
      </c>
      <c r="F265" s="216" t="s">
        <v>440</v>
      </c>
      <c r="G265" s="217" t="s">
        <v>352</v>
      </c>
      <c r="H265" s="218">
        <v>1</v>
      </c>
      <c r="I265" s="140"/>
      <c r="J265" s="240">
        <f>ROUND(I265*H265,2)</f>
        <v>0</v>
      </c>
      <c r="K265" s="141"/>
      <c r="L265" s="32"/>
      <c r="M265" s="142" t="s">
        <v>1</v>
      </c>
      <c r="N265" s="143" t="s">
        <v>39</v>
      </c>
      <c r="O265" s="57"/>
      <c r="P265" s="144">
        <f>O265*H265</f>
        <v>0</v>
      </c>
      <c r="Q265" s="144">
        <v>2.0799999999999998E-3</v>
      </c>
      <c r="R265" s="144">
        <f>Q265*H265</f>
        <v>2.0799999999999998E-3</v>
      </c>
      <c r="S265" s="144">
        <v>0</v>
      </c>
      <c r="T265" s="14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46" t="s">
        <v>157</v>
      </c>
      <c r="AT265" s="146" t="s">
        <v>122</v>
      </c>
      <c r="AU265" s="146" t="s">
        <v>127</v>
      </c>
      <c r="AY265" s="16" t="s">
        <v>119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6" t="s">
        <v>127</v>
      </c>
      <c r="BK265" s="147">
        <f>ROUND(I265*H265,2)</f>
        <v>0</v>
      </c>
      <c r="BL265" s="16" t="s">
        <v>157</v>
      </c>
      <c r="BM265" s="146" t="s">
        <v>441</v>
      </c>
    </row>
    <row r="266" spans="1:65" s="2" customFormat="1" ht="19.5" x14ac:dyDescent="0.2">
      <c r="A266" s="31"/>
      <c r="B266" s="32"/>
      <c r="C266" s="219"/>
      <c r="D266" s="220" t="s">
        <v>129</v>
      </c>
      <c r="E266" s="219"/>
      <c r="F266" s="221" t="s">
        <v>442</v>
      </c>
      <c r="G266" s="219"/>
      <c r="H266" s="219"/>
      <c r="I266" s="148"/>
      <c r="J266" s="219"/>
      <c r="K266" s="31"/>
      <c r="L266" s="32"/>
      <c r="M266" s="149"/>
      <c r="N266" s="150"/>
      <c r="O266" s="57"/>
      <c r="P266" s="57"/>
      <c r="Q266" s="57"/>
      <c r="R266" s="57"/>
      <c r="S266" s="57"/>
      <c r="T266" s="58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6" t="s">
        <v>129</v>
      </c>
      <c r="AU266" s="16" t="s">
        <v>127</v>
      </c>
    </row>
    <row r="267" spans="1:65" s="2" customFormat="1" ht="24.2" customHeight="1" x14ac:dyDescent="0.2">
      <c r="A267" s="31"/>
      <c r="B267" s="139"/>
      <c r="C267" s="214" t="s">
        <v>443</v>
      </c>
      <c r="D267" s="214" t="s">
        <v>122</v>
      </c>
      <c r="E267" s="215" t="s">
        <v>444</v>
      </c>
      <c r="F267" s="216" t="s">
        <v>445</v>
      </c>
      <c r="G267" s="217" t="s">
        <v>352</v>
      </c>
      <c r="H267" s="218">
        <v>1</v>
      </c>
      <c r="I267" s="140"/>
      <c r="J267" s="240">
        <f>ROUND(I267*H267,2)</f>
        <v>0</v>
      </c>
      <c r="K267" s="141"/>
      <c r="L267" s="32"/>
      <c r="M267" s="142" t="s">
        <v>1</v>
      </c>
      <c r="N267" s="143" t="s">
        <v>39</v>
      </c>
      <c r="O267" s="57"/>
      <c r="P267" s="144">
        <f>O267*H267</f>
        <v>0</v>
      </c>
      <c r="Q267" s="144">
        <v>3.0899999999999999E-3</v>
      </c>
      <c r="R267" s="144">
        <f>Q267*H267</f>
        <v>3.0899999999999999E-3</v>
      </c>
      <c r="S267" s="144">
        <v>0</v>
      </c>
      <c r="T267" s="145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46" t="s">
        <v>157</v>
      </c>
      <c r="AT267" s="146" t="s">
        <v>122</v>
      </c>
      <c r="AU267" s="146" t="s">
        <v>127</v>
      </c>
      <c r="AY267" s="16" t="s">
        <v>119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6" t="s">
        <v>127</v>
      </c>
      <c r="BK267" s="147">
        <f>ROUND(I267*H267,2)</f>
        <v>0</v>
      </c>
      <c r="BL267" s="16" t="s">
        <v>157</v>
      </c>
      <c r="BM267" s="146" t="s">
        <v>446</v>
      </c>
    </row>
    <row r="268" spans="1:65" s="2" customFormat="1" ht="19.5" x14ac:dyDescent="0.2">
      <c r="A268" s="31"/>
      <c r="B268" s="32"/>
      <c r="C268" s="219"/>
      <c r="D268" s="220" t="s">
        <v>129</v>
      </c>
      <c r="E268" s="219"/>
      <c r="F268" s="221" t="s">
        <v>447</v>
      </c>
      <c r="G268" s="219"/>
      <c r="H268" s="219"/>
      <c r="I268" s="148"/>
      <c r="J268" s="219"/>
      <c r="K268" s="31"/>
      <c r="L268" s="32"/>
      <c r="M268" s="149"/>
      <c r="N268" s="150"/>
      <c r="O268" s="57"/>
      <c r="P268" s="57"/>
      <c r="Q268" s="57"/>
      <c r="R268" s="57"/>
      <c r="S268" s="57"/>
      <c r="T268" s="58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6" t="s">
        <v>129</v>
      </c>
      <c r="AU268" s="16" t="s">
        <v>127</v>
      </c>
    </row>
    <row r="269" spans="1:65" s="2" customFormat="1" ht="16.5" customHeight="1" x14ac:dyDescent="0.2">
      <c r="A269" s="31"/>
      <c r="B269" s="139"/>
      <c r="C269" s="214" t="s">
        <v>448</v>
      </c>
      <c r="D269" s="214" t="s">
        <v>122</v>
      </c>
      <c r="E269" s="215" t="s">
        <v>449</v>
      </c>
      <c r="F269" s="216" t="s">
        <v>450</v>
      </c>
      <c r="G269" s="217" t="s">
        <v>184</v>
      </c>
      <c r="H269" s="218">
        <v>6</v>
      </c>
      <c r="I269" s="140"/>
      <c r="J269" s="240">
        <f>ROUND(I269*H269,2)</f>
        <v>0</v>
      </c>
      <c r="K269" s="141"/>
      <c r="L269" s="32"/>
      <c r="M269" s="142" t="s">
        <v>1</v>
      </c>
      <c r="N269" s="143" t="s">
        <v>39</v>
      </c>
      <c r="O269" s="57"/>
      <c r="P269" s="144">
        <f>O269*H269</f>
        <v>0</v>
      </c>
      <c r="Q269" s="144">
        <v>0</v>
      </c>
      <c r="R269" s="144">
        <f>Q269*H269</f>
        <v>0</v>
      </c>
      <c r="S269" s="144">
        <v>8.4999999999999995E-4</v>
      </c>
      <c r="T269" s="145">
        <f>S269*H269</f>
        <v>5.0999999999999995E-3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46" t="s">
        <v>157</v>
      </c>
      <c r="AT269" s="146" t="s">
        <v>122</v>
      </c>
      <c r="AU269" s="146" t="s">
        <v>127</v>
      </c>
      <c r="AY269" s="16" t="s">
        <v>119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6" t="s">
        <v>127</v>
      </c>
      <c r="BK269" s="147">
        <f>ROUND(I269*H269,2)</f>
        <v>0</v>
      </c>
      <c r="BL269" s="16" t="s">
        <v>157</v>
      </c>
      <c r="BM269" s="146" t="s">
        <v>451</v>
      </c>
    </row>
    <row r="270" spans="1:65" s="2" customFormat="1" ht="19.5" x14ac:dyDescent="0.2">
      <c r="A270" s="31"/>
      <c r="B270" s="32"/>
      <c r="C270" s="219"/>
      <c r="D270" s="220" t="s">
        <v>129</v>
      </c>
      <c r="E270" s="219"/>
      <c r="F270" s="221" t="s">
        <v>452</v>
      </c>
      <c r="G270" s="219"/>
      <c r="H270" s="219"/>
      <c r="I270" s="148"/>
      <c r="J270" s="219"/>
      <c r="K270" s="31"/>
      <c r="L270" s="32"/>
      <c r="M270" s="149"/>
      <c r="N270" s="150"/>
      <c r="O270" s="57"/>
      <c r="P270" s="57"/>
      <c r="Q270" s="57"/>
      <c r="R270" s="57"/>
      <c r="S270" s="57"/>
      <c r="T270" s="58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6" t="s">
        <v>129</v>
      </c>
      <c r="AU270" s="16" t="s">
        <v>127</v>
      </c>
    </row>
    <row r="271" spans="1:65" s="2" customFormat="1" ht="16.5" customHeight="1" x14ac:dyDescent="0.2">
      <c r="A271" s="31"/>
      <c r="B271" s="139"/>
      <c r="C271" s="214" t="s">
        <v>453</v>
      </c>
      <c r="D271" s="214" t="s">
        <v>122</v>
      </c>
      <c r="E271" s="215" t="s">
        <v>454</v>
      </c>
      <c r="F271" s="216" t="s">
        <v>455</v>
      </c>
      <c r="G271" s="217" t="s">
        <v>184</v>
      </c>
      <c r="H271" s="218">
        <v>1</v>
      </c>
      <c r="I271" s="140"/>
      <c r="J271" s="240">
        <f>ROUND(I271*H271,2)</f>
        <v>0</v>
      </c>
      <c r="K271" s="141"/>
      <c r="L271" s="32"/>
      <c r="M271" s="142" t="s">
        <v>1</v>
      </c>
      <c r="N271" s="143" t="s">
        <v>39</v>
      </c>
      <c r="O271" s="57"/>
      <c r="P271" s="144">
        <f>O271*H271</f>
        <v>0</v>
      </c>
      <c r="Q271" s="144">
        <v>2.3000000000000001E-4</v>
      </c>
      <c r="R271" s="144">
        <f>Q271*H271</f>
        <v>2.3000000000000001E-4</v>
      </c>
      <c r="S271" s="144">
        <v>0</v>
      </c>
      <c r="T271" s="145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46" t="s">
        <v>157</v>
      </c>
      <c r="AT271" s="146" t="s">
        <v>122</v>
      </c>
      <c r="AU271" s="146" t="s">
        <v>127</v>
      </c>
      <c r="AY271" s="16" t="s">
        <v>119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6" t="s">
        <v>127</v>
      </c>
      <c r="BK271" s="147">
        <f>ROUND(I271*H271,2)</f>
        <v>0</v>
      </c>
      <c r="BL271" s="16" t="s">
        <v>157</v>
      </c>
      <c r="BM271" s="146" t="s">
        <v>456</v>
      </c>
    </row>
    <row r="272" spans="1:65" s="2" customFormat="1" x14ac:dyDescent="0.2">
      <c r="A272" s="31"/>
      <c r="B272" s="32"/>
      <c r="C272" s="219"/>
      <c r="D272" s="220" t="s">
        <v>129</v>
      </c>
      <c r="E272" s="219"/>
      <c r="F272" s="221" t="s">
        <v>457</v>
      </c>
      <c r="G272" s="219"/>
      <c r="H272" s="219"/>
      <c r="I272" s="148"/>
      <c r="J272" s="219"/>
      <c r="K272" s="31"/>
      <c r="L272" s="32"/>
      <c r="M272" s="149"/>
      <c r="N272" s="150"/>
      <c r="O272" s="57"/>
      <c r="P272" s="57"/>
      <c r="Q272" s="57"/>
      <c r="R272" s="57"/>
      <c r="S272" s="57"/>
      <c r="T272" s="58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129</v>
      </c>
      <c r="AU272" s="16" t="s">
        <v>127</v>
      </c>
    </row>
    <row r="273" spans="1:65" s="2" customFormat="1" ht="24.2" customHeight="1" x14ac:dyDescent="0.2">
      <c r="A273" s="31"/>
      <c r="B273" s="139"/>
      <c r="C273" s="214" t="s">
        <v>458</v>
      </c>
      <c r="D273" s="214" t="s">
        <v>122</v>
      </c>
      <c r="E273" s="215" t="s">
        <v>459</v>
      </c>
      <c r="F273" s="216" t="s">
        <v>460</v>
      </c>
      <c r="G273" s="217" t="s">
        <v>184</v>
      </c>
      <c r="H273" s="218">
        <v>1</v>
      </c>
      <c r="I273" s="140"/>
      <c r="J273" s="240">
        <f>ROUND(I273*H273,2)</f>
        <v>0</v>
      </c>
      <c r="K273" s="141"/>
      <c r="L273" s="32"/>
      <c r="M273" s="142" t="s">
        <v>1</v>
      </c>
      <c r="N273" s="143" t="s">
        <v>39</v>
      </c>
      <c r="O273" s="57"/>
      <c r="P273" s="144">
        <f>O273*H273</f>
        <v>0</v>
      </c>
      <c r="Q273" s="144">
        <v>4.6999999999999999E-4</v>
      </c>
      <c r="R273" s="144">
        <f>Q273*H273</f>
        <v>4.6999999999999999E-4</v>
      </c>
      <c r="S273" s="144">
        <v>0</v>
      </c>
      <c r="T273" s="14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46" t="s">
        <v>157</v>
      </c>
      <c r="AT273" s="146" t="s">
        <v>122</v>
      </c>
      <c r="AU273" s="146" t="s">
        <v>127</v>
      </c>
      <c r="AY273" s="16" t="s">
        <v>119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6" t="s">
        <v>127</v>
      </c>
      <c r="BK273" s="147">
        <f>ROUND(I273*H273,2)</f>
        <v>0</v>
      </c>
      <c r="BL273" s="16" t="s">
        <v>157</v>
      </c>
      <c r="BM273" s="146" t="s">
        <v>461</v>
      </c>
    </row>
    <row r="274" spans="1:65" s="2" customFormat="1" ht="19.5" x14ac:dyDescent="0.2">
      <c r="A274" s="31"/>
      <c r="B274" s="32"/>
      <c r="C274" s="219"/>
      <c r="D274" s="220" t="s">
        <v>129</v>
      </c>
      <c r="E274" s="219"/>
      <c r="F274" s="221" t="s">
        <v>462</v>
      </c>
      <c r="G274" s="219"/>
      <c r="H274" s="219"/>
      <c r="I274" s="148"/>
      <c r="J274" s="219"/>
      <c r="K274" s="31"/>
      <c r="L274" s="32"/>
      <c r="M274" s="149"/>
      <c r="N274" s="150"/>
      <c r="O274" s="57"/>
      <c r="P274" s="57"/>
      <c r="Q274" s="57"/>
      <c r="R274" s="57"/>
      <c r="S274" s="57"/>
      <c r="T274" s="58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6" t="s">
        <v>129</v>
      </c>
      <c r="AU274" s="16" t="s">
        <v>127</v>
      </c>
    </row>
    <row r="275" spans="1:65" s="2" customFormat="1" ht="19.5" x14ac:dyDescent="0.2">
      <c r="A275" s="31"/>
      <c r="B275" s="32"/>
      <c r="C275" s="219"/>
      <c r="D275" s="220" t="s">
        <v>196</v>
      </c>
      <c r="E275" s="219"/>
      <c r="F275" s="226" t="s">
        <v>389</v>
      </c>
      <c r="G275" s="219"/>
      <c r="H275" s="219"/>
      <c r="I275" s="148"/>
      <c r="J275" s="219"/>
      <c r="K275" s="31"/>
      <c r="L275" s="32"/>
      <c r="M275" s="149"/>
      <c r="N275" s="150"/>
      <c r="O275" s="57"/>
      <c r="P275" s="57"/>
      <c r="Q275" s="57"/>
      <c r="R275" s="57"/>
      <c r="S275" s="57"/>
      <c r="T275" s="58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6" t="s">
        <v>196</v>
      </c>
      <c r="AU275" s="16" t="s">
        <v>127</v>
      </c>
    </row>
    <row r="276" spans="1:65" s="2" customFormat="1" ht="24.2" customHeight="1" x14ac:dyDescent="0.2">
      <c r="A276" s="31"/>
      <c r="B276" s="139"/>
      <c r="C276" s="214" t="s">
        <v>463</v>
      </c>
      <c r="D276" s="214" t="s">
        <v>122</v>
      </c>
      <c r="E276" s="215" t="s">
        <v>464</v>
      </c>
      <c r="F276" s="216" t="s">
        <v>465</v>
      </c>
      <c r="G276" s="217" t="s">
        <v>184</v>
      </c>
      <c r="H276" s="218">
        <v>1</v>
      </c>
      <c r="I276" s="140"/>
      <c r="J276" s="240">
        <f>ROUND(I276*H276,2)</f>
        <v>0</v>
      </c>
      <c r="K276" s="141"/>
      <c r="L276" s="32"/>
      <c r="M276" s="142" t="s">
        <v>1</v>
      </c>
      <c r="N276" s="143" t="s">
        <v>39</v>
      </c>
      <c r="O276" s="57"/>
      <c r="P276" s="144">
        <f>O276*H276</f>
        <v>0</v>
      </c>
      <c r="Q276" s="144">
        <v>4.6999999999999999E-4</v>
      </c>
      <c r="R276" s="144">
        <f>Q276*H276</f>
        <v>4.6999999999999999E-4</v>
      </c>
      <c r="S276" s="144">
        <v>0</v>
      </c>
      <c r="T276" s="145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46" t="s">
        <v>157</v>
      </c>
      <c r="AT276" s="146" t="s">
        <v>122</v>
      </c>
      <c r="AU276" s="146" t="s">
        <v>127</v>
      </c>
      <c r="AY276" s="16" t="s">
        <v>119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6" t="s">
        <v>127</v>
      </c>
      <c r="BK276" s="147">
        <f>ROUND(I276*H276,2)</f>
        <v>0</v>
      </c>
      <c r="BL276" s="16" t="s">
        <v>157</v>
      </c>
      <c r="BM276" s="146" t="s">
        <v>466</v>
      </c>
    </row>
    <row r="277" spans="1:65" s="2" customFormat="1" ht="19.5" x14ac:dyDescent="0.2">
      <c r="A277" s="31"/>
      <c r="B277" s="32"/>
      <c r="C277" s="219"/>
      <c r="D277" s="220" t="s">
        <v>129</v>
      </c>
      <c r="E277" s="219"/>
      <c r="F277" s="221" t="s">
        <v>467</v>
      </c>
      <c r="G277" s="219"/>
      <c r="H277" s="219"/>
      <c r="I277" s="148"/>
      <c r="J277" s="219"/>
      <c r="K277" s="31"/>
      <c r="L277" s="32"/>
      <c r="M277" s="149"/>
      <c r="N277" s="150"/>
      <c r="O277" s="57"/>
      <c r="P277" s="57"/>
      <c r="Q277" s="57"/>
      <c r="R277" s="57"/>
      <c r="S277" s="57"/>
      <c r="T277" s="58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6" t="s">
        <v>129</v>
      </c>
      <c r="AU277" s="16" t="s">
        <v>127</v>
      </c>
    </row>
    <row r="278" spans="1:65" s="2" customFormat="1" ht="16.5" customHeight="1" x14ac:dyDescent="0.2">
      <c r="A278" s="31"/>
      <c r="B278" s="139"/>
      <c r="C278" s="214" t="s">
        <v>468</v>
      </c>
      <c r="D278" s="214" t="s">
        <v>122</v>
      </c>
      <c r="E278" s="215" t="s">
        <v>469</v>
      </c>
      <c r="F278" s="216" t="s">
        <v>470</v>
      </c>
      <c r="G278" s="217" t="s">
        <v>184</v>
      </c>
      <c r="H278" s="218">
        <v>1</v>
      </c>
      <c r="I278" s="140"/>
      <c r="J278" s="240">
        <f>ROUND(I278*H278,2)</f>
        <v>0</v>
      </c>
      <c r="K278" s="141"/>
      <c r="L278" s="32"/>
      <c r="M278" s="142" t="s">
        <v>1</v>
      </c>
      <c r="N278" s="143" t="s">
        <v>39</v>
      </c>
      <c r="O278" s="57"/>
      <c r="P278" s="144">
        <f>O278*H278</f>
        <v>0</v>
      </c>
      <c r="Q278" s="144">
        <v>9.0000000000000006E-5</v>
      </c>
      <c r="R278" s="144">
        <f>Q278*H278</f>
        <v>9.0000000000000006E-5</v>
      </c>
      <c r="S278" s="144">
        <v>0</v>
      </c>
      <c r="T278" s="14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46" t="s">
        <v>157</v>
      </c>
      <c r="AT278" s="146" t="s">
        <v>122</v>
      </c>
      <c r="AU278" s="146" t="s">
        <v>127</v>
      </c>
      <c r="AY278" s="16" t="s">
        <v>119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6" t="s">
        <v>127</v>
      </c>
      <c r="BK278" s="147">
        <f>ROUND(I278*H278,2)</f>
        <v>0</v>
      </c>
      <c r="BL278" s="16" t="s">
        <v>157</v>
      </c>
      <c r="BM278" s="146" t="s">
        <v>471</v>
      </c>
    </row>
    <row r="279" spans="1:65" s="2" customFormat="1" x14ac:dyDescent="0.2">
      <c r="A279" s="31"/>
      <c r="B279" s="32"/>
      <c r="C279" s="219"/>
      <c r="D279" s="220" t="s">
        <v>129</v>
      </c>
      <c r="E279" s="219"/>
      <c r="F279" s="221" t="s">
        <v>472</v>
      </c>
      <c r="G279" s="219"/>
      <c r="H279" s="219"/>
      <c r="I279" s="148"/>
      <c r="J279" s="219"/>
      <c r="K279" s="31"/>
      <c r="L279" s="32"/>
      <c r="M279" s="149"/>
      <c r="N279" s="150"/>
      <c r="O279" s="57"/>
      <c r="P279" s="57"/>
      <c r="Q279" s="57"/>
      <c r="R279" s="57"/>
      <c r="S279" s="57"/>
      <c r="T279" s="58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129</v>
      </c>
      <c r="AU279" s="16" t="s">
        <v>127</v>
      </c>
    </row>
    <row r="280" spans="1:65" s="2" customFormat="1" ht="24.2" customHeight="1" x14ac:dyDescent="0.2">
      <c r="A280" s="31"/>
      <c r="B280" s="139"/>
      <c r="C280" s="214" t="s">
        <v>473</v>
      </c>
      <c r="D280" s="214" t="s">
        <v>122</v>
      </c>
      <c r="E280" s="215" t="s">
        <v>474</v>
      </c>
      <c r="F280" s="216" t="s">
        <v>475</v>
      </c>
      <c r="G280" s="217" t="s">
        <v>125</v>
      </c>
      <c r="H280" s="218">
        <v>7.4999999999999997E-2</v>
      </c>
      <c r="I280" s="140"/>
      <c r="J280" s="240">
        <f>ROUND(I280*H280,2)</f>
        <v>0</v>
      </c>
      <c r="K280" s="141"/>
      <c r="L280" s="32"/>
      <c r="M280" s="142" t="s">
        <v>1</v>
      </c>
      <c r="N280" s="143" t="s">
        <v>39</v>
      </c>
      <c r="O280" s="57"/>
      <c r="P280" s="144">
        <f>O280*H280</f>
        <v>0</v>
      </c>
      <c r="Q280" s="144">
        <v>0</v>
      </c>
      <c r="R280" s="144">
        <f>Q280*H280</f>
        <v>0</v>
      </c>
      <c r="S280" s="144">
        <v>0</v>
      </c>
      <c r="T280" s="145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46" t="s">
        <v>157</v>
      </c>
      <c r="AT280" s="146" t="s">
        <v>122</v>
      </c>
      <c r="AU280" s="146" t="s">
        <v>127</v>
      </c>
      <c r="AY280" s="16" t="s">
        <v>119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6" t="s">
        <v>127</v>
      </c>
      <c r="BK280" s="147">
        <f>ROUND(I280*H280,2)</f>
        <v>0</v>
      </c>
      <c r="BL280" s="16" t="s">
        <v>157</v>
      </c>
      <c r="BM280" s="146" t="s">
        <v>476</v>
      </c>
    </row>
    <row r="281" spans="1:65" s="2" customFormat="1" ht="29.25" x14ac:dyDescent="0.2">
      <c r="A281" s="31"/>
      <c r="B281" s="32"/>
      <c r="C281" s="219"/>
      <c r="D281" s="220" t="s">
        <v>129</v>
      </c>
      <c r="E281" s="219"/>
      <c r="F281" s="221" t="s">
        <v>477</v>
      </c>
      <c r="G281" s="219"/>
      <c r="H281" s="219"/>
      <c r="I281" s="148"/>
      <c r="J281" s="219"/>
      <c r="K281" s="31"/>
      <c r="L281" s="32"/>
      <c r="M281" s="149"/>
      <c r="N281" s="150"/>
      <c r="O281" s="57"/>
      <c r="P281" s="57"/>
      <c r="Q281" s="57"/>
      <c r="R281" s="57"/>
      <c r="S281" s="57"/>
      <c r="T281" s="58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6" t="s">
        <v>129</v>
      </c>
      <c r="AU281" s="16" t="s">
        <v>127</v>
      </c>
    </row>
    <row r="282" spans="1:65" s="12" customFormat="1" ht="22.9" customHeight="1" x14ac:dyDescent="0.2">
      <c r="B282" s="126"/>
      <c r="C282" s="222"/>
      <c r="D282" s="223" t="s">
        <v>72</v>
      </c>
      <c r="E282" s="225" t="s">
        <v>478</v>
      </c>
      <c r="F282" s="225" t="s">
        <v>479</v>
      </c>
      <c r="G282" s="222"/>
      <c r="H282" s="222"/>
      <c r="I282" s="129"/>
      <c r="J282" s="242">
        <f>BK282</f>
        <v>0</v>
      </c>
      <c r="L282" s="126"/>
      <c r="M282" s="131"/>
      <c r="N282" s="132"/>
      <c r="O282" s="132"/>
      <c r="P282" s="133">
        <f>SUM(P283:P286)</f>
        <v>0</v>
      </c>
      <c r="Q282" s="132"/>
      <c r="R282" s="133">
        <f>SUM(R283:R286)</f>
        <v>1.7649999999999999E-2</v>
      </c>
      <c r="S282" s="132"/>
      <c r="T282" s="134">
        <f>SUM(T283:T286)</f>
        <v>0</v>
      </c>
      <c r="AR282" s="127" t="s">
        <v>127</v>
      </c>
      <c r="AT282" s="135" t="s">
        <v>72</v>
      </c>
      <c r="AU282" s="135" t="s">
        <v>81</v>
      </c>
      <c r="AY282" s="127" t="s">
        <v>119</v>
      </c>
      <c r="BK282" s="136">
        <f>SUM(BK283:BK286)</f>
        <v>0</v>
      </c>
    </row>
    <row r="283" spans="1:65" s="2" customFormat="1" ht="33" customHeight="1" x14ac:dyDescent="0.2">
      <c r="A283" s="31"/>
      <c r="B283" s="139"/>
      <c r="C283" s="214" t="s">
        <v>480</v>
      </c>
      <c r="D283" s="214" t="s">
        <v>122</v>
      </c>
      <c r="E283" s="215" t="s">
        <v>481</v>
      </c>
      <c r="F283" s="216" t="s">
        <v>482</v>
      </c>
      <c r="G283" s="217" t="s">
        <v>352</v>
      </c>
      <c r="H283" s="218">
        <v>1</v>
      </c>
      <c r="I283" s="140"/>
      <c r="J283" s="240">
        <f>ROUND(I283*H283,2)</f>
        <v>0</v>
      </c>
      <c r="K283" s="141"/>
      <c r="L283" s="32"/>
      <c r="M283" s="142" t="s">
        <v>1</v>
      </c>
      <c r="N283" s="143" t="s">
        <v>39</v>
      </c>
      <c r="O283" s="57"/>
      <c r="P283" s="144">
        <f>O283*H283</f>
        <v>0</v>
      </c>
      <c r="Q283" s="144">
        <v>1.7649999999999999E-2</v>
      </c>
      <c r="R283" s="144">
        <f>Q283*H283</f>
        <v>1.7649999999999999E-2</v>
      </c>
      <c r="S283" s="144">
        <v>0</v>
      </c>
      <c r="T283" s="145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46" t="s">
        <v>157</v>
      </c>
      <c r="AT283" s="146" t="s">
        <v>122</v>
      </c>
      <c r="AU283" s="146" t="s">
        <v>127</v>
      </c>
      <c r="AY283" s="16" t="s">
        <v>119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6" t="s">
        <v>127</v>
      </c>
      <c r="BK283" s="147">
        <f>ROUND(I283*H283,2)</f>
        <v>0</v>
      </c>
      <c r="BL283" s="16" t="s">
        <v>157</v>
      </c>
      <c r="BM283" s="146" t="s">
        <v>483</v>
      </c>
    </row>
    <row r="284" spans="1:65" s="2" customFormat="1" ht="29.25" x14ac:dyDescent="0.2">
      <c r="A284" s="31"/>
      <c r="B284" s="32"/>
      <c r="C284" s="219"/>
      <c r="D284" s="220" t="s">
        <v>129</v>
      </c>
      <c r="E284" s="219"/>
      <c r="F284" s="221" t="s">
        <v>484</v>
      </c>
      <c r="G284" s="219"/>
      <c r="H284" s="219"/>
      <c r="I284" s="148"/>
      <c r="J284" s="219"/>
      <c r="K284" s="31"/>
      <c r="L284" s="32"/>
      <c r="M284" s="149"/>
      <c r="N284" s="150"/>
      <c r="O284" s="57"/>
      <c r="P284" s="57"/>
      <c r="Q284" s="57"/>
      <c r="R284" s="57"/>
      <c r="S284" s="57"/>
      <c r="T284" s="58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6" t="s">
        <v>129</v>
      </c>
      <c r="AU284" s="16" t="s">
        <v>127</v>
      </c>
    </row>
    <row r="285" spans="1:65" s="2" customFormat="1" ht="24.2" customHeight="1" x14ac:dyDescent="0.2">
      <c r="A285" s="31"/>
      <c r="B285" s="139"/>
      <c r="C285" s="214" t="s">
        <v>485</v>
      </c>
      <c r="D285" s="214" t="s">
        <v>122</v>
      </c>
      <c r="E285" s="215" t="s">
        <v>486</v>
      </c>
      <c r="F285" s="216" t="s">
        <v>487</v>
      </c>
      <c r="G285" s="217" t="s">
        <v>125</v>
      </c>
      <c r="H285" s="218">
        <v>1.7999999999999999E-2</v>
      </c>
      <c r="I285" s="140"/>
      <c r="J285" s="240">
        <f>ROUND(I285*H285,2)</f>
        <v>0</v>
      </c>
      <c r="K285" s="141"/>
      <c r="L285" s="32"/>
      <c r="M285" s="142" t="s">
        <v>1</v>
      </c>
      <c r="N285" s="143" t="s">
        <v>39</v>
      </c>
      <c r="O285" s="57"/>
      <c r="P285" s="144">
        <f>O285*H285</f>
        <v>0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6" t="s">
        <v>157</v>
      </c>
      <c r="AT285" s="146" t="s">
        <v>122</v>
      </c>
      <c r="AU285" s="146" t="s">
        <v>127</v>
      </c>
      <c r="AY285" s="16" t="s">
        <v>119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6" t="s">
        <v>127</v>
      </c>
      <c r="BK285" s="147">
        <f>ROUND(I285*H285,2)</f>
        <v>0</v>
      </c>
      <c r="BL285" s="16" t="s">
        <v>157</v>
      </c>
      <c r="BM285" s="146" t="s">
        <v>488</v>
      </c>
    </row>
    <row r="286" spans="1:65" s="2" customFormat="1" ht="29.25" x14ac:dyDescent="0.2">
      <c r="A286" s="31"/>
      <c r="B286" s="32"/>
      <c r="C286" s="219"/>
      <c r="D286" s="220" t="s">
        <v>129</v>
      </c>
      <c r="E286" s="219"/>
      <c r="F286" s="221" t="s">
        <v>489</v>
      </c>
      <c r="G286" s="219"/>
      <c r="H286" s="219"/>
      <c r="I286" s="148"/>
      <c r="J286" s="219"/>
      <c r="K286" s="31"/>
      <c r="L286" s="32"/>
      <c r="M286" s="149"/>
      <c r="N286" s="150"/>
      <c r="O286" s="57"/>
      <c r="P286" s="57"/>
      <c r="Q286" s="57"/>
      <c r="R286" s="57"/>
      <c r="S286" s="57"/>
      <c r="T286" s="58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6" t="s">
        <v>129</v>
      </c>
      <c r="AU286" s="16" t="s">
        <v>127</v>
      </c>
    </row>
    <row r="287" spans="1:65" s="12" customFormat="1" ht="22.9" customHeight="1" x14ac:dyDescent="0.2">
      <c r="B287" s="126"/>
      <c r="C287" s="222"/>
      <c r="D287" s="223" t="s">
        <v>72</v>
      </c>
      <c r="E287" s="225" t="s">
        <v>490</v>
      </c>
      <c r="F287" s="225" t="s">
        <v>491</v>
      </c>
      <c r="G287" s="222"/>
      <c r="H287" s="222"/>
      <c r="I287" s="129"/>
      <c r="J287" s="242">
        <f>BK287</f>
        <v>0</v>
      </c>
      <c r="L287" s="126"/>
      <c r="M287" s="131"/>
      <c r="N287" s="132"/>
      <c r="O287" s="132"/>
      <c r="P287" s="133">
        <f>SUM(P288:P289)</f>
        <v>0</v>
      </c>
      <c r="Q287" s="132"/>
      <c r="R287" s="133">
        <f>SUM(R288:R289)</f>
        <v>5.1000000000000004E-4</v>
      </c>
      <c r="S287" s="132"/>
      <c r="T287" s="134">
        <f>SUM(T288:T289)</f>
        <v>0</v>
      </c>
      <c r="AR287" s="127" t="s">
        <v>127</v>
      </c>
      <c r="AT287" s="135" t="s">
        <v>72</v>
      </c>
      <c r="AU287" s="135" t="s">
        <v>81</v>
      </c>
      <c r="AY287" s="127" t="s">
        <v>119</v>
      </c>
      <c r="BK287" s="136">
        <f>SUM(BK288:BK289)</f>
        <v>0</v>
      </c>
    </row>
    <row r="288" spans="1:65" s="2" customFormat="1" ht="37.9" customHeight="1" x14ac:dyDescent="0.2">
      <c r="A288" s="31"/>
      <c r="B288" s="139"/>
      <c r="C288" s="214" t="s">
        <v>492</v>
      </c>
      <c r="D288" s="214" t="s">
        <v>122</v>
      </c>
      <c r="E288" s="215" t="s">
        <v>493</v>
      </c>
      <c r="F288" s="216" t="s">
        <v>494</v>
      </c>
      <c r="G288" s="217" t="s">
        <v>184</v>
      </c>
      <c r="H288" s="218">
        <v>1</v>
      </c>
      <c r="I288" s="140"/>
      <c r="J288" s="240">
        <f>ROUND(I288*H288,2)</f>
        <v>0</v>
      </c>
      <c r="K288" s="141"/>
      <c r="L288" s="32"/>
      <c r="M288" s="142" t="s">
        <v>1</v>
      </c>
      <c r="N288" s="143" t="s">
        <v>39</v>
      </c>
      <c r="O288" s="57"/>
      <c r="P288" s="144">
        <f>O288*H288</f>
        <v>0</v>
      </c>
      <c r="Q288" s="144">
        <v>5.1000000000000004E-4</v>
      </c>
      <c r="R288" s="144">
        <f>Q288*H288</f>
        <v>5.1000000000000004E-4</v>
      </c>
      <c r="S288" s="144">
        <v>0</v>
      </c>
      <c r="T288" s="145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46" t="s">
        <v>157</v>
      </c>
      <c r="AT288" s="146" t="s">
        <v>122</v>
      </c>
      <c r="AU288" s="146" t="s">
        <v>127</v>
      </c>
      <c r="AY288" s="16" t="s">
        <v>119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6" t="s">
        <v>127</v>
      </c>
      <c r="BK288" s="147">
        <f>ROUND(I288*H288,2)</f>
        <v>0</v>
      </c>
      <c r="BL288" s="16" t="s">
        <v>157</v>
      </c>
      <c r="BM288" s="146" t="s">
        <v>495</v>
      </c>
    </row>
    <row r="289" spans="1:65" s="2" customFormat="1" ht="19.5" x14ac:dyDescent="0.2">
      <c r="A289" s="31"/>
      <c r="B289" s="32"/>
      <c r="C289" s="219"/>
      <c r="D289" s="220" t="s">
        <v>129</v>
      </c>
      <c r="E289" s="219"/>
      <c r="F289" s="221" t="s">
        <v>496</v>
      </c>
      <c r="G289" s="219"/>
      <c r="H289" s="219"/>
      <c r="I289" s="148"/>
      <c r="J289" s="219"/>
      <c r="K289" s="31"/>
      <c r="L289" s="32"/>
      <c r="M289" s="149"/>
      <c r="N289" s="150"/>
      <c r="O289" s="57"/>
      <c r="P289" s="57"/>
      <c r="Q289" s="57"/>
      <c r="R289" s="57"/>
      <c r="S289" s="57"/>
      <c r="T289" s="58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129</v>
      </c>
      <c r="AU289" s="16" t="s">
        <v>127</v>
      </c>
    </row>
    <row r="290" spans="1:65" s="12" customFormat="1" ht="22.9" customHeight="1" x14ac:dyDescent="0.2">
      <c r="B290" s="126"/>
      <c r="C290" s="222"/>
      <c r="D290" s="223" t="s">
        <v>72</v>
      </c>
      <c r="E290" s="225" t="s">
        <v>497</v>
      </c>
      <c r="F290" s="225" t="s">
        <v>498</v>
      </c>
      <c r="G290" s="222"/>
      <c r="H290" s="222"/>
      <c r="I290" s="129"/>
      <c r="J290" s="242">
        <f>BK290</f>
        <v>0</v>
      </c>
      <c r="L290" s="126"/>
      <c r="M290" s="131"/>
      <c r="N290" s="132"/>
      <c r="O290" s="132"/>
      <c r="P290" s="133">
        <f>SUM(P291:P313)</f>
        <v>0</v>
      </c>
      <c r="Q290" s="132"/>
      <c r="R290" s="133">
        <f>SUM(R291:R313)</f>
        <v>2.2580000000000003E-2</v>
      </c>
      <c r="S290" s="132"/>
      <c r="T290" s="134">
        <f>SUM(T291:T313)</f>
        <v>2.76E-2</v>
      </c>
      <c r="AR290" s="127" t="s">
        <v>127</v>
      </c>
      <c r="AT290" s="135" t="s">
        <v>72</v>
      </c>
      <c r="AU290" s="135" t="s">
        <v>81</v>
      </c>
      <c r="AY290" s="127" t="s">
        <v>119</v>
      </c>
      <c r="BK290" s="136">
        <f>SUM(BK291:BK313)</f>
        <v>0</v>
      </c>
    </row>
    <row r="291" spans="1:65" s="2" customFormat="1" ht="24.2" customHeight="1" x14ac:dyDescent="0.2">
      <c r="A291" s="31"/>
      <c r="B291" s="139"/>
      <c r="C291" s="214" t="s">
        <v>499</v>
      </c>
      <c r="D291" s="214" t="s">
        <v>122</v>
      </c>
      <c r="E291" s="215" t="s">
        <v>500</v>
      </c>
      <c r="F291" s="216" t="s">
        <v>501</v>
      </c>
      <c r="G291" s="217" t="s">
        <v>156</v>
      </c>
      <c r="H291" s="218">
        <v>8</v>
      </c>
      <c r="I291" s="140"/>
      <c r="J291" s="240">
        <f>ROUND(I291*H291,2)</f>
        <v>0</v>
      </c>
      <c r="K291" s="141"/>
      <c r="L291" s="32"/>
      <c r="M291" s="142" t="s">
        <v>1</v>
      </c>
      <c r="N291" s="143" t="s">
        <v>39</v>
      </c>
      <c r="O291" s="57"/>
      <c r="P291" s="144">
        <f>O291*H291</f>
        <v>0</v>
      </c>
      <c r="Q291" s="144">
        <v>2.0000000000000002E-5</v>
      </c>
      <c r="R291" s="144">
        <f>Q291*H291</f>
        <v>1.6000000000000001E-4</v>
      </c>
      <c r="S291" s="144">
        <v>3.2000000000000002E-3</v>
      </c>
      <c r="T291" s="145">
        <f>S291*H291</f>
        <v>2.5600000000000001E-2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46" t="s">
        <v>157</v>
      </c>
      <c r="AT291" s="146" t="s">
        <v>122</v>
      </c>
      <c r="AU291" s="146" t="s">
        <v>127</v>
      </c>
      <c r="AY291" s="16" t="s">
        <v>119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6" t="s">
        <v>127</v>
      </c>
      <c r="BK291" s="147">
        <f>ROUND(I291*H291,2)</f>
        <v>0</v>
      </c>
      <c r="BL291" s="16" t="s">
        <v>157</v>
      </c>
      <c r="BM291" s="146" t="s">
        <v>502</v>
      </c>
    </row>
    <row r="292" spans="1:65" s="2" customFormat="1" x14ac:dyDescent="0.2">
      <c r="A292" s="31"/>
      <c r="B292" s="32"/>
      <c r="C292" s="219"/>
      <c r="D292" s="220" t="s">
        <v>129</v>
      </c>
      <c r="E292" s="219"/>
      <c r="F292" s="221" t="s">
        <v>503</v>
      </c>
      <c r="G292" s="219"/>
      <c r="H292" s="219"/>
      <c r="I292" s="148"/>
      <c r="J292" s="219"/>
      <c r="K292" s="31"/>
      <c r="L292" s="32"/>
      <c r="M292" s="149"/>
      <c r="N292" s="150"/>
      <c r="O292" s="57"/>
      <c r="P292" s="57"/>
      <c r="Q292" s="57"/>
      <c r="R292" s="57"/>
      <c r="S292" s="57"/>
      <c r="T292" s="58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129</v>
      </c>
      <c r="AU292" s="16" t="s">
        <v>127</v>
      </c>
    </row>
    <row r="293" spans="1:65" s="2" customFormat="1" ht="21.75" customHeight="1" x14ac:dyDescent="0.2">
      <c r="A293" s="31"/>
      <c r="B293" s="139"/>
      <c r="C293" s="214" t="s">
        <v>504</v>
      </c>
      <c r="D293" s="214" t="s">
        <v>122</v>
      </c>
      <c r="E293" s="215" t="s">
        <v>505</v>
      </c>
      <c r="F293" s="216" t="s">
        <v>506</v>
      </c>
      <c r="G293" s="217" t="s">
        <v>184</v>
      </c>
      <c r="H293" s="218">
        <v>4</v>
      </c>
      <c r="I293" s="140"/>
      <c r="J293" s="240">
        <f>ROUND(I293*H293,2)</f>
        <v>0</v>
      </c>
      <c r="K293" s="141"/>
      <c r="L293" s="32"/>
      <c r="M293" s="142" t="s">
        <v>1</v>
      </c>
      <c r="N293" s="143" t="s">
        <v>39</v>
      </c>
      <c r="O293" s="57"/>
      <c r="P293" s="144">
        <f>O293*H293</f>
        <v>0</v>
      </c>
      <c r="Q293" s="144">
        <v>2.0000000000000002E-5</v>
      </c>
      <c r="R293" s="144">
        <f>Q293*H293</f>
        <v>8.0000000000000007E-5</v>
      </c>
      <c r="S293" s="144">
        <v>0</v>
      </c>
      <c r="T293" s="145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46" t="s">
        <v>157</v>
      </c>
      <c r="AT293" s="146" t="s">
        <v>122</v>
      </c>
      <c r="AU293" s="146" t="s">
        <v>127</v>
      </c>
      <c r="AY293" s="16" t="s">
        <v>119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6" t="s">
        <v>127</v>
      </c>
      <c r="BK293" s="147">
        <f>ROUND(I293*H293,2)</f>
        <v>0</v>
      </c>
      <c r="BL293" s="16" t="s">
        <v>157</v>
      </c>
      <c r="BM293" s="146" t="s">
        <v>507</v>
      </c>
    </row>
    <row r="294" spans="1:65" s="2" customFormat="1" ht="19.5" x14ac:dyDescent="0.2">
      <c r="A294" s="31"/>
      <c r="B294" s="32"/>
      <c r="C294" s="219"/>
      <c r="D294" s="220" t="s">
        <v>129</v>
      </c>
      <c r="E294" s="219"/>
      <c r="F294" s="221" t="s">
        <v>508</v>
      </c>
      <c r="G294" s="219"/>
      <c r="H294" s="219"/>
      <c r="I294" s="148"/>
      <c r="J294" s="219"/>
      <c r="K294" s="31"/>
      <c r="L294" s="32"/>
      <c r="M294" s="149"/>
      <c r="N294" s="150"/>
      <c r="O294" s="57"/>
      <c r="P294" s="57"/>
      <c r="Q294" s="57"/>
      <c r="R294" s="57"/>
      <c r="S294" s="57"/>
      <c r="T294" s="58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6" t="s">
        <v>129</v>
      </c>
      <c r="AU294" s="16" t="s">
        <v>127</v>
      </c>
    </row>
    <row r="295" spans="1:65" s="2" customFormat="1" ht="37.9" customHeight="1" x14ac:dyDescent="0.2">
      <c r="A295" s="31"/>
      <c r="B295" s="139"/>
      <c r="C295" s="214" t="s">
        <v>509</v>
      </c>
      <c r="D295" s="214" t="s">
        <v>122</v>
      </c>
      <c r="E295" s="215" t="s">
        <v>510</v>
      </c>
      <c r="F295" s="216" t="s">
        <v>511</v>
      </c>
      <c r="G295" s="217" t="s">
        <v>156</v>
      </c>
      <c r="H295" s="218">
        <v>14</v>
      </c>
      <c r="I295" s="140"/>
      <c r="J295" s="240">
        <f>ROUND(I295*H295,2)</f>
        <v>0</v>
      </c>
      <c r="K295" s="141"/>
      <c r="L295" s="32"/>
      <c r="M295" s="142" t="s">
        <v>1</v>
      </c>
      <c r="N295" s="143" t="s">
        <v>39</v>
      </c>
      <c r="O295" s="57"/>
      <c r="P295" s="144">
        <f>O295*H295</f>
        <v>0</v>
      </c>
      <c r="Q295" s="144">
        <v>2.4000000000000001E-4</v>
      </c>
      <c r="R295" s="144">
        <f>Q295*H295</f>
        <v>3.3600000000000001E-3</v>
      </c>
      <c r="S295" s="144">
        <v>0</v>
      </c>
      <c r="T295" s="145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46" t="s">
        <v>157</v>
      </c>
      <c r="AT295" s="146" t="s">
        <v>122</v>
      </c>
      <c r="AU295" s="146" t="s">
        <v>127</v>
      </c>
      <c r="AY295" s="16" t="s">
        <v>119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6" t="s">
        <v>127</v>
      </c>
      <c r="BK295" s="147">
        <f>ROUND(I295*H295,2)</f>
        <v>0</v>
      </c>
      <c r="BL295" s="16" t="s">
        <v>157</v>
      </c>
      <c r="BM295" s="146" t="s">
        <v>512</v>
      </c>
    </row>
    <row r="296" spans="1:65" s="2" customFormat="1" ht="29.25" x14ac:dyDescent="0.2">
      <c r="A296" s="31"/>
      <c r="B296" s="32"/>
      <c r="C296" s="219"/>
      <c r="D296" s="220" t="s">
        <v>129</v>
      </c>
      <c r="E296" s="219"/>
      <c r="F296" s="221" t="s">
        <v>513</v>
      </c>
      <c r="G296" s="219"/>
      <c r="H296" s="219"/>
      <c r="I296" s="148"/>
      <c r="J296" s="219"/>
      <c r="K296" s="31"/>
      <c r="L296" s="32"/>
      <c r="M296" s="149"/>
      <c r="N296" s="150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6" t="s">
        <v>129</v>
      </c>
      <c r="AU296" s="16" t="s">
        <v>127</v>
      </c>
    </row>
    <row r="297" spans="1:65" s="2" customFormat="1" ht="16.5" customHeight="1" x14ac:dyDescent="0.2">
      <c r="A297" s="31"/>
      <c r="B297" s="139"/>
      <c r="C297" s="214" t="s">
        <v>514</v>
      </c>
      <c r="D297" s="214" t="s">
        <v>122</v>
      </c>
      <c r="E297" s="215" t="s">
        <v>515</v>
      </c>
      <c r="F297" s="216" t="s">
        <v>516</v>
      </c>
      <c r="G297" s="217" t="s">
        <v>352</v>
      </c>
      <c r="H297" s="218">
        <v>1</v>
      </c>
      <c r="I297" s="140"/>
      <c r="J297" s="240">
        <f>ROUND(I297*H297,2)</f>
        <v>0</v>
      </c>
      <c r="K297" s="141"/>
      <c r="L297" s="32"/>
      <c r="M297" s="142" t="s">
        <v>1</v>
      </c>
      <c r="N297" s="143" t="s">
        <v>39</v>
      </c>
      <c r="O297" s="57"/>
      <c r="P297" s="144">
        <f>O297*H297</f>
        <v>0</v>
      </c>
      <c r="Q297" s="144">
        <v>0</v>
      </c>
      <c r="R297" s="144">
        <f>Q297*H297</f>
        <v>0</v>
      </c>
      <c r="S297" s="144">
        <v>0</v>
      </c>
      <c r="T297" s="145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46" t="s">
        <v>157</v>
      </c>
      <c r="AT297" s="146" t="s">
        <v>122</v>
      </c>
      <c r="AU297" s="146" t="s">
        <v>127</v>
      </c>
      <c r="AY297" s="16" t="s">
        <v>119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6" t="s">
        <v>127</v>
      </c>
      <c r="BK297" s="147">
        <f>ROUND(I297*H297,2)</f>
        <v>0</v>
      </c>
      <c r="BL297" s="16" t="s">
        <v>157</v>
      </c>
      <c r="BM297" s="146" t="s">
        <v>517</v>
      </c>
    </row>
    <row r="298" spans="1:65" s="2" customFormat="1" x14ac:dyDescent="0.2">
      <c r="A298" s="31"/>
      <c r="B298" s="32"/>
      <c r="C298" s="219"/>
      <c r="D298" s="220" t="s">
        <v>129</v>
      </c>
      <c r="E298" s="219"/>
      <c r="F298" s="221" t="s">
        <v>516</v>
      </c>
      <c r="G298" s="219"/>
      <c r="H298" s="219"/>
      <c r="I298" s="148"/>
      <c r="J298" s="219"/>
      <c r="K298" s="31"/>
      <c r="L298" s="32"/>
      <c r="M298" s="149"/>
      <c r="N298" s="150"/>
      <c r="O298" s="57"/>
      <c r="P298" s="57"/>
      <c r="Q298" s="57"/>
      <c r="R298" s="57"/>
      <c r="S298" s="57"/>
      <c r="T298" s="58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6" t="s">
        <v>129</v>
      </c>
      <c r="AU298" s="16" t="s">
        <v>127</v>
      </c>
    </row>
    <row r="299" spans="1:65" s="2" customFormat="1" ht="19.5" x14ac:dyDescent="0.2">
      <c r="A299" s="31"/>
      <c r="B299" s="32"/>
      <c r="C299" s="219"/>
      <c r="D299" s="220" t="s">
        <v>196</v>
      </c>
      <c r="E299" s="219"/>
      <c r="F299" s="226" t="s">
        <v>518</v>
      </c>
      <c r="G299" s="219"/>
      <c r="H299" s="219"/>
      <c r="I299" s="148"/>
      <c r="J299" s="219"/>
      <c r="K299" s="31"/>
      <c r="L299" s="32"/>
      <c r="M299" s="149"/>
      <c r="N299" s="150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196</v>
      </c>
      <c r="AU299" s="16" t="s">
        <v>127</v>
      </c>
    </row>
    <row r="300" spans="1:65" s="2" customFormat="1" ht="16.5" customHeight="1" x14ac:dyDescent="0.2">
      <c r="A300" s="31"/>
      <c r="B300" s="139"/>
      <c r="C300" s="214" t="s">
        <v>519</v>
      </c>
      <c r="D300" s="214" t="s">
        <v>122</v>
      </c>
      <c r="E300" s="215" t="s">
        <v>520</v>
      </c>
      <c r="F300" s="216" t="s">
        <v>521</v>
      </c>
      <c r="G300" s="217" t="s">
        <v>352</v>
      </c>
      <c r="H300" s="218">
        <v>1</v>
      </c>
      <c r="I300" s="140"/>
      <c r="J300" s="240">
        <f>ROUND(I300*H300,2)</f>
        <v>0</v>
      </c>
      <c r="K300" s="141"/>
      <c r="L300" s="32"/>
      <c r="M300" s="142" t="s">
        <v>1</v>
      </c>
      <c r="N300" s="143" t="s">
        <v>39</v>
      </c>
      <c r="O300" s="57"/>
      <c r="P300" s="144">
        <f>O300*H300</f>
        <v>0</v>
      </c>
      <c r="Q300" s="144">
        <v>0</v>
      </c>
      <c r="R300" s="144">
        <f>Q300*H300</f>
        <v>0</v>
      </c>
      <c r="S300" s="144">
        <v>0</v>
      </c>
      <c r="T300" s="145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46" t="s">
        <v>157</v>
      </c>
      <c r="AT300" s="146" t="s">
        <v>122</v>
      </c>
      <c r="AU300" s="146" t="s">
        <v>127</v>
      </c>
      <c r="AY300" s="16" t="s">
        <v>119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6" t="s">
        <v>127</v>
      </c>
      <c r="BK300" s="147">
        <f>ROUND(I300*H300,2)</f>
        <v>0</v>
      </c>
      <c r="BL300" s="16" t="s">
        <v>157</v>
      </c>
      <c r="BM300" s="146" t="s">
        <v>522</v>
      </c>
    </row>
    <row r="301" spans="1:65" s="2" customFormat="1" ht="29.25" x14ac:dyDescent="0.2">
      <c r="A301" s="31"/>
      <c r="B301" s="32"/>
      <c r="C301" s="219"/>
      <c r="D301" s="220" t="s">
        <v>129</v>
      </c>
      <c r="E301" s="219"/>
      <c r="F301" s="221" t="s">
        <v>523</v>
      </c>
      <c r="G301" s="219"/>
      <c r="H301" s="219"/>
      <c r="I301" s="148"/>
      <c r="J301" s="219"/>
      <c r="K301" s="31"/>
      <c r="L301" s="32"/>
      <c r="M301" s="149"/>
      <c r="N301" s="150"/>
      <c r="O301" s="57"/>
      <c r="P301" s="57"/>
      <c r="Q301" s="57"/>
      <c r="R301" s="57"/>
      <c r="S301" s="57"/>
      <c r="T301" s="58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6" t="s">
        <v>129</v>
      </c>
      <c r="AU301" s="16" t="s">
        <v>127</v>
      </c>
    </row>
    <row r="302" spans="1:65" s="2" customFormat="1" ht="16.5" customHeight="1" x14ac:dyDescent="0.2">
      <c r="A302" s="31"/>
      <c r="B302" s="139"/>
      <c r="C302" s="214" t="s">
        <v>524</v>
      </c>
      <c r="D302" s="214" t="s">
        <v>122</v>
      </c>
      <c r="E302" s="215" t="s">
        <v>525</v>
      </c>
      <c r="F302" s="216" t="s">
        <v>526</v>
      </c>
      <c r="G302" s="217" t="s">
        <v>352</v>
      </c>
      <c r="H302" s="218">
        <v>1</v>
      </c>
      <c r="I302" s="140"/>
      <c r="J302" s="240">
        <f>ROUND(I302*H302,2)</f>
        <v>0</v>
      </c>
      <c r="K302" s="141"/>
      <c r="L302" s="32"/>
      <c r="M302" s="142" t="s">
        <v>1</v>
      </c>
      <c r="N302" s="143" t="s">
        <v>39</v>
      </c>
      <c r="O302" s="57"/>
      <c r="P302" s="144">
        <f>O302*H302</f>
        <v>0</v>
      </c>
      <c r="Q302" s="144">
        <v>0</v>
      </c>
      <c r="R302" s="144">
        <f>Q302*H302</f>
        <v>0</v>
      </c>
      <c r="S302" s="144">
        <v>0</v>
      </c>
      <c r="T302" s="145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46" t="s">
        <v>157</v>
      </c>
      <c r="AT302" s="146" t="s">
        <v>122</v>
      </c>
      <c r="AU302" s="146" t="s">
        <v>127</v>
      </c>
      <c r="AY302" s="16" t="s">
        <v>119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6" t="s">
        <v>127</v>
      </c>
      <c r="BK302" s="147">
        <f>ROUND(I302*H302,2)</f>
        <v>0</v>
      </c>
      <c r="BL302" s="16" t="s">
        <v>157</v>
      </c>
      <c r="BM302" s="146" t="s">
        <v>527</v>
      </c>
    </row>
    <row r="303" spans="1:65" s="2" customFormat="1" x14ac:dyDescent="0.2">
      <c r="A303" s="31"/>
      <c r="B303" s="32"/>
      <c r="C303" s="219"/>
      <c r="D303" s="220" t="s">
        <v>129</v>
      </c>
      <c r="E303" s="219"/>
      <c r="F303" s="221" t="s">
        <v>526</v>
      </c>
      <c r="G303" s="219"/>
      <c r="H303" s="219"/>
      <c r="I303" s="148"/>
      <c r="J303" s="219"/>
      <c r="K303" s="31"/>
      <c r="L303" s="32"/>
      <c r="M303" s="149"/>
      <c r="N303" s="150"/>
      <c r="O303" s="57"/>
      <c r="P303" s="57"/>
      <c r="Q303" s="57"/>
      <c r="R303" s="57"/>
      <c r="S303" s="57"/>
      <c r="T303" s="58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6" t="s">
        <v>129</v>
      </c>
      <c r="AU303" s="16" t="s">
        <v>127</v>
      </c>
    </row>
    <row r="304" spans="1:65" s="2" customFormat="1" ht="21.75" customHeight="1" x14ac:dyDescent="0.2">
      <c r="A304" s="31"/>
      <c r="B304" s="139"/>
      <c r="C304" s="214" t="s">
        <v>528</v>
      </c>
      <c r="D304" s="214" t="s">
        <v>122</v>
      </c>
      <c r="E304" s="215" t="s">
        <v>529</v>
      </c>
      <c r="F304" s="216" t="s">
        <v>530</v>
      </c>
      <c r="G304" s="217" t="s">
        <v>156</v>
      </c>
      <c r="H304" s="218">
        <v>2</v>
      </c>
      <c r="I304" s="140"/>
      <c r="J304" s="240">
        <f>ROUND(I304*H304,2)</f>
        <v>0</v>
      </c>
      <c r="K304" s="141"/>
      <c r="L304" s="32"/>
      <c r="M304" s="142" t="s">
        <v>1</v>
      </c>
      <c r="N304" s="143" t="s">
        <v>39</v>
      </c>
      <c r="O304" s="57"/>
      <c r="P304" s="144">
        <f>O304*H304</f>
        <v>0</v>
      </c>
      <c r="Q304" s="144">
        <v>2.0000000000000002E-5</v>
      </c>
      <c r="R304" s="144">
        <f>Q304*H304</f>
        <v>4.0000000000000003E-5</v>
      </c>
      <c r="S304" s="144">
        <v>1E-3</v>
      </c>
      <c r="T304" s="145">
        <f>S304*H304</f>
        <v>2E-3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46" t="s">
        <v>157</v>
      </c>
      <c r="AT304" s="146" t="s">
        <v>122</v>
      </c>
      <c r="AU304" s="146" t="s">
        <v>127</v>
      </c>
      <c r="AY304" s="16" t="s">
        <v>119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6" t="s">
        <v>127</v>
      </c>
      <c r="BK304" s="147">
        <f>ROUND(I304*H304,2)</f>
        <v>0</v>
      </c>
      <c r="BL304" s="16" t="s">
        <v>157</v>
      </c>
      <c r="BM304" s="146" t="s">
        <v>531</v>
      </c>
    </row>
    <row r="305" spans="1:65" s="2" customFormat="1" x14ac:dyDescent="0.2">
      <c r="A305" s="31"/>
      <c r="B305" s="32"/>
      <c r="C305" s="219"/>
      <c r="D305" s="220" t="s">
        <v>129</v>
      </c>
      <c r="E305" s="219"/>
      <c r="F305" s="221" t="s">
        <v>532</v>
      </c>
      <c r="G305" s="219"/>
      <c r="H305" s="219"/>
      <c r="I305" s="148"/>
      <c r="J305" s="219"/>
      <c r="K305" s="31"/>
      <c r="L305" s="32"/>
      <c r="M305" s="149"/>
      <c r="N305" s="150"/>
      <c r="O305" s="57"/>
      <c r="P305" s="57"/>
      <c r="Q305" s="57"/>
      <c r="R305" s="57"/>
      <c r="S305" s="57"/>
      <c r="T305" s="58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6" t="s">
        <v>129</v>
      </c>
      <c r="AU305" s="16" t="s">
        <v>127</v>
      </c>
    </row>
    <row r="306" spans="1:65" s="2" customFormat="1" ht="24.2" customHeight="1" x14ac:dyDescent="0.2">
      <c r="A306" s="31"/>
      <c r="B306" s="139"/>
      <c r="C306" s="214" t="s">
        <v>533</v>
      </c>
      <c r="D306" s="214" t="s">
        <v>122</v>
      </c>
      <c r="E306" s="215" t="s">
        <v>534</v>
      </c>
      <c r="F306" s="216" t="s">
        <v>535</v>
      </c>
      <c r="G306" s="217" t="s">
        <v>156</v>
      </c>
      <c r="H306" s="218">
        <v>2</v>
      </c>
      <c r="I306" s="140"/>
      <c r="J306" s="240">
        <f>ROUND(I306*H306,2)</f>
        <v>0</v>
      </c>
      <c r="K306" s="141"/>
      <c r="L306" s="32"/>
      <c r="M306" s="142" t="s">
        <v>1</v>
      </c>
      <c r="N306" s="143" t="s">
        <v>39</v>
      </c>
      <c r="O306" s="57"/>
      <c r="P306" s="144">
        <f>O306*H306</f>
        <v>0</v>
      </c>
      <c r="Q306" s="144">
        <v>5.8E-4</v>
      </c>
      <c r="R306" s="144">
        <f>Q306*H306</f>
        <v>1.16E-3</v>
      </c>
      <c r="S306" s="144">
        <v>0</v>
      </c>
      <c r="T306" s="145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46" t="s">
        <v>157</v>
      </c>
      <c r="AT306" s="146" t="s">
        <v>122</v>
      </c>
      <c r="AU306" s="146" t="s">
        <v>127</v>
      </c>
      <c r="AY306" s="16" t="s">
        <v>119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6" t="s">
        <v>127</v>
      </c>
      <c r="BK306" s="147">
        <f>ROUND(I306*H306,2)</f>
        <v>0</v>
      </c>
      <c r="BL306" s="16" t="s">
        <v>157</v>
      </c>
      <c r="BM306" s="146" t="s">
        <v>536</v>
      </c>
    </row>
    <row r="307" spans="1:65" s="2" customFormat="1" ht="19.5" x14ac:dyDescent="0.2">
      <c r="A307" s="31"/>
      <c r="B307" s="32"/>
      <c r="C307" s="219"/>
      <c r="D307" s="220" t="s">
        <v>129</v>
      </c>
      <c r="E307" s="219"/>
      <c r="F307" s="221" t="s">
        <v>537</v>
      </c>
      <c r="G307" s="219"/>
      <c r="H307" s="219"/>
      <c r="I307" s="148"/>
      <c r="J307" s="219"/>
      <c r="K307" s="31"/>
      <c r="L307" s="32"/>
      <c r="M307" s="149"/>
      <c r="N307" s="150"/>
      <c r="O307" s="57"/>
      <c r="P307" s="57"/>
      <c r="Q307" s="57"/>
      <c r="R307" s="57"/>
      <c r="S307" s="57"/>
      <c r="T307" s="58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6" t="s">
        <v>129</v>
      </c>
      <c r="AU307" s="16" t="s">
        <v>127</v>
      </c>
    </row>
    <row r="308" spans="1:65" s="2" customFormat="1" ht="24.2" customHeight="1" x14ac:dyDescent="0.2">
      <c r="A308" s="31"/>
      <c r="B308" s="139"/>
      <c r="C308" s="214" t="s">
        <v>538</v>
      </c>
      <c r="D308" s="214" t="s">
        <v>122</v>
      </c>
      <c r="E308" s="215" t="s">
        <v>539</v>
      </c>
      <c r="F308" s="216" t="s">
        <v>540</v>
      </c>
      <c r="G308" s="217" t="s">
        <v>156</v>
      </c>
      <c r="H308" s="218">
        <v>14</v>
      </c>
      <c r="I308" s="140"/>
      <c r="J308" s="240">
        <f>ROUND(I308*H308,2)</f>
        <v>0</v>
      </c>
      <c r="K308" s="141"/>
      <c r="L308" s="32"/>
      <c r="M308" s="142" t="s">
        <v>1</v>
      </c>
      <c r="N308" s="143" t="s">
        <v>39</v>
      </c>
      <c r="O308" s="57"/>
      <c r="P308" s="144">
        <f>O308*H308</f>
        <v>0</v>
      </c>
      <c r="Q308" s="144">
        <v>1.2700000000000001E-3</v>
      </c>
      <c r="R308" s="144">
        <f>Q308*H308</f>
        <v>1.7780000000000001E-2</v>
      </c>
      <c r="S308" s="144">
        <v>0</v>
      </c>
      <c r="T308" s="145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46" t="s">
        <v>157</v>
      </c>
      <c r="AT308" s="146" t="s">
        <v>122</v>
      </c>
      <c r="AU308" s="146" t="s">
        <v>127</v>
      </c>
      <c r="AY308" s="16" t="s">
        <v>119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6" t="s">
        <v>127</v>
      </c>
      <c r="BK308" s="147">
        <f>ROUND(I308*H308,2)</f>
        <v>0</v>
      </c>
      <c r="BL308" s="16" t="s">
        <v>157</v>
      </c>
      <c r="BM308" s="146" t="s">
        <v>541</v>
      </c>
    </row>
    <row r="309" spans="1:65" s="2" customFormat="1" ht="19.5" x14ac:dyDescent="0.2">
      <c r="A309" s="31"/>
      <c r="B309" s="32"/>
      <c r="C309" s="219"/>
      <c r="D309" s="220" t="s">
        <v>129</v>
      </c>
      <c r="E309" s="219"/>
      <c r="F309" s="221" t="s">
        <v>542</v>
      </c>
      <c r="G309" s="219"/>
      <c r="H309" s="219"/>
      <c r="I309" s="148"/>
      <c r="J309" s="219"/>
      <c r="K309" s="31"/>
      <c r="L309" s="32"/>
      <c r="M309" s="149"/>
      <c r="N309" s="150"/>
      <c r="O309" s="57"/>
      <c r="P309" s="57"/>
      <c r="Q309" s="57"/>
      <c r="R309" s="57"/>
      <c r="S309" s="57"/>
      <c r="T309" s="58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6" t="s">
        <v>129</v>
      </c>
      <c r="AU309" s="16" t="s">
        <v>127</v>
      </c>
    </row>
    <row r="310" spans="1:65" s="2" customFormat="1" ht="16.5" customHeight="1" x14ac:dyDescent="0.2">
      <c r="A310" s="31"/>
      <c r="B310" s="139"/>
      <c r="C310" s="214" t="s">
        <v>543</v>
      </c>
      <c r="D310" s="214" t="s">
        <v>122</v>
      </c>
      <c r="E310" s="215" t="s">
        <v>544</v>
      </c>
      <c r="F310" s="216" t="s">
        <v>545</v>
      </c>
      <c r="G310" s="217" t="s">
        <v>156</v>
      </c>
      <c r="H310" s="218">
        <v>16</v>
      </c>
      <c r="I310" s="140"/>
      <c r="J310" s="240">
        <f>ROUND(I310*H310,2)</f>
        <v>0</v>
      </c>
      <c r="K310" s="141"/>
      <c r="L310" s="32"/>
      <c r="M310" s="142" t="s">
        <v>1</v>
      </c>
      <c r="N310" s="143" t="s">
        <v>39</v>
      </c>
      <c r="O310" s="57"/>
      <c r="P310" s="144">
        <f>O310*H310</f>
        <v>0</v>
      </c>
      <c r="Q310" s="144">
        <v>0</v>
      </c>
      <c r="R310" s="144">
        <f>Q310*H310</f>
        <v>0</v>
      </c>
      <c r="S310" s="144">
        <v>0</v>
      </c>
      <c r="T310" s="145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46" t="s">
        <v>157</v>
      </c>
      <c r="AT310" s="146" t="s">
        <v>122</v>
      </c>
      <c r="AU310" s="146" t="s">
        <v>127</v>
      </c>
      <c r="AY310" s="16" t="s">
        <v>119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6" t="s">
        <v>127</v>
      </c>
      <c r="BK310" s="147">
        <f>ROUND(I310*H310,2)</f>
        <v>0</v>
      </c>
      <c r="BL310" s="16" t="s">
        <v>157</v>
      </c>
      <c r="BM310" s="146" t="s">
        <v>546</v>
      </c>
    </row>
    <row r="311" spans="1:65" s="2" customFormat="1" x14ac:dyDescent="0.2">
      <c r="A311" s="31"/>
      <c r="B311" s="32"/>
      <c r="C311" s="219"/>
      <c r="D311" s="220" t="s">
        <v>129</v>
      </c>
      <c r="E311" s="219"/>
      <c r="F311" s="221" t="s">
        <v>545</v>
      </c>
      <c r="G311" s="219"/>
      <c r="H311" s="219"/>
      <c r="I311" s="148"/>
      <c r="J311" s="219"/>
      <c r="K311" s="31"/>
      <c r="L311" s="32"/>
      <c r="M311" s="149"/>
      <c r="N311" s="150"/>
      <c r="O311" s="57"/>
      <c r="P311" s="57"/>
      <c r="Q311" s="57"/>
      <c r="R311" s="57"/>
      <c r="S311" s="57"/>
      <c r="T311" s="58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6" t="s">
        <v>129</v>
      </c>
      <c r="AU311" s="16" t="s">
        <v>127</v>
      </c>
    </row>
    <row r="312" spans="1:65" s="2" customFormat="1" ht="24.2" customHeight="1" x14ac:dyDescent="0.2">
      <c r="A312" s="31"/>
      <c r="B312" s="139"/>
      <c r="C312" s="214" t="s">
        <v>547</v>
      </c>
      <c r="D312" s="214" t="s">
        <v>122</v>
      </c>
      <c r="E312" s="215" t="s">
        <v>548</v>
      </c>
      <c r="F312" s="216" t="s">
        <v>549</v>
      </c>
      <c r="G312" s="217" t="s">
        <v>125</v>
      </c>
      <c r="H312" s="218">
        <v>2.3E-2</v>
      </c>
      <c r="I312" s="140"/>
      <c r="J312" s="240">
        <f>ROUND(I312*H312,2)</f>
        <v>0</v>
      </c>
      <c r="K312" s="141"/>
      <c r="L312" s="32"/>
      <c r="M312" s="142" t="s">
        <v>1</v>
      </c>
      <c r="N312" s="143" t="s">
        <v>39</v>
      </c>
      <c r="O312" s="57"/>
      <c r="P312" s="144">
        <f>O312*H312</f>
        <v>0</v>
      </c>
      <c r="Q312" s="144">
        <v>0</v>
      </c>
      <c r="R312" s="144">
        <f>Q312*H312</f>
        <v>0</v>
      </c>
      <c r="S312" s="144">
        <v>0</v>
      </c>
      <c r="T312" s="145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46" t="s">
        <v>157</v>
      </c>
      <c r="AT312" s="146" t="s">
        <v>122</v>
      </c>
      <c r="AU312" s="146" t="s">
        <v>127</v>
      </c>
      <c r="AY312" s="16" t="s">
        <v>119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6" t="s">
        <v>127</v>
      </c>
      <c r="BK312" s="147">
        <f>ROUND(I312*H312,2)</f>
        <v>0</v>
      </c>
      <c r="BL312" s="16" t="s">
        <v>157</v>
      </c>
      <c r="BM312" s="146" t="s">
        <v>550</v>
      </c>
    </row>
    <row r="313" spans="1:65" s="2" customFormat="1" ht="29.25" x14ac:dyDescent="0.2">
      <c r="A313" s="31"/>
      <c r="B313" s="32"/>
      <c r="C313" s="219"/>
      <c r="D313" s="220" t="s">
        <v>129</v>
      </c>
      <c r="E313" s="219"/>
      <c r="F313" s="221" t="s">
        <v>551</v>
      </c>
      <c r="G313" s="219"/>
      <c r="H313" s="219"/>
      <c r="I313" s="148"/>
      <c r="J313" s="219"/>
      <c r="K313" s="31"/>
      <c r="L313" s="32"/>
      <c r="M313" s="149"/>
      <c r="N313" s="150"/>
      <c r="O313" s="57"/>
      <c r="P313" s="57"/>
      <c r="Q313" s="57"/>
      <c r="R313" s="57"/>
      <c r="S313" s="57"/>
      <c r="T313" s="58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6" t="s">
        <v>129</v>
      </c>
      <c r="AU313" s="16" t="s">
        <v>127</v>
      </c>
    </row>
    <row r="314" spans="1:65" s="12" customFormat="1" ht="22.9" customHeight="1" x14ac:dyDescent="0.2">
      <c r="B314" s="126"/>
      <c r="C314" s="222"/>
      <c r="D314" s="223" t="s">
        <v>72</v>
      </c>
      <c r="E314" s="225" t="s">
        <v>552</v>
      </c>
      <c r="F314" s="225" t="s">
        <v>553</v>
      </c>
      <c r="G314" s="222"/>
      <c r="H314" s="222"/>
      <c r="I314" s="129"/>
      <c r="J314" s="242">
        <f>BK314</f>
        <v>0</v>
      </c>
      <c r="L314" s="126"/>
      <c r="M314" s="131"/>
      <c r="N314" s="132"/>
      <c r="O314" s="132"/>
      <c r="P314" s="133">
        <f>SUM(P315:P325)</f>
        <v>0</v>
      </c>
      <c r="Q314" s="132"/>
      <c r="R314" s="133">
        <f>SUM(R315:R325)</f>
        <v>3.9100000000000003E-2</v>
      </c>
      <c r="S314" s="132"/>
      <c r="T314" s="134">
        <f>SUM(T315:T325)</f>
        <v>3.8080000000000003E-2</v>
      </c>
      <c r="AR314" s="127" t="s">
        <v>127</v>
      </c>
      <c r="AT314" s="135" t="s">
        <v>72</v>
      </c>
      <c r="AU314" s="135" t="s">
        <v>81</v>
      </c>
      <c r="AY314" s="127" t="s">
        <v>119</v>
      </c>
      <c r="BK314" s="136">
        <f>SUM(BK315:BK325)</f>
        <v>0</v>
      </c>
    </row>
    <row r="315" spans="1:65" s="2" customFormat="1" ht="16.5" customHeight="1" x14ac:dyDescent="0.2">
      <c r="A315" s="31"/>
      <c r="B315" s="139"/>
      <c r="C315" s="214" t="s">
        <v>554</v>
      </c>
      <c r="D315" s="214" t="s">
        <v>122</v>
      </c>
      <c r="E315" s="215" t="s">
        <v>555</v>
      </c>
      <c r="F315" s="216" t="s">
        <v>556</v>
      </c>
      <c r="G315" s="217" t="s">
        <v>557</v>
      </c>
      <c r="H315" s="218">
        <v>1.6</v>
      </c>
      <c r="I315" s="140"/>
      <c r="J315" s="240">
        <f>ROUND(I315*H315,2)</f>
        <v>0</v>
      </c>
      <c r="K315" s="141"/>
      <c r="L315" s="32"/>
      <c r="M315" s="142" t="s">
        <v>1</v>
      </c>
      <c r="N315" s="143" t="s">
        <v>39</v>
      </c>
      <c r="O315" s="57"/>
      <c r="P315" s="144">
        <f>O315*H315</f>
        <v>0</v>
      </c>
      <c r="Q315" s="144">
        <v>0</v>
      </c>
      <c r="R315" s="144">
        <f>Q315*H315</f>
        <v>0</v>
      </c>
      <c r="S315" s="144">
        <v>2.3800000000000002E-2</v>
      </c>
      <c r="T315" s="145">
        <f>S315*H315</f>
        <v>3.8080000000000003E-2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46" t="s">
        <v>157</v>
      </c>
      <c r="AT315" s="146" t="s">
        <v>122</v>
      </c>
      <c r="AU315" s="146" t="s">
        <v>127</v>
      </c>
      <c r="AY315" s="16" t="s">
        <v>119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6" t="s">
        <v>127</v>
      </c>
      <c r="BK315" s="147">
        <f>ROUND(I315*H315,2)</f>
        <v>0</v>
      </c>
      <c r="BL315" s="16" t="s">
        <v>157</v>
      </c>
      <c r="BM315" s="146" t="s">
        <v>558</v>
      </c>
    </row>
    <row r="316" spans="1:65" s="2" customFormat="1" x14ac:dyDescent="0.2">
      <c r="A316" s="31"/>
      <c r="B316" s="32"/>
      <c r="C316" s="219"/>
      <c r="D316" s="220" t="s">
        <v>129</v>
      </c>
      <c r="E316" s="219"/>
      <c r="F316" s="221" t="s">
        <v>559</v>
      </c>
      <c r="G316" s="219"/>
      <c r="H316" s="219"/>
      <c r="I316" s="148"/>
      <c r="J316" s="219"/>
      <c r="K316" s="31"/>
      <c r="L316" s="32"/>
      <c r="M316" s="149"/>
      <c r="N316" s="150"/>
      <c r="O316" s="57"/>
      <c r="P316" s="57"/>
      <c r="Q316" s="57"/>
      <c r="R316" s="57"/>
      <c r="S316" s="57"/>
      <c r="T316" s="58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6" t="s">
        <v>129</v>
      </c>
      <c r="AU316" s="16" t="s">
        <v>127</v>
      </c>
    </row>
    <row r="317" spans="1:65" s="2" customFormat="1" ht="24.2" customHeight="1" x14ac:dyDescent="0.2">
      <c r="A317" s="31"/>
      <c r="B317" s="139"/>
      <c r="C317" s="214" t="s">
        <v>560</v>
      </c>
      <c r="D317" s="214" t="s">
        <v>122</v>
      </c>
      <c r="E317" s="215" t="s">
        <v>561</v>
      </c>
      <c r="F317" s="216" t="s">
        <v>562</v>
      </c>
      <c r="G317" s="217" t="s">
        <v>184</v>
      </c>
      <c r="H317" s="218">
        <v>1</v>
      </c>
      <c r="I317" s="140"/>
      <c r="J317" s="240">
        <f>ROUND(I317*H317,2)</f>
        <v>0</v>
      </c>
      <c r="K317" s="141"/>
      <c r="L317" s="32"/>
      <c r="M317" s="142" t="s">
        <v>1</v>
      </c>
      <c r="N317" s="143" t="s">
        <v>39</v>
      </c>
      <c r="O317" s="57"/>
      <c r="P317" s="144">
        <f>O317*H317</f>
        <v>0</v>
      </c>
      <c r="Q317" s="144">
        <v>3.9100000000000003E-2</v>
      </c>
      <c r="R317" s="144">
        <f>Q317*H317</f>
        <v>3.9100000000000003E-2</v>
      </c>
      <c r="S317" s="144">
        <v>0</v>
      </c>
      <c r="T317" s="145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46" t="s">
        <v>157</v>
      </c>
      <c r="AT317" s="146" t="s">
        <v>122</v>
      </c>
      <c r="AU317" s="146" t="s">
        <v>127</v>
      </c>
      <c r="AY317" s="16" t="s">
        <v>119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6" t="s">
        <v>127</v>
      </c>
      <c r="BK317" s="147">
        <f>ROUND(I317*H317,2)</f>
        <v>0</v>
      </c>
      <c r="BL317" s="16" t="s">
        <v>157</v>
      </c>
      <c r="BM317" s="146" t="s">
        <v>563</v>
      </c>
    </row>
    <row r="318" spans="1:65" s="2" customFormat="1" ht="19.5" x14ac:dyDescent="0.2">
      <c r="A318" s="31"/>
      <c r="B318" s="32"/>
      <c r="C318" s="219"/>
      <c r="D318" s="220" t="s">
        <v>129</v>
      </c>
      <c r="E318" s="219"/>
      <c r="F318" s="221" t="s">
        <v>564</v>
      </c>
      <c r="G318" s="219"/>
      <c r="H318" s="219"/>
      <c r="I318" s="148"/>
      <c r="J318" s="219"/>
      <c r="K318" s="31"/>
      <c r="L318" s="32"/>
      <c r="M318" s="149"/>
      <c r="N318" s="150"/>
      <c r="O318" s="57"/>
      <c r="P318" s="57"/>
      <c r="Q318" s="57"/>
      <c r="R318" s="57"/>
      <c r="S318" s="57"/>
      <c r="T318" s="58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6" t="s">
        <v>129</v>
      </c>
      <c r="AU318" s="16" t="s">
        <v>127</v>
      </c>
    </row>
    <row r="319" spans="1:65" s="2" customFormat="1" ht="19.5" x14ac:dyDescent="0.2">
      <c r="A319" s="31"/>
      <c r="B319" s="32"/>
      <c r="C319" s="219"/>
      <c r="D319" s="220" t="s">
        <v>196</v>
      </c>
      <c r="E319" s="219"/>
      <c r="F319" s="226" t="s">
        <v>389</v>
      </c>
      <c r="G319" s="219"/>
      <c r="H319" s="219"/>
      <c r="I319" s="148"/>
      <c r="J319" s="219"/>
      <c r="K319" s="31"/>
      <c r="L319" s="32"/>
      <c r="M319" s="149"/>
      <c r="N319" s="150"/>
      <c r="O319" s="57"/>
      <c r="P319" s="57"/>
      <c r="Q319" s="57"/>
      <c r="R319" s="57"/>
      <c r="S319" s="57"/>
      <c r="T319" s="58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6" t="s">
        <v>196</v>
      </c>
      <c r="AU319" s="16" t="s">
        <v>127</v>
      </c>
    </row>
    <row r="320" spans="1:65" s="2" customFormat="1" ht="16.5" customHeight="1" x14ac:dyDescent="0.2">
      <c r="A320" s="31"/>
      <c r="B320" s="139"/>
      <c r="C320" s="214" t="s">
        <v>565</v>
      </c>
      <c r="D320" s="214" t="s">
        <v>122</v>
      </c>
      <c r="E320" s="215" t="s">
        <v>566</v>
      </c>
      <c r="F320" s="216" t="s">
        <v>567</v>
      </c>
      <c r="G320" s="217" t="s">
        <v>557</v>
      </c>
      <c r="H320" s="218">
        <v>1.6</v>
      </c>
      <c r="I320" s="140"/>
      <c r="J320" s="240">
        <f>ROUND(I320*H320,2)</f>
        <v>0</v>
      </c>
      <c r="K320" s="141"/>
      <c r="L320" s="32"/>
      <c r="M320" s="142" t="s">
        <v>1</v>
      </c>
      <c r="N320" s="143" t="s">
        <v>39</v>
      </c>
      <c r="O320" s="57"/>
      <c r="P320" s="144">
        <f>O320*H320</f>
        <v>0</v>
      </c>
      <c r="Q320" s="144">
        <v>0</v>
      </c>
      <c r="R320" s="144">
        <f>Q320*H320</f>
        <v>0</v>
      </c>
      <c r="S320" s="144">
        <v>0</v>
      </c>
      <c r="T320" s="145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46" t="s">
        <v>157</v>
      </c>
      <c r="AT320" s="146" t="s">
        <v>122</v>
      </c>
      <c r="AU320" s="146" t="s">
        <v>127</v>
      </c>
      <c r="AY320" s="16" t="s">
        <v>119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6" t="s">
        <v>127</v>
      </c>
      <c r="BK320" s="147">
        <f>ROUND(I320*H320,2)</f>
        <v>0</v>
      </c>
      <c r="BL320" s="16" t="s">
        <v>157</v>
      </c>
      <c r="BM320" s="146" t="s">
        <v>568</v>
      </c>
    </row>
    <row r="321" spans="1:65" s="2" customFormat="1" ht="19.5" x14ac:dyDescent="0.2">
      <c r="A321" s="31"/>
      <c r="B321" s="32"/>
      <c r="C321" s="219"/>
      <c r="D321" s="220" t="s">
        <v>129</v>
      </c>
      <c r="E321" s="219"/>
      <c r="F321" s="221" t="s">
        <v>569</v>
      </c>
      <c r="G321" s="219"/>
      <c r="H321" s="219"/>
      <c r="I321" s="148"/>
      <c r="J321" s="219"/>
      <c r="K321" s="31"/>
      <c r="L321" s="32"/>
      <c r="M321" s="149"/>
      <c r="N321" s="150"/>
      <c r="O321" s="57"/>
      <c r="P321" s="57"/>
      <c r="Q321" s="57"/>
      <c r="R321" s="57"/>
      <c r="S321" s="57"/>
      <c r="T321" s="58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6" t="s">
        <v>129</v>
      </c>
      <c r="AU321" s="16" t="s">
        <v>127</v>
      </c>
    </row>
    <row r="322" spans="1:65" s="2" customFormat="1" ht="33" customHeight="1" x14ac:dyDescent="0.2">
      <c r="A322" s="31"/>
      <c r="B322" s="139"/>
      <c r="C322" s="214" t="s">
        <v>570</v>
      </c>
      <c r="D322" s="214" t="s">
        <v>122</v>
      </c>
      <c r="E322" s="215" t="s">
        <v>571</v>
      </c>
      <c r="F322" s="216" t="s">
        <v>572</v>
      </c>
      <c r="G322" s="217" t="s">
        <v>125</v>
      </c>
      <c r="H322" s="218">
        <v>3.7999999999999999E-2</v>
      </c>
      <c r="I322" s="140"/>
      <c r="J322" s="240">
        <f>ROUND(I322*H322,2)</f>
        <v>0</v>
      </c>
      <c r="K322" s="141"/>
      <c r="L322" s="32"/>
      <c r="M322" s="142" t="s">
        <v>1</v>
      </c>
      <c r="N322" s="143" t="s">
        <v>39</v>
      </c>
      <c r="O322" s="57"/>
      <c r="P322" s="144">
        <f>O322*H322</f>
        <v>0</v>
      </c>
      <c r="Q322" s="144">
        <v>0</v>
      </c>
      <c r="R322" s="144">
        <f>Q322*H322</f>
        <v>0</v>
      </c>
      <c r="S322" s="144">
        <v>0</v>
      </c>
      <c r="T322" s="145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6" t="s">
        <v>157</v>
      </c>
      <c r="AT322" s="146" t="s">
        <v>122</v>
      </c>
      <c r="AU322" s="146" t="s">
        <v>127</v>
      </c>
      <c r="AY322" s="16" t="s">
        <v>119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6" t="s">
        <v>127</v>
      </c>
      <c r="BK322" s="147">
        <f>ROUND(I322*H322,2)</f>
        <v>0</v>
      </c>
      <c r="BL322" s="16" t="s">
        <v>157</v>
      </c>
      <c r="BM322" s="146" t="s">
        <v>573</v>
      </c>
    </row>
    <row r="323" spans="1:65" s="2" customFormat="1" ht="29.25" x14ac:dyDescent="0.2">
      <c r="A323" s="31"/>
      <c r="B323" s="32"/>
      <c r="C323" s="219"/>
      <c r="D323" s="220" t="s">
        <v>129</v>
      </c>
      <c r="E323" s="219"/>
      <c r="F323" s="221" t="s">
        <v>574</v>
      </c>
      <c r="G323" s="219"/>
      <c r="H323" s="219"/>
      <c r="I323" s="148"/>
      <c r="J323" s="219"/>
      <c r="K323" s="31"/>
      <c r="L323" s="32"/>
      <c r="M323" s="149"/>
      <c r="N323" s="150"/>
      <c r="O323" s="57"/>
      <c r="P323" s="57"/>
      <c r="Q323" s="57"/>
      <c r="R323" s="57"/>
      <c r="S323" s="57"/>
      <c r="T323" s="58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6" t="s">
        <v>129</v>
      </c>
      <c r="AU323" s="16" t="s">
        <v>127</v>
      </c>
    </row>
    <row r="324" spans="1:65" s="2" customFormat="1" ht="24.2" customHeight="1" x14ac:dyDescent="0.2">
      <c r="A324" s="31"/>
      <c r="B324" s="139"/>
      <c r="C324" s="214" t="s">
        <v>575</v>
      </c>
      <c r="D324" s="214" t="s">
        <v>122</v>
      </c>
      <c r="E324" s="215" t="s">
        <v>576</v>
      </c>
      <c r="F324" s="216" t="s">
        <v>577</v>
      </c>
      <c r="G324" s="217" t="s">
        <v>125</v>
      </c>
      <c r="H324" s="218">
        <v>3.9E-2</v>
      </c>
      <c r="I324" s="140"/>
      <c r="J324" s="240">
        <f>ROUND(I324*H324,2)</f>
        <v>0</v>
      </c>
      <c r="K324" s="141"/>
      <c r="L324" s="32"/>
      <c r="M324" s="142" t="s">
        <v>1</v>
      </c>
      <c r="N324" s="143" t="s">
        <v>39</v>
      </c>
      <c r="O324" s="57"/>
      <c r="P324" s="144">
        <f>O324*H324</f>
        <v>0</v>
      </c>
      <c r="Q324" s="144">
        <v>0</v>
      </c>
      <c r="R324" s="144">
        <f>Q324*H324</f>
        <v>0</v>
      </c>
      <c r="S324" s="144">
        <v>0</v>
      </c>
      <c r="T324" s="145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46" t="s">
        <v>157</v>
      </c>
      <c r="AT324" s="146" t="s">
        <v>122</v>
      </c>
      <c r="AU324" s="146" t="s">
        <v>127</v>
      </c>
      <c r="AY324" s="16" t="s">
        <v>119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6" t="s">
        <v>127</v>
      </c>
      <c r="BK324" s="147">
        <f>ROUND(I324*H324,2)</f>
        <v>0</v>
      </c>
      <c r="BL324" s="16" t="s">
        <v>157</v>
      </c>
      <c r="BM324" s="146" t="s">
        <v>578</v>
      </c>
    </row>
    <row r="325" spans="1:65" s="2" customFormat="1" ht="29.25" x14ac:dyDescent="0.2">
      <c r="A325" s="31"/>
      <c r="B325" s="32"/>
      <c r="C325" s="219"/>
      <c r="D325" s="220" t="s">
        <v>129</v>
      </c>
      <c r="E325" s="219"/>
      <c r="F325" s="221" t="s">
        <v>579</v>
      </c>
      <c r="G325" s="219"/>
      <c r="H325" s="219"/>
      <c r="I325" s="148"/>
      <c r="J325" s="219"/>
      <c r="K325" s="31"/>
      <c r="L325" s="32"/>
      <c r="M325" s="149"/>
      <c r="N325" s="150"/>
      <c r="O325" s="57"/>
      <c r="P325" s="57"/>
      <c r="Q325" s="57"/>
      <c r="R325" s="57"/>
      <c r="S325" s="57"/>
      <c r="T325" s="58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6" t="s">
        <v>129</v>
      </c>
      <c r="AU325" s="16" t="s">
        <v>127</v>
      </c>
    </row>
    <row r="326" spans="1:65" s="12" customFormat="1" ht="22.9" customHeight="1" x14ac:dyDescent="0.2">
      <c r="B326" s="126"/>
      <c r="C326" s="222"/>
      <c r="D326" s="223" t="s">
        <v>72</v>
      </c>
      <c r="E326" s="225" t="s">
        <v>580</v>
      </c>
      <c r="F326" s="225" t="s">
        <v>581</v>
      </c>
      <c r="G326" s="222"/>
      <c r="H326" s="222"/>
      <c r="I326" s="129"/>
      <c r="J326" s="242">
        <f>BK326</f>
        <v>0</v>
      </c>
      <c r="L326" s="126"/>
      <c r="M326" s="131"/>
      <c r="N326" s="132"/>
      <c r="O326" s="132"/>
      <c r="P326" s="133">
        <f>SUM(P327:P342)</f>
        <v>0</v>
      </c>
      <c r="Q326" s="132"/>
      <c r="R326" s="133">
        <f>SUM(R327:R342)</f>
        <v>2.7754675000000003E-2</v>
      </c>
      <c r="S326" s="132"/>
      <c r="T326" s="134">
        <f>SUM(T327:T342)</f>
        <v>0</v>
      </c>
      <c r="AR326" s="127" t="s">
        <v>127</v>
      </c>
      <c r="AT326" s="135" t="s">
        <v>72</v>
      </c>
      <c r="AU326" s="135" t="s">
        <v>81</v>
      </c>
      <c r="AY326" s="127" t="s">
        <v>119</v>
      </c>
      <c r="BK326" s="136">
        <f>SUM(BK327:BK342)</f>
        <v>0</v>
      </c>
    </row>
    <row r="327" spans="1:65" s="2" customFormat="1" ht="24.2" customHeight="1" x14ac:dyDescent="0.2">
      <c r="A327" s="31"/>
      <c r="B327" s="139"/>
      <c r="C327" s="214" t="s">
        <v>582</v>
      </c>
      <c r="D327" s="214" t="s">
        <v>122</v>
      </c>
      <c r="E327" s="215" t="s">
        <v>583</v>
      </c>
      <c r="F327" s="216" t="s">
        <v>584</v>
      </c>
      <c r="G327" s="217" t="s">
        <v>585</v>
      </c>
      <c r="H327" s="218">
        <v>26</v>
      </c>
      <c r="I327" s="140"/>
      <c r="J327" s="240">
        <f>ROUND(I327*H327,2)</f>
        <v>0</v>
      </c>
      <c r="K327" s="141"/>
      <c r="L327" s="32"/>
      <c r="M327" s="142" t="s">
        <v>1</v>
      </c>
      <c r="N327" s="143" t="s">
        <v>39</v>
      </c>
      <c r="O327" s="57"/>
      <c r="P327" s="144">
        <f>O327*H327</f>
        <v>0</v>
      </c>
      <c r="Q327" s="144">
        <v>1E-3</v>
      </c>
      <c r="R327" s="144">
        <f>Q327*H327</f>
        <v>2.6000000000000002E-2</v>
      </c>
      <c r="S327" s="144">
        <v>0</v>
      </c>
      <c r="T327" s="145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46" t="s">
        <v>157</v>
      </c>
      <c r="AT327" s="146" t="s">
        <v>122</v>
      </c>
      <c r="AU327" s="146" t="s">
        <v>127</v>
      </c>
      <c r="AY327" s="16" t="s">
        <v>119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6" t="s">
        <v>127</v>
      </c>
      <c r="BK327" s="147">
        <f>ROUND(I327*H327,2)</f>
        <v>0</v>
      </c>
      <c r="BL327" s="16" t="s">
        <v>157</v>
      </c>
      <c r="BM327" s="146" t="s">
        <v>586</v>
      </c>
    </row>
    <row r="328" spans="1:65" s="2" customFormat="1" ht="87.75" x14ac:dyDescent="0.2">
      <c r="A328" s="31"/>
      <c r="B328" s="32"/>
      <c r="C328" s="219"/>
      <c r="D328" s="220" t="s">
        <v>129</v>
      </c>
      <c r="E328" s="219"/>
      <c r="F328" s="221" t="s">
        <v>587</v>
      </c>
      <c r="G328" s="219"/>
      <c r="H328" s="219"/>
      <c r="I328" s="148"/>
      <c r="J328" s="219"/>
      <c r="K328" s="31"/>
      <c r="L328" s="32"/>
      <c r="M328" s="149"/>
      <c r="N328" s="150"/>
      <c r="O328" s="57"/>
      <c r="P328" s="57"/>
      <c r="Q328" s="57"/>
      <c r="R328" s="57"/>
      <c r="S328" s="57"/>
      <c r="T328" s="58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6" t="s">
        <v>129</v>
      </c>
      <c r="AU328" s="16" t="s">
        <v>127</v>
      </c>
    </row>
    <row r="329" spans="1:65" s="2" customFormat="1" x14ac:dyDescent="0.2">
      <c r="A329" s="31"/>
      <c r="B329" s="32"/>
      <c r="C329" s="219"/>
      <c r="D329" s="220" t="s">
        <v>196</v>
      </c>
      <c r="E329" s="219"/>
      <c r="F329" s="226" t="s">
        <v>588</v>
      </c>
      <c r="G329" s="219"/>
      <c r="H329" s="219"/>
      <c r="I329" s="148"/>
      <c r="J329" s="219"/>
      <c r="K329" s="31"/>
      <c r="L329" s="32"/>
      <c r="M329" s="149"/>
      <c r="N329" s="150"/>
      <c r="O329" s="57"/>
      <c r="P329" s="57"/>
      <c r="Q329" s="57"/>
      <c r="R329" s="57"/>
      <c r="S329" s="57"/>
      <c r="T329" s="58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6" t="s">
        <v>196</v>
      </c>
      <c r="AU329" s="16" t="s">
        <v>127</v>
      </c>
    </row>
    <row r="330" spans="1:65" s="13" customFormat="1" x14ac:dyDescent="0.2">
      <c r="B330" s="156"/>
      <c r="C330" s="232"/>
      <c r="D330" s="220" t="s">
        <v>589</v>
      </c>
      <c r="E330" s="233" t="s">
        <v>1</v>
      </c>
      <c r="F330" s="234" t="s">
        <v>590</v>
      </c>
      <c r="G330" s="232"/>
      <c r="H330" s="235">
        <v>3</v>
      </c>
      <c r="I330" s="158"/>
      <c r="J330" s="232"/>
      <c r="L330" s="156"/>
      <c r="M330" s="159"/>
      <c r="N330" s="160"/>
      <c r="O330" s="160"/>
      <c r="P330" s="160"/>
      <c r="Q330" s="160"/>
      <c r="R330" s="160"/>
      <c r="S330" s="160"/>
      <c r="T330" s="161"/>
      <c r="AT330" s="157" t="s">
        <v>589</v>
      </c>
      <c r="AU330" s="157" t="s">
        <v>127</v>
      </c>
      <c r="AV330" s="13" t="s">
        <v>127</v>
      </c>
      <c r="AW330" s="13" t="s">
        <v>30</v>
      </c>
      <c r="AX330" s="13" t="s">
        <v>73</v>
      </c>
      <c r="AY330" s="157" t="s">
        <v>119</v>
      </c>
    </row>
    <row r="331" spans="1:65" s="13" customFormat="1" x14ac:dyDescent="0.2">
      <c r="B331" s="156"/>
      <c r="C331" s="232"/>
      <c r="D331" s="220" t="s">
        <v>589</v>
      </c>
      <c r="E331" s="233" t="s">
        <v>1</v>
      </c>
      <c r="F331" s="234" t="s">
        <v>591</v>
      </c>
      <c r="G331" s="232"/>
      <c r="H331" s="235">
        <v>8</v>
      </c>
      <c r="I331" s="158"/>
      <c r="J331" s="232"/>
      <c r="L331" s="156"/>
      <c r="M331" s="159"/>
      <c r="N331" s="160"/>
      <c r="O331" s="160"/>
      <c r="P331" s="160"/>
      <c r="Q331" s="160"/>
      <c r="R331" s="160"/>
      <c r="S331" s="160"/>
      <c r="T331" s="161"/>
      <c r="AT331" s="157" t="s">
        <v>589</v>
      </c>
      <c r="AU331" s="157" t="s">
        <v>127</v>
      </c>
      <c r="AV331" s="13" t="s">
        <v>127</v>
      </c>
      <c r="AW331" s="13" t="s">
        <v>30</v>
      </c>
      <c r="AX331" s="13" t="s">
        <v>73</v>
      </c>
      <c r="AY331" s="157" t="s">
        <v>119</v>
      </c>
    </row>
    <row r="332" spans="1:65" s="13" customFormat="1" x14ac:dyDescent="0.2">
      <c r="B332" s="156"/>
      <c r="C332" s="232"/>
      <c r="D332" s="220" t="s">
        <v>589</v>
      </c>
      <c r="E332" s="233" t="s">
        <v>1</v>
      </c>
      <c r="F332" s="234" t="s">
        <v>592</v>
      </c>
      <c r="G332" s="232"/>
      <c r="H332" s="235">
        <v>10</v>
      </c>
      <c r="I332" s="158"/>
      <c r="J332" s="232"/>
      <c r="L332" s="156"/>
      <c r="M332" s="159"/>
      <c r="N332" s="160"/>
      <c r="O332" s="160"/>
      <c r="P332" s="160"/>
      <c r="Q332" s="160"/>
      <c r="R332" s="160"/>
      <c r="S332" s="160"/>
      <c r="T332" s="161"/>
      <c r="AT332" s="157" t="s">
        <v>589</v>
      </c>
      <c r="AU332" s="157" t="s">
        <v>127</v>
      </c>
      <c r="AV332" s="13" t="s">
        <v>127</v>
      </c>
      <c r="AW332" s="13" t="s">
        <v>30</v>
      </c>
      <c r="AX332" s="13" t="s">
        <v>73</v>
      </c>
      <c r="AY332" s="157" t="s">
        <v>119</v>
      </c>
    </row>
    <row r="333" spans="1:65" s="13" customFormat="1" x14ac:dyDescent="0.2">
      <c r="B333" s="156"/>
      <c r="C333" s="232"/>
      <c r="D333" s="220" t="s">
        <v>589</v>
      </c>
      <c r="E333" s="233" t="s">
        <v>1</v>
      </c>
      <c r="F333" s="234" t="s">
        <v>593</v>
      </c>
      <c r="G333" s="232"/>
      <c r="H333" s="235">
        <v>5</v>
      </c>
      <c r="I333" s="158"/>
      <c r="J333" s="232"/>
      <c r="L333" s="156"/>
      <c r="M333" s="159"/>
      <c r="N333" s="160"/>
      <c r="O333" s="160"/>
      <c r="P333" s="160"/>
      <c r="Q333" s="160"/>
      <c r="R333" s="160"/>
      <c r="S333" s="160"/>
      <c r="T333" s="161"/>
      <c r="AT333" s="157" t="s">
        <v>589</v>
      </c>
      <c r="AU333" s="157" t="s">
        <v>127</v>
      </c>
      <c r="AV333" s="13" t="s">
        <v>127</v>
      </c>
      <c r="AW333" s="13" t="s">
        <v>30</v>
      </c>
      <c r="AX333" s="13" t="s">
        <v>73</v>
      </c>
      <c r="AY333" s="157" t="s">
        <v>119</v>
      </c>
    </row>
    <row r="334" spans="1:65" s="14" customFormat="1" x14ac:dyDescent="0.2">
      <c r="B334" s="162"/>
      <c r="C334" s="236"/>
      <c r="D334" s="220" t="s">
        <v>589</v>
      </c>
      <c r="E334" s="237" t="s">
        <v>1</v>
      </c>
      <c r="F334" s="238" t="s">
        <v>594</v>
      </c>
      <c r="G334" s="236"/>
      <c r="H334" s="239">
        <v>26</v>
      </c>
      <c r="I334" s="164"/>
      <c r="J334" s="236"/>
      <c r="L334" s="162"/>
      <c r="M334" s="165"/>
      <c r="N334" s="166"/>
      <c r="O334" s="166"/>
      <c r="P334" s="166"/>
      <c r="Q334" s="166"/>
      <c r="R334" s="166"/>
      <c r="S334" s="166"/>
      <c r="T334" s="167"/>
      <c r="AT334" s="163" t="s">
        <v>589</v>
      </c>
      <c r="AU334" s="163" t="s">
        <v>127</v>
      </c>
      <c r="AV334" s="14" t="s">
        <v>126</v>
      </c>
      <c r="AW334" s="14" t="s">
        <v>30</v>
      </c>
      <c r="AX334" s="14" t="s">
        <v>81</v>
      </c>
      <c r="AY334" s="163" t="s">
        <v>119</v>
      </c>
    </row>
    <row r="335" spans="1:65" s="2" customFormat="1" ht="24.2" customHeight="1" x14ac:dyDescent="0.2">
      <c r="A335" s="31"/>
      <c r="B335" s="139"/>
      <c r="C335" s="214" t="s">
        <v>595</v>
      </c>
      <c r="D335" s="214" t="s">
        <v>122</v>
      </c>
      <c r="E335" s="215" t="s">
        <v>596</v>
      </c>
      <c r="F335" s="216" t="s">
        <v>597</v>
      </c>
      <c r="G335" s="217" t="s">
        <v>585</v>
      </c>
      <c r="H335" s="218">
        <v>26</v>
      </c>
      <c r="I335" s="140"/>
      <c r="J335" s="240">
        <f>ROUND(I335*H335,2)</f>
        <v>0</v>
      </c>
      <c r="K335" s="141"/>
      <c r="L335" s="32"/>
      <c r="M335" s="142" t="s">
        <v>1</v>
      </c>
      <c r="N335" s="143" t="s">
        <v>39</v>
      </c>
      <c r="O335" s="57"/>
      <c r="P335" s="144">
        <f>O335*H335</f>
        <v>0</v>
      </c>
      <c r="Q335" s="144">
        <v>6.7487499999999994E-5</v>
      </c>
      <c r="R335" s="144">
        <f>Q335*H335</f>
        <v>1.7546749999999998E-3</v>
      </c>
      <c r="S335" s="144">
        <v>0</v>
      </c>
      <c r="T335" s="145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46" t="s">
        <v>157</v>
      </c>
      <c r="AT335" s="146" t="s">
        <v>122</v>
      </c>
      <c r="AU335" s="146" t="s">
        <v>127</v>
      </c>
      <c r="AY335" s="16" t="s">
        <v>119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6" t="s">
        <v>127</v>
      </c>
      <c r="BK335" s="147">
        <f>ROUND(I335*H335,2)</f>
        <v>0</v>
      </c>
      <c r="BL335" s="16" t="s">
        <v>157</v>
      </c>
      <c r="BM335" s="146" t="s">
        <v>598</v>
      </c>
    </row>
    <row r="336" spans="1:65" s="2" customFormat="1" ht="19.5" x14ac:dyDescent="0.2">
      <c r="A336" s="31"/>
      <c r="B336" s="32"/>
      <c r="C336" s="219"/>
      <c r="D336" s="220" t="s">
        <v>129</v>
      </c>
      <c r="E336" s="219"/>
      <c r="F336" s="221" t="s">
        <v>599</v>
      </c>
      <c r="G336" s="219"/>
      <c r="H336" s="219"/>
      <c r="I336" s="148"/>
      <c r="J336" s="219"/>
      <c r="K336" s="31"/>
      <c r="L336" s="32"/>
      <c r="M336" s="149"/>
      <c r="N336" s="150"/>
      <c r="O336" s="57"/>
      <c r="P336" s="57"/>
      <c r="Q336" s="57"/>
      <c r="R336" s="57"/>
      <c r="S336" s="57"/>
      <c r="T336" s="58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6" t="s">
        <v>129</v>
      </c>
      <c r="AU336" s="16" t="s">
        <v>127</v>
      </c>
    </row>
    <row r="337" spans="1:65" s="13" customFormat="1" x14ac:dyDescent="0.2">
      <c r="B337" s="156"/>
      <c r="C337" s="232"/>
      <c r="D337" s="220" t="s">
        <v>589</v>
      </c>
      <c r="E337" s="233" t="s">
        <v>1</v>
      </c>
      <c r="F337" s="234" t="s">
        <v>590</v>
      </c>
      <c r="G337" s="232"/>
      <c r="H337" s="235">
        <v>3</v>
      </c>
      <c r="I337" s="158"/>
      <c r="J337" s="232"/>
      <c r="L337" s="156"/>
      <c r="M337" s="159"/>
      <c r="N337" s="160"/>
      <c r="O337" s="160"/>
      <c r="P337" s="160"/>
      <c r="Q337" s="160"/>
      <c r="R337" s="160"/>
      <c r="S337" s="160"/>
      <c r="T337" s="161"/>
      <c r="AT337" s="157" t="s">
        <v>589</v>
      </c>
      <c r="AU337" s="157" t="s">
        <v>127</v>
      </c>
      <c r="AV337" s="13" t="s">
        <v>127</v>
      </c>
      <c r="AW337" s="13" t="s">
        <v>30</v>
      </c>
      <c r="AX337" s="13" t="s">
        <v>73</v>
      </c>
      <c r="AY337" s="157" t="s">
        <v>119</v>
      </c>
    </row>
    <row r="338" spans="1:65" s="13" customFormat="1" x14ac:dyDescent="0.2">
      <c r="B338" s="156"/>
      <c r="C338" s="232"/>
      <c r="D338" s="220" t="s">
        <v>589</v>
      </c>
      <c r="E338" s="233" t="s">
        <v>1</v>
      </c>
      <c r="F338" s="234" t="s">
        <v>600</v>
      </c>
      <c r="G338" s="232"/>
      <c r="H338" s="235">
        <v>18</v>
      </c>
      <c r="I338" s="158"/>
      <c r="J338" s="232"/>
      <c r="L338" s="156"/>
      <c r="M338" s="159"/>
      <c r="N338" s="160"/>
      <c r="O338" s="160"/>
      <c r="P338" s="160"/>
      <c r="Q338" s="160"/>
      <c r="R338" s="160"/>
      <c r="S338" s="160"/>
      <c r="T338" s="161"/>
      <c r="AT338" s="157" t="s">
        <v>589</v>
      </c>
      <c r="AU338" s="157" t="s">
        <v>127</v>
      </c>
      <c r="AV338" s="13" t="s">
        <v>127</v>
      </c>
      <c r="AW338" s="13" t="s">
        <v>30</v>
      </c>
      <c r="AX338" s="13" t="s">
        <v>73</v>
      </c>
      <c r="AY338" s="157" t="s">
        <v>119</v>
      </c>
    </row>
    <row r="339" spans="1:65" s="13" customFormat="1" x14ac:dyDescent="0.2">
      <c r="B339" s="156"/>
      <c r="C339" s="232"/>
      <c r="D339" s="220" t="s">
        <v>589</v>
      </c>
      <c r="E339" s="233" t="s">
        <v>1</v>
      </c>
      <c r="F339" s="234" t="s">
        <v>593</v>
      </c>
      <c r="G339" s="232"/>
      <c r="H339" s="235">
        <v>5</v>
      </c>
      <c r="I339" s="158"/>
      <c r="J339" s="232"/>
      <c r="L339" s="156"/>
      <c r="M339" s="159"/>
      <c r="N339" s="160"/>
      <c r="O339" s="160"/>
      <c r="P339" s="160"/>
      <c r="Q339" s="160"/>
      <c r="R339" s="160"/>
      <c r="S339" s="160"/>
      <c r="T339" s="161"/>
      <c r="AT339" s="157" t="s">
        <v>589</v>
      </c>
      <c r="AU339" s="157" t="s">
        <v>127</v>
      </c>
      <c r="AV339" s="13" t="s">
        <v>127</v>
      </c>
      <c r="AW339" s="13" t="s">
        <v>30</v>
      </c>
      <c r="AX339" s="13" t="s">
        <v>73</v>
      </c>
      <c r="AY339" s="157" t="s">
        <v>119</v>
      </c>
    </row>
    <row r="340" spans="1:65" s="14" customFormat="1" x14ac:dyDescent="0.2">
      <c r="B340" s="162"/>
      <c r="C340" s="236"/>
      <c r="D340" s="220" t="s">
        <v>589</v>
      </c>
      <c r="E340" s="237" t="s">
        <v>1</v>
      </c>
      <c r="F340" s="238" t="s">
        <v>594</v>
      </c>
      <c r="G340" s="236"/>
      <c r="H340" s="239">
        <v>26</v>
      </c>
      <c r="I340" s="164"/>
      <c r="J340" s="236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589</v>
      </c>
      <c r="AU340" s="163" t="s">
        <v>127</v>
      </c>
      <c r="AV340" s="14" t="s">
        <v>126</v>
      </c>
      <c r="AW340" s="14" t="s">
        <v>30</v>
      </c>
      <c r="AX340" s="14" t="s">
        <v>81</v>
      </c>
      <c r="AY340" s="163" t="s">
        <v>119</v>
      </c>
    </row>
    <row r="341" spans="1:65" s="2" customFormat="1" ht="24.2" customHeight="1" x14ac:dyDescent="0.2">
      <c r="A341" s="31"/>
      <c r="B341" s="139"/>
      <c r="C341" s="214" t="s">
        <v>601</v>
      </c>
      <c r="D341" s="214" t="s">
        <v>122</v>
      </c>
      <c r="E341" s="215" t="s">
        <v>602</v>
      </c>
      <c r="F341" s="216" t="s">
        <v>603</v>
      </c>
      <c r="G341" s="217" t="s">
        <v>125</v>
      </c>
      <c r="H341" s="218">
        <v>2.8000000000000001E-2</v>
      </c>
      <c r="I341" s="140"/>
      <c r="J341" s="240">
        <f>ROUND(I341*H341,2)</f>
        <v>0</v>
      </c>
      <c r="K341" s="141"/>
      <c r="L341" s="32"/>
      <c r="M341" s="142" t="s">
        <v>1</v>
      </c>
      <c r="N341" s="143" t="s">
        <v>39</v>
      </c>
      <c r="O341" s="57"/>
      <c r="P341" s="144">
        <f>O341*H341</f>
        <v>0</v>
      </c>
      <c r="Q341" s="144">
        <v>0</v>
      </c>
      <c r="R341" s="144">
        <f>Q341*H341</f>
        <v>0</v>
      </c>
      <c r="S341" s="144">
        <v>0</v>
      </c>
      <c r="T341" s="145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46" t="s">
        <v>157</v>
      </c>
      <c r="AT341" s="146" t="s">
        <v>122</v>
      </c>
      <c r="AU341" s="146" t="s">
        <v>127</v>
      </c>
      <c r="AY341" s="16" t="s">
        <v>119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6" t="s">
        <v>127</v>
      </c>
      <c r="BK341" s="147">
        <f>ROUND(I341*H341,2)</f>
        <v>0</v>
      </c>
      <c r="BL341" s="16" t="s">
        <v>157</v>
      </c>
      <c r="BM341" s="146" t="s">
        <v>604</v>
      </c>
    </row>
    <row r="342" spans="1:65" s="2" customFormat="1" ht="29.25" x14ac:dyDescent="0.2">
      <c r="A342" s="31"/>
      <c r="B342" s="32"/>
      <c r="C342" s="219"/>
      <c r="D342" s="220" t="s">
        <v>129</v>
      </c>
      <c r="E342" s="219"/>
      <c r="F342" s="221" t="s">
        <v>605</v>
      </c>
      <c r="G342" s="219"/>
      <c r="H342" s="219"/>
      <c r="I342" s="148"/>
      <c r="J342" s="219"/>
      <c r="K342" s="31"/>
      <c r="L342" s="32"/>
      <c r="M342" s="149"/>
      <c r="N342" s="150"/>
      <c r="O342" s="57"/>
      <c r="P342" s="57"/>
      <c r="Q342" s="57"/>
      <c r="R342" s="57"/>
      <c r="S342" s="57"/>
      <c r="T342" s="58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6" t="s">
        <v>129</v>
      </c>
      <c r="AU342" s="16" t="s">
        <v>127</v>
      </c>
    </row>
    <row r="343" spans="1:65" s="12" customFormat="1" ht="22.9" customHeight="1" x14ac:dyDescent="0.2">
      <c r="B343" s="126"/>
      <c r="C343" s="222"/>
      <c r="D343" s="223" t="s">
        <v>72</v>
      </c>
      <c r="E343" s="225" t="s">
        <v>606</v>
      </c>
      <c r="F343" s="225" t="s">
        <v>607</v>
      </c>
      <c r="G343" s="222"/>
      <c r="H343" s="222"/>
      <c r="I343" s="129"/>
      <c r="J343" s="242">
        <f>BK343</f>
        <v>0</v>
      </c>
      <c r="L343" s="126"/>
      <c r="M343" s="131"/>
      <c r="N343" s="132"/>
      <c r="O343" s="132"/>
      <c r="P343" s="133">
        <f>SUM(P344:P356)</f>
        <v>0</v>
      </c>
      <c r="Q343" s="132"/>
      <c r="R343" s="133">
        <f>SUM(R344:R356)</f>
        <v>7.2000000000000005E-4</v>
      </c>
      <c r="S343" s="132"/>
      <c r="T343" s="134">
        <f>SUM(T344:T356)</f>
        <v>0</v>
      </c>
      <c r="AR343" s="127" t="s">
        <v>127</v>
      </c>
      <c r="AT343" s="135" t="s">
        <v>72</v>
      </c>
      <c r="AU343" s="135" t="s">
        <v>81</v>
      </c>
      <c r="AY343" s="127" t="s">
        <v>119</v>
      </c>
      <c r="BK343" s="136">
        <f>SUM(BK344:BK356)</f>
        <v>0</v>
      </c>
    </row>
    <row r="344" spans="1:65" s="2" customFormat="1" ht="24.2" customHeight="1" x14ac:dyDescent="0.2">
      <c r="A344" s="31"/>
      <c r="B344" s="139"/>
      <c r="C344" s="214" t="s">
        <v>608</v>
      </c>
      <c r="D344" s="214" t="s">
        <v>122</v>
      </c>
      <c r="E344" s="215" t="s">
        <v>609</v>
      </c>
      <c r="F344" s="216" t="s">
        <v>610</v>
      </c>
      <c r="G344" s="217" t="s">
        <v>557</v>
      </c>
      <c r="H344" s="218">
        <v>1.6</v>
      </c>
      <c r="I344" s="140"/>
      <c r="J344" s="240">
        <f>ROUND(I344*H344,2)</f>
        <v>0</v>
      </c>
      <c r="K344" s="141"/>
      <c r="L344" s="32"/>
      <c r="M344" s="142" t="s">
        <v>1</v>
      </c>
      <c r="N344" s="143" t="s">
        <v>39</v>
      </c>
      <c r="O344" s="57"/>
      <c r="P344" s="144">
        <f>O344*H344</f>
        <v>0</v>
      </c>
      <c r="Q344" s="144">
        <v>0</v>
      </c>
      <c r="R344" s="144">
        <f>Q344*H344</f>
        <v>0</v>
      </c>
      <c r="S344" s="144">
        <v>0</v>
      </c>
      <c r="T344" s="145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6" t="s">
        <v>157</v>
      </c>
      <c r="AT344" s="146" t="s">
        <v>122</v>
      </c>
      <c r="AU344" s="146" t="s">
        <v>127</v>
      </c>
      <c r="AY344" s="16" t="s">
        <v>119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6" t="s">
        <v>127</v>
      </c>
      <c r="BK344" s="147">
        <f>ROUND(I344*H344,2)</f>
        <v>0</v>
      </c>
      <c r="BL344" s="16" t="s">
        <v>157</v>
      </c>
      <c r="BM344" s="146" t="s">
        <v>611</v>
      </c>
    </row>
    <row r="345" spans="1:65" s="2" customFormat="1" ht="19.5" x14ac:dyDescent="0.2">
      <c r="A345" s="31"/>
      <c r="B345" s="32"/>
      <c r="C345" s="219"/>
      <c r="D345" s="220" t="s">
        <v>129</v>
      </c>
      <c r="E345" s="219"/>
      <c r="F345" s="221" t="s">
        <v>612</v>
      </c>
      <c r="G345" s="219"/>
      <c r="H345" s="219"/>
      <c r="I345" s="148"/>
      <c r="J345" s="219"/>
      <c r="K345" s="31"/>
      <c r="L345" s="32"/>
      <c r="M345" s="149"/>
      <c r="N345" s="150"/>
      <c r="O345" s="57"/>
      <c r="P345" s="57"/>
      <c r="Q345" s="57"/>
      <c r="R345" s="57"/>
      <c r="S345" s="57"/>
      <c r="T345" s="58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6" t="s">
        <v>129</v>
      </c>
      <c r="AU345" s="16" t="s">
        <v>127</v>
      </c>
    </row>
    <row r="346" spans="1:65" s="2" customFormat="1" ht="19.5" x14ac:dyDescent="0.2">
      <c r="A346" s="31"/>
      <c r="B346" s="32"/>
      <c r="C346" s="219"/>
      <c r="D346" s="220" t="s">
        <v>196</v>
      </c>
      <c r="E346" s="219"/>
      <c r="F346" s="226" t="s">
        <v>613</v>
      </c>
      <c r="G346" s="219"/>
      <c r="H346" s="219"/>
      <c r="I346" s="148"/>
      <c r="J346" s="219"/>
      <c r="K346" s="31"/>
      <c r="L346" s="32"/>
      <c r="M346" s="149"/>
      <c r="N346" s="150"/>
      <c r="O346" s="57"/>
      <c r="P346" s="57"/>
      <c r="Q346" s="57"/>
      <c r="R346" s="57"/>
      <c r="S346" s="57"/>
      <c r="T346" s="58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6" t="s">
        <v>196</v>
      </c>
      <c r="AU346" s="16" t="s">
        <v>127</v>
      </c>
    </row>
    <row r="347" spans="1:65" s="13" customFormat="1" x14ac:dyDescent="0.2">
      <c r="B347" s="156"/>
      <c r="C347" s="232"/>
      <c r="D347" s="220" t="s">
        <v>589</v>
      </c>
      <c r="E347" s="233" t="s">
        <v>1</v>
      </c>
      <c r="F347" s="234" t="s">
        <v>614</v>
      </c>
      <c r="G347" s="232"/>
      <c r="H347" s="235">
        <v>3</v>
      </c>
      <c r="I347" s="158"/>
      <c r="J347" s="232"/>
      <c r="L347" s="156"/>
      <c r="M347" s="159"/>
      <c r="N347" s="160"/>
      <c r="O347" s="160"/>
      <c r="P347" s="160"/>
      <c r="Q347" s="160"/>
      <c r="R347" s="160"/>
      <c r="S347" s="160"/>
      <c r="T347" s="161"/>
      <c r="AT347" s="157" t="s">
        <v>589</v>
      </c>
      <c r="AU347" s="157" t="s">
        <v>127</v>
      </c>
      <c r="AV347" s="13" t="s">
        <v>127</v>
      </c>
      <c r="AW347" s="13" t="s">
        <v>30</v>
      </c>
      <c r="AX347" s="13" t="s">
        <v>73</v>
      </c>
      <c r="AY347" s="157" t="s">
        <v>119</v>
      </c>
    </row>
    <row r="348" spans="1:65" s="13" customFormat="1" x14ac:dyDescent="0.2">
      <c r="B348" s="156"/>
      <c r="C348" s="232"/>
      <c r="D348" s="220" t="s">
        <v>589</v>
      </c>
      <c r="E348" s="233" t="s">
        <v>1</v>
      </c>
      <c r="F348" s="234" t="s">
        <v>615</v>
      </c>
      <c r="G348" s="232"/>
      <c r="H348" s="235">
        <v>1.6</v>
      </c>
      <c r="I348" s="158"/>
      <c r="J348" s="232"/>
      <c r="L348" s="156"/>
      <c r="M348" s="159"/>
      <c r="N348" s="160"/>
      <c r="O348" s="160"/>
      <c r="P348" s="160"/>
      <c r="Q348" s="160"/>
      <c r="R348" s="160"/>
      <c r="S348" s="160"/>
      <c r="T348" s="161"/>
      <c r="AT348" s="157" t="s">
        <v>589</v>
      </c>
      <c r="AU348" s="157" t="s">
        <v>127</v>
      </c>
      <c r="AV348" s="13" t="s">
        <v>127</v>
      </c>
      <c r="AW348" s="13" t="s">
        <v>30</v>
      </c>
      <c r="AX348" s="13" t="s">
        <v>81</v>
      </c>
      <c r="AY348" s="157" t="s">
        <v>119</v>
      </c>
    </row>
    <row r="349" spans="1:65" s="2" customFormat="1" ht="24.2" customHeight="1" x14ac:dyDescent="0.2">
      <c r="A349" s="31"/>
      <c r="B349" s="139"/>
      <c r="C349" s="214" t="s">
        <v>616</v>
      </c>
      <c r="D349" s="214" t="s">
        <v>122</v>
      </c>
      <c r="E349" s="215" t="s">
        <v>617</v>
      </c>
      <c r="F349" s="216" t="s">
        <v>618</v>
      </c>
      <c r="G349" s="217" t="s">
        <v>557</v>
      </c>
      <c r="H349" s="218">
        <v>1.6</v>
      </c>
      <c r="I349" s="140"/>
      <c r="J349" s="240">
        <f>ROUND(I349*H349,2)</f>
        <v>0</v>
      </c>
      <c r="K349" s="141"/>
      <c r="L349" s="32"/>
      <c r="M349" s="142" t="s">
        <v>1</v>
      </c>
      <c r="N349" s="143" t="s">
        <v>39</v>
      </c>
      <c r="O349" s="57"/>
      <c r="P349" s="144">
        <f>O349*H349</f>
        <v>0</v>
      </c>
      <c r="Q349" s="144">
        <v>2.0000000000000001E-4</v>
      </c>
      <c r="R349" s="144">
        <f>Q349*H349</f>
        <v>3.2000000000000003E-4</v>
      </c>
      <c r="S349" s="144">
        <v>0</v>
      </c>
      <c r="T349" s="145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46" t="s">
        <v>157</v>
      </c>
      <c r="AT349" s="146" t="s">
        <v>122</v>
      </c>
      <c r="AU349" s="146" t="s">
        <v>127</v>
      </c>
      <c r="AY349" s="16" t="s">
        <v>119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6" t="s">
        <v>127</v>
      </c>
      <c r="BK349" s="147">
        <f>ROUND(I349*H349,2)</f>
        <v>0</v>
      </c>
      <c r="BL349" s="16" t="s">
        <v>157</v>
      </c>
      <c r="BM349" s="146" t="s">
        <v>619</v>
      </c>
    </row>
    <row r="350" spans="1:65" s="2" customFormat="1" ht="19.5" x14ac:dyDescent="0.2">
      <c r="A350" s="31"/>
      <c r="B350" s="32"/>
      <c r="C350" s="219"/>
      <c r="D350" s="220" t="s">
        <v>129</v>
      </c>
      <c r="E350" s="219"/>
      <c r="F350" s="221" t="s">
        <v>620</v>
      </c>
      <c r="G350" s="219"/>
      <c r="H350" s="219"/>
      <c r="I350" s="148"/>
      <c r="J350" s="219"/>
      <c r="K350" s="31"/>
      <c r="L350" s="32"/>
      <c r="M350" s="149"/>
      <c r="N350" s="150"/>
      <c r="O350" s="57"/>
      <c r="P350" s="57"/>
      <c r="Q350" s="57"/>
      <c r="R350" s="57"/>
      <c r="S350" s="57"/>
      <c r="T350" s="58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6" t="s">
        <v>129</v>
      </c>
      <c r="AU350" s="16" t="s">
        <v>127</v>
      </c>
    </row>
    <row r="351" spans="1:65" s="2" customFormat="1" ht="19.5" x14ac:dyDescent="0.2">
      <c r="A351" s="31"/>
      <c r="B351" s="32"/>
      <c r="C351" s="219"/>
      <c r="D351" s="220" t="s">
        <v>196</v>
      </c>
      <c r="E351" s="219"/>
      <c r="F351" s="226" t="s">
        <v>621</v>
      </c>
      <c r="G351" s="219"/>
      <c r="H351" s="219"/>
      <c r="I351" s="148"/>
      <c r="J351" s="219"/>
      <c r="K351" s="31"/>
      <c r="L351" s="32"/>
      <c r="M351" s="149"/>
      <c r="N351" s="150"/>
      <c r="O351" s="57"/>
      <c r="P351" s="57"/>
      <c r="Q351" s="57"/>
      <c r="R351" s="57"/>
      <c r="S351" s="57"/>
      <c r="T351" s="58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6" t="s">
        <v>196</v>
      </c>
      <c r="AU351" s="16" t="s">
        <v>127</v>
      </c>
    </row>
    <row r="352" spans="1:65" s="13" customFormat="1" x14ac:dyDescent="0.2">
      <c r="B352" s="156"/>
      <c r="C352" s="232"/>
      <c r="D352" s="220" t="s">
        <v>589</v>
      </c>
      <c r="E352" s="233" t="s">
        <v>1</v>
      </c>
      <c r="F352" s="234" t="s">
        <v>614</v>
      </c>
      <c r="G352" s="232"/>
      <c r="H352" s="235">
        <v>3</v>
      </c>
      <c r="I352" s="158"/>
      <c r="J352" s="232"/>
      <c r="L352" s="156"/>
      <c r="M352" s="159"/>
      <c r="N352" s="160"/>
      <c r="O352" s="160"/>
      <c r="P352" s="160"/>
      <c r="Q352" s="160"/>
      <c r="R352" s="160"/>
      <c r="S352" s="160"/>
      <c r="T352" s="161"/>
      <c r="AT352" s="157" t="s">
        <v>589</v>
      </c>
      <c r="AU352" s="157" t="s">
        <v>127</v>
      </c>
      <c r="AV352" s="13" t="s">
        <v>127</v>
      </c>
      <c r="AW352" s="13" t="s">
        <v>30</v>
      </c>
      <c r="AX352" s="13" t="s">
        <v>73</v>
      </c>
      <c r="AY352" s="157" t="s">
        <v>119</v>
      </c>
    </row>
    <row r="353" spans="1:65" s="13" customFormat="1" x14ac:dyDescent="0.2">
      <c r="B353" s="156"/>
      <c r="C353" s="232"/>
      <c r="D353" s="220" t="s">
        <v>589</v>
      </c>
      <c r="E353" s="233" t="s">
        <v>1</v>
      </c>
      <c r="F353" s="234" t="s">
        <v>615</v>
      </c>
      <c r="G353" s="232"/>
      <c r="H353" s="235">
        <v>1.6</v>
      </c>
      <c r="I353" s="158"/>
      <c r="J353" s="232"/>
      <c r="L353" s="156"/>
      <c r="M353" s="159"/>
      <c r="N353" s="160"/>
      <c r="O353" s="160"/>
      <c r="P353" s="160"/>
      <c r="Q353" s="160"/>
      <c r="R353" s="160"/>
      <c r="S353" s="160"/>
      <c r="T353" s="161"/>
      <c r="AT353" s="157" t="s">
        <v>589</v>
      </c>
      <c r="AU353" s="157" t="s">
        <v>127</v>
      </c>
      <c r="AV353" s="13" t="s">
        <v>127</v>
      </c>
      <c r="AW353" s="13" t="s">
        <v>30</v>
      </c>
      <c r="AX353" s="13" t="s">
        <v>81</v>
      </c>
      <c r="AY353" s="157" t="s">
        <v>119</v>
      </c>
    </row>
    <row r="354" spans="1:65" s="2" customFormat="1" ht="24.2" customHeight="1" x14ac:dyDescent="0.2">
      <c r="A354" s="31"/>
      <c r="B354" s="139"/>
      <c r="C354" s="214" t="s">
        <v>622</v>
      </c>
      <c r="D354" s="214" t="s">
        <v>122</v>
      </c>
      <c r="E354" s="215" t="s">
        <v>623</v>
      </c>
      <c r="F354" s="216" t="s">
        <v>624</v>
      </c>
      <c r="G354" s="217" t="s">
        <v>156</v>
      </c>
      <c r="H354" s="218">
        <v>20</v>
      </c>
      <c r="I354" s="140"/>
      <c r="J354" s="240">
        <f>ROUND(I354*H354,2)</f>
        <v>0</v>
      </c>
      <c r="K354" s="141"/>
      <c r="L354" s="32"/>
      <c r="M354" s="142" t="s">
        <v>1</v>
      </c>
      <c r="N354" s="143" t="s">
        <v>39</v>
      </c>
      <c r="O354" s="57"/>
      <c r="P354" s="144">
        <f>O354*H354</f>
        <v>0</v>
      </c>
      <c r="Q354" s="144">
        <v>2.0000000000000002E-5</v>
      </c>
      <c r="R354" s="144">
        <f>Q354*H354</f>
        <v>4.0000000000000002E-4</v>
      </c>
      <c r="S354" s="144">
        <v>0</v>
      </c>
      <c r="T354" s="145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46" t="s">
        <v>157</v>
      </c>
      <c r="AT354" s="146" t="s">
        <v>122</v>
      </c>
      <c r="AU354" s="146" t="s">
        <v>127</v>
      </c>
      <c r="AY354" s="16" t="s">
        <v>119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6" t="s">
        <v>127</v>
      </c>
      <c r="BK354" s="147">
        <f>ROUND(I354*H354,2)</f>
        <v>0</v>
      </c>
      <c r="BL354" s="16" t="s">
        <v>157</v>
      </c>
      <c r="BM354" s="146" t="s">
        <v>625</v>
      </c>
    </row>
    <row r="355" spans="1:65" s="2" customFormat="1" ht="19.5" x14ac:dyDescent="0.2">
      <c r="A355" s="31"/>
      <c r="B355" s="32"/>
      <c r="C355" s="219"/>
      <c r="D355" s="220" t="s">
        <v>129</v>
      </c>
      <c r="E355" s="219"/>
      <c r="F355" s="221" t="s">
        <v>626</v>
      </c>
      <c r="G355" s="219"/>
      <c r="H355" s="219"/>
      <c r="I355" s="148"/>
      <c r="J355" s="219"/>
      <c r="K355" s="31"/>
      <c r="L355" s="32"/>
      <c r="M355" s="149"/>
      <c r="N355" s="150"/>
      <c r="O355" s="57"/>
      <c r="P355" s="57"/>
      <c r="Q355" s="57"/>
      <c r="R355" s="57"/>
      <c r="S355" s="57"/>
      <c r="T355" s="58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6" t="s">
        <v>129</v>
      </c>
      <c r="AU355" s="16" t="s">
        <v>127</v>
      </c>
    </row>
    <row r="356" spans="1:65" s="13" customFormat="1" x14ac:dyDescent="0.2">
      <c r="B356" s="156"/>
      <c r="C356" s="232"/>
      <c r="D356" s="220" t="s">
        <v>589</v>
      </c>
      <c r="E356" s="233" t="s">
        <v>1</v>
      </c>
      <c r="F356" s="234" t="s">
        <v>227</v>
      </c>
      <c r="G356" s="232"/>
      <c r="H356" s="235">
        <v>20</v>
      </c>
      <c r="I356" s="158"/>
      <c r="L356" s="156"/>
      <c r="M356" s="168"/>
      <c r="N356" s="169"/>
      <c r="O356" s="169"/>
      <c r="P356" s="169"/>
      <c r="Q356" s="169"/>
      <c r="R356" s="169"/>
      <c r="S356" s="169"/>
      <c r="T356" s="170"/>
      <c r="AT356" s="157" t="s">
        <v>589</v>
      </c>
      <c r="AU356" s="157" t="s">
        <v>127</v>
      </c>
      <c r="AV356" s="13" t="s">
        <v>127</v>
      </c>
      <c r="AW356" s="13" t="s">
        <v>30</v>
      </c>
      <c r="AX356" s="13" t="s">
        <v>81</v>
      </c>
      <c r="AY356" s="157" t="s">
        <v>119</v>
      </c>
    </row>
    <row r="357" spans="1:65" s="2" customFormat="1" ht="6.95" customHeight="1" x14ac:dyDescent="0.2">
      <c r="A357" s="31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32"/>
      <c r="M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</row>
  </sheetData>
  <sheetProtection algorithmName="SHA-512" hashValue="N6gak9FGBwTbQsnrPO15Xxwa/DgqotR07EPuQc/WmmwuZqa0u0//4j7LExC/7EC049CfutaL67ddL8wSt8ToAw==" saltValue="D1i248hVUvz7hJ+4o64v+A==" spinCount="100000" sheet="1" objects="1" scenarios="1"/>
  <autoFilter ref="C128:K356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D.1.4.1 - Zdravotně techn...</vt:lpstr>
      <vt:lpstr>'D.1.4.1 - Zdravotně techn...'!Názvy_tisku</vt:lpstr>
      <vt:lpstr>'Rekapitulace stavby'!Názvy_tisku</vt:lpstr>
      <vt:lpstr>'D.1.4.1 - Zdravotně techn...'!Oblast_tisku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Manda Libor, DiS.</cp:lastModifiedBy>
  <cp:lastPrinted>2025-01-22T20:35:35Z</cp:lastPrinted>
  <dcterms:created xsi:type="dcterms:W3CDTF">2025-01-20T11:21:26Z</dcterms:created>
  <dcterms:modified xsi:type="dcterms:W3CDTF">2025-01-23T06:41:25Z</dcterms:modified>
</cp:coreProperties>
</file>