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BD 2060\Bezbariérový byt\VZMR\Zadávací VV\"/>
    </mc:Choice>
  </mc:AlternateContent>
  <bookViews>
    <workbookView xWindow="0" yWindow="0" windowWidth="28800" windowHeight="13515" firstSheet="1" activeTab="1"/>
  </bookViews>
  <sheets>
    <sheet name="Rekapitulace stavby" sheetId="1" state="veryHidden" r:id="rId1"/>
    <sheet name="D.1.1 - Architektonicko-s..." sheetId="2" r:id="rId2"/>
  </sheets>
  <definedNames>
    <definedName name="_xlnm._FilterDatabase" localSheetId="1" hidden="1">'D.1.1 - Architektonicko-s...'!$C$134:$K$494</definedName>
    <definedName name="_xlnm.Print_Titles" localSheetId="1">'D.1.1 - Architektonicko-s...'!$134:$134</definedName>
    <definedName name="_xlnm.Print_Titles" localSheetId="0">'Rekapitulace stavby'!$92:$92</definedName>
    <definedName name="_xlnm.Print_Area" localSheetId="1">'D.1.1 - Architektonicko-s...'!$C$4:$J$76,'D.1.1 - Architektonicko-s...'!$C$82:$J$116,'D.1.1 - Architektonicko-s...'!$C$122:$J$494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93" i="2"/>
  <c r="BH493" i="2"/>
  <c r="BG493" i="2"/>
  <c r="BE493" i="2"/>
  <c r="T493" i="2"/>
  <c r="T492" i="2"/>
  <c r="R493" i="2"/>
  <c r="R492" i="2" s="1"/>
  <c r="P493" i="2"/>
  <c r="P492" i="2"/>
  <c r="BI490" i="2"/>
  <c r="BH490" i="2"/>
  <c r="BG490" i="2"/>
  <c r="BE490" i="2"/>
  <c r="T490" i="2"/>
  <c r="R490" i="2"/>
  <c r="P490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2" i="2"/>
  <c r="BH482" i="2"/>
  <c r="BG482" i="2"/>
  <c r="BE482" i="2"/>
  <c r="T482" i="2"/>
  <c r="R482" i="2"/>
  <c r="P482" i="2"/>
  <c r="BI479" i="2"/>
  <c r="BH479" i="2"/>
  <c r="BG479" i="2"/>
  <c r="BE479" i="2"/>
  <c r="T479" i="2"/>
  <c r="R479" i="2"/>
  <c r="P479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62" i="2"/>
  <c r="BH462" i="2"/>
  <c r="BG462" i="2"/>
  <c r="BE462" i="2"/>
  <c r="T462" i="2"/>
  <c r="R462" i="2"/>
  <c r="P462" i="2"/>
  <c r="BI452" i="2"/>
  <c r="BH452" i="2"/>
  <c r="BG452" i="2"/>
  <c r="BE452" i="2"/>
  <c r="T452" i="2"/>
  <c r="R452" i="2"/>
  <c r="P452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7" i="2"/>
  <c r="BH437" i="2"/>
  <c r="BG437" i="2"/>
  <c r="BE437" i="2"/>
  <c r="T437" i="2"/>
  <c r="R437" i="2"/>
  <c r="P437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R420" i="2"/>
  <c r="P420" i="2"/>
  <c r="BI417" i="2"/>
  <c r="BH417" i="2"/>
  <c r="BG417" i="2"/>
  <c r="BE417" i="2"/>
  <c r="T417" i="2"/>
  <c r="R417" i="2"/>
  <c r="P417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4" i="2"/>
  <c r="BH384" i="2"/>
  <c r="BG384" i="2"/>
  <c r="BE384" i="2"/>
  <c r="T384" i="2"/>
  <c r="R384" i="2"/>
  <c r="P384" i="2"/>
  <c r="BI372" i="2"/>
  <c r="BH372" i="2"/>
  <c r="BG372" i="2"/>
  <c r="BE372" i="2"/>
  <c r="T372" i="2"/>
  <c r="R372" i="2"/>
  <c r="P372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3" i="2"/>
  <c r="BH313" i="2"/>
  <c r="BG313" i="2"/>
  <c r="BE313" i="2"/>
  <c r="T313" i="2"/>
  <c r="R313" i="2"/>
  <c r="P313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T241" i="2" s="1"/>
  <c r="R242" i="2"/>
  <c r="R241" i="2" s="1"/>
  <c r="P242" i="2"/>
  <c r="P241" i="2" s="1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7" i="2"/>
  <c r="BH167" i="2"/>
  <c r="BG167" i="2"/>
  <c r="BE167" i="2"/>
  <c r="T167" i="2"/>
  <c r="R167" i="2"/>
  <c r="P167" i="2"/>
  <c r="BI158" i="2"/>
  <c r="BH158" i="2"/>
  <c r="BG158" i="2"/>
  <c r="BE158" i="2"/>
  <c r="T158" i="2"/>
  <c r="R158" i="2"/>
  <c r="P158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3" i="2"/>
  <c r="BH143" i="2"/>
  <c r="BG143" i="2"/>
  <c r="F35" i="2" s="1"/>
  <c r="BE143" i="2"/>
  <c r="J33" i="2" s="1"/>
  <c r="T143" i="2"/>
  <c r="R143" i="2"/>
  <c r="P143" i="2"/>
  <c r="BI141" i="2"/>
  <c r="BH141" i="2"/>
  <c r="BG141" i="2"/>
  <c r="BE141" i="2"/>
  <c r="T141" i="2"/>
  <c r="R141" i="2"/>
  <c r="P141" i="2"/>
  <c r="BI138" i="2"/>
  <c r="F37" i="2" s="1"/>
  <c r="BH138" i="2"/>
  <c r="F36" i="2" s="1"/>
  <c r="BG138" i="2"/>
  <c r="BE138" i="2"/>
  <c r="T138" i="2"/>
  <c r="R138" i="2"/>
  <c r="P138" i="2"/>
  <c r="F129" i="2"/>
  <c r="E127" i="2"/>
  <c r="F89" i="2"/>
  <c r="E87" i="2"/>
  <c r="J24" i="2"/>
  <c r="E24" i="2"/>
  <c r="J132" i="2"/>
  <c r="J23" i="2"/>
  <c r="J21" i="2"/>
  <c r="E21" i="2"/>
  <c r="J131" i="2" s="1"/>
  <c r="J20" i="2"/>
  <c r="F132" i="2"/>
  <c r="J15" i="2"/>
  <c r="E15" i="2"/>
  <c r="F131" i="2"/>
  <c r="J14" i="2"/>
  <c r="J12" i="2"/>
  <c r="J129" i="2"/>
  <c r="E7" i="2"/>
  <c r="E125" i="2" s="1"/>
  <c r="L90" i="1"/>
  <c r="AM90" i="1"/>
  <c r="AM89" i="1"/>
  <c r="L89" i="1"/>
  <c r="AM87" i="1"/>
  <c r="L87" i="1"/>
  <c r="L85" i="1"/>
  <c r="L84" i="1"/>
  <c r="BK295" i="2"/>
  <c r="J286" i="2"/>
  <c r="J276" i="2"/>
  <c r="BK268" i="2"/>
  <c r="BK260" i="2"/>
  <c r="BK250" i="2"/>
  <c r="J245" i="2"/>
  <c r="J238" i="2"/>
  <c r="BK229" i="2"/>
  <c r="J213" i="2"/>
  <c r="J196" i="2"/>
  <c r="BK182" i="2"/>
  <c r="BK158" i="2"/>
  <c r="J462" i="2"/>
  <c r="BK430" i="2"/>
  <c r="BK420" i="2"/>
  <c r="J406" i="2"/>
  <c r="BK384" i="2"/>
  <c r="BK360" i="2"/>
  <c r="J342" i="2"/>
  <c r="J330" i="2"/>
  <c r="BK320" i="2"/>
  <c r="J313" i="2"/>
  <c r="J301" i="2"/>
  <c r="BK294" i="2"/>
  <c r="J291" i="2"/>
  <c r="BK280" i="2"/>
  <c r="BK270" i="2"/>
  <c r="BK262" i="2"/>
  <c r="J248" i="2"/>
  <c r="BK238" i="2"/>
  <c r="J229" i="2"/>
  <c r="J221" i="2"/>
  <c r="BK203" i="2"/>
  <c r="J199" i="2"/>
  <c r="J186" i="2"/>
  <c r="BK167" i="2"/>
  <c r="J148" i="2"/>
  <c r="BK493" i="2"/>
  <c r="BK490" i="2"/>
  <c r="BK487" i="2"/>
  <c r="BK482" i="2"/>
  <c r="J476" i="2"/>
  <c r="J452" i="2"/>
  <c r="BK437" i="2"/>
  <c r="J428" i="2"/>
  <c r="BK417" i="2"/>
  <c r="J412" i="2"/>
  <c r="BK390" i="2"/>
  <c r="J372" i="2"/>
  <c r="J348" i="2"/>
  <c r="BK340" i="2"/>
  <c r="J334" i="2"/>
  <c r="J328" i="2"/>
  <c r="J322" i="2"/>
  <c r="BK313" i="2"/>
  <c r="BK303" i="2"/>
  <c r="BK299" i="2"/>
  <c r="J294" i="2"/>
  <c r="BK286" i="2"/>
  <c r="J280" i="2"/>
  <c r="J268" i="2"/>
  <c r="BK258" i="2"/>
  <c r="BK252" i="2"/>
  <c r="J242" i="2"/>
  <c r="BK235" i="2"/>
  <c r="BK216" i="2"/>
  <c r="J201" i="2"/>
  <c r="J188" i="2"/>
  <c r="BK172" i="2"/>
  <c r="BK148" i="2"/>
  <c r="J138" i="2"/>
  <c r="BK452" i="2"/>
  <c r="J437" i="2"/>
  <c r="J430" i="2"/>
  <c r="BK423" i="2"/>
  <c r="J414" i="2"/>
  <c r="J404" i="2"/>
  <c r="J390" i="2"/>
  <c r="J384" i="2"/>
  <c r="BK364" i="2"/>
  <c r="J346" i="2"/>
  <c r="J338" i="2"/>
  <c r="BK332" i="2"/>
  <c r="BK326" i="2"/>
  <c r="J320" i="2"/>
  <c r="BK309" i="2"/>
  <c r="J299" i="2"/>
  <c r="BK292" i="2"/>
  <c r="BK285" i="2"/>
  <c r="BK272" i="2"/>
  <c r="BK264" i="2"/>
  <c r="J260" i="2"/>
  <c r="BK254" i="2"/>
  <c r="BK245" i="2"/>
  <c r="J237" i="2"/>
  <c r="BK224" i="2"/>
  <c r="BK201" i="2"/>
  <c r="BK186" i="2"/>
  <c r="J172" i="2"/>
  <c r="BK143" i="2"/>
  <c r="AS94" i="1"/>
  <c r="BK485" i="2"/>
  <c r="BK479" i="2"/>
  <c r="BK462" i="2"/>
  <c r="BK440" i="2"/>
  <c r="J432" i="2"/>
  <c r="J417" i="2"/>
  <c r="BK406" i="2"/>
  <c r="J398" i="2"/>
  <c r="BK368" i="2"/>
  <c r="BK348" i="2"/>
  <c r="BK342" i="2"/>
  <c r="J336" i="2"/>
  <c r="BK330" i="2"/>
  <c r="J324" i="2"/>
  <c r="BK316" i="2"/>
  <c r="J303" i="2"/>
  <c r="J297" i="2"/>
  <c r="J288" i="2"/>
  <c r="BK276" i="2"/>
  <c r="J272" i="2"/>
  <c r="J258" i="2"/>
  <c r="J252" i="2"/>
  <c r="BK242" i="2"/>
  <c r="BK237" i="2"/>
  <c r="BK226" i="2"/>
  <c r="BK213" i="2"/>
  <c r="BK199" i="2"/>
  <c r="BK188" i="2"/>
  <c r="J182" i="2"/>
  <c r="J158" i="2"/>
  <c r="BK141" i="2"/>
  <c r="J473" i="2"/>
  <c r="J440" i="2"/>
  <c r="J435" i="2"/>
  <c r="BK428" i="2"/>
  <c r="J423" i="2"/>
  <c r="BK408" i="2"/>
  <c r="BK402" i="2"/>
  <c r="BK388" i="2"/>
  <c r="J364" i="2"/>
  <c r="BK344" i="2"/>
  <c r="BK336" i="2"/>
  <c r="BK328" i="2"/>
  <c r="BK322" i="2"/>
  <c r="J316" i="2"/>
  <c r="BK306" i="2"/>
  <c r="BK301" i="2"/>
  <c r="J292" i="2"/>
  <c r="J285" i="2"/>
  <c r="J274" i="2"/>
  <c r="BK266" i="2"/>
  <c r="J262" i="2"/>
  <c r="J254" i="2"/>
  <c r="J235" i="2"/>
  <c r="J226" i="2"/>
  <c r="J216" i="2"/>
  <c r="J203" i="2"/>
  <c r="J193" i="2"/>
  <c r="J167" i="2"/>
  <c r="J143" i="2"/>
  <c r="J485" i="2"/>
  <c r="BK476" i="2"/>
  <c r="BK442" i="2"/>
  <c r="BK435" i="2"/>
  <c r="J426" i="2"/>
  <c r="BK414" i="2"/>
  <c r="J408" i="2"/>
  <c r="J402" i="2"/>
  <c r="J388" i="2"/>
  <c r="J368" i="2"/>
  <c r="BK346" i="2"/>
  <c r="J340" i="2"/>
  <c r="BK334" i="2"/>
  <c r="J326" i="2"/>
  <c r="J318" i="2"/>
  <c r="J306" i="2"/>
  <c r="BK297" i="2"/>
  <c r="BK291" i="2"/>
  <c r="BK283" i="2"/>
  <c r="BK274" i="2"/>
  <c r="J266" i="2"/>
  <c r="BK256" i="2"/>
  <c r="J250" i="2"/>
  <c r="BK240" i="2"/>
  <c r="J234" i="2"/>
  <c r="J224" i="2"/>
  <c r="BK208" i="2"/>
  <c r="BK196" i="2"/>
  <c r="J177" i="2"/>
  <c r="J152" i="2"/>
  <c r="BK138" i="2"/>
  <c r="J493" i="2"/>
  <c r="J490" i="2"/>
  <c r="J487" i="2"/>
  <c r="J482" i="2"/>
  <c r="J479" i="2"/>
  <c r="BK473" i="2"/>
  <c r="J442" i="2"/>
  <c r="BK432" i="2"/>
  <c r="BK426" i="2"/>
  <c r="J420" i="2"/>
  <c r="BK412" i="2"/>
  <c r="BK404" i="2"/>
  <c r="BK398" i="2"/>
  <c r="BK372" i="2"/>
  <c r="J360" i="2"/>
  <c r="J344" i="2"/>
  <c r="BK338" i="2"/>
  <c r="J332" i="2"/>
  <c r="BK324" i="2"/>
  <c r="BK318" i="2"/>
  <c r="J309" i="2"/>
  <c r="J295" i="2"/>
  <c r="BK288" i="2"/>
  <c r="J283" i="2"/>
  <c r="J270" i="2"/>
  <c r="J264" i="2"/>
  <c r="J256" i="2"/>
  <c r="BK248" i="2"/>
  <c r="J240" i="2"/>
  <c r="BK234" i="2"/>
  <c r="BK221" i="2"/>
  <c r="J208" i="2"/>
  <c r="BK193" i="2"/>
  <c r="BK177" i="2"/>
  <c r="BK152" i="2"/>
  <c r="J141" i="2"/>
  <c r="F33" i="2" l="1"/>
  <c r="P137" i="2"/>
  <c r="T202" i="2"/>
  <c r="T251" i="2"/>
  <c r="R263" i="2"/>
  <c r="T151" i="2"/>
  <c r="T233" i="2"/>
  <c r="T244" i="2"/>
  <c r="P255" i="2"/>
  <c r="T287" i="2"/>
  <c r="P347" i="2"/>
  <c r="BK441" i="2"/>
  <c r="J441" i="2" s="1"/>
  <c r="J113" i="2" s="1"/>
  <c r="BK151" i="2"/>
  <c r="J151" i="2" s="1"/>
  <c r="J99" i="2" s="1"/>
  <c r="BK233" i="2"/>
  <c r="J233" i="2" s="1"/>
  <c r="J101" i="2" s="1"/>
  <c r="R244" i="2"/>
  <c r="T255" i="2"/>
  <c r="R287" i="2"/>
  <c r="T317" i="2"/>
  <c r="P323" i="2"/>
  <c r="BK413" i="2"/>
  <c r="J413" i="2"/>
  <c r="J112" i="2" s="1"/>
  <c r="R441" i="2"/>
  <c r="R151" i="2"/>
  <c r="R233" i="2"/>
  <c r="BK251" i="2"/>
  <c r="J251" i="2" s="1"/>
  <c r="J105" i="2" s="1"/>
  <c r="BK263" i="2"/>
  <c r="J263" i="2"/>
  <c r="J107" i="2" s="1"/>
  <c r="BK323" i="2"/>
  <c r="J323" i="2"/>
  <c r="J110" i="2" s="1"/>
  <c r="T323" i="2"/>
  <c r="P413" i="2"/>
  <c r="T472" i="2"/>
  <c r="R137" i="2"/>
  <c r="R136" i="2" s="1"/>
  <c r="R202" i="2"/>
  <c r="P244" i="2"/>
  <c r="BK255" i="2"/>
  <c r="J255" i="2" s="1"/>
  <c r="J106" i="2" s="1"/>
  <c r="P263" i="2"/>
  <c r="P317" i="2"/>
  <c r="R323" i="2"/>
  <c r="R413" i="2"/>
  <c r="BK472" i="2"/>
  <c r="J472" i="2" s="1"/>
  <c r="J114" i="2" s="1"/>
  <c r="P151" i="2"/>
  <c r="P233" i="2"/>
  <c r="R251" i="2"/>
  <c r="BK287" i="2"/>
  <c r="J287" i="2" s="1"/>
  <c r="J108" i="2" s="1"/>
  <c r="BK317" i="2"/>
  <c r="J317" i="2"/>
  <c r="J109" i="2"/>
  <c r="T347" i="2"/>
  <c r="T441" i="2"/>
  <c r="T137" i="2"/>
  <c r="T136" i="2"/>
  <c r="P202" i="2"/>
  <c r="BK244" i="2"/>
  <c r="J244" i="2" s="1"/>
  <c r="J104" i="2" s="1"/>
  <c r="R255" i="2"/>
  <c r="P287" i="2"/>
  <c r="R317" i="2"/>
  <c r="R347" i="2"/>
  <c r="P441" i="2"/>
  <c r="P472" i="2"/>
  <c r="BK137" i="2"/>
  <c r="J137" i="2"/>
  <c r="J98" i="2"/>
  <c r="BK202" i="2"/>
  <c r="J202" i="2" s="1"/>
  <c r="J100" i="2" s="1"/>
  <c r="P251" i="2"/>
  <c r="T263" i="2"/>
  <c r="BK347" i="2"/>
  <c r="J347" i="2"/>
  <c r="J111" i="2" s="1"/>
  <c r="T413" i="2"/>
  <c r="R472" i="2"/>
  <c r="BK492" i="2"/>
  <c r="J492" i="2"/>
  <c r="J115" i="2"/>
  <c r="BK241" i="2"/>
  <c r="J241" i="2" s="1"/>
  <c r="J102" i="2" s="1"/>
  <c r="AV95" i="1"/>
  <c r="BB95" i="1"/>
  <c r="BC95" i="1"/>
  <c r="AZ95" i="1"/>
  <c r="E85" i="2"/>
  <c r="J89" i="2"/>
  <c r="F91" i="2"/>
  <c r="J91" i="2"/>
  <c r="F92" i="2"/>
  <c r="J92" i="2"/>
  <c r="BF138" i="2"/>
  <c r="BF141" i="2"/>
  <c r="BF143" i="2"/>
  <c r="BF148" i="2"/>
  <c r="BF152" i="2"/>
  <c r="BF158" i="2"/>
  <c r="BF167" i="2"/>
  <c r="BF172" i="2"/>
  <c r="BF177" i="2"/>
  <c r="BF182" i="2"/>
  <c r="BF186" i="2"/>
  <c r="BF188" i="2"/>
  <c r="BF193" i="2"/>
  <c r="BF196" i="2"/>
  <c r="BF199" i="2"/>
  <c r="BF201" i="2"/>
  <c r="BF203" i="2"/>
  <c r="BF208" i="2"/>
  <c r="BF213" i="2"/>
  <c r="BF216" i="2"/>
  <c r="BF221" i="2"/>
  <c r="BF224" i="2"/>
  <c r="BF226" i="2"/>
  <c r="BF229" i="2"/>
  <c r="BF234" i="2"/>
  <c r="BF235" i="2"/>
  <c r="BF237" i="2"/>
  <c r="BF238" i="2"/>
  <c r="BF240" i="2"/>
  <c r="BF242" i="2"/>
  <c r="BF245" i="2"/>
  <c r="BF248" i="2"/>
  <c r="BF250" i="2"/>
  <c r="BF252" i="2"/>
  <c r="BF254" i="2"/>
  <c r="BF256" i="2"/>
  <c r="BF258" i="2"/>
  <c r="BF260" i="2"/>
  <c r="BF262" i="2"/>
  <c r="BF264" i="2"/>
  <c r="BF266" i="2"/>
  <c r="BF268" i="2"/>
  <c r="BF270" i="2"/>
  <c r="BF272" i="2"/>
  <c r="BF274" i="2"/>
  <c r="BF276" i="2"/>
  <c r="BF280" i="2"/>
  <c r="BF283" i="2"/>
  <c r="BF285" i="2"/>
  <c r="BF286" i="2"/>
  <c r="BF288" i="2"/>
  <c r="BF291" i="2"/>
  <c r="BF292" i="2"/>
  <c r="BF294" i="2"/>
  <c r="BF295" i="2"/>
  <c r="BF297" i="2"/>
  <c r="BF299" i="2"/>
  <c r="BF301" i="2"/>
  <c r="BF303" i="2"/>
  <c r="BF306" i="2"/>
  <c r="BF309" i="2"/>
  <c r="BF313" i="2"/>
  <c r="BF316" i="2"/>
  <c r="BF318" i="2"/>
  <c r="BF320" i="2"/>
  <c r="BF322" i="2"/>
  <c r="BF324" i="2"/>
  <c r="BF326" i="2"/>
  <c r="BF328" i="2"/>
  <c r="BF330" i="2"/>
  <c r="BF332" i="2"/>
  <c r="BF334" i="2"/>
  <c r="BF336" i="2"/>
  <c r="BF338" i="2"/>
  <c r="BF340" i="2"/>
  <c r="BF342" i="2"/>
  <c r="BF344" i="2"/>
  <c r="BF346" i="2"/>
  <c r="BF348" i="2"/>
  <c r="BF360" i="2"/>
  <c r="BF364" i="2"/>
  <c r="BF368" i="2"/>
  <c r="BF372" i="2"/>
  <c r="BF384" i="2"/>
  <c r="BF388" i="2"/>
  <c r="BF390" i="2"/>
  <c r="BF398" i="2"/>
  <c r="BF402" i="2"/>
  <c r="BF404" i="2"/>
  <c r="BF406" i="2"/>
  <c r="BF408" i="2"/>
  <c r="BF412" i="2"/>
  <c r="BF414" i="2"/>
  <c r="BF417" i="2"/>
  <c r="BF420" i="2"/>
  <c r="BF423" i="2"/>
  <c r="BF426" i="2"/>
  <c r="BF428" i="2"/>
  <c r="BF430" i="2"/>
  <c r="BF432" i="2"/>
  <c r="BF435" i="2"/>
  <c r="BF437" i="2"/>
  <c r="BF440" i="2"/>
  <c r="BF442" i="2"/>
  <c r="BF452" i="2"/>
  <c r="BF462" i="2"/>
  <c r="BF473" i="2"/>
  <c r="BF476" i="2"/>
  <c r="BF479" i="2"/>
  <c r="BF482" i="2"/>
  <c r="BF485" i="2"/>
  <c r="BF487" i="2"/>
  <c r="BF490" i="2"/>
  <c r="BF493" i="2"/>
  <c r="BD95" i="1"/>
  <c r="BB94" i="1"/>
  <c r="W31" i="1"/>
  <c r="BD94" i="1"/>
  <c r="W33" i="1"/>
  <c r="BC94" i="1"/>
  <c r="W32" i="1" s="1"/>
  <c r="AZ94" i="1"/>
  <c r="W29" i="1" s="1"/>
  <c r="P243" i="2" l="1"/>
  <c r="R243" i="2"/>
  <c r="R135" i="2"/>
  <c r="T243" i="2"/>
  <c r="T135" i="2"/>
  <c r="P136" i="2"/>
  <c r="P135" i="2" s="1"/>
  <c r="AU95" i="1" s="1"/>
  <c r="AU94" i="1" s="1"/>
  <c r="BK136" i="2"/>
  <c r="J136" i="2" s="1"/>
  <c r="J97" i="2" s="1"/>
  <c r="BK243" i="2"/>
  <c r="J243" i="2" s="1"/>
  <c r="J103" i="2" s="1"/>
  <c r="F34" i="2"/>
  <c r="BA95" i="1" s="1"/>
  <c r="BA94" i="1" s="1"/>
  <c r="AW94" i="1" s="1"/>
  <c r="AK30" i="1" s="1"/>
  <c r="AV94" i="1"/>
  <c r="AK29" i="1" s="1"/>
  <c r="J34" i="2"/>
  <c r="AW95" i="1" s="1"/>
  <c r="AT95" i="1" s="1"/>
  <c r="AY94" i="1"/>
  <c r="AX94" i="1"/>
  <c r="BK135" i="2" l="1"/>
  <c r="J135" i="2"/>
  <c r="J30" i="2"/>
  <c r="AG95" i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<sst xmlns="http://schemas.openxmlformats.org/spreadsheetml/2006/main" count="4028" uniqueCount="752">
  <si>
    <t>Export Komplet</t>
  </si>
  <si>
    <t/>
  </si>
  <si>
    <t>2.0</t>
  </si>
  <si>
    <t>False</t>
  </si>
  <si>
    <t>{ff825ea2-8e67-485d-937b-5b326f71dd12}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</si>
  <si>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</si>
  <si>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</si>
  <si>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</si>
  <si>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</si>
  <si>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</si>
  <si>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</si>
  <si>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</si>
  <si>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</si>
  <si>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</si>
  <si>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</si>
  <si>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</si>
  <si>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</si>
  <si>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bezbariérového bytu na BD č.p. 2060</t>
  </si>
  <si>
    <t>KSO:</t>
  </si>
  <si>
    <t>CC-CZ:</t>
  </si>
  <si>
    <t>Místo:</t>
  </si>
  <si>
    <t xml:space="preserve"> </t>
  </si>
  <si>
    <t>Datum:</t>
  </si>
  <si>
    <t>16. 5. 2024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</si>
  <si>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</si>
  <si>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</si>
  <si>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</si>
  <si>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</si>
  <si>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</si>
  <si>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</si>
  <si>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</si>
  <si>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</si>
  <si>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</si>
  <si>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</si>
  <si>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</si>
  <si>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</si>
  <si>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</si>
  <si>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</si>
  <si>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</si>
  <si>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</si>
  <si>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</si>
  <si>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</si>
  <si>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</si>
  <si>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</si>
  <si>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</si>
  <si>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</si>
  <si>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</si>
  <si>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</si>
  <si>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</si>
  <si>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</si>
  <si>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</si>
  <si>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</si>
  <si>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</si>
  <si>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</si>
  <si>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</si>
  <si>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</si>
  <si>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</si>
  <si>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</si>
  <si>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</si>
  <si>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</si>
  <si>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</si>
  <si>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</si>
  <si>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</si>
  <si>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</si>
  <si>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</si>
  <si>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</si>
  <si>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</si>
  <si>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</si>
  <si>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</si>
  <si>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</si>
  <si>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</si>
  <si>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</si>
  <si>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</si>
  <si>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</si>
  <si>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</si>
  <si>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</si>
  <si>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</si>
  <si>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</si>
  <si>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</si>
  <si>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</si>
  <si>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</si>
  <si>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</si>
  <si>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{dcdff18b-e0d5-4f0d-bbe2-295f42b075da}</t>
  </si>
  <si>
    <t>KRYCÍ LIST SOUPISU PRACÍ</t>
  </si>
  <si>
    <t>Objekt:</t>
  </si>
  <si>
    <t>D.1.1 -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</si>
  <si>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</si>
  <si>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</si>
  <si>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</si>
  <si>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</si>
  <si>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</si>
  <si>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</si>
  <si>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</si>
  <si>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</si>
  <si>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</si>
  <si>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</si>
  <si>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</si>
  <si>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</si>
  <si>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</si>
  <si>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</si>
  <si>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</si>
  <si>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</si>
  <si>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</si>
  <si>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</si>
  <si>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</si>
  <si>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</si>
  <si>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</si>
  <si>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</si>
  <si>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</si>
  <si>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</si>
  <si>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</si>
  <si>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</si>
  <si>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</si>
  <si>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</si>
  <si>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</si>
  <si>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</si>
  <si>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</si>
  <si>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</si>
  <si>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</si>
  <si>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</si>
  <si>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</si>
  <si>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</si>
  <si>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</si>
  <si>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</si>
  <si>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</si>
  <si>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</si>
  <si>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</si>
  <si>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</si>
  <si>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</si>
  <si>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340271015</t>
  </si>
  <si>
    <t>Zazdívka otvorů v příčkách nebo stěnách pl přes 1 do 4 m2 tvárnicemi pórobetonovými tl 75 mm</t>
  </si>
  <si>
    <t>m2</t>
  </si>
  <si>
    <t>4</t>
  </si>
  <si>
    <t>2</t>
  </si>
  <si>
    <t>-952091528</t>
  </si>
  <si>
    <t>VV</t>
  </si>
  <si>
    <t xml:space="preserve">"zazdění otvoru v příčce mezi m.č. 63/3 a 63/4" </t>
  </si>
  <si>
    <t>0,9*2,02</t>
  </si>
  <si>
    <t>340271045</t>
  </si>
  <si>
    <t>Zazdívka otvorů v příčkách nebo stěnách pl přes 1 do 4 m2 tvárnicemi pórobetonovými tl 150 mm</t>
  </si>
  <si>
    <t>705224794</t>
  </si>
  <si>
    <t>"zazdění otvoru v m.č. 63/2" 0,9*2,02</t>
  </si>
  <si>
    <t>342272215</t>
  </si>
  <si>
    <t>Příčka z pórobetonových hladkých tvárnic na tenkovrstvou maltu tl 75 mm</t>
  </si>
  <si>
    <t>-1525053340</t>
  </si>
  <si>
    <t xml:space="preserve">"m.č. 63/2 - předstěna" </t>
  </si>
  <si>
    <t>0,775*2,62</t>
  </si>
  <si>
    <t>"m.č. 63/1 - předstěna"</t>
  </si>
  <si>
    <t>0,9*2,62</t>
  </si>
  <si>
    <t>342272235</t>
  </si>
  <si>
    <t>Příčka z pórobetonových hladkých tvárnic na tenkovrstvou maltu tl 125 mm</t>
  </si>
  <si>
    <t>1647948052</t>
  </si>
  <si>
    <t>(3,46+1,25+3,33)*2,62</t>
  </si>
  <si>
    <t>6</t>
  </si>
  <si>
    <t>Úpravy povrchů, podlahy a osazování výplní</t>
  </si>
  <si>
    <t>5</t>
  </si>
  <si>
    <t>612121111</t>
  </si>
  <si>
    <t>Zatření spár cementovou maltou vnitřních stěn z tvárnic nebo kamene</t>
  </si>
  <si>
    <t>-545345782</t>
  </si>
  <si>
    <t xml:space="preserve">"pod penetraci a omítku v místě zdění porobetonovými tvárnicemi" </t>
  </si>
  <si>
    <t>"m.č. 3" 0,9*2,02</t>
  </si>
  <si>
    <t>"m.č. 63/2" 8,565*2,62+0,9*2,02</t>
  </si>
  <si>
    <t>"m.č. 63/1" 1*2,62</t>
  </si>
  <si>
    <t>"m.č. 63/4" 0,9*2,02</t>
  </si>
  <si>
    <t>612131121</t>
  </si>
  <si>
    <t>Penetrační disperzní nátěr vnitřních stěn nanášený ručně</t>
  </si>
  <si>
    <t>-2070680094</t>
  </si>
  <si>
    <t>"v místě zazdění otvoru z m.č. 3" 1*2,25</t>
  </si>
  <si>
    <t>"v místě zazdění otvoru mezi m.č. 63/4 a 63/2" 1*2,25*2</t>
  </si>
  <si>
    <t>"v m.č. 63/2 na novou předstěnu - úvaha až do stropu"  8,565*2,62</t>
  </si>
  <si>
    <t>"m.č. 63/1 v místě nové příčky" 1*2,62</t>
  </si>
  <si>
    <t>"po hladké omítce a po kompletní rekonstrukci pod štukovou omítku"</t>
  </si>
  <si>
    <t>"m.č. 63/1" (0,975+8,75)*2,62-(0,9*2,02*2)</t>
  </si>
  <si>
    <t>"m.č. 63/3" 16,19*2,62-(0,9*2,02+2,1*1,6+2,2*1)</t>
  </si>
  <si>
    <t>"m.č. 63/4" 16,19*2,62-(0,9*2,02+2,1*1,6)</t>
  </si>
  <si>
    <t>7</t>
  </si>
  <si>
    <t>612142001</t>
  </si>
  <si>
    <t>Pletivo sklovláknité vnitřních stěn vtlačené do tmelu</t>
  </si>
  <si>
    <t>1299477864</t>
  </si>
  <si>
    <t>"perlinka v místě betonového panelu a porobetonového zdiva z m.č. 3" (1+2,25*2)*0,2</t>
  </si>
  <si>
    <t>"v místě zazdění otvoru mezi m.č. 63/4 a 63/2 - perlinka" (1+2,25*2)*0,2*2</t>
  </si>
  <si>
    <t>"v místě styku předstěny a jiné stěny - m.č. 63/2" 2,62*2*0,2</t>
  </si>
  <si>
    <t>"v místě styku předstěny a jiné stěny - m.č. 63/1" 2,62*2*0,2</t>
  </si>
  <si>
    <t>8</t>
  </si>
  <si>
    <t>612311121</t>
  </si>
  <si>
    <t>Vápenná omítka hladká jednovrstvá vnitřních stěn nanášená ručně</t>
  </si>
  <si>
    <t>-9348590</t>
  </si>
  <si>
    <t>9</t>
  </si>
  <si>
    <t>612311131</t>
  </si>
  <si>
    <t>Vápenný štuk vnitřních stěn tloušťky do 3 mm</t>
  </si>
  <si>
    <t>-1019673552</t>
  </si>
  <si>
    <t xml:space="preserve">"oprava veškerých omítek v bytě po rekonstrukci" </t>
  </si>
  <si>
    <t>10</t>
  </si>
  <si>
    <t>612315302</t>
  </si>
  <si>
    <t>Vápenná štuková omítka ostění nebo nadpraží</t>
  </si>
  <si>
    <t>-1976932440</t>
  </si>
  <si>
    <t>"mezi m.č. 63/3 a 63/4 v místě nových dveří" (0,9+2,02*2)*0,14</t>
  </si>
  <si>
    <t>"mezi m.č. 63/1 a 63/2 v místě nových dveří" (0,9+2,02*2)*0,14</t>
  </si>
  <si>
    <t>"v místě okeních otvorů oprava štuku pro sjednocení v místnostech" (1,6*2+2,1)*2*0,2</t>
  </si>
  <si>
    <t>11</t>
  </si>
  <si>
    <t>612315417</t>
  </si>
  <si>
    <t>Oprava vnitřní vápenné hladké omítky stěn v rozsahu plochy přes 10 do 30 % s celoplošným přeštukováním</t>
  </si>
  <si>
    <t>615387571</t>
  </si>
  <si>
    <t xml:space="preserve">"zapravení omítky na zdivu v m.č. 63/4 po odsekání obkladů za linkou a po odmontování linky" 3,46*2,62 </t>
  </si>
  <si>
    <t>619991001</t>
  </si>
  <si>
    <t>Zakrytí podlahy fólií</t>
  </si>
  <si>
    <t>-460386274</t>
  </si>
  <si>
    <t>"m.č. 63/1" 11,60</t>
  </si>
  <si>
    <t>"m.č. 63/2" 11,96</t>
  </si>
  <si>
    <t>"m.č. 63/3" 16,04</t>
  </si>
  <si>
    <t>"m.č. 63/4" 16,04</t>
  </si>
  <si>
    <t>13</t>
  </si>
  <si>
    <t>619991011</t>
  </si>
  <si>
    <t>Obalení samostatných konstrukcí a prvků fólií</t>
  </si>
  <si>
    <t>271232723</t>
  </si>
  <si>
    <t xml:space="preserve">"okna" </t>
  </si>
  <si>
    <t>2,1*1,6*2</t>
  </si>
  <si>
    <t>14</t>
  </si>
  <si>
    <t>619991021</t>
  </si>
  <si>
    <t>Olepení rámů a keramických soklů lepící páskou</t>
  </si>
  <si>
    <t>m</t>
  </si>
  <si>
    <t>-326723048</t>
  </si>
  <si>
    <t>"okna" (3,2+2,1)*2</t>
  </si>
  <si>
    <t>"dveře" (2,02*2+0,9)*5</t>
  </si>
  <si>
    <t>15</t>
  </si>
  <si>
    <t>642942611</t>
  </si>
  <si>
    <t>Osazování zárubní nebo rámů dveřních kovových do 2,5 m2 na montážní pěnu</t>
  </si>
  <si>
    <t>kus</t>
  </si>
  <si>
    <t>377072150</t>
  </si>
  <si>
    <t>"nové zárubně mezi m.č. 63/3 a 63/4" 1</t>
  </si>
  <si>
    <t>16</t>
  </si>
  <si>
    <t>M</t>
  </si>
  <si>
    <t>55331487</t>
  </si>
  <si>
    <t>zárubeň jednokřídlá ocelová pro zdění tl stěny 110-150mm rozměru 800/1970, 2100mm</t>
  </si>
  <si>
    <t>579788951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</si>
  <si>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</si>
  <si>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</si>
  <si>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</si>
  <si>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</si>
  <si>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-1329423197</t>
  </si>
  <si>
    <t>18</t>
  </si>
  <si>
    <t>952901111</t>
  </si>
  <si>
    <t>Vyčištění budov bytové a občanské výstavby při výšce podlaží do 4 m</t>
  </si>
  <si>
    <t>-1748461321</t>
  </si>
  <si>
    <t>19</t>
  </si>
  <si>
    <t>962084130</t>
  </si>
  <si>
    <t>Bourání příček deskových, umakartových, sololitových apod. tl do 50 mm</t>
  </si>
  <si>
    <t>-462141397</t>
  </si>
  <si>
    <t>"bourání příček"</t>
  </si>
  <si>
    <t>(2,115+1,6+1,3+0,85+1,25)*2,62*2-(0,9*2,02*2+0,7*2,02*4)</t>
  </si>
  <si>
    <t>20</t>
  </si>
  <si>
    <t>968072455</t>
  </si>
  <si>
    <t>Vybourání kovových dveřních zárubní pl do 2 m2</t>
  </si>
  <si>
    <t>-761490794</t>
  </si>
  <si>
    <t>"mezi m.č. 3 a m.č. 64/3"</t>
  </si>
  <si>
    <t>"mezi m.č. 64/2 a m.č. 64/1"</t>
  </si>
  <si>
    <t>971052631</t>
  </si>
  <si>
    <t>Vybourání nebo prorážení otvorů v ŽB příčkách a zdech pl do 4 m2 tl do 150 mm</t>
  </si>
  <si>
    <t>-142778819</t>
  </si>
  <si>
    <t xml:space="preserve">"vybourání otvoru v panelu" </t>
  </si>
  <si>
    <t>"mezi bytem 63 a 64" (0,9*2,05*2)</t>
  </si>
  <si>
    <t>22</t>
  </si>
  <si>
    <t>977151119</t>
  </si>
  <si>
    <t>Jádrové vrty diamantovými korunkami do stavebních materiálů D přes 100 do 110 mm</t>
  </si>
  <si>
    <t>-898351473</t>
  </si>
  <si>
    <t>"pro potrubí ZTI" 0,2+0,15</t>
  </si>
  <si>
    <t>23</t>
  </si>
  <si>
    <t>977211111</t>
  </si>
  <si>
    <t>Řezání stěnovou pilou betonových nebo ŽB kcí s výztuží průměru do 16 mm hl do 200 mm</t>
  </si>
  <si>
    <t>1360565416</t>
  </si>
  <si>
    <t xml:space="preserve">"vyřezání otvoru v panelu" </t>
  </si>
  <si>
    <t>"mezi bytem 63 a 64" (0,9+2,05*2)*2</t>
  </si>
  <si>
    <t>24</t>
  </si>
  <si>
    <t>978059541</t>
  </si>
  <si>
    <t>Odsekání a odebrání obkladů stěn z vnitřních obkládaček plochy přes 1 m2</t>
  </si>
  <si>
    <t>-315017657</t>
  </si>
  <si>
    <t xml:space="preserve">"předpoklad keramického obkladu za kuchyňskýma linkama" </t>
  </si>
  <si>
    <t>"m.č. 63/2" 2,2*0,75</t>
  </si>
  <si>
    <t>"m.č. 64/1" 2,2*0,75</t>
  </si>
  <si>
    <t>997</t>
  </si>
  <si>
    <t>Přesun sutě</t>
  </si>
  <si>
    <t>25</t>
  </si>
  <si>
    <t>997013111</t>
  </si>
  <si>
    <t>Vnitrostaveništní doprava suti a vybouraných hmot pro budovy v do 6 m</t>
  </si>
  <si>
    <t>t</t>
  </si>
  <si>
    <t>-1095024837</t>
  </si>
  <si>
    <t>26</t>
  </si>
  <si>
    <t>997013313</t>
  </si>
  <si>
    <t>Montáž a demontáž shozu suti v přes 20 do 30 m</t>
  </si>
  <si>
    <t>-302144506</t>
  </si>
  <si>
    <t xml:space="preserve">"úvaha použití shozu - cca" 20 </t>
  </si>
  <si>
    <t>27</t>
  </si>
  <si>
    <t>997013501</t>
  </si>
  <si>
    <t>Odvoz suti a vybouraných hmot na skládku nebo meziskládku do 1 km se složením</t>
  </si>
  <si>
    <t>-649704703</t>
  </si>
  <si>
    <t>28</t>
  </si>
  <si>
    <t>997013509</t>
  </si>
  <si>
    <t>Příplatek k odvozu suti a vybouraných hmot na skládku ZKD 1 km přes 1 km</t>
  </si>
  <si>
    <t>1712754998</t>
  </si>
  <si>
    <t>4,167*5 'Přepočtené koeficientem množství</t>
  </si>
  <si>
    <t>29</t>
  </si>
  <si>
    <t>997013631</t>
  </si>
  <si>
    <t>Poplatek za uložení na skládce (skládkovné) stavebního odpadu směsného kód odpadu 17 09 04</t>
  </si>
  <si>
    <t>-1725260290</t>
  </si>
  <si>
    <t>998</t>
  </si>
  <si>
    <t>Přesun hmot</t>
  </si>
  <si>
    <t>30</t>
  </si>
  <si>
    <t>998011003</t>
  </si>
  <si>
    <t>Přesun hmot pro budovy zděné v přes 12 do 24 m</t>
  </si>
  <si>
    <t>-1455071580</t>
  </si>
  <si>
    <t>PSV</t>
  </si>
  <si>
    <t>Práce a dodávky PSV</t>
  </si>
  <si>
    <t>725</t>
  </si>
  <si>
    <t>Zdravotechnika - zařizovací předměty</t>
  </si>
  <si>
    <t>31</t>
  </si>
  <si>
    <t>725310823</t>
  </si>
  <si>
    <t>Demontáž dřez jednoduchý vestavěný v kuchyňských sestavách bez výtokových armatur</t>
  </si>
  <si>
    <t>soubor</t>
  </si>
  <si>
    <t>432277387</t>
  </si>
  <si>
    <t>"m.č. 63/2" 1</t>
  </si>
  <si>
    <t>"m.č. 64/1" 1</t>
  </si>
  <si>
    <t>32</t>
  </si>
  <si>
    <t>725311121</t>
  </si>
  <si>
    <t>Dřez jednoduchý nerezový se zápachovou uzávěrkou s odkapávací plochou 560x480 mm a miskou</t>
  </si>
  <si>
    <t>-377528323</t>
  </si>
  <si>
    <t>"m.č. 63/3" 1</t>
  </si>
  <si>
    <t>33</t>
  </si>
  <si>
    <t>998725103</t>
  </si>
  <si>
    <t>Přesun hmot tonážní pro zařizovací předměty v objektech v přes 12 do 24 m</t>
  </si>
  <si>
    <t>881433013</t>
  </si>
  <si>
    <t>726</t>
  </si>
  <si>
    <t>Zdravotechnika - předstěnové instalace</t>
  </si>
  <si>
    <t>34</t>
  </si>
  <si>
    <t>726131043</t>
  </si>
  <si>
    <t>Instalační předstěna pro klozet závěsný v 1120 mm s ovládáním zepředu pro postižené do stěn s kov kcí</t>
  </si>
  <si>
    <t>-1043941684</t>
  </si>
  <si>
    <t>35</t>
  </si>
  <si>
    <t>998726113</t>
  </si>
  <si>
    <t>Přesun hmot tonážní pro instalační prefabrikáty v objektech v přes 12 do 24 m</t>
  </si>
  <si>
    <t>1994595011</t>
  </si>
  <si>
    <t>751</t>
  </si>
  <si>
    <t>Vzduchotechnika</t>
  </si>
  <si>
    <t>36</t>
  </si>
  <si>
    <t>751398821</t>
  </si>
  <si>
    <t>Demontáž větrací mřížky stěnové průřezu do 0,040 m2</t>
  </si>
  <si>
    <t>-11272119</t>
  </si>
  <si>
    <t>"předpoklad" 2</t>
  </si>
  <si>
    <t>37</t>
  </si>
  <si>
    <t>R</t>
  </si>
  <si>
    <t>751A1004</t>
  </si>
  <si>
    <t>Nucené větrání koupelny s WC</t>
  </si>
  <si>
    <t>-294294435</t>
  </si>
  <si>
    <t>38</t>
  </si>
  <si>
    <t>751A1006</t>
  </si>
  <si>
    <t>Nucené větrání kuchyně</t>
  </si>
  <si>
    <t>1192308129</t>
  </si>
  <si>
    <t>39</t>
  </si>
  <si>
    <t>998751102</t>
  </si>
  <si>
    <t>Přesun hmot tonážní pro vzduchotechniku v objektech v přes 12 do 24 m</t>
  </si>
  <si>
    <t>-166496614</t>
  </si>
  <si>
    <t>763</t>
  </si>
  <si>
    <t>Konstrukce suché výstavby</t>
  </si>
  <si>
    <t>40</t>
  </si>
  <si>
    <t>763121415</t>
  </si>
  <si>
    <t>SDK stěna předsazená tl 112,5 mm profil CW+UW 100 deska 1xA 12,5 bez izolace EI 15</t>
  </si>
  <si>
    <t>1142699073</t>
  </si>
  <si>
    <t>"v m.č. 63/1" 3,58*2,62-(0,9*2,02)</t>
  </si>
  <si>
    <t>41</t>
  </si>
  <si>
    <t>763121590</t>
  </si>
  <si>
    <t>SDK stěna předsazená pro osazení závěsného WC tl 150 - 250 mm profil CW+UW 50 desky 2xH2 12,5 bez TI</t>
  </si>
  <si>
    <t>1439060316</t>
  </si>
  <si>
    <t>"m.č. 63/2" (0,9+0,15)*2,62</t>
  </si>
  <si>
    <t>42</t>
  </si>
  <si>
    <t>763131411</t>
  </si>
  <si>
    <t>SDK podhled desky 1xA 12,5 bez izolace dvouvrstvá spodní kce profil CD+UD</t>
  </si>
  <si>
    <t>1520959967</t>
  </si>
  <si>
    <t>"v m.č. 63/1" (1,075*0,9)+(1,075*0,32)</t>
  </si>
  <si>
    <t>43</t>
  </si>
  <si>
    <t>763131451</t>
  </si>
  <si>
    <t>SDK podhled deska 1xH2 12,5 bez izolace dvouvrstvá spodní kce profil CD+UD</t>
  </si>
  <si>
    <t>1279951275</t>
  </si>
  <si>
    <t>44</t>
  </si>
  <si>
    <t>763131751</t>
  </si>
  <si>
    <t>Montáž parotěsné zábrany do SDK podhledu</t>
  </si>
  <si>
    <t>560530178</t>
  </si>
  <si>
    <t>45</t>
  </si>
  <si>
    <t>28329276</t>
  </si>
  <si>
    <t>fólie PE vyztužená pro parotěsnou vrstvu (reakce na oheň - třída E) 140g/m2</t>
  </si>
  <si>
    <t>-769204073</t>
  </si>
  <si>
    <t>11,96*1,1235 'Přepočtené koeficientem množství</t>
  </si>
  <si>
    <t>46</t>
  </si>
  <si>
    <t>763131821R</t>
  </si>
  <si>
    <t>Demontáž podhledu s dvouvrstvou nosnou kcí z ocelových profilů opláštění jednoduché</t>
  </si>
  <si>
    <t>1690926607</t>
  </si>
  <si>
    <t>"demontáž podhledů "</t>
  </si>
  <si>
    <t>"m.č. 63/4 a 63/5" 2+1,02</t>
  </si>
  <si>
    <t>"m.č. 64/4 a 64/5" 2+1,02</t>
  </si>
  <si>
    <t>47</t>
  </si>
  <si>
    <t>763181811R</t>
  </si>
  <si>
    <t>Demontáž jednokřídlové kovové zárubně v do 2,75 m Umakart příčka</t>
  </si>
  <si>
    <t>1060975806</t>
  </si>
  <si>
    <t>"byt 63" 3</t>
  </si>
  <si>
    <t>"byt 64" 3</t>
  </si>
  <si>
    <t>48</t>
  </si>
  <si>
    <t>763183111</t>
  </si>
  <si>
    <t>Montáž pouzdra posuvných dveří s jednou kapsou pro jedno křídlo š do 800 mm do SDK příčky</t>
  </si>
  <si>
    <t>-1380896287</t>
  </si>
  <si>
    <t>"m.č. 63/1" 1</t>
  </si>
  <si>
    <t>49</t>
  </si>
  <si>
    <t>55331612</t>
  </si>
  <si>
    <t>pouzdro stavební posuvných dveří jednopouzdrové 800mm standardní rozměr</t>
  </si>
  <si>
    <t>-1514898417</t>
  </si>
  <si>
    <t>50</t>
  </si>
  <si>
    <t>998763303</t>
  </si>
  <si>
    <t>Přesun hmot tonážní pro konstrukce montované z desek v objektech v přes 12 do 24 m</t>
  </si>
  <si>
    <t>1524148402</t>
  </si>
  <si>
    <t>766</t>
  </si>
  <si>
    <t>Konstrukce truhlářské</t>
  </si>
  <si>
    <t>51</t>
  </si>
  <si>
    <t>766660001</t>
  </si>
  <si>
    <t>Montáž dveřních křídel otvíravých jednokřídlových š do 0,8 m do ocelové zárubně</t>
  </si>
  <si>
    <t>-543111328</t>
  </si>
  <si>
    <t>"mezi m.č. 63/1 a 63/3" 1</t>
  </si>
  <si>
    <t>"mezi m.č. 63/3 a 63/4" 1</t>
  </si>
  <si>
    <t>52</t>
  </si>
  <si>
    <t>61162074</t>
  </si>
  <si>
    <t>dveře jednokřídlé voštinové povrch laminátový plné 800x1970-2100mm, včetně kování, zámku, kliky, případně dodávky prahu</t>
  </si>
  <si>
    <t>386970283</t>
  </si>
  <si>
    <t>53</t>
  </si>
  <si>
    <t>766660021</t>
  </si>
  <si>
    <t>Montáž dveřních křídel otvíravých jednokřídlových š do 0,8 m požárních do ocelové zárubně</t>
  </si>
  <si>
    <t>1759255128</t>
  </si>
  <si>
    <t>"vstupní dveře" 1</t>
  </si>
  <si>
    <t>54</t>
  </si>
  <si>
    <t>61162098</t>
  </si>
  <si>
    <t>dveře jednokřídlé dřevotřískové protipožární EI (EW) 30 D3 povrch laminátový plné 800x1970-2100mm, včetně kování, zámku, kliky, prahu</t>
  </si>
  <si>
    <t>1861131087</t>
  </si>
  <si>
    <t>55</t>
  </si>
  <si>
    <t>766660311</t>
  </si>
  <si>
    <t>Montáž posuvných dveří jednokřídlových průchozí š do 800 mm do pouzdra s jednou kapsou</t>
  </si>
  <si>
    <t>1651273814</t>
  </si>
  <si>
    <t>56</t>
  </si>
  <si>
    <t>55329110R</t>
  </si>
  <si>
    <t>dveře do stavebního pouzdra interiérové dle požadavků investora</t>
  </si>
  <si>
    <t>-545165309</t>
  </si>
  <si>
    <t>57</t>
  </si>
  <si>
    <t>766691914</t>
  </si>
  <si>
    <t>Vyvěšení nebo zavěšení dřevěných křídel dveří pl do 2 m2</t>
  </si>
  <si>
    <t>-1656526266</t>
  </si>
  <si>
    <t>"vyvěšení starých dveří" 5+5</t>
  </si>
  <si>
    <t>58</t>
  </si>
  <si>
    <t>766811223</t>
  </si>
  <si>
    <t>Příplatek k montáži kuchyňské pracovní desky za usazení dřezu</t>
  </si>
  <si>
    <t>1261539986</t>
  </si>
  <si>
    <t>59</t>
  </si>
  <si>
    <t>766812840</t>
  </si>
  <si>
    <t>Demontáž kuchyňských linek dřevěných nebo kovových dl přes 1,8 do 2,1 m</t>
  </si>
  <si>
    <t>-2081226773</t>
  </si>
  <si>
    <t>60</t>
  </si>
  <si>
    <t>766825821</t>
  </si>
  <si>
    <t>Demontáž truhlářských vestavěných skříní dvoukřídlových</t>
  </si>
  <si>
    <t>894026458</t>
  </si>
  <si>
    <t>"m.č. 63/4" 1</t>
  </si>
  <si>
    <t>"m.č. 64/4" 1</t>
  </si>
  <si>
    <t>61</t>
  </si>
  <si>
    <t>766A2002</t>
  </si>
  <si>
    <t>2033420384</t>
  </si>
  <si>
    <t>P</t>
  </si>
  <si>
    <t xml:space="preserve">"m.č. 63/3" </t>
  </si>
  <si>
    <t>2,2</t>
  </si>
  <si>
    <t>62</t>
  </si>
  <si>
    <t>766A2101</t>
  </si>
  <si>
    <t>Skříně vestavěné výšky do 2550 mm</t>
  </si>
  <si>
    <t>-1132163386</t>
  </si>
  <si>
    <t>"m.č. 63/4" 3,46</t>
  </si>
  <si>
    <t>63</t>
  </si>
  <si>
    <t>998766103</t>
  </si>
  <si>
    <t>Přesun hmot tonážní pro kce truhlářské v objektech v přes 12 do 24 m</t>
  </si>
  <si>
    <t>1737159406</t>
  </si>
  <si>
    <t>767</t>
  </si>
  <si>
    <t>Konstrukce zámečnické</t>
  </si>
  <si>
    <t>64</t>
  </si>
  <si>
    <t>767646411</t>
  </si>
  <si>
    <t>Montáž revizních dveří a dvířek jednokřídlových s rámem plochy do 0,5 m2</t>
  </si>
  <si>
    <t>-1559778362</t>
  </si>
  <si>
    <t>"m.č. 63/1 a 63/2" 0,3*0,5*2</t>
  </si>
  <si>
    <t>65</t>
  </si>
  <si>
    <t>56245703R</t>
  </si>
  <si>
    <t>dvířka revizní 300x500 bílá, požární odolnost EW DP1, vč rámu</t>
  </si>
  <si>
    <t>-169294471</t>
  </si>
  <si>
    <t>"m.č. 63/1 a 63/2" 1+1</t>
  </si>
  <si>
    <t>66</t>
  </si>
  <si>
    <t>998767103</t>
  </si>
  <si>
    <t>Přesun hmot tonážní pro zámečnické konstrukce v objektech v přes 12 do 24 m</t>
  </si>
  <si>
    <t>1936001332</t>
  </si>
  <si>
    <t>771</t>
  </si>
  <si>
    <t>Podlahy z dlaždic</t>
  </si>
  <si>
    <t>67</t>
  </si>
  <si>
    <t>771111011</t>
  </si>
  <si>
    <t>Vysátí podkladu před pokládkou dlažby</t>
  </si>
  <si>
    <t>-1948030293</t>
  </si>
  <si>
    <t>68</t>
  </si>
  <si>
    <t>771121011</t>
  </si>
  <si>
    <t>Nátěr penetrační na podlahu</t>
  </si>
  <si>
    <t>-2142917906</t>
  </si>
  <si>
    <t>69</t>
  </si>
  <si>
    <t>771151011</t>
  </si>
  <si>
    <t>Samonivelační stěrka podlah pevnosti 20 MPa tl 3 mm</t>
  </si>
  <si>
    <t>779905616</t>
  </si>
  <si>
    <t>70</t>
  </si>
  <si>
    <t>771161012</t>
  </si>
  <si>
    <t>Montáž profilu dilatační spáry koutové bez izolace dlažeb</t>
  </si>
  <si>
    <t>-558305939</t>
  </si>
  <si>
    <t>"m.č. 63/2" 15,13-(0,9)</t>
  </si>
  <si>
    <t>71</t>
  </si>
  <si>
    <t>59054172</t>
  </si>
  <si>
    <t>profil dvoudílný na pero drážku s hranou dlaždice z hmoty PVC/CPE 8 mm</t>
  </si>
  <si>
    <t>-547165839</t>
  </si>
  <si>
    <t>14,23*1,1 'Přepočtené koeficientem množství</t>
  </si>
  <si>
    <t>72</t>
  </si>
  <si>
    <t>771161021</t>
  </si>
  <si>
    <t>Montáž profilu ukončujícího pro plynulý přechod (dlažby s kobercem apod.)</t>
  </si>
  <si>
    <t>1627240535</t>
  </si>
  <si>
    <t>"mezi m.č. 63/1 a 63/2" 0,9</t>
  </si>
  <si>
    <t>73</t>
  </si>
  <si>
    <t>55343120</t>
  </si>
  <si>
    <t>profil přechodový Al vrtaný 30mm stříbro</t>
  </si>
  <si>
    <t>-798429548</t>
  </si>
  <si>
    <t>0,9*1,1 'Přepočtené koeficientem množství</t>
  </si>
  <si>
    <t>74</t>
  </si>
  <si>
    <t>771574413</t>
  </si>
  <si>
    <t>Montáž podlah keramických hladkých lepených cementovým flexibilním lepidlem přes 2 do 4 ks/m2</t>
  </si>
  <si>
    <t>-163543657</t>
  </si>
  <si>
    <t>75</t>
  </si>
  <si>
    <t>59761179</t>
  </si>
  <si>
    <t>dlažba keramická nemrazuvzdorná povrch hladký/matný tl do 10mm přes 2 do 4ks/m2</t>
  </si>
  <si>
    <t>405078835</t>
  </si>
  <si>
    <t>11,96*1,15 'Přepočtené koeficientem množství</t>
  </si>
  <si>
    <t>76</t>
  </si>
  <si>
    <t>771591112</t>
  </si>
  <si>
    <t>Izolace pod dlažbu nátěrem nebo stěrkou ve dvou vrstvách</t>
  </si>
  <si>
    <t>-1160807589</t>
  </si>
  <si>
    <t>77</t>
  </si>
  <si>
    <t>771592011</t>
  </si>
  <si>
    <t>Čištění vnitřních ploch podlah nebo schodišť po položení dlažby chemickými prostředky</t>
  </si>
  <si>
    <t>-857586184</t>
  </si>
  <si>
    <t>78</t>
  </si>
  <si>
    <t>998771103</t>
  </si>
  <si>
    <t>Přesun hmot tonážní pro podlahy z dlaždic v objektech v přes 12 do 24 m</t>
  </si>
  <si>
    <t>8672923</t>
  </si>
  <si>
    <t>776</t>
  </si>
  <si>
    <t>Podlahy povlakové</t>
  </si>
  <si>
    <t>79</t>
  </si>
  <si>
    <t>776111116</t>
  </si>
  <si>
    <t>Odstranění zbytků lepidla z podkladu povlakových podlah broušením</t>
  </si>
  <si>
    <t>1265372223</t>
  </si>
  <si>
    <t>"demontáž nášlapné vrstvy"</t>
  </si>
  <si>
    <t>"m.č. 63/1" 16,04</t>
  </si>
  <si>
    <t>"m.č. 63/2" 3,98</t>
  </si>
  <si>
    <t>"m.č. 63/3" 4,69</t>
  </si>
  <si>
    <t>"m.č. 63/4" 2,00</t>
  </si>
  <si>
    <t>"m.č. 63/5" 1,02</t>
  </si>
  <si>
    <t>"m.č. 64/1" 16,04</t>
  </si>
  <si>
    <t>"m.č. 64/2" 3,98</t>
  </si>
  <si>
    <t>"m.č. 64/3" 4,69</t>
  </si>
  <si>
    <t>"m.č. 64/4" 2,00</t>
  </si>
  <si>
    <t>"m.č. 64/5" 1,02</t>
  </si>
  <si>
    <t>80</t>
  </si>
  <si>
    <t>776111311</t>
  </si>
  <si>
    <t>Vysátí podkladu povlakových podlah</t>
  </si>
  <si>
    <t>-1585966107</t>
  </si>
  <si>
    <t>81</t>
  </si>
  <si>
    <t>776121112</t>
  </si>
  <si>
    <t>Vodou ředitelná penetrace savého podkladu povlakových podlah</t>
  </si>
  <si>
    <t>318850005</t>
  </si>
  <si>
    <t>82</t>
  </si>
  <si>
    <t>776141111</t>
  </si>
  <si>
    <t>Stěrka podlahová nivelační pro vyrovnání podkladu povlakových podlah pevnosti 20 MPa tl do 3 mm</t>
  </si>
  <si>
    <t>-1394839641</t>
  </si>
  <si>
    <t>83</t>
  </si>
  <si>
    <t>776201811</t>
  </si>
  <si>
    <t>Demontáž lepených povlakových podlah bez podložky ručně</t>
  </si>
  <si>
    <t>-1711889358</t>
  </si>
  <si>
    <t>84</t>
  </si>
  <si>
    <t>776221111</t>
  </si>
  <si>
    <t>Lepení pásů z PVC standardním lepidlem</t>
  </si>
  <si>
    <t>1837417873</t>
  </si>
  <si>
    <t>85</t>
  </si>
  <si>
    <t>28412285</t>
  </si>
  <si>
    <t>krytina podlahová heterogenní tl 2mm</t>
  </si>
  <si>
    <t>1162666063</t>
  </si>
  <si>
    <t>43,68*1,1 'Přepočtené koeficientem množství</t>
  </si>
  <si>
    <t>86</t>
  </si>
  <si>
    <t>776410811</t>
  </si>
  <si>
    <t>Odstranění soklíků a lišt pryžových nebo plastových</t>
  </si>
  <si>
    <t>-747282497</t>
  </si>
  <si>
    <t>"předpoklad"</t>
  </si>
  <si>
    <t>"m.č. 63/1" 16,19-0,9</t>
  </si>
  <si>
    <t>"m.č. 63/2" 8,02-0,9*2</t>
  </si>
  <si>
    <t>"m.č. 63/3" 9,68-0,9*2-0,7</t>
  </si>
  <si>
    <t>"m.č. 64/1" 16,19-0,9</t>
  </si>
  <si>
    <t>"m.č. 64/2" 8,02-0,9*2</t>
  </si>
  <si>
    <t>"m.č. 64/3" 9,68-0,9*2-0,7</t>
  </si>
  <si>
    <t>87</t>
  </si>
  <si>
    <t>776411111</t>
  </si>
  <si>
    <t>Montáž obvodových soklíků výšky do 80 mm</t>
  </si>
  <si>
    <t>551700950</t>
  </si>
  <si>
    <t>"m.č. 63/1" 14,78-0,9</t>
  </si>
  <si>
    <t>"m.č. 63/3" 16,19-(0,9*2)</t>
  </si>
  <si>
    <t>"m.č. 63/4" 16,19-0,9</t>
  </si>
  <si>
    <t>88</t>
  </si>
  <si>
    <t>28411009</t>
  </si>
  <si>
    <t>lišta soklová PVC 18x80mm</t>
  </si>
  <si>
    <t>-308056226</t>
  </si>
  <si>
    <t>43,56*1,02 'Přepočtené koeficientem množství</t>
  </si>
  <si>
    <t>89</t>
  </si>
  <si>
    <t>776421312</t>
  </si>
  <si>
    <t>Montáž přechodových šroubovaných lišt</t>
  </si>
  <si>
    <t>673079761</t>
  </si>
  <si>
    <t>"mezi m.č. 63/1 a 63/3 a 63/3 a 63/4" 0,8+0,8</t>
  </si>
  <si>
    <t>90</t>
  </si>
  <si>
    <t>55343110</t>
  </si>
  <si>
    <t>profil přechodový Al narážecí 30mm stříbro</t>
  </si>
  <si>
    <t>-1624579598</t>
  </si>
  <si>
    <t>1,6*1,02 'Přepočtené koeficientem množství</t>
  </si>
  <si>
    <t>91</t>
  </si>
  <si>
    <t>776991121</t>
  </si>
  <si>
    <t>Základní čištění nově položených podlahovin vysátím a setřením vlhkým mopem</t>
  </si>
  <si>
    <t>374110018</t>
  </si>
  <si>
    <t>92</t>
  </si>
  <si>
    <t>998776103</t>
  </si>
  <si>
    <t>Přesun hmot tonážní pro podlahy povlakové v objektech v přes 12 do 24 m</t>
  </si>
  <si>
    <t>-33831513</t>
  </si>
  <si>
    <t>781</t>
  </si>
  <si>
    <t>Dokončovací práce - obklady</t>
  </si>
  <si>
    <t>93</t>
  </si>
  <si>
    <t>781111011</t>
  </si>
  <si>
    <t>Ometení (oprášení) stěny při přípravě podkladu</t>
  </si>
  <si>
    <t>-719026644</t>
  </si>
  <si>
    <t>"m.č. 63/2" 15,15*2,3-(0,9*2,02)</t>
  </si>
  <si>
    <t xml:space="preserve">"m.č. 63/3 - za kuchyňskou linku - cca" 2,3 </t>
  </si>
  <si>
    <t>94</t>
  </si>
  <si>
    <t>781121011</t>
  </si>
  <si>
    <t>Nátěr penetrační na stěnu</t>
  </si>
  <si>
    <t>-1563846194</t>
  </si>
  <si>
    <t>95</t>
  </si>
  <si>
    <t>781131112</t>
  </si>
  <si>
    <t>Izolace pod obklad nátěrem nebo stěrkou ve dvou vrstvách</t>
  </si>
  <si>
    <t>253230015</t>
  </si>
  <si>
    <t>96</t>
  </si>
  <si>
    <t>781472213</t>
  </si>
  <si>
    <t>Montáž obkladů keramických hladkých lepených cementovým flexibilním lepidlem přes 2 do 4 ks/m2</t>
  </si>
  <si>
    <t>-2028871629</t>
  </si>
  <si>
    <t>97</t>
  </si>
  <si>
    <t>59761703</t>
  </si>
  <si>
    <t>obklad keramický nemrazuvzdorný povrch hladký/lesklý tl do 10mm přes 2 do 4ks/m2</t>
  </si>
  <si>
    <t>-507871574</t>
  </si>
  <si>
    <t>35,327*1,15 'Přepočtené koeficientem množství</t>
  </si>
  <si>
    <t>98</t>
  </si>
  <si>
    <t>781491021</t>
  </si>
  <si>
    <t>Montáž zrcadel plochy do 1 m2 lepených silikonovým tmelem na keramický obklad</t>
  </si>
  <si>
    <t>-1759259920</t>
  </si>
  <si>
    <t>99</t>
  </si>
  <si>
    <t>63465122</t>
  </si>
  <si>
    <t>zrcadlo nemontované čiré tl 3mm max rozměr 3210x2250mm</t>
  </si>
  <si>
    <t>737927357</t>
  </si>
  <si>
    <t>1*1,1 'Přepočtené koeficientem množství</t>
  </si>
  <si>
    <t>100</t>
  </si>
  <si>
    <t>781492211</t>
  </si>
  <si>
    <t>Montáž profilů lepených flexibilním cementovým lepidlem</t>
  </si>
  <si>
    <t>-1557607555</t>
  </si>
  <si>
    <t>"m.č. 63/2" 0,9+2,02*2+2,3*2</t>
  </si>
  <si>
    <t>"m.č. 63/3 - za kuchyňskou linku - cca" 1+1</t>
  </si>
  <si>
    <t>101</t>
  </si>
  <si>
    <t>28342001</t>
  </si>
  <si>
    <t>lišta ukončovací z PVC 8mm</t>
  </si>
  <si>
    <t>1144054294</t>
  </si>
  <si>
    <t>11,54*1,05 'Přepočtené koeficientem množství</t>
  </si>
  <si>
    <t>102</t>
  </si>
  <si>
    <t>781495211</t>
  </si>
  <si>
    <t>Čištění vnitřních ploch stěn po provedení obkladu chemickými prostředky</t>
  </si>
  <si>
    <t>-1106277654</t>
  </si>
  <si>
    <t>103</t>
  </si>
  <si>
    <t>998781103</t>
  </si>
  <si>
    <t>Přesun hmot tonážní pro obklady keramické v objektech v přes 12 do 24 m</t>
  </si>
  <si>
    <t>195423377</t>
  </si>
  <si>
    <t>784</t>
  </si>
  <si>
    <t>Dokončovací práce - malby a tapety</t>
  </si>
  <si>
    <t>104</t>
  </si>
  <si>
    <t>784111001</t>
  </si>
  <si>
    <t>Oprášení (ometení ) podkladu v místnostech v do 3,80 m</t>
  </si>
  <si>
    <t>-379459532</t>
  </si>
  <si>
    <t>"strop"</t>
  </si>
  <si>
    <t>"stěny"</t>
  </si>
  <si>
    <t>"m.č. 63/1" 15,68*2,62</t>
  </si>
  <si>
    <t>"m.č. 63/3" 16,19*2,62</t>
  </si>
  <si>
    <t>"m.č. 63/4" 16,19*2,62</t>
  </si>
  <si>
    <t>105</t>
  </si>
  <si>
    <t>784181121</t>
  </si>
  <si>
    <t>Hloubková jednonásobná bezbarvá penetrace podkladu v místnostech v do 3,80 m</t>
  </si>
  <si>
    <t>665097074</t>
  </si>
  <si>
    <t>106</t>
  </si>
  <si>
    <t>784321033</t>
  </si>
  <si>
    <t>Dvojnásobné silikátové bílé malby v místnosti v přes 3,80 do 5,00 m</t>
  </si>
  <si>
    <t>-1796540950</t>
  </si>
  <si>
    <t>789</t>
  </si>
  <si>
    <t>Povrchové úpravy ocelových konstrukcí a technologických zařízení</t>
  </si>
  <si>
    <t>107</t>
  </si>
  <si>
    <t>789121210</t>
  </si>
  <si>
    <t>Omytí ocelových konstrukcí třídy I</t>
  </si>
  <si>
    <t>950733817</t>
  </si>
  <si>
    <t xml:space="preserve">"nátěr zárubní" </t>
  </si>
  <si>
    <t>((2*2,02+0,9)*(0,1+2*0,05))*3</t>
  </si>
  <si>
    <t>108</t>
  </si>
  <si>
    <t>789121230</t>
  </si>
  <si>
    <t>Osušení ocelových konstrukcí třídy I</t>
  </si>
  <si>
    <t>719632429</t>
  </si>
  <si>
    <t>109</t>
  </si>
  <si>
    <t>789121240</t>
  </si>
  <si>
    <t>Odmaštění ocelových konstrukcí třídy I</t>
  </si>
  <si>
    <t>74089514</t>
  </si>
  <si>
    <t>110</t>
  </si>
  <si>
    <t>789321111</t>
  </si>
  <si>
    <t>Zhotovení nátěru ocelových konstrukcí třídy I jednosložkového základního tl do 80 µm</t>
  </si>
  <si>
    <t>-1548657179</t>
  </si>
  <si>
    <t>111</t>
  </si>
  <si>
    <t>24629024</t>
  </si>
  <si>
    <t>hmota nátěrová syntetická základní na ocelové konstrukce</t>
  </si>
  <si>
    <t>kg</t>
  </si>
  <si>
    <t>-39302740</t>
  </si>
  <si>
    <t>2,964*0,79 'Přepočtené koeficientem množství</t>
  </si>
  <si>
    <t>112</t>
  </si>
  <si>
    <t>789321121</t>
  </si>
  <si>
    <t>Zhotovení nátěru ocelových konstrukcí třídy I jednosložkového krycího (vrchního) tl do 80 µm</t>
  </si>
  <si>
    <t>835503137</t>
  </si>
  <si>
    <t>113</t>
  </si>
  <si>
    <t>24629162</t>
  </si>
  <si>
    <t>hmota nátěrová alkydová krycí (email) na ocelové konstrukce</t>
  </si>
  <si>
    <t>-1364570818</t>
  </si>
  <si>
    <t>2,964*0,391 'Přepočtené koeficientem množství</t>
  </si>
  <si>
    <t>HZS</t>
  </si>
  <si>
    <t>Hodinové zúčtovací sazby</t>
  </si>
  <si>
    <t>114</t>
  </si>
  <si>
    <t>HZS1301</t>
  </si>
  <si>
    <t>Hodinová zúčtovací sazba zedník</t>
  </si>
  <si>
    <t>hod</t>
  </si>
  <si>
    <t>512</t>
  </si>
  <si>
    <t>-210342275</t>
  </si>
  <si>
    <t xml:space="preserve">"rezerva na případné víceprace, tvorba drážek, zapravení drážek, zasekávání potrubí apod." 50 </t>
  </si>
  <si>
    <r>
      <t xml:space="preserve">Poznámka k položce:_x000D_
</t>
    </r>
    <r>
      <rPr>
        <i/>
        <u/>
        <sz val="8"/>
        <rFont val="Arial CE"/>
        <charset val="238"/>
      </rPr>
      <t>Součástí linky bude:_x000D__x000D_</t>
    </r>
    <r>
      <rPr>
        <i/>
        <sz val="8"/>
        <rFont val="Arial CE"/>
        <charset val="238"/>
      </rPr>
      <t xml:space="preserve">
</t>
    </r>
    <r>
      <rPr>
        <sz val="8"/>
        <rFont val="Arial CE"/>
        <charset val="238"/>
      </rPr>
      <t xml:space="preserve">Indukční varná deska_x000D_
_x000D_Digestoř 
</t>
    </r>
  </si>
  <si>
    <r>
      <t xml:space="preserve">Poznámka k položce:_x000D_
</t>
    </r>
    <r>
      <rPr>
        <sz val="8"/>
        <rFont val="Arial CE"/>
        <charset val="238"/>
      </rPr>
      <t xml:space="preserve">Rozměr skříně 3460x2550x450_x000D__x000D_
Sklopné madlo_x000D__x000D_
Nastavitelné police
</t>
    </r>
  </si>
  <si>
    <t>Kuchyňská linka zakázková (na míru) se zařizovacími předměty a úložnou skříňkou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</si>
</sst>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i/>
      <u/>
      <sz val="8"/>
      <name val="Arial CE"/>
      <charset val="238"/>
    </font>
    <font>
      <sz val="8"/>
      <name val="Arial CE"/>
      <charset val="238"/>
    </font>
    <font>
      <i/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0" fontId="0" fillId="0" borderId="0" xfId="0" applyFont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4" fontId="7" fillId="0" borderId="0" xfId="0" applyNumberFormat="1" applyFont="1" applyAlignment="1" applyProtection="1"/>
    <xf numFmtId="4" fontId="6" fillId="0" borderId="0" xfId="0" applyNumberFormat="1" applyFont="1" applyAlignment="1" applyProtection="1"/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 x14ac:dyDescent="0.2">
      <c r="B5" s="19"/>
      <c r="D5" s="23" t="s">
        <v>13</v>
      </c>
      <c r="K5" s="200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9"/>
      <c r="BE5" s="197" t="s">
        <v>15</v>
      </c>
      <c r="BS5" s="16" t="s">
        <v>6</v>
      </c>
    </row>
    <row r="6" spans="1:74" s="1" customFormat="1" ht="36.950000000000003" customHeight="1" x14ac:dyDescent="0.2">
      <c r="B6" s="19"/>
      <c r="D6" s="25" t="s">
        <v>16</v>
      </c>
      <c r="K6" s="201" t="s">
        <v>17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9"/>
      <c r="BE6" s="198"/>
      <c r="BS6" s="16" t="s">
        <v>6</v>
      </c>
    </row>
    <row r="7" spans="1:74" s="1" customFormat="1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8"/>
      <c r="BS7" s="16" t="s">
        <v>6</v>
      </c>
    </row>
    <row r="8" spans="1:74" s="1" customFormat="1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8"/>
      <c r="BS8" s="16" t="s">
        <v>6</v>
      </c>
    </row>
    <row r="9" spans="1:74" s="1" customFormat="1" ht="14.45" customHeight="1" x14ac:dyDescent="0.2">
      <c r="B9" s="19"/>
      <c r="AR9" s="19"/>
      <c r="BE9" s="198"/>
      <c r="BS9" s="16" t="s">
        <v>6</v>
      </c>
    </row>
    <row r="10" spans="1:74" s="1" customFormat="1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98"/>
      <c r="BS10" s="16" t="s">
        <v>6</v>
      </c>
    </row>
    <row r="11" spans="1:74" s="1" customFormat="1" ht="18.399999999999999" customHeight="1" x14ac:dyDescent="0.2">
      <c r="B11" s="19"/>
      <c r="E11" s="24" t="s">
        <v>21</v>
      </c>
      <c r="AK11" s="26" t="s">
        <v>26</v>
      </c>
      <c r="AN11" s="24" t="s">
        <v>1</v>
      </c>
      <c r="AR11" s="19"/>
      <c r="BE11" s="198"/>
      <c r="BS11" s="16" t="s">
        <v>6</v>
      </c>
    </row>
    <row r="12" spans="1:74" s="1" customFormat="1" ht="6.95" customHeight="1" x14ac:dyDescent="0.2">
      <c r="B12" s="19"/>
      <c r="AR12" s="19"/>
      <c r="BE12" s="198"/>
      <c r="BS12" s="16" t="s">
        <v>6</v>
      </c>
    </row>
    <row r="13" spans="1:74" s="1" customFormat="1" ht="12" customHeight="1" x14ac:dyDescent="0.2">
      <c r="B13" s="19"/>
      <c r="D13" s="26" t="s">
        <v>27</v>
      </c>
      <c r="AK13" s="26" t="s">
        <v>25</v>
      </c>
      <c r="AN13" s="28" t="s">
        <v>28</v>
      </c>
      <c r="AR13" s="19"/>
      <c r="BE13" s="198"/>
      <c r="BS13" s="16" t="s">
        <v>6</v>
      </c>
    </row>
    <row r="14" spans="1:74" ht="12.75" x14ac:dyDescent="0.2">
      <c r="B14" s="19"/>
      <c r="E14" s="202" t="s">
        <v>28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6" t="s">
        <v>26</v>
      </c>
      <c r="AN14" s="28" t="s">
        <v>28</v>
      </c>
      <c r="AR14" s="19"/>
      <c r="BE14" s="198"/>
      <c r="BS14" s="16" t="s">
        <v>6</v>
      </c>
    </row>
    <row r="15" spans="1:74" s="1" customFormat="1" ht="6.95" customHeight="1" x14ac:dyDescent="0.2">
      <c r="B15" s="19"/>
      <c r="AR15" s="19"/>
      <c r="BE15" s="198"/>
      <c r="BS15" s="16" t="s">
        <v>3</v>
      </c>
    </row>
    <row r="16" spans="1:74" s="1" customFormat="1" ht="12" customHeight="1" x14ac:dyDescent="0.2">
      <c r="B16" s="19"/>
      <c r="D16" s="26" t="s">
        <v>29</v>
      </c>
      <c r="AK16" s="26" t="s">
        <v>25</v>
      </c>
      <c r="AN16" s="24" t="s">
        <v>1</v>
      </c>
      <c r="AR16" s="19"/>
      <c r="BE16" s="198"/>
      <c r="BS16" s="16" t="s">
        <v>3</v>
      </c>
    </row>
    <row r="17" spans="1:71" s="1" customFormat="1" ht="18.399999999999999" customHeight="1" x14ac:dyDescent="0.2">
      <c r="B17" s="19"/>
      <c r="E17" s="24" t="s">
        <v>21</v>
      </c>
      <c r="AK17" s="26" t="s">
        <v>26</v>
      </c>
      <c r="AN17" s="24" t="s">
        <v>1</v>
      </c>
      <c r="AR17" s="19"/>
      <c r="BE17" s="198"/>
      <c r="BS17" s="16" t="s">
        <v>30</v>
      </c>
    </row>
    <row r="18" spans="1:71" s="1" customFormat="1" ht="6.95" customHeight="1" x14ac:dyDescent="0.2">
      <c r="B18" s="19"/>
      <c r="AR18" s="19"/>
      <c r="BE18" s="198"/>
      <c r="BS18" s="16" t="s">
        <v>6</v>
      </c>
    </row>
    <row r="19" spans="1:71" s="1" customFormat="1" ht="12" customHeight="1" x14ac:dyDescent="0.2">
      <c r="B19" s="19"/>
      <c r="D19" s="26" t="s">
        <v>31</v>
      </c>
      <c r="AK19" s="26" t="s">
        <v>25</v>
      </c>
      <c r="AN19" s="24" t="s">
        <v>1</v>
      </c>
      <c r="AR19" s="19"/>
      <c r="BE19" s="198"/>
      <c r="BS19" s="16" t="s">
        <v>6</v>
      </c>
    </row>
    <row r="20" spans="1:71" s="1" customFormat="1" ht="18.399999999999999" customHeight="1" x14ac:dyDescent="0.2">
      <c r="B20" s="19"/>
      <c r="E20" s="24" t="s">
        <v>21</v>
      </c>
      <c r="AK20" s="26" t="s">
        <v>26</v>
      </c>
      <c r="AN20" s="24" t="s">
        <v>1</v>
      </c>
      <c r="AR20" s="19"/>
      <c r="BE20" s="198"/>
      <c r="BS20" s="16" t="s">
        <v>30</v>
      </c>
    </row>
    <row r="21" spans="1:71" s="1" customFormat="1" ht="6.95" customHeight="1" x14ac:dyDescent="0.2">
      <c r="B21" s="19"/>
      <c r="AR21" s="19"/>
      <c r="BE21" s="198"/>
    </row>
    <row r="22" spans="1:71" s="1" customFormat="1" ht="12" customHeight="1" x14ac:dyDescent="0.2">
      <c r="B22" s="19"/>
      <c r="D22" s="26" t="s">
        <v>32</v>
      </c>
      <c r="AR22" s="19"/>
      <c r="BE22" s="198"/>
    </row>
    <row r="23" spans="1:71" s="1" customFormat="1" ht="16.5" customHeight="1" x14ac:dyDescent="0.2">
      <c r="B23" s="19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9"/>
      <c r="BE23" s="198"/>
    </row>
    <row r="24" spans="1:71" s="1" customFormat="1" ht="6.95" customHeight="1" x14ac:dyDescent="0.2">
      <c r="B24" s="19"/>
      <c r="AR24" s="19"/>
      <c r="BE24" s="198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8"/>
    </row>
    <row r="26" spans="1:71" s="2" customFormat="1" ht="25.9" customHeight="1" x14ac:dyDescent="0.2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5">
        <f>ROUND(AG94,2)</f>
        <v>0</v>
      </c>
      <c r="AL26" s="206"/>
      <c r="AM26" s="206"/>
      <c r="AN26" s="206"/>
      <c r="AO26" s="206"/>
      <c r="AP26" s="31"/>
      <c r="AQ26" s="31"/>
      <c r="AR26" s="32"/>
      <c r="BE26" s="198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8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7" t="s">
        <v>34</v>
      </c>
      <c r="M28" s="207"/>
      <c r="N28" s="207"/>
      <c r="O28" s="207"/>
      <c r="P28" s="207"/>
      <c r="Q28" s="31"/>
      <c r="R28" s="31"/>
      <c r="S28" s="31"/>
      <c r="T28" s="31"/>
      <c r="U28" s="31"/>
      <c r="V28" s="31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F28" s="31"/>
      <c r="AG28" s="31"/>
      <c r="AH28" s="31"/>
      <c r="AI28" s="31"/>
      <c r="AJ28" s="31"/>
      <c r="AK28" s="207" t="s">
        <v>36</v>
      </c>
      <c r="AL28" s="207"/>
      <c r="AM28" s="207"/>
      <c r="AN28" s="207"/>
      <c r="AO28" s="207"/>
      <c r="AP28" s="31"/>
      <c r="AQ28" s="31"/>
      <c r="AR28" s="32"/>
      <c r="BE28" s="198"/>
    </row>
    <row r="29" spans="1:71" s="3" customFormat="1" ht="14.45" customHeight="1" x14ac:dyDescent="0.2">
      <c r="B29" s="36"/>
      <c r="D29" s="26" t="s">
        <v>37</v>
      </c>
      <c r="F29" s="26" t="s">
        <v>38</v>
      </c>
      <c r="L29" s="187">
        <v>0.21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6"/>
      <c r="BE29" s="199"/>
    </row>
    <row r="30" spans="1:71" s="3" customFormat="1" ht="14.45" customHeight="1" x14ac:dyDescent="0.2">
      <c r="B30" s="36"/>
      <c r="F30" s="26" t="s">
        <v>39</v>
      </c>
      <c r="L30" s="187">
        <v>0.12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6"/>
      <c r="BE30" s="199"/>
    </row>
    <row r="31" spans="1:71" s="3" customFormat="1" ht="14.45" hidden="1" customHeight="1" x14ac:dyDescent="0.2">
      <c r="B31" s="36"/>
      <c r="F31" s="26" t="s">
        <v>40</v>
      </c>
      <c r="L31" s="187">
        <v>0.21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6"/>
      <c r="BE31" s="199"/>
    </row>
    <row r="32" spans="1:71" s="3" customFormat="1" ht="14.45" hidden="1" customHeight="1" x14ac:dyDescent="0.2">
      <c r="B32" s="36"/>
      <c r="F32" s="26" t="s">
        <v>41</v>
      </c>
      <c r="L32" s="187">
        <v>0.12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6"/>
      <c r="BE32" s="199"/>
    </row>
    <row r="33" spans="1:57" s="3" customFormat="1" ht="14.45" hidden="1" customHeight="1" x14ac:dyDescent="0.2">
      <c r="B33" s="36"/>
      <c r="F33" s="26" t="s">
        <v>42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6"/>
      <c r="BE33" s="199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8"/>
    </row>
    <row r="35" spans="1:57" s="2" customFormat="1" ht="25.9" customHeight="1" x14ac:dyDescent="0.2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8" t="s">
        <v>45</v>
      </c>
      <c r="Y35" s="189"/>
      <c r="Z35" s="189"/>
      <c r="AA35" s="189"/>
      <c r="AB35" s="189"/>
      <c r="AC35" s="39"/>
      <c r="AD35" s="39"/>
      <c r="AE35" s="39"/>
      <c r="AF35" s="39"/>
      <c r="AG35" s="39"/>
      <c r="AH35" s="39"/>
      <c r="AI35" s="39"/>
      <c r="AJ35" s="39"/>
      <c r="AK35" s="190">
        <f>SUM(AK26:AK33)</f>
        <v>0</v>
      </c>
      <c r="AL35" s="189"/>
      <c r="AM35" s="189"/>
      <c r="AN35" s="189"/>
      <c r="AO35" s="191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6" t="s">
        <v>13</v>
      </c>
      <c r="L84" s="4" t="str">
        <f>K5</f>
        <v>035</v>
      </c>
      <c r="AR84" s="50"/>
    </row>
    <row r="85" spans="1:91" s="5" customFormat="1" ht="36.950000000000003" customHeight="1" x14ac:dyDescent="0.2">
      <c r="B85" s="51"/>
      <c r="C85" s="52" t="s">
        <v>16</v>
      </c>
      <c r="L85" s="176" t="str">
        <f>K6</f>
        <v>Vybudování bezbariérového bytu na BD č.p. 2060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178" t="str">
        <f>IF(AN8= "","",AN8)</f>
        <v>16. 5. 2024</v>
      </c>
      <c r="AN87" s="178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 x14ac:dyDescent="0.2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179" t="str">
        <f>IF(E17="","",E17)</f>
        <v xml:space="preserve"> </v>
      </c>
      <c r="AN89" s="180"/>
      <c r="AO89" s="180"/>
      <c r="AP89" s="180"/>
      <c r="AQ89" s="31"/>
      <c r="AR89" s="32"/>
      <c r="AS89" s="181" t="s">
        <v>53</v>
      </c>
      <c r="AT89" s="18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 x14ac:dyDescent="0.2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179" t="str">
        <f>IF(E20="","",E20)</f>
        <v xml:space="preserve"> </v>
      </c>
      <c r="AN90" s="180"/>
      <c r="AO90" s="180"/>
      <c r="AP90" s="180"/>
      <c r="AQ90" s="31"/>
      <c r="AR90" s="32"/>
      <c r="AS90" s="183"/>
      <c r="AT90" s="18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83"/>
      <c r="AT91" s="18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171" t="s">
        <v>54</v>
      </c>
      <c r="D92" s="172"/>
      <c r="E92" s="172"/>
      <c r="F92" s="172"/>
      <c r="G92" s="172"/>
      <c r="H92" s="59"/>
      <c r="I92" s="173" t="s">
        <v>55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56</v>
      </c>
      <c r="AH92" s="172"/>
      <c r="AI92" s="172"/>
      <c r="AJ92" s="172"/>
      <c r="AK92" s="172"/>
      <c r="AL92" s="172"/>
      <c r="AM92" s="172"/>
      <c r="AN92" s="173" t="s">
        <v>57</v>
      </c>
      <c r="AO92" s="172"/>
      <c r="AP92" s="175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 x14ac:dyDescent="0.2">
      <c r="A95" s="78" t="s">
        <v>77</v>
      </c>
      <c r="B95" s="79"/>
      <c r="C95" s="80"/>
      <c r="D95" s="194" t="s">
        <v>78</v>
      </c>
      <c r="E95" s="194"/>
      <c r="F95" s="194"/>
      <c r="G95" s="194"/>
      <c r="H95" s="194"/>
      <c r="I95" s="81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'D.1.1 - Architektonicko-s...'!J30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2" t="s">
        <v>80</v>
      </c>
      <c r="AR95" s="79"/>
      <c r="AS95" s="83">
        <v>0</v>
      </c>
      <c r="AT95" s="84">
        <f>ROUND(SUM(AV95:AW95),2)</f>
        <v>0</v>
      </c>
      <c r="AU95" s="85">
        <f>'D.1.1 - Architektonicko-s...'!P135</f>
        <v>0</v>
      </c>
      <c r="AV95" s="84">
        <f>'D.1.1 - Architektonicko-s...'!J33</f>
        <v>0</v>
      </c>
      <c r="AW95" s="84">
        <f>'D.1.1 - Architektonicko-s...'!J34</f>
        <v>0</v>
      </c>
      <c r="AX95" s="84">
        <f>'D.1.1 - Architektonicko-s...'!J35</f>
        <v>0</v>
      </c>
      <c r="AY95" s="84">
        <f>'D.1.1 - Architektonicko-s...'!J36</f>
        <v>0</v>
      </c>
      <c r="AZ95" s="84">
        <f>'D.1.1 - Architektonicko-s...'!F33</f>
        <v>0</v>
      </c>
      <c r="BA95" s="84">
        <f>'D.1.1 - Architektonicko-s...'!F34</f>
        <v>0</v>
      </c>
      <c r="BB95" s="84">
        <f>'D.1.1 - Architektonicko-s...'!F35</f>
        <v>0</v>
      </c>
      <c r="BC95" s="84">
        <f>'D.1.1 - Architektonicko-s...'!F36</f>
        <v>0</v>
      </c>
      <c r="BD95" s="86">
        <f>'D.1.1 - Architektonicko-s...'!F37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81</v>
      </c>
    </row>
    <row r="96" spans="1:91" s="2" customFormat="1" ht="30" customHeight="1" x14ac:dyDescent="0.2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D.1.1 - Architektonicko-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5"/>
  <sheetViews>
    <sheetView showGridLines="0" tabSelected="1" workbookViewId="0">
      <selection activeCell="F59" sqref="F5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6" t="s">
        <v>82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 x14ac:dyDescent="0.2">
      <c r="B4" s="19"/>
      <c r="D4" s="20" t="s">
        <v>83</v>
      </c>
      <c r="L4" s="19"/>
      <c r="M4" s="88" t="s">
        <v>10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6" t="s">
        <v>16</v>
      </c>
      <c r="L6" s="19"/>
    </row>
    <row r="7" spans="1:46" s="1" customFormat="1" ht="16.5" customHeight="1" x14ac:dyDescent="0.2">
      <c r="B7" s="19"/>
      <c r="E7" s="209" t="str">
        <f>'Rekapitulace stavby'!K6</f>
        <v>Vybudování bezbariérového bytu na BD č.p. 2060</v>
      </c>
      <c r="F7" s="210"/>
      <c r="G7" s="210"/>
      <c r="H7" s="210"/>
      <c r="L7" s="19"/>
    </row>
    <row r="8" spans="1:46" s="2" customFormat="1" ht="12" customHeight="1" x14ac:dyDescent="0.2">
      <c r="A8" s="31"/>
      <c r="B8" s="32"/>
      <c r="C8" s="31"/>
      <c r="D8" s="26" t="s">
        <v>84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 x14ac:dyDescent="0.2">
      <c r="A9" s="31"/>
      <c r="B9" s="32"/>
      <c r="C9" s="31"/>
      <c r="D9" s="31"/>
      <c r="E9" s="176" t="s">
        <v>85</v>
      </c>
      <c r="F9" s="208"/>
      <c r="G9" s="208"/>
      <c r="H9" s="208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x14ac:dyDescent="0.2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 x14ac:dyDescent="0.2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16. 5. 2024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 x14ac:dyDescent="0.2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 x14ac:dyDescent="0.2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 x14ac:dyDescent="0.2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 x14ac:dyDescent="0.2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 x14ac:dyDescent="0.2">
      <c r="A18" s="31"/>
      <c r="B18" s="32"/>
      <c r="C18" s="31"/>
      <c r="D18" s="31"/>
      <c r="E18" s="211"/>
      <c r="F18" s="200"/>
      <c r="G18" s="200"/>
      <c r="H18" s="200"/>
      <c r="I18" s="26" t="s">
        <v>26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 x14ac:dyDescent="0.2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 x14ac:dyDescent="0.2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 x14ac:dyDescent="0.2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 x14ac:dyDescent="0.2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 x14ac:dyDescent="0.2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 x14ac:dyDescent="0.2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 x14ac:dyDescent="0.2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 x14ac:dyDescent="0.2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 x14ac:dyDescent="0.2">
      <c r="A27" s="89"/>
      <c r="B27" s="90"/>
      <c r="C27" s="89"/>
      <c r="D27" s="89"/>
      <c r="E27" s="204" t="s">
        <v>1</v>
      </c>
      <c r="F27" s="204"/>
      <c r="G27" s="204"/>
      <c r="H27" s="20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 x14ac:dyDescent="0.2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ROUND(J135,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 x14ac:dyDescent="0.2">
      <c r="A33" s="31"/>
      <c r="B33" s="32"/>
      <c r="C33" s="31"/>
      <c r="D33" s="93" t="s">
        <v>37</v>
      </c>
      <c r="E33" s="26" t="s">
        <v>38</v>
      </c>
      <c r="F33" s="94">
        <f>ROUND((SUM(BE135:BE494)),  2)</f>
        <v>0</v>
      </c>
      <c r="G33" s="31"/>
      <c r="H33" s="31"/>
      <c r="I33" s="95">
        <v>0.21</v>
      </c>
      <c r="J33" s="94">
        <f>ROUND(((SUM(BE135:BE494))*I33),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26" t="s">
        <v>39</v>
      </c>
      <c r="F34" s="94">
        <f>ROUND((SUM(BF135:BF494)),  2)</f>
        <v>0</v>
      </c>
      <c r="G34" s="31"/>
      <c r="H34" s="31"/>
      <c r="I34" s="95">
        <v>0.12</v>
      </c>
      <c r="J34" s="94">
        <f>ROUND(((SUM(BF135:BF494))*I34),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2"/>
      <c r="C35" s="31"/>
      <c r="D35" s="31"/>
      <c r="E35" s="26" t="s">
        <v>40</v>
      </c>
      <c r="F35" s="94">
        <f>ROUND((SUM(BG135:BG494)),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 x14ac:dyDescent="0.2">
      <c r="A36" s="31"/>
      <c r="B36" s="32"/>
      <c r="C36" s="31"/>
      <c r="D36" s="31"/>
      <c r="E36" s="26" t="s">
        <v>41</v>
      </c>
      <c r="F36" s="94">
        <f>ROUND((SUM(BH135:BH494)),  2)</f>
        <v>0</v>
      </c>
      <c r="G36" s="31"/>
      <c r="H36" s="31"/>
      <c r="I36" s="95">
        <v>0.12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6" t="s">
        <v>42</v>
      </c>
      <c r="F37" s="94">
        <f>ROUND((SUM(BI135:BI494)),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 x14ac:dyDescent="0.2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 x14ac:dyDescent="0.2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86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2">
      <c r="A85" s="31"/>
      <c r="B85" s="32"/>
      <c r="C85" s="31"/>
      <c r="D85" s="31"/>
      <c r="E85" s="209" t="str">
        <f>E7</f>
        <v>Vybudování bezbariérového bytu na BD č.p. 2060</v>
      </c>
      <c r="F85" s="210"/>
      <c r="G85" s="210"/>
      <c r="H85" s="210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 x14ac:dyDescent="0.2">
      <c r="A86" s="31"/>
      <c r="B86" s="32"/>
      <c r="C86" s="26" t="s">
        <v>84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 x14ac:dyDescent="0.2">
      <c r="A87" s="31"/>
      <c r="B87" s="32"/>
      <c r="C87" s="31"/>
      <c r="D87" s="31"/>
      <c r="E87" s="176" t="str">
        <f>E9</f>
        <v>D.1.1 - Architektonicko-stavební řešení</v>
      </c>
      <c r="F87" s="208"/>
      <c r="G87" s="208"/>
      <c r="H87" s="208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 x14ac:dyDescent="0.2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16. 5. 2024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 x14ac:dyDescent="0.2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 x14ac:dyDescent="0.2">
      <c r="A92" s="31"/>
      <c r="B92" s="32"/>
      <c r="C92" s="26" t="s">
        <v>27</v>
      </c>
      <c r="D92" s="31"/>
      <c r="E92" s="31"/>
      <c r="F92" s="24" t="str">
        <f>IF(E18="","",E18)</f>
        <v/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 x14ac:dyDescent="0.2">
      <c r="A94" s="31"/>
      <c r="B94" s="32"/>
      <c r="C94" s="104" t="s">
        <v>87</v>
      </c>
      <c r="D94" s="96"/>
      <c r="E94" s="96"/>
      <c r="F94" s="96"/>
      <c r="G94" s="96"/>
      <c r="H94" s="96"/>
      <c r="I94" s="96"/>
      <c r="J94" s="105" t="s">
        <v>88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 x14ac:dyDescent="0.2">
      <c r="A96" s="31"/>
      <c r="B96" s="32"/>
      <c r="C96" s="106" t="s">
        <v>89</v>
      </c>
      <c r="D96" s="31"/>
      <c r="E96" s="31"/>
      <c r="F96" s="31"/>
      <c r="G96" s="31"/>
      <c r="H96" s="31"/>
      <c r="I96" s="31"/>
      <c r="J96" s="70">
        <f>J135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90</v>
      </c>
    </row>
    <row r="97" spans="2:12" s="9" customFormat="1" ht="24.95" customHeight="1" x14ac:dyDescent="0.2">
      <c r="B97" s="107"/>
      <c r="D97" s="108" t="s">
        <v>91</v>
      </c>
      <c r="E97" s="109"/>
      <c r="F97" s="109"/>
      <c r="G97" s="109"/>
      <c r="H97" s="109"/>
      <c r="I97" s="109"/>
      <c r="J97" s="110">
        <f>J136</f>
        <v>0</v>
      </c>
      <c r="L97" s="107"/>
    </row>
    <row r="98" spans="2:12" s="10" customFormat="1" ht="19.899999999999999" customHeight="1" x14ac:dyDescent="0.2">
      <c r="B98" s="111"/>
      <c r="D98" s="112" t="s">
        <v>92</v>
      </c>
      <c r="E98" s="113"/>
      <c r="F98" s="113"/>
      <c r="G98" s="113"/>
      <c r="H98" s="113"/>
      <c r="I98" s="113"/>
      <c r="J98" s="114">
        <f>J137</f>
        <v>0</v>
      </c>
      <c r="L98" s="111"/>
    </row>
    <row r="99" spans="2:12" s="10" customFormat="1" ht="19.899999999999999" customHeight="1" x14ac:dyDescent="0.2">
      <c r="B99" s="111"/>
      <c r="D99" s="112" t="s">
        <v>93</v>
      </c>
      <c r="E99" s="113"/>
      <c r="F99" s="113"/>
      <c r="G99" s="113"/>
      <c r="H99" s="113"/>
      <c r="I99" s="113"/>
      <c r="J99" s="114">
        <f>J151</f>
        <v>0</v>
      </c>
      <c r="L99" s="111"/>
    </row>
    <row r="100" spans="2:12" s="10" customFormat="1" ht="19.899999999999999" customHeight="1" x14ac:dyDescent="0.2">
      <c r="B100" s="111"/>
      <c r="D100" s="112" t="s">
        <v>94</v>
      </c>
      <c r="E100" s="113"/>
      <c r="F100" s="113"/>
      <c r="G100" s="113"/>
      <c r="H100" s="113"/>
      <c r="I100" s="113"/>
      <c r="J100" s="114">
        <f>J202</f>
        <v>0</v>
      </c>
      <c r="L100" s="111"/>
    </row>
    <row r="101" spans="2:12" s="10" customFormat="1" ht="19.899999999999999" customHeight="1" x14ac:dyDescent="0.2">
      <c r="B101" s="111"/>
      <c r="D101" s="112" t="s">
        <v>95</v>
      </c>
      <c r="E101" s="113"/>
      <c r="F101" s="113"/>
      <c r="G101" s="113"/>
      <c r="H101" s="113"/>
      <c r="I101" s="113"/>
      <c r="J101" s="114">
        <f>J233</f>
        <v>0</v>
      </c>
      <c r="L101" s="111"/>
    </row>
    <row r="102" spans="2:12" s="10" customFormat="1" ht="19.899999999999999" customHeight="1" x14ac:dyDescent="0.2">
      <c r="B102" s="111"/>
      <c r="D102" s="112" t="s">
        <v>96</v>
      </c>
      <c r="E102" s="113"/>
      <c r="F102" s="113"/>
      <c r="G102" s="113"/>
      <c r="H102" s="113"/>
      <c r="I102" s="113"/>
      <c r="J102" s="114">
        <f>J241</f>
        <v>0</v>
      </c>
      <c r="L102" s="111"/>
    </row>
    <row r="103" spans="2:12" s="9" customFormat="1" ht="24.95" customHeight="1" x14ac:dyDescent="0.2">
      <c r="B103" s="107"/>
      <c r="D103" s="108" t="s">
        <v>97</v>
      </c>
      <c r="E103" s="109"/>
      <c r="F103" s="109"/>
      <c r="G103" s="109"/>
      <c r="H103" s="109"/>
      <c r="I103" s="109"/>
      <c r="J103" s="110">
        <f>J243</f>
        <v>0</v>
      </c>
      <c r="L103" s="107"/>
    </row>
    <row r="104" spans="2:12" s="10" customFormat="1" ht="19.899999999999999" customHeight="1" x14ac:dyDescent="0.2">
      <c r="B104" s="111"/>
      <c r="D104" s="112" t="s">
        <v>98</v>
      </c>
      <c r="E104" s="113"/>
      <c r="F104" s="113"/>
      <c r="G104" s="113"/>
      <c r="H104" s="113"/>
      <c r="I104" s="113"/>
      <c r="J104" s="114">
        <f>J244</f>
        <v>0</v>
      </c>
      <c r="L104" s="111"/>
    </row>
    <row r="105" spans="2:12" s="10" customFormat="1" ht="19.899999999999999" customHeight="1" x14ac:dyDescent="0.2">
      <c r="B105" s="111"/>
      <c r="D105" s="112" t="s">
        <v>99</v>
      </c>
      <c r="E105" s="113"/>
      <c r="F105" s="113"/>
      <c r="G105" s="113"/>
      <c r="H105" s="113"/>
      <c r="I105" s="113"/>
      <c r="J105" s="114">
        <f>J251</f>
        <v>0</v>
      </c>
      <c r="L105" s="111"/>
    </row>
    <row r="106" spans="2:12" s="10" customFormat="1" ht="19.899999999999999" customHeight="1" x14ac:dyDescent="0.2">
      <c r="B106" s="111"/>
      <c r="D106" s="112" t="s">
        <v>100</v>
      </c>
      <c r="E106" s="113"/>
      <c r="F106" s="113"/>
      <c r="G106" s="113"/>
      <c r="H106" s="113"/>
      <c r="I106" s="113"/>
      <c r="J106" s="114">
        <f>J255</f>
        <v>0</v>
      </c>
      <c r="L106" s="111"/>
    </row>
    <row r="107" spans="2:12" s="10" customFormat="1" ht="19.899999999999999" customHeight="1" x14ac:dyDescent="0.2">
      <c r="B107" s="111"/>
      <c r="D107" s="112" t="s">
        <v>101</v>
      </c>
      <c r="E107" s="113"/>
      <c r="F107" s="113"/>
      <c r="G107" s="113"/>
      <c r="H107" s="113"/>
      <c r="I107" s="113"/>
      <c r="J107" s="114">
        <f>J263</f>
        <v>0</v>
      </c>
      <c r="L107" s="111"/>
    </row>
    <row r="108" spans="2:12" s="10" customFormat="1" ht="19.899999999999999" customHeight="1" x14ac:dyDescent="0.2">
      <c r="B108" s="111"/>
      <c r="D108" s="112" t="s">
        <v>102</v>
      </c>
      <c r="E108" s="113"/>
      <c r="F108" s="113"/>
      <c r="G108" s="113"/>
      <c r="H108" s="113"/>
      <c r="I108" s="113"/>
      <c r="J108" s="114">
        <f>J287</f>
        <v>0</v>
      </c>
      <c r="L108" s="111"/>
    </row>
    <row r="109" spans="2:12" s="10" customFormat="1" ht="19.899999999999999" customHeight="1" x14ac:dyDescent="0.2">
      <c r="B109" s="111"/>
      <c r="D109" s="112" t="s">
        <v>103</v>
      </c>
      <c r="E109" s="113"/>
      <c r="F109" s="113"/>
      <c r="G109" s="113"/>
      <c r="H109" s="113"/>
      <c r="I109" s="113"/>
      <c r="J109" s="114">
        <f>J317</f>
        <v>0</v>
      </c>
      <c r="L109" s="111"/>
    </row>
    <row r="110" spans="2:12" s="10" customFormat="1" ht="19.899999999999999" customHeight="1" x14ac:dyDescent="0.2">
      <c r="B110" s="111"/>
      <c r="D110" s="112" t="s">
        <v>104</v>
      </c>
      <c r="E110" s="113"/>
      <c r="F110" s="113"/>
      <c r="G110" s="113"/>
      <c r="H110" s="113"/>
      <c r="I110" s="113"/>
      <c r="J110" s="114">
        <f>J323</f>
        <v>0</v>
      </c>
      <c r="L110" s="111"/>
    </row>
    <row r="111" spans="2:12" s="10" customFormat="1" ht="19.899999999999999" customHeight="1" x14ac:dyDescent="0.2">
      <c r="B111" s="111"/>
      <c r="D111" s="112" t="s">
        <v>105</v>
      </c>
      <c r="E111" s="113"/>
      <c r="F111" s="113"/>
      <c r="G111" s="113"/>
      <c r="H111" s="113"/>
      <c r="I111" s="113"/>
      <c r="J111" s="114">
        <f>J347</f>
        <v>0</v>
      </c>
      <c r="L111" s="111"/>
    </row>
    <row r="112" spans="2:12" s="10" customFormat="1" ht="19.899999999999999" customHeight="1" x14ac:dyDescent="0.2">
      <c r="B112" s="111"/>
      <c r="D112" s="112" t="s">
        <v>106</v>
      </c>
      <c r="E112" s="113"/>
      <c r="F112" s="113"/>
      <c r="G112" s="113"/>
      <c r="H112" s="113"/>
      <c r="I112" s="113"/>
      <c r="J112" s="114">
        <f>J413</f>
        <v>0</v>
      </c>
      <c r="L112" s="111"/>
    </row>
    <row r="113" spans="1:31" s="10" customFormat="1" ht="19.899999999999999" customHeight="1" x14ac:dyDescent="0.2">
      <c r="B113" s="111"/>
      <c r="D113" s="112" t="s">
        <v>107</v>
      </c>
      <c r="E113" s="113"/>
      <c r="F113" s="113"/>
      <c r="G113" s="113"/>
      <c r="H113" s="113"/>
      <c r="I113" s="113"/>
      <c r="J113" s="114">
        <f>J441</f>
        <v>0</v>
      </c>
      <c r="L113" s="111"/>
    </row>
    <row r="114" spans="1:31" s="10" customFormat="1" ht="19.899999999999999" customHeight="1" x14ac:dyDescent="0.2">
      <c r="B114" s="111"/>
      <c r="D114" s="112" t="s">
        <v>108</v>
      </c>
      <c r="E114" s="113"/>
      <c r="F114" s="113"/>
      <c r="G114" s="113"/>
      <c r="H114" s="113"/>
      <c r="I114" s="113"/>
      <c r="J114" s="114">
        <f>J472</f>
        <v>0</v>
      </c>
      <c r="L114" s="111"/>
    </row>
    <row r="115" spans="1:31" s="9" customFormat="1" ht="24.95" customHeight="1" x14ac:dyDescent="0.2">
      <c r="B115" s="107"/>
      <c r="D115" s="108" t="s">
        <v>109</v>
      </c>
      <c r="E115" s="109"/>
      <c r="F115" s="109"/>
      <c r="G115" s="109"/>
      <c r="H115" s="109"/>
      <c r="I115" s="109"/>
      <c r="J115" s="110">
        <f>J492</f>
        <v>0</v>
      </c>
      <c r="L115" s="107"/>
    </row>
    <row r="116" spans="1:31" s="2" customFormat="1" ht="21.7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 x14ac:dyDescent="0.2">
      <c r="A117" s="31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21" spans="1:31" s="2" customFormat="1" ht="6.95" customHeight="1" x14ac:dyDescent="0.2">
      <c r="A121" s="31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4.95" customHeight="1" x14ac:dyDescent="0.2">
      <c r="A122" s="31"/>
      <c r="B122" s="32"/>
      <c r="C122" s="20" t="s">
        <v>110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 x14ac:dyDescent="0.2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 x14ac:dyDescent="0.2">
      <c r="A124" s="31"/>
      <c r="B124" s="32"/>
      <c r="C124" s="26" t="s">
        <v>16</v>
      </c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 x14ac:dyDescent="0.2">
      <c r="A125" s="31"/>
      <c r="B125" s="32"/>
      <c r="C125" s="31"/>
      <c r="D125" s="31"/>
      <c r="E125" s="209" t="str">
        <f>E7</f>
        <v>Vybudování bezbariérového bytu na BD č.p. 2060</v>
      </c>
      <c r="F125" s="210"/>
      <c r="G125" s="210"/>
      <c r="H125" s="210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 x14ac:dyDescent="0.2">
      <c r="A126" s="31"/>
      <c r="B126" s="32"/>
      <c r="C126" s="26" t="s">
        <v>84</v>
      </c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6.5" customHeight="1" x14ac:dyDescent="0.2">
      <c r="A127" s="31"/>
      <c r="B127" s="32"/>
      <c r="C127" s="31"/>
      <c r="D127" s="31"/>
      <c r="E127" s="176" t="str">
        <f>E9</f>
        <v>D.1.1 - Architektonicko-stavební řešení</v>
      </c>
      <c r="F127" s="208"/>
      <c r="G127" s="208"/>
      <c r="H127" s="208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 x14ac:dyDescent="0.2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 x14ac:dyDescent="0.2">
      <c r="A129" s="31"/>
      <c r="B129" s="32"/>
      <c r="C129" s="26" t="s">
        <v>20</v>
      </c>
      <c r="D129" s="31"/>
      <c r="E129" s="31"/>
      <c r="F129" s="24" t="str">
        <f>F12</f>
        <v xml:space="preserve"> </v>
      </c>
      <c r="G129" s="31"/>
      <c r="H129" s="31"/>
      <c r="I129" s="26" t="s">
        <v>22</v>
      </c>
      <c r="J129" s="54" t="str">
        <f>IF(J12="","",J12)</f>
        <v>16. 5. 2024</v>
      </c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 x14ac:dyDescent="0.2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5.2" customHeight="1" x14ac:dyDescent="0.2">
      <c r="A131" s="31"/>
      <c r="B131" s="32"/>
      <c r="C131" s="26" t="s">
        <v>24</v>
      </c>
      <c r="D131" s="31"/>
      <c r="E131" s="31"/>
      <c r="F131" s="24" t="str">
        <f>E15</f>
        <v xml:space="preserve"> </v>
      </c>
      <c r="G131" s="31"/>
      <c r="H131" s="31"/>
      <c r="I131" s="26" t="s">
        <v>29</v>
      </c>
      <c r="J131" s="29" t="str">
        <f>E21</f>
        <v xml:space="preserve"> </v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2" customHeight="1" x14ac:dyDescent="0.2">
      <c r="A132" s="31"/>
      <c r="B132" s="32"/>
      <c r="C132" s="26" t="s">
        <v>27</v>
      </c>
      <c r="D132" s="31"/>
      <c r="E132" s="31"/>
      <c r="F132" s="24" t="str">
        <f>IF(E18="","",E18)</f>
        <v/>
      </c>
      <c r="G132" s="31"/>
      <c r="H132" s="31"/>
      <c r="I132" s="26" t="s">
        <v>31</v>
      </c>
      <c r="J132" s="29" t="str">
        <f>E24</f>
        <v xml:space="preserve"> 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0.35" customHeight="1" x14ac:dyDescent="0.2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11" customFormat="1" ht="29.25" customHeight="1" x14ac:dyDescent="0.2">
      <c r="A134" s="115"/>
      <c r="B134" s="116"/>
      <c r="C134" s="117" t="s">
        <v>111</v>
      </c>
      <c r="D134" s="118" t="s">
        <v>58</v>
      </c>
      <c r="E134" s="118" t="s">
        <v>54</v>
      </c>
      <c r="F134" s="118" t="s">
        <v>55</v>
      </c>
      <c r="G134" s="118" t="s">
        <v>112</v>
      </c>
      <c r="H134" s="118" t="s">
        <v>113</v>
      </c>
      <c r="I134" s="118" t="s">
        <v>114</v>
      </c>
      <c r="J134" s="119" t="s">
        <v>88</v>
      </c>
      <c r="K134" s="120" t="s">
        <v>115</v>
      </c>
      <c r="L134" s="121"/>
      <c r="M134" s="61" t="s">
        <v>1</v>
      </c>
      <c r="N134" s="62" t="s">
        <v>37</v>
      </c>
      <c r="O134" s="62" t="s">
        <v>116</v>
      </c>
      <c r="P134" s="62" t="s">
        <v>117</v>
      </c>
      <c r="Q134" s="62" t="s">
        <v>118</v>
      </c>
      <c r="R134" s="62" t="s">
        <v>119</v>
      </c>
      <c r="S134" s="62" t="s">
        <v>120</v>
      </c>
      <c r="T134" s="63" t="s">
        <v>121</v>
      </c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</row>
    <row r="135" spans="1:65" s="2" customFormat="1" ht="22.9" customHeight="1" x14ac:dyDescent="0.25">
      <c r="A135" s="31"/>
      <c r="B135" s="32"/>
      <c r="C135" s="68" t="s">
        <v>122</v>
      </c>
      <c r="D135" s="31"/>
      <c r="E135" s="31"/>
      <c r="F135" s="31"/>
      <c r="G135" s="31"/>
      <c r="H135" s="31"/>
      <c r="I135" s="31"/>
      <c r="J135" s="122">
        <f>BK135</f>
        <v>0</v>
      </c>
      <c r="K135" s="31"/>
      <c r="L135" s="32"/>
      <c r="M135" s="64"/>
      <c r="N135" s="55"/>
      <c r="O135" s="65"/>
      <c r="P135" s="123">
        <f>P136+P243+P492</f>
        <v>0</v>
      </c>
      <c r="Q135" s="65"/>
      <c r="R135" s="123">
        <f>R136+R243+R492</f>
        <v>6.1270889699999991</v>
      </c>
      <c r="S135" s="65"/>
      <c r="T135" s="124">
        <f>T136+T243+T492</f>
        <v>4.1671830000000005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72</v>
      </c>
      <c r="AU135" s="16" t="s">
        <v>90</v>
      </c>
      <c r="BK135" s="125">
        <f>BK136+BK243+BK492</f>
        <v>0</v>
      </c>
    </row>
    <row r="136" spans="1:65" s="12" customFormat="1" ht="25.9" customHeight="1" x14ac:dyDescent="0.2">
      <c r="B136" s="126"/>
      <c r="D136" s="127" t="s">
        <v>72</v>
      </c>
      <c r="E136" s="128" t="s">
        <v>123</v>
      </c>
      <c r="F136" s="128" t="s">
        <v>124</v>
      </c>
      <c r="I136" s="129"/>
      <c r="J136" s="130">
        <f>BK136</f>
        <v>0</v>
      </c>
      <c r="L136" s="126"/>
      <c r="M136" s="131"/>
      <c r="N136" s="132"/>
      <c r="O136" s="132"/>
      <c r="P136" s="133">
        <f>P137+P151+P202+P233+P241</f>
        <v>0</v>
      </c>
      <c r="Q136" s="132"/>
      <c r="R136" s="133">
        <f>R137+R151+R202+R233+R241</f>
        <v>3.2145573999999999</v>
      </c>
      <c r="S136" s="132"/>
      <c r="T136" s="134">
        <f>T137+T151+T202+T233+T241</f>
        <v>2.9786706000000005</v>
      </c>
      <c r="AR136" s="127" t="s">
        <v>81</v>
      </c>
      <c r="AT136" s="135" t="s">
        <v>72</v>
      </c>
      <c r="AU136" s="135" t="s">
        <v>73</v>
      </c>
      <c r="AY136" s="127" t="s">
        <v>125</v>
      </c>
      <c r="BK136" s="136">
        <f>BK137+BK151+BK202+BK233+BK241</f>
        <v>0</v>
      </c>
    </row>
    <row r="137" spans="1:65" s="12" customFormat="1" ht="22.9" customHeight="1" x14ac:dyDescent="0.2">
      <c r="B137" s="126"/>
      <c r="C137" s="212"/>
      <c r="D137" s="213" t="s">
        <v>72</v>
      </c>
      <c r="E137" s="214" t="s">
        <v>126</v>
      </c>
      <c r="F137" s="214" t="s">
        <v>127</v>
      </c>
      <c r="G137" s="212"/>
      <c r="H137" s="212"/>
      <c r="I137" s="129"/>
      <c r="J137" s="227">
        <f>BK137</f>
        <v>0</v>
      </c>
      <c r="L137" s="126"/>
      <c r="M137" s="131"/>
      <c r="N137" s="132"/>
      <c r="O137" s="132"/>
      <c r="P137" s="133">
        <f>SUM(P138:P150)</f>
        <v>0</v>
      </c>
      <c r="Q137" s="132"/>
      <c r="R137" s="133">
        <f>SUM(R138:R150)</f>
        <v>1.9446544600000002</v>
      </c>
      <c r="S137" s="132"/>
      <c r="T137" s="134">
        <f>SUM(T138:T150)</f>
        <v>0</v>
      </c>
      <c r="AR137" s="127" t="s">
        <v>81</v>
      </c>
      <c r="AT137" s="135" t="s">
        <v>72</v>
      </c>
      <c r="AU137" s="135" t="s">
        <v>81</v>
      </c>
      <c r="AY137" s="127" t="s">
        <v>125</v>
      </c>
      <c r="BK137" s="136">
        <f>SUM(BK138:BK150)</f>
        <v>0</v>
      </c>
    </row>
    <row r="138" spans="1:65" s="2" customFormat="1" ht="33" customHeight="1" x14ac:dyDescent="0.2">
      <c r="A138" s="31"/>
      <c r="B138" s="137"/>
      <c r="C138" s="230" t="s">
        <v>81</v>
      </c>
      <c r="D138" s="230" t="s">
        <v>128</v>
      </c>
      <c r="E138" s="231" t="s">
        <v>129</v>
      </c>
      <c r="F138" s="229" t="s">
        <v>130</v>
      </c>
      <c r="G138" s="232" t="s">
        <v>131</v>
      </c>
      <c r="H138" s="233">
        <v>1.8180000000000001</v>
      </c>
      <c r="I138" s="138"/>
      <c r="J138" s="239">
        <f>ROUND(I138*H138,2)</f>
        <v>0</v>
      </c>
      <c r="K138" s="139"/>
      <c r="L138" s="32"/>
      <c r="M138" s="140" t="s">
        <v>1</v>
      </c>
      <c r="N138" s="141" t="s">
        <v>39</v>
      </c>
      <c r="O138" s="57"/>
      <c r="P138" s="142">
        <f>O138*H138</f>
        <v>0</v>
      </c>
      <c r="Q138" s="142">
        <v>5.2859999999999997E-2</v>
      </c>
      <c r="R138" s="142">
        <f>Q138*H138</f>
        <v>9.6099480000000001E-2</v>
      </c>
      <c r="S138" s="142">
        <v>0</v>
      </c>
      <c r="T138" s="14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4" t="s">
        <v>132</v>
      </c>
      <c r="AT138" s="144" t="s">
        <v>128</v>
      </c>
      <c r="AU138" s="144" t="s">
        <v>133</v>
      </c>
      <c r="AY138" s="16" t="s">
        <v>125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133</v>
      </c>
      <c r="BK138" s="145">
        <f>ROUND(I138*H138,2)</f>
        <v>0</v>
      </c>
      <c r="BL138" s="16" t="s">
        <v>132</v>
      </c>
      <c r="BM138" s="144" t="s">
        <v>134</v>
      </c>
    </row>
    <row r="139" spans="1:65" s="13" customFormat="1" x14ac:dyDescent="0.2">
      <c r="B139" s="146"/>
      <c r="C139" s="215"/>
      <c r="D139" s="216" t="s">
        <v>135</v>
      </c>
      <c r="E139" s="217" t="s">
        <v>1</v>
      </c>
      <c r="F139" s="218" t="s">
        <v>136</v>
      </c>
      <c r="G139" s="215"/>
      <c r="H139" s="217" t="s">
        <v>1</v>
      </c>
      <c r="I139" s="148"/>
      <c r="J139" s="215"/>
      <c r="L139" s="146"/>
      <c r="M139" s="149"/>
      <c r="N139" s="150"/>
      <c r="O139" s="150"/>
      <c r="P139" s="150"/>
      <c r="Q139" s="150"/>
      <c r="R139" s="150"/>
      <c r="S139" s="150"/>
      <c r="T139" s="151"/>
      <c r="AT139" s="147" t="s">
        <v>135</v>
      </c>
      <c r="AU139" s="147" t="s">
        <v>133</v>
      </c>
      <c r="AV139" s="13" t="s">
        <v>81</v>
      </c>
      <c r="AW139" s="13" t="s">
        <v>30</v>
      </c>
      <c r="AX139" s="13" t="s">
        <v>73</v>
      </c>
      <c r="AY139" s="147" t="s">
        <v>125</v>
      </c>
    </row>
    <row r="140" spans="1:65" s="14" customFormat="1" x14ac:dyDescent="0.2">
      <c r="B140" s="152"/>
      <c r="C140" s="219"/>
      <c r="D140" s="216" t="s">
        <v>135</v>
      </c>
      <c r="E140" s="220" t="s">
        <v>1</v>
      </c>
      <c r="F140" s="221" t="s">
        <v>137</v>
      </c>
      <c r="G140" s="219"/>
      <c r="H140" s="222">
        <v>1.8180000000000001</v>
      </c>
      <c r="I140" s="154"/>
      <c r="J140" s="219"/>
      <c r="L140" s="152"/>
      <c r="M140" s="155"/>
      <c r="N140" s="156"/>
      <c r="O140" s="156"/>
      <c r="P140" s="156"/>
      <c r="Q140" s="156"/>
      <c r="R140" s="156"/>
      <c r="S140" s="156"/>
      <c r="T140" s="157"/>
      <c r="AT140" s="153" t="s">
        <v>135</v>
      </c>
      <c r="AU140" s="153" t="s">
        <v>133</v>
      </c>
      <c r="AV140" s="14" t="s">
        <v>133</v>
      </c>
      <c r="AW140" s="14" t="s">
        <v>30</v>
      </c>
      <c r="AX140" s="14" t="s">
        <v>73</v>
      </c>
      <c r="AY140" s="153" t="s">
        <v>125</v>
      </c>
    </row>
    <row r="141" spans="1:65" s="2" customFormat="1" ht="33" customHeight="1" x14ac:dyDescent="0.2">
      <c r="A141" s="31"/>
      <c r="B141" s="137"/>
      <c r="C141" s="230" t="s">
        <v>133</v>
      </c>
      <c r="D141" s="230" t="s">
        <v>128</v>
      </c>
      <c r="E141" s="231" t="s">
        <v>138</v>
      </c>
      <c r="F141" s="229" t="s">
        <v>139</v>
      </c>
      <c r="G141" s="232" t="s">
        <v>131</v>
      </c>
      <c r="H141" s="233">
        <v>1.8180000000000001</v>
      </c>
      <c r="I141" s="138"/>
      <c r="J141" s="239">
        <f>ROUND(I141*H141,2)</f>
        <v>0</v>
      </c>
      <c r="K141" s="139"/>
      <c r="L141" s="32"/>
      <c r="M141" s="140" t="s">
        <v>1</v>
      </c>
      <c r="N141" s="141" t="s">
        <v>39</v>
      </c>
      <c r="O141" s="57"/>
      <c r="P141" s="142">
        <f>O141*H141</f>
        <v>0</v>
      </c>
      <c r="Q141" s="142">
        <v>7.9210000000000003E-2</v>
      </c>
      <c r="R141" s="142">
        <f>Q141*H141</f>
        <v>0.14400378</v>
      </c>
      <c r="S141" s="142">
        <v>0</v>
      </c>
      <c r="T141" s="14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44" t="s">
        <v>132</v>
      </c>
      <c r="AT141" s="144" t="s">
        <v>128</v>
      </c>
      <c r="AU141" s="144" t="s">
        <v>133</v>
      </c>
      <c r="AY141" s="16" t="s">
        <v>125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133</v>
      </c>
      <c r="BK141" s="145">
        <f>ROUND(I141*H141,2)</f>
        <v>0</v>
      </c>
      <c r="BL141" s="16" t="s">
        <v>132</v>
      </c>
      <c r="BM141" s="144" t="s">
        <v>140</v>
      </c>
    </row>
    <row r="142" spans="1:65" s="14" customFormat="1" x14ac:dyDescent="0.2">
      <c r="B142" s="152"/>
      <c r="C142" s="219"/>
      <c r="D142" s="216" t="s">
        <v>135</v>
      </c>
      <c r="E142" s="220" t="s">
        <v>1</v>
      </c>
      <c r="F142" s="221" t="s">
        <v>141</v>
      </c>
      <c r="G142" s="219"/>
      <c r="H142" s="222">
        <v>1.8180000000000001</v>
      </c>
      <c r="I142" s="154"/>
      <c r="J142" s="219"/>
      <c r="L142" s="152"/>
      <c r="M142" s="155"/>
      <c r="N142" s="156"/>
      <c r="O142" s="156"/>
      <c r="P142" s="156"/>
      <c r="Q142" s="156"/>
      <c r="R142" s="156"/>
      <c r="S142" s="156"/>
      <c r="T142" s="157"/>
      <c r="AT142" s="153" t="s">
        <v>135</v>
      </c>
      <c r="AU142" s="153" t="s">
        <v>133</v>
      </c>
      <c r="AV142" s="14" t="s">
        <v>133</v>
      </c>
      <c r="AW142" s="14" t="s">
        <v>30</v>
      </c>
      <c r="AX142" s="14" t="s">
        <v>73</v>
      </c>
      <c r="AY142" s="153" t="s">
        <v>125</v>
      </c>
    </row>
    <row r="143" spans="1:65" s="2" customFormat="1" ht="24.2" customHeight="1" x14ac:dyDescent="0.2">
      <c r="A143" s="31"/>
      <c r="B143" s="137"/>
      <c r="C143" s="230" t="s">
        <v>126</v>
      </c>
      <c r="D143" s="230" t="s">
        <v>128</v>
      </c>
      <c r="E143" s="231" t="s">
        <v>142</v>
      </c>
      <c r="F143" s="229" t="s">
        <v>143</v>
      </c>
      <c r="G143" s="232" t="s">
        <v>131</v>
      </c>
      <c r="H143" s="233">
        <v>4.3890000000000002</v>
      </c>
      <c r="I143" s="138"/>
      <c r="J143" s="239">
        <f>ROUND(I143*H143,2)</f>
        <v>0</v>
      </c>
      <c r="K143" s="139"/>
      <c r="L143" s="32"/>
      <c r="M143" s="140" t="s">
        <v>1</v>
      </c>
      <c r="N143" s="141" t="s">
        <v>39</v>
      </c>
      <c r="O143" s="57"/>
      <c r="P143" s="142">
        <f>O143*H143</f>
        <v>0</v>
      </c>
      <c r="Q143" s="142">
        <v>5.2499999999999998E-2</v>
      </c>
      <c r="R143" s="142">
        <f>Q143*H143</f>
        <v>0.2304225</v>
      </c>
      <c r="S143" s="142">
        <v>0</v>
      </c>
      <c r="T143" s="14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44" t="s">
        <v>132</v>
      </c>
      <c r="AT143" s="144" t="s">
        <v>128</v>
      </c>
      <c r="AU143" s="144" t="s">
        <v>133</v>
      </c>
      <c r="AY143" s="16" t="s">
        <v>125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133</v>
      </c>
      <c r="BK143" s="145">
        <f>ROUND(I143*H143,2)</f>
        <v>0</v>
      </c>
      <c r="BL143" s="16" t="s">
        <v>132</v>
      </c>
      <c r="BM143" s="144" t="s">
        <v>144</v>
      </c>
    </row>
    <row r="144" spans="1:65" s="13" customFormat="1" x14ac:dyDescent="0.2">
      <c r="B144" s="146"/>
      <c r="C144" s="215"/>
      <c r="D144" s="216" t="s">
        <v>135</v>
      </c>
      <c r="E144" s="217" t="s">
        <v>1</v>
      </c>
      <c r="F144" s="218" t="s">
        <v>145</v>
      </c>
      <c r="G144" s="215"/>
      <c r="H144" s="217" t="s">
        <v>1</v>
      </c>
      <c r="I144" s="148"/>
      <c r="J144" s="215"/>
      <c r="L144" s="146"/>
      <c r="M144" s="149"/>
      <c r="N144" s="150"/>
      <c r="O144" s="150"/>
      <c r="P144" s="150"/>
      <c r="Q144" s="150"/>
      <c r="R144" s="150"/>
      <c r="S144" s="150"/>
      <c r="T144" s="151"/>
      <c r="AT144" s="147" t="s">
        <v>135</v>
      </c>
      <c r="AU144" s="147" t="s">
        <v>133</v>
      </c>
      <c r="AV144" s="13" t="s">
        <v>81</v>
      </c>
      <c r="AW144" s="13" t="s">
        <v>30</v>
      </c>
      <c r="AX144" s="13" t="s">
        <v>73</v>
      </c>
      <c r="AY144" s="147" t="s">
        <v>125</v>
      </c>
    </row>
    <row r="145" spans="1:65" s="14" customFormat="1" x14ac:dyDescent="0.2">
      <c r="B145" s="152"/>
      <c r="C145" s="219"/>
      <c r="D145" s="216" t="s">
        <v>135</v>
      </c>
      <c r="E145" s="220" t="s">
        <v>1</v>
      </c>
      <c r="F145" s="221" t="s">
        <v>146</v>
      </c>
      <c r="G145" s="219"/>
      <c r="H145" s="222">
        <v>2.0310000000000001</v>
      </c>
      <c r="I145" s="154"/>
      <c r="J145" s="219"/>
      <c r="L145" s="152"/>
      <c r="M145" s="155"/>
      <c r="N145" s="156"/>
      <c r="O145" s="156"/>
      <c r="P145" s="156"/>
      <c r="Q145" s="156"/>
      <c r="R145" s="156"/>
      <c r="S145" s="156"/>
      <c r="T145" s="157"/>
      <c r="AT145" s="153" t="s">
        <v>135</v>
      </c>
      <c r="AU145" s="153" t="s">
        <v>133</v>
      </c>
      <c r="AV145" s="14" t="s">
        <v>133</v>
      </c>
      <c r="AW145" s="14" t="s">
        <v>30</v>
      </c>
      <c r="AX145" s="14" t="s">
        <v>73</v>
      </c>
      <c r="AY145" s="153" t="s">
        <v>125</v>
      </c>
    </row>
    <row r="146" spans="1:65" s="13" customFormat="1" x14ac:dyDescent="0.2">
      <c r="B146" s="146"/>
      <c r="C146" s="215"/>
      <c r="D146" s="216" t="s">
        <v>135</v>
      </c>
      <c r="E146" s="217" t="s">
        <v>1</v>
      </c>
      <c r="F146" s="218" t="s">
        <v>147</v>
      </c>
      <c r="G146" s="215"/>
      <c r="H146" s="217" t="s">
        <v>1</v>
      </c>
      <c r="I146" s="148"/>
      <c r="J146" s="215"/>
      <c r="L146" s="146"/>
      <c r="M146" s="149"/>
      <c r="N146" s="150"/>
      <c r="O146" s="150"/>
      <c r="P146" s="150"/>
      <c r="Q146" s="150"/>
      <c r="R146" s="150"/>
      <c r="S146" s="150"/>
      <c r="T146" s="151"/>
      <c r="AT146" s="147" t="s">
        <v>135</v>
      </c>
      <c r="AU146" s="147" t="s">
        <v>133</v>
      </c>
      <c r="AV146" s="13" t="s">
        <v>81</v>
      </c>
      <c r="AW146" s="13" t="s">
        <v>30</v>
      </c>
      <c r="AX146" s="13" t="s">
        <v>73</v>
      </c>
      <c r="AY146" s="147" t="s">
        <v>125</v>
      </c>
    </row>
    <row r="147" spans="1:65" s="14" customFormat="1" x14ac:dyDescent="0.2">
      <c r="B147" s="152"/>
      <c r="C147" s="219"/>
      <c r="D147" s="216" t="s">
        <v>135</v>
      </c>
      <c r="E147" s="220" t="s">
        <v>1</v>
      </c>
      <c r="F147" s="221" t="s">
        <v>148</v>
      </c>
      <c r="G147" s="219"/>
      <c r="H147" s="222">
        <v>2.3580000000000001</v>
      </c>
      <c r="I147" s="154"/>
      <c r="J147" s="219"/>
      <c r="L147" s="152"/>
      <c r="M147" s="155"/>
      <c r="N147" s="156"/>
      <c r="O147" s="156"/>
      <c r="P147" s="156"/>
      <c r="Q147" s="156"/>
      <c r="R147" s="156"/>
      <c r="S147" s="156"/>
      <c r="T147" s="157"/>
      <c r="AT147" s="153" t="s">
        <v>135</v>
      </c>
      <c r="AU147" s="153" t="s">
        <v>133</v>
      </c>
      <c r="AV147" s="14" t="s">
        <v>133</v>
      </c>
      <c r="AW147" s="14" t="s">
        <v>30</v>
      </c>
      <c r="AX147" s="14" t="s">
        <v>73</v>
      </c>
      <c r="AY147" s="153" t="s">
        <v>125</v>
      </c>
    </row>
    <row r="148" spans="1:65" s="2" customFormat="1" ht="24.2" customHeight="1" x14ac:dyDescent="0.2">
      <c r="A148" s="31"/>
      <c r="B148" s="137"/>
      <c r="C148" s="230" t="s">
        <v>132</v>
      </c>
      <c r="D148" s="230" t="s">
        <v>128</v>
      </c>
      <c r="E148" s="231" t="s">
        <v>149</v>
      </c>
      <c r="F148" s="229" t="s">
        <v>150</v>
      </c>
      <c r="G148" s="232" t="s">
        <v>131</v>
      </c>
      <c r="H148" s="233">
        <v>21.065000000000001</v>
      </c>
      <c r="I148" s="138"/>
      <c r="J148" s="239">
        <f>ROUND(I148*H148,2)</f>
        <v>0</v>
      </c>
      <c r="K148" s="139"/>
      <c r="L148" s="32"/>
      <c r="M148" s="140" t="s">
        <v>1</v>
      </c>
      <c r="N148" s="141" t="s">
        <v>39</v>
      </c>
      <c r="O148" s="57"/>
      <c r="P148" s="142">
        <f>O148*H148</f>
        <v>0</v>
      </c>
      <c r="Q148" s="142">
        <v>6.9980000000000001E-2</v>
      </c>
      <c r="R148" s="142">
        <f>Q148*H148</f>
        <v>1.4741287000000001</v>
      </c>
      <c r="S148" s="142">
        <v>0</v>
      </c>
      <c r="T148" s="14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44" t="s">
        <v>132</v>
      </c>
      <c r="AT148" s="144" t="s">
        <v>128</v>
      </c>
      <c r="AU148" s="144" t="s">
        <v>133</v>
      </c>
      <c r="AY148" s="16" t="s">
        <v>125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133</v>
      </c>
      <c r="BK148" s="145">
        <f>ROUND(I148*H148,2)</f>
        <v>0</v>
      </c>
      <c r="BL148" s="16" t="s">
        <v>132</v>
      </c>
      <c r="BM148" s="144" t="s">
        <v>151</v>
      </c>
    </row>
    <row r="149" spans="1:65" s="13" customFormat="1" x14ac:dyDescent="0.2">
      <c r="B149" s="146"/>
      <c r="C149" s="215"/>
      <c r="D149" s="216" t="s">
        <v>135</v>
      </c>
      <c r="E149" s="217" t="s">
        <v>1</v>
      </c>
      <c r="F149" s="218" t="s">
        <v>145</v>
      </c>
      <c r="G149" s="215"/>
      <c r="H149" s="217" t="s">
        <v>1</v>
      </c>
      <c r="I149" s="148"/>
      <c r="J149" s="215"/>
      <c r="L149" s="146"/>
      <c r="M149" s="149"/>
      <c r="N149" s="150"/>
      <c r="O149" s="150"/>
      <c r="P149" s="150"/>
      <c r="Q149" s="150"/>
      <c r="R149" s="150"/>
      <c r="S149" s="150"/>
      <c r="T149" s="151"/>
      <c r="AT149" s="147" t="s">
        <v>135</v>
      </c>
      <c r="AU149" s="147" t="s">
        <v>133</v>
      </c>
      <c r="AV149" s="13" t="s">
        <v>81</v>
      </c>
      <c r="AW149" s="13" t="s">
        <v>30</v>
      </c>
      <c r="AX149" s="13" t="s">
        <v>73</v>
      </c>
      <c r="AY149" s="147" t="s">
        <v>125</v>
      </c>
    </row>
    <row r="150" spans="1:65" s="14" customFormat="1" x14ac:dyDescent="0.2">
      <c r="B150" s="152"/>
      <c r="C150" s="219"/>
      <c r="D150" s="216" t="s">
        <v>135</v>
      </c>
      <c r="E150" s="220" t="s">
        <v>1</v>
      </c>
      <c r="F150" s="221" t="s">
        <v>152</v>
      </c>
      <c r="G150" s="219"/>
      <c r="H150" s="222">
        <v>21.065000000000001</v>
      </c>
      <c r="I150" s="154"/>
      <c r="J150" s="219"/>
      <c r="L150" s="152"/>
      <c r="M150" s="155"/>
      <c r="N150" s="156"/>
      <c r="O150" s="156"/>
      <c r="P150" s="156"/>
      <c r="Q150" s="156"/>
      <c r="R150" s="156"/>
      <c r="S150" s="156"/>
      <c r="T150" s="157"/>
      <c r="AT150" s="153" t="s">
        <v>135</v>
      </c>
      <c r="AU150" s="153" t="s">
        <v>133</v>
      </c>
      <c r="AV150" s="14" t="s">
        <v>133</v>
      </c>
      <c r="AW150" s="14" t="s">
        <v>30</v>
      </c>
      <c r="AX150" s="14" t="s">
        <v>73</v>
      </c>
      <c r="AY150" s="153" t="s">
        <v>125</v>
      </c>
    </row>
    <row r="151" spans="1:65" s="12" customFormat="1" ht="22.9" customHeight="1" x14ac:dyDescent="0.2">
      <c r="B151" s="126"/>
      <c r="C151" s="212"/>
      <c r="D151" s="213" t="s">
        <v>72</v>
      </c>
      <c r="E151" s="214" t="s">
        <v>153</v>
      </c>
      <c r="F151" s="214" t="s">
        <v>154</v>
      </c>
      <c r="G151" s="212"/>
      <c r="H151" s="212"/>
      <c r="I151" s="129"/>
      <c r="J151" s="227">
        <f>BK151</f>
        <v>0</v>
      </c>
      <c r="L151" s="126"/>
      <c r="M151" s="131"/>
      <c r="N151" s="132"/>
      <c r="O151" s="132"/>
      <c r="P151" s="133">
        <f>SUM(P152:P201)</f>
        <v>0</v>
      </c>
      <c r="Q151" s="132"/>
      <c r="R151" s="133">
        <f>SUM(R152:R201)</f>
        <v>1.25919614</v>
      </c>
      <c r="S151" s="132"/>
      <c r="T151" s="134">
        <f>SUM(T152:T201)</f>
        <v>4.0946000000000003E-3</v>
      </c>
      <c r="AR151" s="127" t="s">
        <v>81</v>
      </c>
      <c r="AT151" s="135" t="s">
        <v>72</v>
      </c>
      <c r="AU151" s="135" t="s">
        <v>81</v>
      </c>
      <c r="AY151" s="127" t="s">
        <v>125</v>
      </c>
      <c r="BK151" s="136">
        <f>SUM(BK152:BK201)</f>
        <v>0</v>
      </c>
    </row>
    <row r="152" spans="1:65" s="2" customFormat="1" ht="24.2" customHeight="1" x14ac:dyDescent="0.2">
      <c r="A152" s="31"/>
      <c r="B152" s="137"/>
      <c r="C152" s="230" t="s">
        <v>155</v>
      </c>
      <c r="D152" s="230" t="s">
        <v>128</v>
      </c>
      <c r="E152" s="231" t="s">
        <v>156</v>
      </c>
      <c r="F152" s="229" t="s">
        <v>157</v>
      </c>
      <c r="G152" s="232" t="s">
        <v>131</v>
      </c>
      <c r="H152" s="233">
        <v>30.513999999999999</v>
      </c>
      <c r="I152" s="138"/>
      <c r="J152" s="239">
        <f>ROUND(I152*H152,2)</f>
        <v>0</v>
      </c>
      <c r="K152" s="139"/>
      <c r="L152" s="32"/>
      <c r="M152" s="140" t="s">
        <v>1</v>
      </c>
      <c r="N152" s="141" t="s">
        <v>39</v>
      </c>
      <c r="O152" s="57"/>
      <c r="P152" s="142">
        <f>O152*H152</f>
        <v>0</v>
      </c>
      <c r="Q152" s="142">
        <v>1.1999999999999999E-3</v>
      </c>
      <c r="R152" s="142">
        <f>Q152*H152</f>
        <v>3.6616799999999998E-2</v>
      </c>
      <c r="S152" s="142">
        <v>0</v>
      </c>
      <c r="T152" s="14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44" t="s">
        <v>132</v>
      </c>
      <c r="AT152" s="144" t="s">
        <v>128</v>
      </c>
      <c r="AU152" s="144" t="s">
        <v>133</v>
      </c>
      <c r="AY152" s="16" t="s">
        <v>125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133</v>
      </c>
      <c r="BK152" s="145">
        <f>ROUND(I152*H152,2)</f>
        <v>0</v>
      </c>
      <c r="BL152" s="16" t="s">
        <v>132</v>
      </c>
      <c r="BM152" s="144" t="s">
        <v>158</v>
      </c>
    </row>
    <row r="153" spans="1:65" s="13" customFormat="1" ht="22.5" x14ac:dyDescent="0.2">
      <c r="B153" s="146"/>
      <c r="C153" s="215"/>
      <c r="D153" s="216" t="s">
        <v>135</v>
      </c>
      <c r="E153" s="217" t="s">
        <v>1</v>
      </c>
      <c r="F153" s="218" t="s">
        <v>159</v>
      </c>
      <c r="G153" s="215"/>
      <c r="H153" s="217" t="s">
        <v>1</v>
      </c>
      <c r="I153" s="148"/>
      <c r="J153" s="215"/>
      <c r="L153" s="146"/>
      <c r="M153" s="149"/>
      <c r="N153" s="150"/>
      <c r="O153" s="150"/>
      <c r="P153" s="150"/>
      <c r="Q153" s="150"/>
      <c r="R153" s="150"/>
      <c r="S153" s="150"/>
      <c r="T153" s="151"/>
      <c r="AT153" s="147" t="s">
        <v>135</v>
      </c>
      <c r="AU153" s="147" t="s">
        <v>133</v>
      </c>
      <c r="AV153" s="13" t="s">
        <v>81</v>
      </c>
      <c r="AW153" s="13" t="s">
        <v>30</v>
      </c>
      <c r="AX153" s="13" t="s">
        <v>73</v>
      </c>
      <c r="AY153" s="147" t="s">
        <v>125</v>
      </c>
    </row>
    <row r="154" spans="1:65" s="14" customFormat="1" x14ac:dyDescent="0.2">
      <c r="B154" s="152"/>
      <c r="C154" s="219"/>
      <c r="D154" s="216" t="s">
        <v>135</v>
      </c>
      <c r="E154" s="220" t="s">
        <v>1</v>
      </c>
      <c r="F154" s="221" t="s">
        <v>160</v>
      </c>
      <c r="G154" s="219"/>
      <c r="H154" s="222">
        <v>1.8180000000000001</v>
      </c>
      <c r="I154" s="154"/>
      <c r="J154" s="219"/>
      <c r="L154" s="152"/>
      <c r="M154" s="155"/>
      <c r="N154" s="156"/>
      <c r="O154" s="156"/>
      <c r="P154" s="156"/>
      <c r="Q154" s="156"/>
      <c r="R154" s="156"/>
      <c r="S154" s="156"/>
      <c r="T154" s="157"/>
      <c r="AT154" s="153" t="s">
        <v>135</v>
      </c>
      <c r="AU154" s="153" t="s">
        <v>133</v>
      </c>
      <c r="AV154" s="14" t="s">
        <v>133</v>
      </c>
      <c r="AW154" s="14" t="s">
        <v>30</v>
      </c>
      <c r="AX154" s="14" t="s">
        <v>73</v>
      </c>
      <c r="AY154" s="153" t="s">
        <v>125</v>
      </c>
    </row>
    <row r="155" spans="1:65" s="14" customFormat="1" x14ac:dyDescent="0.2">
      <c r="B155" s="152"/>
      <c r="C155" s="219"/>
      <c r="D155" s="216" t="s">
        <v>135</v>
      </c>
      <c r="E155" s="220" t="s">
        <v>1</v>
      </c>
      <c r="F155" s="221" t="s">
        <v>161</v>
      </c>
      <c r="G155" s="219"/>
      <c r="H155" s="222">
        <v>24.257999999999999</v>
      </c>
      <c r="I155" s="154"/>
      <c r="J155" s="219"/>
      <c r="L155" s="152"/>
      <c r="M155" s="155"/>
      <c r="N155" s="156"/>
      <c r="O155" s="156"/>
      <c r="P155" s="156"/>
      <c r="Q155" s="156"/>
      <c r="R155" s="156"/>
      <c r="S155" s="156"/>
      <c r="T155" s="157"/>
      <c r="AT155" s="153" t="s">
        <v>135</v>
      </c>
      <c r="AU155" s="153" t="s">
        <v>133</v>
      </c>
      <c r="AV155" s="14" t="s">
        <v>133</v>
      </c>
      <c r="AW155" s="14" t="s">
        <v>30</v>
      </c>
      <c r="AX155" s="14" t="s">
        <v>73</v>
      </c>
      <c r="AY155" s="153" t="s">
        <v>125</v>
      </c>
    </row>
    <row r="156" spans="1:65" s="14" customFormat="1" x14ac:dyDescent="0.2">
      <c r="B156" s="152"/>
      <c r="C156" s="219"/>
      <c r="D156" s="216" t="s">
        <v>135</v>
      </c>
      <c r="E156" s="220" t="s">
        <v>1</v>
      </c>
      <c r="F156" s="221" t="s">
        <v>162</v>
      </c>
      <c r="G156" s="219"/>
      <c r="H156" s="222">
        <v>2.62</v>
      </c>
      <c r="I156" s="154"/>
      <c r="J156" s="219"/>
      <c r="L156" s="152"/>
      <c r="M156" s="155"/>
      <c r="N156" s="156"/>
      <c r="O156" s="156"/>
      <c r="P156" s="156"/>
      <c r="Q156" s="156"/>
      <c r="R156" s="156"/>
      <c r="S156" s="156"/>
      <c r="T156" s="157"/>
      <c r="AT156" s="153" t="s">
        <v>135</v>
      </c>
      <c r="AU156" s="153" t="s">
        <v>133</v>
      </c>
      <c r="AV156" s="14" t="s">
        <v>133</v>
      </c>
      <c r="AW156" s="14" t="s">
        <v>30</v>
      </c>
      <c r="AX156" s="14" t="s">
        <v>73</v>
      </c>
      <c r="AY156" s="153" t="s">
        <v>125</v>
      </c>
    </row>
    <row r="157" spans="1:65" s="14" customFormat="1" x14ac:dyDescent="0.2">
      <c r="B157" s="152"/>
      <c r="C157" s="219"/>
      <c r="D157" s="216" t="s">
        <v>135</v>
      </c>
      <c r="E157" s="220" t="s">
        <v>1</v>
      </c>
      <c r="F157" s="221" t="s">
        <v>163</v>
      </c>
      <c r="G157" s="219"/>
      <c r="H157" s="222">
        <v>1.8180000000000001</v>
      </c>
      <c r="I157" s="154"/>
      <c r="J157" s="219"/>
      <c r="L157" s="152"/>
      <c r="M157" s="155"/>
      <c r="N157" s="156"/>
      <c r="O157" s="156"/>
      <c r="P157" s="156"/>
      <c r="Q157" s="156"/>
      <c r="R157" s="156"/>
      <c r="S157" s="156"/>
      <c r="T157" s="157"/>
      <c r="AT157" s="153" t="s">
        <v>135</v>
      </c>
      <c r="AU157" s="153" t="s">
        <v>133</v>
      </c>
      <c r="AV157" s="14" t="s">
        <v>133</v>
      </c>
      <c r="AW157" s="14" t="s">
        <v>30</v>
      </c>
      <c r="AX157" s="14" t="s">
        <v>73</v>
      </c>
      <c r="AY157" s="153" t="s">
        <v>125</v>
      </c>
    </row>
    <row r="158" spans="1:65" s="2" customFormat="1" ht="24.2" customHeight="1" x14ac:dyDescent="0.2">
      <c r="A158" s="31"/>
      <c r="B158" s="137"/>
      <c r="C158" s="230" t="s">
        <v>153</v>
      </c>
      <c r="D158" s="230" t="s">
        <v>128</v>
      </c>
      <c r="E158" s="231" t="s">
        <v>164</v>
      </c>
      <c r="F158" s="229" t="s">
        <v>165</v>
      </c>
      <c r="G158" s="232" t="s">
        <v>131</v>
      </c>
      <c r="H158" s="233">
        <v>125.934</v>
      </c>
      <c r="I158" s="138"/>
      <c r="J158" s="239">
        <f>ROUND(I158*H158,2)</f>
        <v>0</v>
      </c>
      <c r="K158" s="139"/>
      <c r="L158" s="32"/>
      <c r="M158" s="140" t="s">
        <v>1</v>
      </c>
      <c r="N158" s="141" t="s">
        <v>39</v>
      </c>
      <c r="O158" s="57"/>
      <c r="P158" s="142">
        <f>O158*H158</f>
        <v>0</v>
      </c>
      <c r="Q158" s="142">
        <v>2.5999999999999998E-4</v>
      </c>
      <c r="R158" s="142">
        <f>Q158*H158</f>
        <v>3.2742839999999995E-2</v>
      </c>
      <c r="S158" s="142">
        <v>0</v>
      </c>
      <c r="T158" s="14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44" t="s">
        <v>132</v>
      </c>
      <c r="AT158" s="144" t="s">
        <v>128</v>
      </c>
      <c r="AU158" s="144" t="s">
        <v>133</v>
      </c>
      <c r="AY158" s="16" t="s">
        <v>125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133</v>
      </c>
      <c r="BK158" s="145">
        <f>ROUND(I158*H158,2)</f>
        <v>0</v>
      </c>
      <c r="BL158" s="16" t="s">
        <v>132</v>
      </c>
      <c r="BM158" s="144" t="s">
        <v>166</v>
      </c>
    </row>
    <row r="159" spans="1:65" s="14" customFormat="1" x14ac:dyDescent="0.2">
      <c r="B159" s="152"/>
      <c r="C159" s="219"/>
      <c r="D159" s="216" t="s">
        <v>135</v>
      </c>
      <c r="E159" s="220" t="s">
        <v>1</v>
      </c>
      <c r="F159" s="221" t="s">
        <v>167</v>
      </c>
      <c r="G159" s="219"/>
      <c r="H159" s="222">
        <v>2.25</v>
      </c>
      <c r="I159" s="154"/>
      <c r="J159" s="219"/>
      <c r="L159" s="152"/>
      <c r="M159" s="155"/>
      <c r="N159" s="156"/>
      <c r="O159" s="156"/>
      <c r="P159" s="156"/>
      <c r="Q159" s="156"/>
      <c r="R159" s="156"/>
      <c r="S159" s="156"/>
      <c r="T159" s="157"/>
      <c r="AT159" s="153" t="s">
        <v>135</v>
      </c>
      <c r="AU159" s="153" t="s">
        <v>133</v>
      </c>
      <c r="AV159" s="14" t="s">
        <v>133</v>
      </c>
      <c r="AW159" s="14" t="s">
        <v>30</v>
      </c>
      <c r="AX159" s="14" t="s">
        <v>73</v>
      </c>
      <c r="AY159" s="153" t="s">
        <v>125</v>
      </c>
    </row>
    <row r="160" spans="1:65" s="14" customFormat="1" x14ac:dyDescent="0.2">
      <c r="B160" s="152"/>
      <c r="C160" s="219"/>
      <c r="D160" s="216" t="s">
        <v>135</v>
      </c>
      <c r="E160" s="220" t="s">
        <v>1</v>
      </c>
      <c r="F160" s="221" t="s">
        <v>168</v>
      </c>
      <c r="G160" s="219"/>
      <c r="H160" s="222">
        <v>4.5</v>
      </c>
      <c r="I160" s="154"/>
      <c r="J160" s="219"/>
      <c r="L160" s="152"/>
      <c r="M160" s="155"/>
      <c r="N160" s="156"/>
      <c r="O160" s="156"/>
      <c r="P160" s="156"/>
      <c r="Q160" s="156"/>
      <c r="R160" s="156"/>
      <c r="S160" s="156"/>
      <c r="T160" s="157"/>
      <c r="AT160" s="153" t="s">
        <v>135</v>
      </c>
      <c r="AU160" s="153" t="s">
        <v>133</v>
      </c>
      <c r="AV160" s="14" t="s">
        <v>133</v>
      </c>
      <c r="AW160" s="14" t="s">
        <v>30</v>
      </c>
      <c r="AX160" s="14" t="s">
        <v>73</v>
      </c>
      <c r="AY160" s="153" t="s">
        <v>125</v>
      </c>
    </row>
    <row r="161" spans="1:65" s="14" customFormat="1" ht="22.5" x14ac:dyDescent="0.2">
      <c r="B161" s="152"/>
      <c r="C161" s="219"/>
      <c r="D161" s="216" t="s">
        <v>135</v>
      </c>
      <c r="E161" s="220" t="s">
        <v>1</v>
      </c>
      <c r="F161" s="221" t="s">
        <v>169</v>
      </c>
      <c r="G161" s="219"/>
      <c r="H161" s="222">
        <v>22.44</v>
      </c>
      <c r="I161" s="154"/>
      <c r="J161" s="219"/>
      <c r="L161" s="152"/>
      <c r="M161" s="155"/>
      <c r="N161" s="156"/>
      <c r="O161" s="156"/>
      <c r="P161" s="156"/>
      <c r="Q161" s="156"/>
      <c r="R161" s="156"/>
      <c r="S161" s="156"/>
      <c r="T161" s="157"/>
      <c r="AT161" s="153" t="s">
        <v>135</v>
      </c>
      <c r="AU161" s="153" t="s">
        <v>133</v>
      </c>
      <c r="AV161" s="14" t="s">
        <v>133</v>
      </c>
      <c r="AW161" s="14" t="s">
        <v>30</v>
      </c>
      <c r="AX161" s="14" t="s">
        <v>73</v>
      </c>
      <c r="AY161" s="153" t="s">
        <v>125</v>
      </c>
    </row>
    <row r="162" spans="1:65" s="14" customFormat="1" x14ac:dyDescent="0.2">
      <c r="B162" s="152"/>
      <c r="C162" s="219"/>
      <c r="D162" s="216" t="s">
        <v>135</v>
      </c>
      <c r="E162" s="220" t="s">
        <v>1</v>
      </c>
      <c r="F162" s="221" t="s">
        <v>170</v>
      </c>
      <c r="G162" s="219"/>
      <c r="H162" s="222">
        <v>2.62</v>
      </c>
      <c r="I162" s="154"/>
      <c r="J162" s="219"/>
      <c r="L162" s="152"/>
      <c r="M162" s="155"/>
      <c r="N162" s="156"/>
      <c r="O162" s="156"/>
      <c r="P162" s="156"/>
      <c r="Q162" s="156"/>
      <c r="R162" s="156"/>
      <c r="S162" s="156"/>
      <c r="T162" s="157"/>
      <c r="AT162" s="153" t="s">
        <v>135</v>
      </c>
      <c r="AU162" s="153" t="s">
        <v>133</v>
      </c>
      <c r="AV162" s="14" t="s">
        <v>133</v>
      </c>
      <c r="AW162" s="14" t="s">
        <v>30</v>
      </c>
      <c r="AX162" s="14" t="s">
        <v>73</v>
      </c>
      <c r="AY162" s="153" t="s">
        <v>125</v>
      </c>
    </row>
    <row r="163" spans="1:65" s="13" customFormat="1" ht="22.5" x14ac:dyDescent="0.2">
      <c r="B163" s="146"/>
      <c r="C163" s="215"/>
      <c r="D163" s="216" t="s">
        <v>135</v>
      </c>
      <c r="E163" s="217" t="s">
        <v>1</v>
      </c>
      <c r="F163" s="218" t="s">
        <v>171</v>
      </c>
      <c r="G163" s="215"/>
      <c r="H163" s="217" t="s">
        <v>1</v>
      </c>
      <c r="I163" s="148"/>
      <c r="J163" s="215"/>
      <c r="L163" s="146"/>
      <c r="M163" s="149"/>
      <c r="N163" s="150"/>
      <c r="O163" s="150"/>
      <c r="P163" s="150"/>
      <c r="Q163" s="150"/>
      <c r="R163" s="150"/>
      <c r="S163" s="150"/>
      <c r="T163" s="151"/>
      <c r="AT163" s="147" t="s">
        <v>135</v>
      </c>
      <c r="AU163" s="147" t="s">
        <v>133</v>
      </c>
      <c r="AV163" s="13" t="s">
        <v>81</v>
      </c>
      <c r="AW163" s="13" t="s">
        <v>30</v>
      </c>
      <c r="AX163" s="13" t="s">
        <v>73</v>
      </c>
      <c r="AY163" s="147" t="s">
        <v>125</v>
      </c>
    </row>
    <row r="164" spans="1:65" s="14" customFormat="1" x14ac:dyDescent="0.2">
      <c r="B164" s="152"/>
      <c r="C164" s="219"/>
      <c r="D164" s="216" t="s">
        <v>135</v>
      </c>
      <c r="E164" s="220" t="s">
        <v>1</v>
      </c>
      <c r="F164" s="221" t="s">
        <v>172</v>
      </c>
      <c r="G164" s="219"/>
      <c r="H164" s="222">
        <v>21.844000000000001</v>
      </c>
      <c r="I164" s="154"/>
      <c r="J164" s="219"/>
      <c r="L164" s="152"/>
      <c r="M164" s="155"/>
      <c r="N164" s="156"/>
      <c r="O164" s="156"/>
      <c r="P164" s="156"/>
      <c r="Q164" s="156"/>
      <c r="R164" s="156"/>
      <c r="S164" s="156"/>
      <c r="T164" s="157"/>
      <c r="AT164" s="153" t="s">
        <v>135</v>
      </c>
      <c r="AU164" s="153" t="s">
        <v>133</v>
      </c>
      <c r="AV164" s="14" t="s">
        <v>133</v>
      </c>
      <c r="AW164" s="14" t="s">
        <v>30</v>
      </c>
      <c r="AX164" s="14" t="s">
        <v>73</v>
      </c>
      <c r="AY164" s="153" t="s">
        <v>125</v>
      </c>
    </row>
    <row r="165" spans="1:65" s="14" customFormat="1" x14ac:dyDescent="0.2">
      <c r="B165" s="152"/>
      <c r="C165" s="219"/>
      <c r="D165" s="216" t="s">
        <v>135</v>
      </c>
      <c r="E165" s="220" t="s">
        <v>1</v>
      </c>
      <c r="F165" s="221" t="s">
        <v>173</v>
      </c>
      <c r="G165" s="219"/>
      <c r="H165" s="222">
        <v>35.04</v>
      </c>
      <c r="I165" s="154"/>
      <c r="J165" s="219"/>
      <c r="L165" s="152"/>
      <c r="M165" s="155"/>
      <c r="N165" s="156"/>
      <c r="O165" s="156"/>
      <c r="P165" s="156"/>
      <c r="Q165" s="156"/>
      <c r="R165" s="156"/>
      <c r="S165" s="156"/>
      <c r="T165" s="157"/>
      <c r="AT165" s="153" t="s">
        <v>135</v>
      </c>
      <c r="AU165" s="153" t="s">
        <v>133</v>
      </c>
      <c r="AV165" s="14" t="s">
        <v>133</v>
      </c>
      <c r="AW165" s="14" t="s">
        <v>30</v>
      </c>
      <c r="AX165" s="14" t="s">
        <v>73</v>
      </c>
      <c r="AY165" s="153" t="s">
        <v>125</v>
      </c>
    </row>
    <row r="166" spans="1:65" s="14" customFormat="1" x14ac:dyDescent="0.2">
      <c r="B166" s="152"/>
      <c r="C166" s="219"/>
      <c r="D166" s="216" t="s">
        <v>135</v>
      </c>
      <c r="E166" s="220" t="s">
        <v>1</v>
      </c>
      <c r="F166" s="221" t="s">
        <v>174</v>
      </c>
      <c r="G166" s="219"/>
      <c r="H166" s="222">
        <v>37.24</v>
      </c>
      <c r="I166" s="154"/>
      <c r="J166" s="219"/>
      <c r="L166" s="152"/>
      <c r="M166" s="155"/>
      <c r="N166" s="156"/>
      <c r="O166" s="156"/>
      <c r="P166" s="156"/>
      <c r="Q166" s="156"/>
      <c r="R166" s="156"/>
      <c r="S166" s="156"/>
      <c r="T166" s="157"/>
      <c r="AT166" s="153" t="s">
        <v>135</v>
      </c>
      <c r="AU166" s="153" t="s">
        <v>133</v>
      </c>
      <c r="AV166" s="14" t="s">
        <v>133</v>
      </c>
      <c r="AW166" s="14" t="s">
        <v>30</v>
      </c>
      <c r="AX166" s="14" t="s">
        <v>73</v>
      </c>
      <c r="AY166" s="153" t="s">
        <v>125</v>
      </c>
    </row>
    <row r="167" spans="1:65" s="2" customFormat="1" ht="21.75" customHeight="1" x14ac:dyDescent="0.2">
      <c r="A167" s="31"/>
      <c r="B167" s="137"/>
      <c r="C167" s="230" t="s">
        <v>175</v>
      </c>
      <c r="D167" s="230" t="s">
        <v>128</v>
      </c>
      <c r="E167" s="231" t="s">
        <v>176</v>
      </c>
      <c r="F167" s="229" t="s">
        <v>177</v>
      </c>
      <c r="G167" s="232" t="s">
        <v>131</v>
      </c>
      <c r="H167" s="233">
        <v>5.3959999999999999</v>
      </c>
      <c r="I167" s="138"/>
      <c r="J167" s="239">
        <f>ROUND(I167*H167,2)</f>
        <v>0</v>
      </c>
      <c r="K167" s="139"/>
      <c r="L167" s="32"/>
      <c r="M167" s="140" t="s">
        <v>1</v>
      </c>
      <c r="N167" s="141" t="s">
        <v>39</v>
      </c>
      <c r="O167" s="57"/>
      <c r="P167" s="142">
        <f>O167*H167</f>
        <v>0</v>
      </c>
      <c r="Q167" s="142">
        <v>4.3800000000000002E-3</v>
      </c>
      <c r="R167" s="142">
        <f>Q167*H167</f>
        <v>2.3634479999999999E-2</v>
      </c>
      <c r="S167" s="142">
        <v>0</v>
      </c>
      <c r="T167" s="14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44" t="s">
        <v>132</v>
      </c>
      <c r="AT167" s="144" t="s">
        <v>128</v>
      </c>
      <c r="AU167" s="144" t="s">
        <v>133</v>
      </c>
      <c r="AY167" s="16" t="s">
        <v>125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133</v>
      </c>
      <c r="BK167" s="145">
        <f>ROUND(I167*H167,2)</f>
        <v>0</v>
      </c>
      <c r="BL167" s="16" t="s">
        <v>132</v>
      </c>
      <c r="BM167" s="144" t="s">
        <v>178</v>
      </c>
    </row>
    <row r="168" spans="1:65" s="14" customFormat="1" ht="22.5" x14ac:dyDescent="0.2">
      <c r="B168" s="152"/>
      <c r="C168" s="219"/>
      <c r="D168" s="216" t="s">
        <v>135</v>
      </c>
      <c r="E168" s="220" t="s">
        <v>1</v>
      </c>
      <c r="F168" s="221" t="s">
        <v>179</v>
      </c>
      <c r="G168" s="219"/>
      <c r="H168" s="222">
        <v>1.1000000000000001</v>
      </c>
      <c r="I168" s="154"/>
      <c r="J168" s="219"/>
      <c r="L168" s="152"/>
      <c r="M168" s="155"/>
      <c r="N168" s="156"/>
      <c r="O168" s="156"/>
      <c r="P168" s="156"/>
      <c r="Q168" s="156"/>
      <c r="R168" s="156"/>
      <c r="S168" s="156"/>
      <c r="T168" s="157"/>
      <c r="AT168" s="153" t="s">
        <v>135</v>
      </c>
      <c r="AU168" s="153" t="s">
        <v>133</v>
      </c>
      <c r="AV168" s="14" t="s">
        <v>133</v>
      </c>
      <c r="AW168" s="14" t="s">
        <v>30</v>
      </c>
      <c r="AX168" s="14" t="s">
        <v>73</v>
      </c>
      <c r="AY168" s="153" t="s">
        <v>125</v>
      </c>
    </row>
    <row r="169" spans="1:65" s="14" customFormat="1" ht="22.5" x14ac:dyDescent="0.2">
      <c r="B169" s="152"/>
      <c r="C169" s="219"/>
      <c r="D169" s="216" t="s">
        <v>135</v>
      </c>
      <c r="E169" s="220" t="s">
        <v>1</v>
      </c>
      <c r="F169" s="221" t="s">
        <v>180</v>
      </c>
      <c r="G169" s="219"/>
      <c r="H169" s="222">
        <v>2.2000000000000002</v>
      </c>
      <c r="I169" s="154"/>
      <c r="J169" s="219"/>
      <c r="L169" s="152"/>
      <c r="M169" s="155"/>
      <c r="N169" s="156"/>
      <c r="O169" s="156"/>
      <c r="P169" s="156"/>
      <c r="Q169" s="156"/>
      <c r="R169" s="156"/>
      <c r="S169" s="156"/>
      <c r="T169" s="157"/>
      <c r="AT169" s="153" t="s">
        <v>135</v>
      </c>
      <c r="AU169" s="153" t="s">
        <v>133</v>
      </c>
      <c r="AV169" s="14" t="s">
        <v>133</v>
      </c>
      <c r="AW169" s="14" t="s">
        <v>30</v>
      </c>
      <c r="AX169" s="14" t="s">
        <v>73</v>
      </c>
      <c r="AY169" s="153" t="s">
        <v>125</v>
      </c>
    </row>
    <row r="170" spans="1:65" s="14" customFormat="1" x14ac:dyDescent="0.2">
      <c r="B170" s="152"/>
      <c r="C170" s="219"/>
      <c r="D170" s="216" t="s">
        <v>135</v>
      </c>
      <c r="E170" s="220" t="s">
        <v>1</v>
      </c>
      <c r="F170" s="221" t="s">
        <v>181</v>
      </c>
      <c r="G170" s="219"/>
      <c r="H170" s="222">
        <v>1.048</v>
      </c>
      <c r="I170" s="154"/>
      <c r="J170" s="219"/>
      <c r="L170" s="152"/>
      <c r="M170" s="155"/>
      <c r="N170" s="156"/>
      <c r="O170" s="156"/>
      <c r="P170" s="156"/>
      <c r="Q170" s="156"/>
      <c r="R170" s="156"/>
      <c r="S170" s="156"/>
      <c r="T170" s="157"/>
      <c r="AT170" s="153" t="s">
        <v>135</v>
      </c>
      <c r="AU170" s="153" t="s">
        <v>133</v>
      </c>
      <c r="AV170" s="14" t="s">
        <v>133</v>
      </c>
      <c r="AW170" s="14" t="s">
        <v>30</v>
      </c>
      <c r="AX170" s="14" t="s">
        <v>73</v>
      </c>
      <c r="AY170" s="153" t="s">
        <v>125</v>
      </c>
    </row>
    <row r="171" spans="1:65" s="14" customFormat="1" x14ac:dyDescent="0.2">
      <c r="B171" s="152"/>
      <c r="C171" s="219"/>
      <c r="D171" s="216" t="s">
        <v>135</v>
      </c>
      <c r="E171" s="220" t="s">
        <v>1</v>
      </c>
      <c r="F171" s="221" t="s">
        <v>182</v>
      </c>
      <c r="G171" s="219"/>
      <c r="H171" s="222">
        <v>1.048</v>
      </c>
      <c r="I171" s="154"/>
      <c r="J171" s="219"/>
      <c r="L171" s="152"/>
      <c r="M171" s="155"/>
      <c r="N171" s="156"/>
      <c r="O171" s="156"/>
      <c r="P171" s="156"/>
      <c r="Q171" s="156"/>
      <c r="R171" s="156"/>
      <c r="S171" s="156"/>
      <c r="T171" s="157"/>
      <c r="AT171" s="153" t="s">
        <v>135</v>
      </c>
      <c r="AU171" s="153" t="s">
        <v>133</v>
      </c>
      <c r="AV171" s="14" t="s">
        <v>133</v>
      </c>
      <c r="AW171" s="14" t="s">
        <v>30</v>
      </c>
      <c r="AX171" s="14" t="s">
        <v>73</v>
      </c>
      <c r="AY171" s="153" t="s">
        <v>125</v>
      </c>
    </row>
    <row r="172" spans="1:65" s="2" customFormat="1" ht="24.2" customHeight="1" x14ac:dyDescent="0.2">
      <c r="A172" s="31"/>
      <c r="B172" s="137"/>
      <c r="C172" s="230" t="s">
        <v>183</v>
      </c>
      <c r="D172" s="230" t="s">
        <v>128</v>
      </c>
      <c r="E172" s="231" t="s">
        <v>184</v>
      </c>
      <c r="F172" s="229" t="s">
        <v>185</v>
      </c>
      <c r="G172" s="232" t="s">
        <v>131</v>
      </c>
      <c r="H172" s="233">
        <v>31.81</v>
      </c>
      <c r="I172" s="138"/>
      <c r="J172" s="239">
        <f>ROUND(I172*H172,2)</f>
        <v>0</v>
      </c>
      <c r="K172" s="139"/>
      <c r="L172" s="32"/>
      <c r="M172" s="140" t="s">
        <v>1</v>
      </c>
      <c r="N172" s="141" t="s">
        <v>39</v>
      </c>
      <c r="O172" s="57"/>
      <c r="P172" s="142">
        <f>O172*H172</f>
        <v>0</v>
      </c>
      <c r="Q172" s="142">
        <v>1.47E-2</v>
      </c>
      <c r="R172" s="142">
        <f>Q172*H172</f>
        <v>0.46760699999999994</v>
      </c>
      <c r="S172" s="142">
        <v>0</v>
      </c>
      <c r="T172" s="14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44" t="s">
        <v>132</v>
      </c>
      <c r="AT172" s="144" t="s">
        <v>128</v>
      </c>
      <c r="AU172" s="144" t="s">
        <v>133</v>
      </c>
      <c r="AY172" s="16" t="s">
        <v>125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133</v>
      </c>
      <c r="BK172" s="145">
        <f>ROUND(I172*H172,2)</f>
        <v>0</v>
      </c>
      <c r="BL172" s="16" t="s">
        <v>132</v>
      </c>
      <c r="BM172" s="144" t="s">
        <v>186</v>
      </c>
    </row>
    <row r="173" spans="1:65" s="14" customFormat="1" x14ac:dyDescent="0.2">
      <c r="B173" s="152"/>
      <c r="C173" s="219"/>
      <c r="D173" s="216" t="s">
        <v>135</v>
      </c>
      <c r="E173" s="220" t="s">
        <v>1</v>
      </c>
      <c r="F173" s="221" t="s">
        <v>167</v>
      </c>
      <c r="G173" s="219"/>
      <c r="H173" s="222">
        <v>2.25</v>
      </c>
      <c r="I173" s="154"/>
      <c r="J173" s="219"/>
      <c r="L173" s="152"/>
      <c r="M173" s="155"/>
      <c r="N173" s="156"/>
      <c r="O173" s="156"/>
      <c r="P173" s="156"/>
      <c r="Q173" s="156"/>
      <c r="R173" s="156"/>
      <c r="S173" s="156"/>
      <c r="T173" s="157"/>
      <c r="AT173" s="153" t="s">
        <v>135</v>
      </c>
      <c r="AU173" s="153" t="s">
        <v>133</v>
      </c>
      <c r="AV173" s="14" t="s">
        <v>133</v>
      </c>
      <c r="AW173" s="14" t="s">
        <v>30</v>
      </c>
      <c r="AX173" s="14" t="s">
        <v>73</v>
      </c>
      <c r="AY173" s="153" t="s">
        <v>125</v>
      </c>
    </row>
    <row r="174" spans="1:65" s="14" customFormat="1" x14ac:dyDescent="0.2">
      <c r="B174" s="152"/>
      <c r="C174" s="219"/>
      <c r="D174" s="216" t="s">
        <v>135</v>
      </c>
      <c r="E174" s="220" t="s">
        <v>1</v>
      </c>
      <c r="F174" s="221" t="s">
        <v>168</v>
      </c>
      <c r="G174" s="219"/>
      <c r="H174" s="222">
        <v>4.5</v>
      </c>
      <c r="I174" s="154"/>
      <c r="J174" s="219"/>
      <c r="L174" s="152"/>
      <c r="M174" s="155"/>
      <c r="N174" s="156"/>
      <c r="O174" s="156"/>
      <c r="P174" s="156"/>
      <c r="Q174" s="156"/>
      <c r="R174" s="156"/>
      <c r="S174" s="156"/>
      <c r="T174" s="157"/>
      <c r="AT174" s="153" t="s">
        <v>135</v>
      </c>
      <c r="AU174" s="153" t="s">
        <v>133</v>
      </c>
      <c r="AV174" s="14" t="s">
        <v>133</v>
      </c>
      <c r="AW174" s="14" t="s">
        <v>30</v>
      </c>
      <c r="AX174" s="14" t="s">
        <v>73</v>
      </c>
      <c r="AY174" s="153" t="s">
        <v>125</v>
      </c>
    </row>
    <row r="175" spans="1:65" s="14" customFormat="1" ht="22.5" x14ac:dyDescent="0.2">
      <c r="B175" s="152"/>
      <c r="C175" s="219"/>
      <c r="D175" s="216" t="s">
        <v>135</v>
      </c>
      <c r="E175" s="220" t="s">
        <v>1</v>
      </c>
      <c r="F175" s="221" t="s">
        <v>169</v>
      </c>
      <c r="G175" s="219"/>
      <c r="H175" s="222">
        <v>22.44</v>
      </c>
      <c r="I175" s="154"/>
      <c r="J175" s="219"/>
      <c r="L175" s="152"/>
      <c r="M175" s="155"/>
      <c r="N175" s="156"/>
      <c r="O175" s="156"/>
      <c r="P175" s="156"/>
      <c r="Q175" s="156"/>
      <c r="R175" s="156"/>
      <c r="S175" s="156"/>
      <c r="T175" s="157"/>
      <c r="AT175" s="153" t="s">
        <v>135</v>
      </c>
      <c r="AU175" s="153" t="s">
        <v>133</v>
      </c>
      <c r="AV175" s="14" t="s">
        <v>133</v>
      </c>
      <c r="AW175" s="14" t="s">
        <v>30</v>
      </c>
      <c r="AX175" s="14" t="s">
        <v>73</v>
      </c>
      <c r="AY175" s="153" t="s">
        <v>125</v>
      </c>
    </row>
    <row r="176" spans="1:65" s="14" customFormat="1" x14ac:dyDescent="0.2">
      <c r="B176" s="152"/>
      <c r="C176" s="219"/>
      <c r="D176" s="216" t="s">
        <v>135</v>
      </c>
      <c r="E176" s="220" t="s">
        <v>1</v>
      </c>
      <c r="F176" s="221" t="s">
        <v>170</v>
      </c>
      <c r="G176" s="219"/>
      <c r="H176" s="222">
        <v>2.62</v>
      </c>
      <c r="I176" s="154"/>
      <c r="J176" s="219"/>
      <c r="L176" s="152"/>
      <c r="M176" s="155"/>
      <c r="N176" s="156"/>
      <c r="O176" s="156"/>
      <c r="P176" s="156"/>
      <c r="Q176" s="156"/>
      <c r="R176" s="156"/>
      <c r="S176" s="156"/>
      <c r="T176" s="157"/>
      <c r="AT176" s="153" t="s">
        <v>135</v>
      </c>
      <c r="AU176" s="153" t="s">
        <v>133</v>
      </c>
      <c r="AV176" s="14" t="s">
        <v>133</v>
      </c>
      <c r="AW176" s="14" t="s">
        <v>30</v>
      </c>
      <c r="AX176" s="14" t="s">
        <v>73</v>
      </c>
      <c r="AY176" s="153" t="s">
        <v>125</v>
      </c>
    </row>
    <row r="177" spans="1:65" s="2" customFormat="1" ht="16.5" customHeight="1" x14ac:dyDescent="0.2">
      <c r="A177" s="31"/>
      <c r="B177" s="137"/>
      <c r="C177" s="230" t="s">
        <v>187</v>
      </c>
      <c r="D177" s="230" t="s">
        <v>128</v>
      </c>
      <c r="E177" s="231" t="s">
        <v>188</v>
      </c>
      <c r="F177" s="229" t="s">
        <v>189</v>
      </c>
      <c r="G177" s="232" t="s">
        <v>131</v>
      </c>
      <c r="H177" s="233">
        <v>94.123999999999995</v>
      </c>
      <c r="I177" s="138"/>
      <c r="J177" s="239">
        <f>ROUND(I177*H177,2)</f>
        <v>0</v>
      </c>
      <c r="K177" s="139"/>
      <c r="L177" s="32"/>
      <c r="M177" s="140" t="s">
        <v>1</v>
      </c>
      <c r="N177" s="141" t="s">
        <v>39</v>
      </c>
      <c r="O177" s="57"/>
      <c r="P177" s="142">
        <f>O177*H177</f>
        <v>0</v>
      </c>
      <c r="Q177" s="142">
        <v>4.0000000000000001E-3</v>
      </c>
      <c r="R177" s="142">
        <f>Q177*H177</f>
        <v>0.376496</v>
      </c>
      <c r="S177" s="142">
        <v>0</v>
      </c>
      <c r="T177" s="14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4" t="s">
        <v>132</v>
      </c>
      <c r="AT177" s="144" t="s">
        <v>128</v>
      </c>
      <c r="AU177" s="144" t="s">
        <v>133</v>
      </c>
      <c r="AY177" s="16" t="s">
        <v>125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133</v>
      </c>
      <c r="BK177" s="145">
        <f>ROUND(I177*H177,2)</f>
        <v>0</v>
      </c>
      <c r="BL177" s="16" t="s">
        <v>132</v>
      </c>
      <c r="BM177" s="144" t="s">
        <v>190</v>
      </c>
    </row>
    <row r="178" spans="1:65" s="13" customFormat="1" x14ac:dyDescent="0.2">
      <c r="B178" s="146"/>
      <c r="C178" s="215"/>
      <c r="D178" s="216" t="s">
        <v>135</v>
      </c>
      <c r="E178" s="217" t="s">
        <v>1</v>
      </c>
      <c r="F178" s="218" t="s">
        <v>191</v>
      </c>
      <c r="G178" s="215"/>
      <c r="H178" s="217" t="s">
        <v>1</v>
      </c>
      <c r="I178" s="148"/>
      <c r="J178" s="215"/>
      <c r="L178" s="146"/>
      <c r="M178" s="149"/>
      <c r="N178" s="150"/>
      <c r="O178" s="150"/>
      <c r="P178" s="150"/>
      <c r="Q178" s="150"/>
      <c r="R178" s="150"/>
      <c r="S178" s="150"/>
      <c r="T178" s="151"/>
      <c r="AT178" s="147" t="s">
        <v>135</v>
      </c>
      <c r="AU178" s="147" t="s">
        <v>133</v>
      </c>
      <c r="AV178" s="13" t="s">
        <v>81</v>
      </c>
      <c r="AW178" s="13" t="s">
        <v>30</v>
      </c>
      <c r="AX178" s="13" t="s">
        <v>73</v>
      </c>
      <c r="AY178" s="147" t="s">
        <v>125</v>
      </c>
    </row>
    <row r="179" spans="1:65" s="14" customFormat="1" x14ac:dyDescent="0.2">
      <c r="B179" s="152"/>
      <c r="C179" s="219"/>
      <c r="D179" s="216" t="s">
        <v>135</v>
      </c>
      <c r="E179" s="220" t="s">
        <v>1</v>
      </c>
      <c r="F179" s="221" t="s">
        <v>172</v>
      </c>
      <c r="G179" s="219"/>
      <c r="H179" s="222">
        <v>21.844000000000001</v>
      </c>
      <c r="I179" s="154"/>
      <c r="J179" s="219"/>
      <c r="L179" s="152"/>
      <c r="M179" s="155"/>
      <c r="N179" s="156"/>
      <c r="O179" s="156"/>
      <c r="P179" s="156"/>
      <c r="Q179" s="156"/>
      <c r="R179" s="156"/>
      <c r="S179" s="156"/>
      <c r="T179" s="157"/>
      <c r="AT179" s="153" t="s">
        <v>135</v>
      </c>
      <c r="AU179" s="153" t="s">
        <v>133</v>
      </c>
      <c r="AV179" s="14" t="s">
        <v>133</v>
      </c>
      <c r="AW179" s="14" t="s">
        <v>30</v>
      </c>
      <c r="AX179" s="14" t="s">
        <v>73</v>
      </c>
      <c r="AY179" s="153" t="s">
        <v>125</v>
      </c>
    </row>
    <row r="180" spans="1:65" s="14" customFormat="1" x14ac:dyDescent="0.2">
      <c r="B180" s="152"/>
      <c r="C180" s="219"/>
      <c r="D180" s="216" t="s">
        <v>135</v>
      </c>
      <c r="E180" s="220" t="s">
        <v>1</v>
      </c>
      <c r="F180" s="221" t="s">
        <v>173</v>
      </c>
      <c r="G180" s="219"/>
      <c r="H180" s="222">
        <v>35.04</v>
      </c>
      <c r="I180" s="154"/>
      <c r="J180" s="219"/>
      <c r="L180" s="152"/>
      <c r="M180" s="155"/>
      <c r="N180" s="156"/>
      <c r="O180" s="156"/>
      <c r="P180" s="156"/>
      <c r="Q180" s="156"/>
      <c r="R180" s="156"/>
      <c r="S180" s="156"/>
      <c r="T180" s="157"/>
      <c r="AT180" s="153" t="s">
        <v>135</v>
      </c>
      <c r="AU180" s="153" t="s">
        <v>133</v>
      </c>
      <c r="AV180" s="14" t="s">
        <v>133</v>
      </c>
      <c r="AW180" s="14" t="s">
        <v>30</v>
      </c>
      <c r="AX180" s="14" t="s">
        <v>73</v>
      </c>
      <c r="AY180" s="153" t="s">
        <v>125</v>
      </c>
    </row>
    <row r="181" spans="1:65" s="14" customFormat="1" x14ac:dyDescent="0.2">
      <c r="B181" s="152"/>
      <c r="C181" s="219"/>
      <c r="D181" s="216" t="s">
        <v>135</v>
      </c>
      <c r="E181" s="220" t="s">
        <v>1</v>
      </c>
      <c r="F181" s="221" t="s">
        <v>174</v>
      </c>
      <c r="G181" s="219"/>
      <c r="H181" s="222">
        <v>37.24</v>
      </c>
      <c r="I181" s="154"/>
      <c r="J181" s="219"/>
      <c r="L181" s="152"/>
      <c r="M181" s="155"/>
      <c r="N181" s="156"/>
      <c r="O181" s="156"/>
      <c r="P181" s="156"/>
      <c r="Q181" s="156"/>
      <c r="R181" s="156"/>
      <c r="S181" s="156"/>
      <c r="T181" s="157"/>
      <c r="AT181" s="153" t="s">
        <v>135</v>
      </c>
      <c r="AU181" s="153" t="s">
        <v>133</v>
      </c>
      <c r="AV181" s="14" t="s">
        <v>133</v>
      </c>
      <c r="AW181" s="14" t="s">
        <v>30</v>
      </c>
      <c r="AX181" s="14" t="s">
        <v>73</v>
      </c>
      <c r="AY181" s="153" t="s">
        <v>125</v>
      </c>
    </row>
    <row r="182" spans="1:65" s="2" customFormat="1" ht="16.5" customHeight="1" x14ac:dyDescent="0.2">
      <c r="A182" s="31"/>
      <c r="B182" s="137"/>
      <c r="C182" s="230" t="s">
        <v>192</v>
      </c>
      <c r="D182" s="230" t="s">
        <v>128</v>
      </c>
      <c r="E182" s="231" t="s">
        <v>193</v>
      </c>
      <c r="F182" s="229" t="s">
        <v>194</v>
      </c>
      <c r="G182" s="232" t="s">
        <v>131</v>
      </c>
      <c r="H182" s="233">
        <v>3.504</v>
      </c>
      <c r="I182" s="138"/>
      <c r="J182" s="239">
        <f>ROUND(I182*H182,2)</f>
        <v>0</v>
      </c>
      <c r="K182" s="139"/>
      <c r="L182" s="32"/>
      <c r="M182" s="140" t="s">
        <v>1</v>
      </c>
      <c r="N182" s="141" t="s">
        <v>39</v>
      </c>
      <c r="O182" s="57"/>
      <c r="P182" s="142">
        <f>O182*H182</f>
        <v>0</v>
      </c>
      <c r="Q182" s="142">
        <v>3.2730000000000002E-2</v>
      </c>
      <c r="R182" s="142">
        <f>Q182*H182</f>
        <v>0.11468592000000001</v>
      </c>
      <c r="S182" s="142">
        <v>0</v>
      </c>
      <c r="T182" s="14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4" t="s">
        <v>132</v>
      </c>
      <c r="AT182" s="144" t="s">
        <v>128</v>
      </c>
      <c r="AU182" s="144" t="s">
        <v>133</v>
      </c>
      <c r="AY182" s="16" t="s">
        <v>125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133</v>
      </c>
      <c r="BK182" s="145">
        <f>ROUND(I182*H182,2)</f>
        <v>0</v>
      </c>
      <c r="BL182" s="16" t="s">
        <v>132</v>
      </c>
      <c r="BM182" s="144" t="s">
        <v>195</v>
      </c>
    </row>
    <row r="183" spans="1:65" s="14" customFormat="1" ht="22.5" x14ac:dyDescent="0.2">
      <c r="B183" s="152"/>
      <c r="C183" s="219"/>
      <c r="D183" s="216" t="s">
        <v>135</v>
      </c>
      <c r="E183" s="220" t="s">
        <v>1</v>
      </c>
      <c r="F183" s="221" t="s">
        <v>196</v>
      </c>
      <c r="G183" s="219"/>
      <c r="H183" s="222">
        <v>0.69199999999999995</v>
      </c>
      <c r="I183" s="154"/>
      <c r="J183" s="219"/>
      <c r="L183" s="152"/>
      <c r="M183" s="155"/>
      <c r="N183" s="156"/>
      <c r="O183" s="156"/>
      <c r="P183" s="156"/>
      <c r="Q183" s="156"/>
      <c r="R183" s="156"/>
      <c r="S183" s="156"/>
      <c r="T183" s="157"/>
      <c r="AT183" s="153" t="s">
        <v>135</v>
      </c>
      <c r="AU183" s="153" t="s">
        <v>133</v>
      </c>
      <c r="AV183" s="14" t="s">
        <v>133</v>
      </c>
      <c r="AW183" s="14" t="s">
        <v>30</v>
      </c>
      <c r="AX183" s="14" t="s">
        <v>73</v>
      </c>
      <c r="AY183" s="153" t="s">
        <v>125</v>
      </c>
    </row>
    <row r="184" spans="1:65" s="14" customFormat="1" ht="22.5" x14ac:dyDescent="0.2">
      <c r="B184" s="152"/>
      <c r="C184" s="219"/>
      <c r="D184" s="216" t="s">
        <v>135</v>
      </c>
      <c r="E184" s="220" t="s">
        <v>1</v>
      </c>
      <c r="F184" s="221" t="s">
        <v>197</v>
      </c>
      <c r="G184" s="219"/>
      <c r="H184" s="222">
        <v>0.69199999999999995</v>
      </c>
      <c r="I184" s="154"/>
      <c r="J184" s="219"/>
      <c r="L184" s="152"/>
      <c r="M184" s="155"/>
      <c r="N184" s="156"/>
      <c r="O184" s="156"/>
      <c r="P184" s="156"/>
      <c r="Q184" s="156"/>
      <c r="R184" s="156"/>
      <c r="S184" s="156"/>
      <c r="T184" s="157"/>
      <c r="AT184" s="153" t="s">
        <v>135</v>
      </c>
      <c r="AU184" s="153" t="s">
        <v>133</v>
      </c>
      <c r="AV184" s="14" t="s">
        <v>133</v>
      </c>
      <c r="AW184" s="14" t="s">
        <v>30</v>
      </c>
      <c r="AX184" s="14" t="s">
        <v>73</v>
      </c>
      <c r="AY184" s="153" t="s">
        <v>125</v>
      </c>
    </row>
    <row r="185" spans="1:65" s="14" customFormat="1" ht="22.5" x14ac:dyDescent="0.2">
      <c r="B185" s="152"/>
      <c r="C185" s="219"/>
      <c r="D185" s="216" t="s">
        <v>135</v>
      </c>
      <c r="E185" s="220" t="s">
        <v>1</v>
      </c>
      <c r="F185" s="221" t="s">
        <v>198</v>
      </c>
      <c r="G185" s="219"/>
      <c r="H185" s="222">
        <v>2.12</v>
      </c>
      <c r="I185" s="154"/>
      <c r="J185" s="219"/>
      <c r="L185" s="152"/>
      <c r="M185" s="155"/>
      <c r="N185" s="156"/>
      <c r="O185" s="156"/>
      <c r="P185" s="156"/>
      <c r="Q185" s="156"/>
      <c r="R185" s="156"/>
      <c r="S185" s="156"/>
      <c r="T185" s="157"/>
      <c r="AT185" s="153" t="s">
        <v>135</v>
      </c>
      <c r="AU185" s="153" t="s">
        <v>133</v>
      </c>
      <c r="AV185" s="14" t="s">
        <v>133</v>
      </c>
      <c r="AW185" s="14" t="s">
        <v>30</v>
      </c>
      <c r="AX185" s="14" t="s">
        <v>73</v>
      </c>
      <c r="AY185" s="153" t="s">
        <v>125</v>
      </c>
    </row>
    <row r="186" spans="1:65" s="2" customFormat="1" ht="33" customHeight="1" x14ac:dyDescent="0.2">
      <c r="A186" s="31"/>
      <c r="B186" s="137"/>
      <c r="C186" s="230" t="s">
        <v>199</v>
      </c>
      <c r="D186" s="230" t="s">
        <v>128</v>
      </c>
      <c r="E186" s="231" t="s">
        <v>200</v>
      </c>
      <c r="F186" s="229" t="s">
        <v>201</v>
      </c>
      <c r="G186" s="232" t="s">
        <v>131</v>
      </c>
      <c r="H186" s="233">
        <v>9.0649999999999995</v>
      </c>
      <c r="I186" s="138"/>
      <c r="J186" s="239">
        <f>ROUND(I186*H186,2)</f>
        <v>0</v>
      </c>
      <c r="K186" s="139"/>
      <c r="L186" s="32"/>
      <c r="M186" s="140" t="s">
        <v>1</v>
      </c>
      <c r="N186" s="141" t="s">
        <v>39</v>
      </c>
      <c r="O186" s="57"/>
      <c r="P186" s="142">
        <f>O186*H186</f>
        <v>0</v>
      </c>
      <c r="Q186" s="142">
        <v>2.07E-2</v>
      </c>
      <c r="R186" s="142">
        <f>Q186*H186</f>
        <v>0.18764549999999999</v>
      </c>
      <c r="S186" s="142">
        <v>0</v>
      </c>
      <c r="T186" s="14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44" t="s">
        <v>132</v>
      </c>
      <c r="AT186" s="144" t="s">
        <v>128</v>
      </c>
      <c r="AU186" s="144" t="s">
        <v>133</v>
      </c>
      <c r="AY186" s="16" t="s">
        <v>125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133</v>
      </c>
      <c r="BK186" s="145">
        <f>ROUND(I186*H186,2)</f>
        <v>0</v>
      </c>
      <c r="BL186" s="16" t="s">
        <v>132</v>
      </c>
      <c r="BM186" s="144" t="s">
        <v>202</v>
      </c>
    </row>
    <row r="187" spans="1:65" s="14" customFormat="1" ht="22.5" x14ac:dyDescent="0.2">
      <c r="B187" s="152"/>
      <c r="C187" s="219"/>
      <c r="D187" s="216" t="s">
        <v>135</v>
      </c>
      <c r="E187" s="220" t="s">
        <v>1</v>
      </c>
      <c r="F187" s="221" t="s">
        <v>203</v>
      </c>
      <c r="G187" s="219"/>
      <c r="H187" s="222">
        <v>9.0649999999999995</v>
      </c>
      <c r="I187" s="154"/>
      <c r="J187" s="219"/>
      <c r="L187" s="152"/>
      <c r="M187" s="155"/>
      <c r="N187" s="156"/>
      <c r="O187" s="156"/>
      <c r="P187" s="156"/>
      <c r="Q187" s="156"/>
      <c r="R187" s="156"/>
      <c r="S187" s="156"/>
      <c r="T187" s="157"/>
      <c r="AT187" s="153" t="s">
        <v>135</v>
      </c>
      <c r="AU187" s="153" t="s">
        <v>133</v>
      </c>
      <c r="AV187" s="14" t="s">
        <v>133</v>
      </c>
      <c r="AW187" s="14" t="s">
        <v>30</v>
      </c>
      <c r="AX187" s="14" t="s">
        <v>73</v>
      </c>
      <c r="AY187" s="153" t="s">
        <v>125</v>
      </c>
    </row>
    <row r="188" spans="1:65" s="2" customFormat="1" ht="16.5" customHeight="1" x14ac:dyDescent="0.2">
      <c r="A188" s="31"/>
      <c r="B188" s="137"/>
      <c r="C188" s="230" t="s">
        <v>8</v>
      </c>
      <c r="D188" s="230" t="s">
        <v>128</v>
      </c>
      <c r="E188" s="231" t="s">
        <v>204</v>
      </c>
      <c r="F188" s="229" t="s">
        <v>205</v>
      </c>
      <c r="G188" s="232" t="s">
        <v>131</v>
      </c>
      <c r="H188" s="233">
        <v>55.64</v>
      </c>
      <c r="I188" s="138"/>
      <c r="J188" s="239">
        <f>ROUND(I188*H188,2)</f>
        <v>0</v>
      </c>
      <c r="K188" s="139"/>
      <c r="L188" s="32"/>
      <c r="M188" s="140" t="s">
        <v>1</v>
      </c>
      <c r="N188" s="141" t="s">
        <v>39</v>
      </c>
      <c r="O188" s="57"/>
      <c r="P188" s="142">
        <f>O188*H188</f>
        <v>0</v>
      </c>
      <c r="Q188" s="142">
        <v>6.0000000000000002E-5</v>
      </c>
      <c r="R188" s="142">
        <f>Q188*H188</f>
        <v>3.3384E-3</v>
      </c>
      <c r="S188" s="142">
        <v>6.0000000000000002E-5</v>
      </c>
      <c r="T188" s="143">
        <f>S188*H188</f>
        <v>3.3384E-3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44" t="s">
        <v>132</v>
      </c>
      <c r="AT188" s="144" t="s">
        <v>128</v>
      </c>
      <c r="AU188" s="144" t="s">
        <v>133</v>
      </c>
      <c r="AY188" s="16" t="s">
        <v>125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6" t="s">
        <v>133</v>
      </c>
      <c r="BK188" s="145">
        <f>ROUND(I188*H188,2)</f>
        <v>0</v>
      </c>
      <c r="BL188" s="16" t="s">
        <v>132</v>
      </c>
      <c r="BM188" s="144" t="s">
        <v>206</v>
      </c>
    </row>
    <row r="189" spans="1:65" s="14" customFormat="1" x14ac:dyDescent="0.2">
      <c r="B189" s="152"/>
      <c r="C189" s="219"/>
      <c r="D189" s="216" t="s">
        <v>135</v>
      </c>
      <c r="E189" s="220" t="s">
        <v>1</v>
      </c>
      <c r="F189" s="221" t="s">
        <v>207</v>
      </c>
      <c r="G189" s="219"/>
      <c r="H189" s="222">
        <v>11.6</v>
      </c>
      <c r="I189" s="154"/>
      <c r="J189" s="219"/>
      <c r="L189" s="152"/>
      <c r="M189" s="155"/>
      <c r="N189" s="156"/>
      <c r="O189" s="156"/>
      <c r="P189" s="156"/>
      <c r="Q189" s="156"/>
      <c r="R189" s="156"/>
      <c r="S189" s="156"/>
      <c r="T189" s="157"/>
      <c r="AT189" s="153" t="s">
        <v>135</v>
      </c>
      <c r="AU189" s="153" t="s">
        <v>133</v>
      </c>
      <c r="AV189" s="14" t="s">
        <v>133</v>
      </c>
      <c r="AW189" s="14" t="s">
        <v>30</v>
      </c>
      <c r="AX189" s="14" t="s">
        <v>73</v>
      </c>
      <c r="AY189" s="153" t="s">
        <v>125</v>
      </c>
    </row>
    <row r="190" spans="1:65" s="14" customFormat="1" x14ac:dyDescent="0.2">
      <c r="B190" s="152"/>
      <c r="C190" s="219"/>
      <c r="D190" s="216" t="s">
        <v>135</v>
      </c>
      <c r="E190" s="220" t="s">
        <v>1</v>
      </c>
      <c r="F190" s="221" t="s">
        <v>208</v>
      </c>
      <c r="G190" s="219"/>
      <c r="H190" s="222">
        <v>11.96</v>
      </c>
      <c r="I190" s="154"/>
      <c r="J190" s="219"/>
      <c r="L190" s="152"/>
      <c r="M190" s="155"/>
      <c r="N190" s="156"/>
      <c r="O190" s="156"/>
      <c r="P190" s="156"/>
      <c r="Q190" s="156"/>
      <c r="R190" s="156"/>
      <c r="S190" s="156"/>
      <c r="T190" s="157"/>
      <c r="AT190" s="153" t="s">
        <v>135</v>
      </c>
      <c r="AU190" s="153" t="s">
        <v>133</v>
      </c>
      <c r="AV190" s="14" t="s">
        <v>133</v>
      </c>
      <c r="AW190" s="14" t="s">
        <v>30</v>
      </c>
      <c r="AX190" s="14" t="s">
        <v>73</v>
      </c>
      <c r="AY190" s="153" t="s">
        <v>125</v>
      </c>
    </row>
    <row r="191" spans="1:65" s="14" customFormat="1" x14ac:dyDescent="0.2">
      <c r="B191" s="152"/>
      <c r="C191" s="219"/>
      <c r="D191" s="216" t="s">
        <v>135</v>
      </c>
      <c r="E191" s="220" t="s">
        <v>1</v>
      </c>
      <c r="F191" s="221" t="s">
        <v>209</v>
      </c>
      <c r="G191" s="219"/>
      <c r="H191" s="222">
        <v>16.04</v>
      </c>
      <c r="I191" s="154"/>
      <c r="J191" s="219"/>
      <c r="L191" s="152"/>
      <c r="M191" s="155"/>
      <c r="N191" s="156"/>
      <c r="O191" s="156"/>
      <c r="P191" s="156"/>
      <c r="Q191" s="156"/>
      <c r="R191" s="156"/>
      <c r="S191" s="156"/>
      <c r="T191" s="157"/>
      <c r="AT191" s="153" t="s">
        <v>135</v>
      </c>
      <c r="AU191" s="153" t="s">
        <v>133</v>
      </c>
      <c r="AV191" s="14" t="s">
        <v>133</v>
      </c>
      <c r="AW191" s="14" t="s">
        <v>30</v>
      </c>
      <c r="AX191" s="14" t="s">
        <v>73</v>
      </c>
      <c r="AY191" s="153" t="s">
        <v>125</v>
      </c>
    </row>
    <row r="192" spans="1:65" s="14" customFormat="1" x14ac:dyDescent="0.2">
      <c r="B192" s="152"/>
      <c r="C192" s="219"/>
      <c r="D192" s="216" t="s">
        <v>135</v>
      </c>
      <c r="E192" s="220" t="s">
        <v>1</v>
      </c>
      <c r="F192" s="221" t="s">
        <v>210</v>
      </c>
      <c r="G192" s="219"/>
      <c r="H192" s="222">
        <v>16.04</v>
      </c>
      <c r="I192" s="154"/>
      <c r="J192" s="219"/>
      <c r="L192" s="152"/>
      <c r="M192" s="155"/>
      <c r="N192" s="156"/>
      <c r="O192" s="156"/>
      <c r="P192" s="156"/>
      <c r="Q192" s="156"/>
      <c r="R192" s="156"/>
      <c r="S192" s="156"/>
      <c r="T192" s="157"/>
      <c r="AT192" s="153" t="s">
        <v>135</v>
      </c>
      <c r="AU192" s="153" t="s">
        <v>133</v>
      </c>
      <c r="AV192" s="14" t="s">
        <v>133</v>
      </c>
      <c r="AW192" s="14" t="s">
        <v>30</v>
      </c>
      <c r="AX192" s="14" t="s">
        <v>73</v>
      </c>
      <c r="AY192" s="153" t="s">
        <v>125</v>
      </c>
    </row>
    <row r="193" spans="1:65" s="2" customFormat="1" ht="16.5" customHeight="1" x14ac:dyDescent="0.2">
      <c r="A193" s="31"/>
      <c r="B193" s="137"/>
      <c r="C193" s="230" t="s">
        <v>211</v>
      </c>
      <c r="D193" s="230" t="s">
        <v>128</v>
      </c>
      <c r="E193" s="231" t="s">
        <v>212</v>
      </c>
      <c r="F193" s="229" t="s">
        <v>213</v>
      </c>
      <c r="G193" s="232" t="s">
        <v>131</v>
      </c>
      <c r="H193" s="233">
        <v>6.72</v>
      </c>
      <c r="I193" s="138"/>
      <c r="J193" s="239">
        <f>ROUND(I193*H193,2)</f>
        <v>0</v>
      </c>
      <c r="K193" s="139"/>
      <c r="L193" s="32"/>
      <c r="M193" s="140" t="s">
        <v>1</v>
      </c>
      <c r="N193" s="141" t="s">
        <v>39</v>
      </c>
      <c r="O193" s="57"/>
      <c r="P193" s="142">
        <f>O193*H193</f>
        <v>0</v>
      </c>
      <c r="Q193" s="142">
        <v>1.1E-4</v>
      </c>
      <c r="R193" s="142">
        <f>Q193*H193</f>
        <v>7.3919999999999997E-4</v>
      </c>
      <c r="S193" s="142">
        <v>6.0000000000000002E-5</v>
      </c>
      <c r="T193" s="143">
        <f>S193*H193</f>
        <v>4.0319999999999999E-4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44" t="s">
        <v>132</v>
      </c>
      <c r="AT193" s="144" t="s">
        <v>128</v>
      </c>
      <c r="AU193" s="144" t="s">
        <v>133</v>
      </c>
      <c r="AY193" s="16" t="s">
        <v>125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133</v>
      </c>
      <c r="BK193" s="145">
        <f>ROUND(I193*H193,2)</f>
        <v>0</v>
      </c>
      <c r="BL193" s="16" t="s">
        <v>132</v>
      </c>
      <c r="BM193" s="144" t="s">
        <v>214</v>
      </c>
    </row>
    <row r="194" spans="1:65" s="13" customFormat="1" x14ac:dyDescent="0.2">
      <c r="B194" s="146"/>
      <c r="C194" s="215"/>
      <c r="D194" s="216" t="s">
        <v>135</v>
      </c>
      <c r="E194" s="217" t="s">
        <v>1</v>
      </c>
      <c r="F194" s="218" t="s">
        <v>215</v>
      </c>
      <c r="G194" s="215"/>
      <c r="H194" s="217" t="s">
        <v>1</v>
      </c>
      <c r="I194" s="148"/>
      <c r="J194" s="215"/>
      <c r="L194" s="146"/>
      <c r="M194" s="149"/>
      <c r="N194" s="150"/>
      <c r="O194" s="150"/>
      <c r="P194" s="150"/>
      <c r="Q194" s="150"/>
      <c r="R194" s="150"/>
      <c r="S194" s="150"/>
      <c r="T194" s="151"/>
      <c r="AT194" s="147" t="s">
        <v>135</v>
      </c>
      <c r="AU194" s="147" t="s">
        <v>133</v>
      </c>
      <c r="AV194" s="13" t="s">
        <v>81</v>
      </c>
      <c r="AW194" s="13" t="s">
        <v>30</v>
      </c>
      <c r="AX194" s="13" t="s">
        <v>73</v>
      </c>
      <c r="AY194" s="147" t="s">
        <v>125</v>
      </c>
    </row>
    <row r="195" spans="1:65" s="14" customFormat="1" x14ac:dyDescent="0.2">
      <c r="B195" s="152"/>
      <c r="C195" s="219"/>
      <c r="D195" s="216" t="s">
        <v>135</v>
      </c>
      <c r="E195" s="220" t="s">
        <v>1</v>
      </c>
      <c r="F195" s="221" t="s">
        <v>216</v>
      </c>
      <c r="G195" s="219"/>
      <c r="H195" s="222">
        <v>6.72</v>
      </c>
      <c r="I195" s="154"/>
      <c r="J195" s="219"/>
      <c r="L195" s="152"/>
      <c r="M195" s="155"/>
      <c r="N195" s="156"/>
      <c r="O195" s="156"/>
      <c r="P195" s="156"/>
      <c r="Q195" s="156"/>
      <c r="R195" s="156"/>
      <c r="S195" s="156"/>
      <c r="T195" s="157"/>
      <c r="AT195" s="153" t="s">
        <v>135</v>
      </c>
      <c r="AU195" s="153" t="s">
        <v>133</v>
      </c>
      <c r="AV195" s="14" t="s">
        <v>133</v>
      </c>
      <c r="AW195" s="14" t="s">
        <v>30</v>
      </c>
      <c r="AX195" s="14" t="s">
        <v>73</v>
      </c>
      <c r="AY195" s="153" t="s">
        <v>125</v>
      </c>
    </row>
    <row r="196" spans="1:65" s="2" customFormat="1" ht="16.5" customHeight="1" x14ac:dyDescent="0.2">
      <c r="A196" s="31"/>
      <c r="B196" s="137"/>
      <c r="C196" s="230" t="s">
        <v>217</v>
      </c>
      <c r="D196" s="230" t="s">
        <v>128</v>
      </c>
      <c r="E196" s="231" t="s">
        <v>218</v>
      </c>
      <c r="F196" s="229" t="s">
        <v>219</v>
      </c>
      <c r="G196" s="232" t="s">
        <v>220</v>
      </c>
      <c r="H196" s="233">
        <v>35.299999999999997</v>
      </c>
      <c r="I196" s="138"/>
      <c r="J196" s="239">
        <f>ROUND(I196*H196,2)</f>
        <v>0</v>
      </c>
      <c r="K196" s="139"/>
      <c r="L196" s="32"/>
      <c r="M196" s="140" t="s">
        <v>1</v>
      </c>
      <c r="N196" s="141" t="s">
        <v>39</v>
      </c>
      <c r="O196" s="57"/>
      <c r="P196" s="142">
        <f>O196*H196</f>
        <v>0</v>
      </c>
      <c r="Q196" s="142">
        <v>0</v>
      </c>
      <c r="R196" s="142">
        <f>Q196*H196</f>
        <v>0</v>
      </c>
      <c r="S196" s="142">
        <v>1.0000000000000001E-5</v>
      </c>
      <c r="T196" s="143">
        <f>S196*H196</f>
        <v>3.5300000000000002E-4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44" t="s">
        <v>132</v>
      </c>
      <c r="AT196" s="144" t="s">
        <v>128</v>
      </c>
      <c r="AU196" s="144" t="s">
        <v>133</v>
      </c>
      <c r="AY196" s="16" t="s">
        <v>125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133</v>
      </c>
      <c r="BK196" s="145">
        <f>ROUND(I196*H196,2)</f>
        <v>0</v>
      </c>
      <c r="BL196" s="16" t="s">
        <v>132</v>
      </c>
      <c r="BM196" s="144" t="s">
        <v>221</v>
      </c>
    </row>
    <row r="197" spans="1:65" s="14" customFormat="1" x14ac:dyDescent="0.2">
      <c r="B197" s="152"/>
      <c r="C197" s="219"/>
      <c r="D197" s="216" t="s">
        <v>135</v>
      </c>
      <c r="E197" s="220" t="s">
        <v>1</v>
      </c>
      <c r="F197" s="221" t="s">
        <v>222</v>
      </c>
      <c r="G197" s="219"/>
      <c r="H197" s="222">
        <v>10.6</v>
      </c>
      <c r="I197" s="154"/>
      <c r="J197" s="219"/>
      <c r="L197" s="152"/>
      <c r="M197" s="155"/>
      <c r="N197" s="156"/>
      <c r="O197" s="156"/>
      <c r="P197" s="156"/>
      <c r="Q197" s="156"/>
      <c r="R197" s="156"/>
      <c r="S197" s="156"/>
      <c r="T197" s="157"/>
      <c r="AT197" s="153" t="s">
        <v>135</v>
      </c>
      <c r="AU197" s="153" t="s">
        <v>133</v>
      </c>
      <c r="AV197" s="14" t="s">
        <v>133</v>
      </c>
      <c r="AW197" s="14" t="s">
        <v>30</v>
      </c>
      <c r="AX197" s="14" t="s">
        <v>73</v>
      </c>
      <c r="AY197" s="153" t="s">
        <v>125</v>
      </c>
    </row>
    <row r="198" spans="1:65" s="14" customFormat="1" x14ac:dyDescent="0.2">
      <c r="B198" s="152"/>
      <c r="C198" s="219"/>
      <c r="D198" s="216" t="s">
        <v>135</v>
      </c>
      <c r="E198" s="220" t="s">
        <v>1</v>
      </c>
      <c r="F198" s="221" t="s">
        <v>223</v>
      </c>
      <c r="G198" s="219"/>
      <c r="H198" s="222">
        <v>24.7</v>
      </c>
      <c r="I198" s="154"/>
      <c r="J198" s="219"/>
      <c r="L198" s="152"/>
      <c r="M198" s="155"/>
      <c r="N198" s="156"/>
      <c r="O198" s="156"/>
      <c r="P198" s="156"/>
      <c r="Q198" s="156"/>
      <c r="R198" s="156"/>
      <c r="S198" s="156"/>
      <c r="T198" s="157"/>
      <c r="AT198" s="153" t="s">
        <v>135</v>
      </c>
      <c r="AU198" s="153" t="s">
        <v>133</v>
      </c>
      <c r="AV198" s="14" t="s">
        <v>133</v>
      </c>
      <c r="AW198" s="14" t="s">
        <v>30</v>
      </c>
      <c r="AX198" s="14" t="s">
        <v>73</v>
      </c>
      <c r="AY198" s="153" t="s">
        <v>125</v>
      </c>
    </row>
    <row r="199" spans="1:65" s="2" customFormat="1" ht="24.2" customHeight="1" x14ac:dyDescent="0.2">
      <c r="A199" s="31"/>
      <c r="B199" s="137"/>
      <c r="C199" s="230" t="s">
        <v>224</v>
      </c>
      <c r="D199" s="230" t="s">
        <v>128</v>
      </c>
      <c r="E199" s="231" t="s">
        <v>225</v>
      </c>
      <c r="F199" s="229" t="s">
        <v>226</v>
      </c>
      <c r="G199" s="232" t="s">
        <v>227</v>
      </c>
      <c r="H199" s="233">
        <v>1</v>
      </c>
      <c r="I199" s="138"/>
      <c r="J199" s="239">
        <f>ROUND(I199*H199,2)</f>
        <v>0</v>
      </c>
      <c r="K199" s="139"/>
      <c r="L199" s="32"/>
      <c r="M199" s="140" t="s">
        <v>1</v>
      </c>
      <c r="N199" s="141" t="s">
        <v>39</v>
      </c>
      <c r="O199" s="57"/>
      <c r="P199" s="142">
        <f>O199*H199</f>
        <v>0</v>
      </c>
      <c r="Q199" s="142">
        <v>4.8000000000000001E-4</v>
      </c>
      <c r="R199" s="142">
        <f>Q199*H199</f>
        <v>4.8000000000000001E-4</v>
      </c>
      <c r="S199" s="142">
        <v>0</v>
      </c>
      <c r="T199" s="14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44" t="s">
        <v>132</v>
      </c>
      <c r="AT199" s="144" t="s">
        <v>128</v>
      </c>
      <c r="AU199" s="144" t="s">
        <v>133</v>
      </c>
      <c r="AY199" s="16" t="s">
        <v>125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133</v>
      </c>
      <c r="BK199" s="145">
        <f>ROUND(I199*H199,2)</f>
        <v>0</v>
      </c>
      <c r="BL199" s="16" t="s">
        <v>132</v>
      </c>
      <c r="BM199" s="144" t="s">
        <v>228</v>
      </c>
    </row>
    <row r="200" spans="1:65" s="14" customFormat="1" x14ac:dyDescent="0.2">
      <c r="B200" s="152"/>
      <c r="C200" s="219"/>
      <c r="D200" s="216" t="s">
        <v>135</v>
      </c>
      <c r="E200" s="220" t="s">
        <v>1</v>
      </c>
      <c r="F200" s="221" t="s">
        <v>229</v>
      </c>
      <c r="G200" s="219"/>
      <c r="H200" s="222">
        <v>1</v>
      </c>
      <c r="I200" s="154"/>
      <c r="J200" s="219"/>
      <c r="L200" s="152"/>
      <c r="M200" s="155"/>
      <c r="N200" s="156"/>
      <c r="O200" s="156"/>
      <c r="P200" s="156"/>
      <c r="Q200" s="156"/>
      <c r="R200" s="156"/>
      <c r="S200" s="156"/>
      <c r="T200" s="157"/>
      <c r="AT200" s="153" t="s">
        <v>135</v>
      </c>
      <c r="AU200" s="153" t="s">
        <v>133</v>
      </c>
      <c r="AV200" s="14" t="s">
        <v>133</v>
      </c>
      <c r="AW200" s="14" t="s">
        <v>30</v>
      </c>
      <c r="AX200" s="14" t="s">
        <v>73</v>
      </c>
      <c r="AY200" s="153" t="s">
        <v>125</v>
      </c>
    </row>
    <row r="201" spans="1:65" s="2" customFormat="1" ht="24.2" customHeight="1" x14ac:dyDescent="0.2">
      <c r="A201" s="31"/>
      <c r="B201" s="137"/>
      <c r="C201" s="234" t="s">
        <v>230</v>
      </c>
      <c r="D201" s="234" t="s">
        <v>231</v>
      </c>
      <c r="E201" s="235" t="s">
        <v>232</v>
      </c>
      <c r="F201" s="236" t="s">
        <v>233</v>
      </c>
      <c r="G201" s="237" t="s">
        <v>227</v>
      </c>
      <c r="H201" s="238">
        <v>1</v>
      </c>
      <c r="I201" s="158"/>
      <c r="J201" s="240">
        <f>ROUND(I201*H201,2)</f>
        <v>0</v>
      </c>
      <c r="K201" s="159"/>
      <c r="L201" s="160"/>
      <c r="M201" s="161" t="s">
        <v>1</v>
      </c>
      <c r="N201" s="162" t="s">
        <v>39</v>
      </c>
      <c r="O201" s="57"/>
      <c r="P201" s="142">
        <f>O201*H201</f>
        <v>0</v>
      </c>
      <c r="Q201" s="142">
        <v>1.521E-2</v>
      </c>
      <c r="R201" s="142">
        <f>Q201*H201</f>
        <v>1.521E-2</v>
      </c>
      <c r="S201" s="142">
        <v>0</v>
      </c>
      <c r="T201" s="14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44" t="s">
        <v>183</v>
      </c>
      <c r="AT201" s="144" t="s">
        <v>231</v>
      </c>
      <c r="AU201" s="144" t="s">
        <v>133</v>
      </c>
      <c r="AY201" s="16" t="s">
        <v>125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133</v>
      </c>
      <c r="BK201" s="145">
        <f>ROUND(I201*H201,2)</f>
        <v>0</v>
      </c>
      <c r="BL201" s="16" t="s">
        <v>132</v>
      </c>
      <c r="BM201" s="144" t="s">
        <v>234</v>
      </c>
    </row>
    <row r="202" spans="1:65" s="12" customFormat="1" ht="22.9" customHeight="1" x14ac:dyDescent="0.2">
      <c r="B202" s="126"/>
      <c r="C202" s="212"/>
      <c r="D202" s="213" t="s">
        <v>72</v>
      </c>
      <c r="E202" s="214" t="s">
        <v>187</v>
      </c>
      <c r="F202" s="214" t="s">
        <v>235</v>
      </c>
      <c r="G202" s="212"/>
      <c r="H202" s="212"/>
      <c r="I202" s="129"/>
      <c r="J202" s="227">
        <f>BK202</f>
        <v>0</v>
      </c>
      <c r="L202" s="126"/>
      <c r="M202" s="131"/>
      <c r="N202" s="132"/>
      <c r="O202" s="132"/>
      <c r="P202" s="133">
        <f>SUM(P203:P232)</f>
        <v>0</v>
      </c>
      <c r="Q202" s="132"/>
      <c r="R202" s="133">
        <f>SUM(R203:R232)</f>
        <v>1.0706800000000001E-2</v>
      </c>
      <c r="S202" s="132"/>
      <c r="T202" s="134">
        <f>SUM(T203:T232)</f>
        <v>2.9745760000000003</v>
      </c>
      <c r="AR202" s="127" t="s">
        <v>81</v>
      </c>
      <c r="AT202" s="135" t="s">
        <v>72</v>
      </c>
      <c r="AU202" s="135" t="s">
        <v>81</v>
      </c>
      <c r="AY202" s="127" t="s">
        <v>125</v>
      </c>
      <c r="BK202" s="136">
        <f>SUM(BK203:BK232)</f>
        <v>0</v>
      </c>
    </row>
    <row r="203" spans="1:65" s="2" customFormat="1" ht="33" customHeight="1" x14ac:dyDescent="0.2">
      <c r="A203" s="31"/>
      <c r="B203" s="137"/>
      <c r="C203" s="230" t="s">
        <v>236</v>
      </c>
      <c r="D203" s="230" t="s">
        <v>128</v>
      </c>
      <c r="E203" s="231" t="s">
        <v>237</v>
      </c>
      <c r="F203" s="229" t="s">
        <v>238</v>
      </c>
      <c r="G203" s="232" t="s">
        <v>131</v>
      </c>
      <c r="H203" s="233">
        <v>55.64</v>
      </c>
      <c r="I203" s="138"/>
      <c r="J203" s="239">
        <f>ROUND(I203*H203,2)</f>
        <v>0</v>
      </c>
      <c r="K203" s="139"/>
      <c r="L203" s="32"/>
      <c r="M203" s="140" t="s">
        <v>1</v>
      </c>
      <c r="N203" s="141" t="s">
        <v>39</v>
      </c>
      <c r="O203" s="57"/>
      <c r="P203" s="142">
        <f>O203*H203</f>
        <v>0</v>
      </c>
      <c r="Q203" s="142">
        <v>1.2999999999999999E-4</v>
      </c>
      <c r="R203" s="142">
        <f>Q203*H203</f>
        <v>7.2331999999999995E-3</v>
      </c>
      <c r="S203" s="142">
        <v>0</v>
      </c>
      <c r="T203" s="14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44" t="s">
        <v>132</v>
      </c>
      <c r="AT203" s="144" t="s">
        <v>128</v>
      </c>
      <c r="AU203" s="144" t="s">
        <v>133</v>
      </c>
      <c r="AY203" s="16" t="s">
        <v>125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133</v>
      </c>
      <c r="BK203" s="145">
        <f>ROUND(I203*H203,2)</f>
        <v>0</v>
      </c>
      <c r="BL203" s="16" t="s">
        <v>132</v>
      </c>
      <c r="BM203" s="144" t="s">
        <v>239</v>
      </c>
    </row>
    <row r="204" spans="1:65" s="14" customFormat="1" x14ac:dyDescent="0.2">
      <c r="B204" s="152"/>
      <c r="C204" s="219"/>
      <c r="D204" s="216" t="s">
        <v>135</v>
      </c>
      <c r="E204" s="220" t="s">
        <v>1</v>
      </c>
      <c r="F204" s="221" t="s">
        <v>207</v>
      </c>
      <c r="G204" s="219"/>
      <c r="H204" s="222">
        <v>11.6</v>
      </c>
      <c r="I204" s="154"/>
      <c r="J204" s="219"/>
      <c r="L204" s="152"/>
      <c r="M204" s="155"/>
      <c r="N204" s="156"/>
      <c r="O204" s="156"/>
      <c r="P204" s="156"/>
      <c r="Q204" s="156"/>
      <c r="R204" s="156"/>
      <c r="S204" s="156"/>
      <c r="T204" s="157"/>
      <c r="AT204" s="153" t="s">
        <v>135</v>
      </c>
      <c r="AU204" s="153" t="s">
        <v>133</v>
      </c>
      <c r="AV204" s="14" t="s">
        <v>133</v>
      </c>
      <c r="AW204" s="14" t="s">
        <v>30</v>
      </c>
      <c r="AX204" s="14" t="s">
        <v>73</v>
      </c>
      <c r="AY204" s="153" t="s">
        <v>125</v>
      </c>
    </row>
    <row r="205" spans="1:65" s="14" customFormat="1" x14ac:dyDescent="0.2">
      <c r="B205" s="152"/>
      <c r="C205" s="219"/>
      <c r="D205" s="216" t="s">
        <v>135</v>
      </c>
      <c r="E205" s="220" t="s">
        <v>1</v>
      </c>
      <c r="F205" s="221" t="s">
        <v>208</v>
      </c>
      <c r="G205" s="219"/>
      <c r="H205" s="222">
        <v>11.96</v>
      </c>
      <c r="I205" s="154"/>
      <c r="J205" s="219"/>
      <c r="L205" s="152"/>
      <c r="M205" s="155"/>
      <c r="N205" s="156"/>
      <c r="O205" s="156"/>
      <c r="P205" s="156"/>
      <c r="Q205" s="156"/>
      <c r="R205" s="156"/>
      <c r="S205" s="156"/>
      <c r="T205" s="157"/>
      <c r="AT205" s="153" t="s">
        <v>135</v>
      </c>
      <c r="AU205" s="153" t="s">
        <v>133</v>
      </c>
      <c r="AV205" s="14" t="s">
        <v>133</v>
      </c>
      <c r="AW205" s="14" t="s">
        <v>30</v>
      </c>
      <c r="AX205" s="14" t="s">
        <v>73</v>
      </c>
      <c r="AY205" s="153" t="s">
        <v>125</v>
      </c>
    </row>
    <row r="206" spans="1:65" s="14" customFormat="1" x14ac:dyDescent="0.2">
      <c r="B206" s="152"/>
      <c r="C206" s="219"/>
      <c r="D206" s="216" t="s">
        <v>135</v>
      </c>
      <c r="E206" s="220" t="s">
        <v>1</v>
      </c>
      <c r="F206" s="221" t="s">
        <v>209</v>
      </c>
      <c r="G206" s="219"/>
      <c r="H206" s="222">
        <v>16.04</v>
      </c>
      <c r="I206" s="154"/>
      <c r="J206" s="219"/>
      <c r="L206" s="152"/>
      <c r="M206" s="155"/>
      <c r="N206" s="156"/>
      <c r="O206" s="156"/>
      <c r="P206" s="156"/>
      <c r="Q206" s="156"/>
      <c r="R206" s="156"/>
      <c r="S206" s="156"/>
      <c r="T206" s="157"/>
      <c r="AT206" s="153" t="s">
        <v>135</v>
      </c>
      <c r="AU206" s="153" t="s">
        <v>133</v>
      </c>
      <c r="AV206" s="14" t="s">
        <v>133</v>
      </c>
      <c r="AW206" s="14" t="s">
        <v>30</v>
      </c>
      <c r="AX206" s="14" t="s">
        <v>73</v>
      </c>
      <c r="AY206" s="153" t="s">
        <v>125</v>
      </c>
    </row>
    <row r="207" spans="1:65" s="14" customFormat="1" x14ac:dyDescent="0.2">
      <c r="B207" s="152"/>
      <c r="C207" s="219"/>
      <c r="D207" s="216" t="s">
        <v>135</v>
      </c>
      <c r="E207" s="220" t="s">
        <v>1</v>
      </c>
      <c r="F207" s="221" t="s">
        <v>210</v>
      </c>
      <c r="G207" s="219"/>
      <c r="H207" s="222">
        <v>16.04</v>
      </c>
      <c r="I207" s="154"/>
      <c r="J207" s="219"/>
      <c r="L207" s="152"/>
      <c r="M207" s="155"/>
      <c r="N207" s="156"/>
      <c r="O207" s="156"/>
      <c r="P207" s="156"/>
      <c r="Q207" s="156"/>
      <c r="R207" s="156"/>
      <c r="S207" s="156"/>
      <c r="T207" s="157"/>
      <c r="AT207" s="153" t="s">
        <v>135</v>
      </c>
      <c r="AU207" s="153" t="s">
        <v>133</v>
      </c>
      <c r="AV207" s="14" t="s">
        <v>133</v>
      </c>
      <c r="AW207" s="14" t="s">
        <v>30</v>
      </c>
      <c r="AX207" s="14" t="s">
        <v>73</v>
      </c>
      <c r="AY207" s="153" t="s">
        <v>125</v>
      </c>
    </row>
    <row r="208" spans="1:65" s="2" customFormat="1" ht="24.2" customHeight="1" x14ac:dyDescent="0.2">
      <c r="A208" s="31"/>
      <c r="B208" s="137"/>
      <c r="C208" s="230" t="s">
        <v>240</v>
      </c>
      <c r="D208" s="230" t="s">
        <v>128</v>
      </c>
      <c r="E208" s="231" t="s">
        <v>241</v>
      </c>
      <c r="F208" s="229" t="s">
        <v>242</v>
      </c>
      <c r="G208" s="232" t="s">
        <v>131</v>
      </c>
      <c r="H208" s="233">
        <v>55.64</v>
      </c>
      <c r="I208" s="138"/>
      <c r="J208" s="239">
        <f>ROUND(I208*H208,2)</f>
        <v>0</v>
      </c>
      <c r="K208" s="139"/>
      <c r="L208" s="32"/>
      <c r="M208" s="140" t="s">
        <v>1</v>
      </c>
      <c r="N208" s="141" t="s">
        <v>39</v>
      </c>
      <c r="O208" s="57"/>
      <c r="P208" s="142">
        <f>O208*H208</f>
        <v>0</v>
      </c>
      <c r="Q208" s="142">
        <v>4.0000000000000003E-5</v>
      </c>
      <c r="R208" s="142">
        <f>Q208*H208</f>
        <v>2.2256000000000003E-3</v>
      </c>
      <c r="S208" s="142">
        <v>0</v>
      </c>
      <c r="T208" s="14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44" t="s">
        <v>132</v>
      </c>
      <c r="AT208" s="144" t="s">
        <v>128</v>
      </c>
      <c r="AU208" s="144" t="s">
        <v>133</v>
      </c>
      <c r="AY208" s="16" t="s">
        <v>125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133</v>
      </c>
      <c r="BK208" s="145">
        <f>ROUND(I208*H208,2)</f>
        <v>0</v>
      </c>
      <c r="BL208" s="16" t="s">
        <v>132</v>
      </c>
      <c r="BM208" s="144" t="s">
        <v>243</v>
      </c>
    </row>
    <row r="209" spans="1:65" s="14" customFormat="1" x14ac:dyDescent="0.2">
      <c r="B209" s="152"/>
      <c r="C209" s="219"/>
      <c r="D209" s="216" t="s">
        <v>135</v>
      </c>
      <c r="E209" s="220" t="s">
        <v>1</v>
      </c>
      <c r="F209" s="221" t="s">
        <v>207</v>
      </c>
      <c r="G209" s="219"/>
      <c r="H209" s="222">
        <v>11.6</v>
      </c>
      <c r="I209" s="154"/>
      <c r="J209" s="219"/>
      <c r="L209" s="152"/>
      <c r="M209" s="155"/>
      <c r="N209" s="156"/>
      <c r="O209" s="156"/>
      <c r="P209" s="156"/>
      <c r="Q209" s="156"/>
      <c r="R209" s="156"/>
      <c r="S209" s="156"/>
      <c r="T209" s="157"/>
      <c r="AT209" s="153" t="s">
        <v>135</v>
      </c>
      <c r="AU209" s="153" t="s">
        <v>133</v>
      </c>
      <c r="AV209" s="14" t="s">
        <v>133</v>
      </c>
      <c r="AW209" s="14" t="s">
        <v>30</v>
      </c>
      <c r="AX209" s="14" t="s">
        <v>73</v>
      </c>
      <c r="AY209" s="153" t="s">
        <v>125</v>
      </c>
    </row>
    <row r="210" spans="1:65" s="14" customFormat="1" x14ac:dyDescent="0.2">
      <c r="B210" s="152"/>
      <c r="C210" s="219"/>
      <c r="D210" s="216" t="s">
        <v>135</v>
      </c>
      <c r="E210" s="220" t="s">
        <v>1</v>
      </c>
      <c r="F210" s="221" t="s">
        <v>208</v>
      </c>
      <c r="G210" s="219"/>
      <c r="H210" s="222">
        <v>11.96</v>
      </c>
      <c r="I210" s="154"/>
      <c r="J210" s="219"/>
      <c r="L210" s="152"/>
      <c r="M210" s="155"/>
      <c r="N210" s="156"/>
      <c r="O210" s="156"/>
      <c r="P210" s="156"/>
      <c r="Q210" s="156"/>
      <c r="R210" s="156"/>
      <c r="S210" s="156"/>
      <c r="T210" s="157"/>
      <c r="AT210" s="153" t="s">
        <v>135</v>
      </c>
      <c r="AU210" s="153" t="s">
        <v>133</v>
      </c>
      <c r="AV210" s="14" t="s">
        <v>133</v>
      </c>
      <c r="AW210" s="14" t="s">
        <v>30</v>
      </c>
      <c r="AX210" s="14" t="s">
        <v>73</v>
      </c>
      <c r="AY210" s="153" t="s">
        <v>125</v>
      </c>
    </row>
    <row r="211" spans="1:65" s="14" customFormat="1" x14ac:dyDescent="0.2">
      <c r="B211" s="152"/>
      <c r="C211" s="219"/>
      <c r="D211" s="216" t="s">
        <v>135</v>
      </c>
      <c r="E211" s="220" t="s">
        <v>1</v>
      </c>
      <c r="F211" s="221" t="s">
        <v>209</v>
      </c>
      <c r="G211" s="219"/>
      <c r="H211" s="222">
        <v>16.04</v>
      </c>
      <c r="I211" s="154"/>
      <c r="J211" s="219"/>
      <c r="L211" s="152"/>
      <c r="M211" s="155"/>
      <c r="N211" s="156"/>
      <c r="O211" s="156"/>
      <c r="P211" s="156"/>
      <c r="Q211" s="156"/>
      <c r="R211" s="156"/>
      <c r="S211" s="156"/>
      <c r="T211" s="157"/>
      <c r="AT211" s="153" t="s">
        <v>135</v>
      </c>
      <c r="AU211" s="153" t="s">
        <v>133</v>
      </c>
      <c r="AV211" s="14" t="s">
        <v>133</v>
      </c>
      <c r="AW211" s="14" t="s">
        <v>30</v>
      </c>
      <c r="AX211" s="14" t="s">
        <v>73</v>
      </c>
      <c r="AY211" s="153" t="s">
        <v>125</v>
      </c>
    </row>
    <row r="212" spans="1:65" s="14" customFormat="1" x14ac:dyDescent="0.2">
      <c r="B212" s="152"/>
      <c r="C212" s="219"/>
      <c r="D212" s="216" t="s">
        <v>135</v>
      </c>
      <c r="E212" s="220" t="s">
        <v>1</v>
      </c>
      <c r="F212" s="221" t="s">
        <v>210</v>
      </c>
      <c r="G212" s="219"/>
      <c r="H212" s="222">
        <v>16.04</v>
      </c>
      <c r="I212" s="154"/>
      <c r="J212" s="219"/>
      <c r="L212" s="152"/>
      <c r="M212" s="155"/>
      <c r="N212" s="156"/>
      <c r="O212" s="156"/>
      <c r="P212" s="156"/>
      <c r="Q212" s="156"/>
      <c r="R212" s="156"/>
      <c r="S212" s="156"/>
      <c r="T212" s="157"/>
      <c r="AT212" s="153" t="s">
        <v>135</v>
      </c>
      <c r="AU212" s="153" t="s">
        <v>133</v>
      </c>
      <c r="AV212" s="14" t="s">
        <v>133</v>
      </c>
      <c r="AW212" s="14" t="s">
        <v>30</v>
      </c>
      <c r="AX212" s="14" t="s">
        <v>73</v>
      </c>
      <c r="AY212" s="153" t="s">
        <v>125</v>
      </c>
    </row>
    <row r="213" spans="1:65" s="2" customFormat="1" ht="24.2" customHeight="1" x14ac:dyDescent="0.2">
      <c r="A213" s="31"/>
      <c r="B213" s="137"/>
      <c r="C213" s="230" t="s">
        <v>244</v>
      </c>
      <c r="D213" s="230" t="s">
        <v>128</v>
      </c>
      <c r="E213" s="231" t="s">
        <v>245</v>
      </c>
      <c r="F213" s="229" t="s">
        <v>246</v>
      </c>
      <c r="G213" s="232" t="s">
        <v>131</v>
      </c>
      <c r="H213" s="233">
        <v>27.991</v>
      </c>
      <c r="I213" s="138"/>
      <c r="J213" s="239">
        <f>ROUND(I213*H213,2)</f>
        <v>0</v>
      </c>
      <c r="K213" s="139"/>
      <c r="L213" s="32"/>
      <c r="M213" s="140" t="s">
        <v>1</v>
      </c>
      <c r="N213" s="141" t="s">
        <v>39</v>
      </c>
      <c r="O213" s="57"/>
      <c r="P213" s="142">
        <f>O213*H213</f>
        <v>0</v>
      </c>
      <c r="Q213" s="142">
        <v>0</v>
      </c>
      <c r="R213" s="142">
        <f>Q213*H213</f>
        <v>0</v>
      </c>
      <c r="S213" s="142">
        <v>0.04</v>
      </c>
      <c r="T213" s="143">
        <f>S213*H213</f>
        <v>1.11964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44" t="s">
        <v>132</v>
      </c>
      <c r="AT213" s="144" t="s">
        <v>128</v>
      </c>
      <c r="AU213" s="144" t="s">
        <v>133</v>
      </c>
      <c r="AY213" s="16" t="s">
        <v>125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133</v>
      </c>
      <c r="BK213" s="145">
        <f>ROUND(I213*H213,2)</f>
        <v>0</v>
      </c>
      <c r="BL213" s="16" t="s">
        <v>132</v>
      </c>
      <c r="BM213" s="144" t="s">
        <v>247</v>
      </c>
    </row>
    <row r="214" spans="1:65" s="13" customFormat="1" x14ac:dyDescent="0.2">
      <c r="B214" s="146"/>
      <c r="C214" s="215"/>
      <c r="D214" s="216" t="s">
        <v>135</v>
      </c>
      <c r="E214" s="217" t="s">
        <v>1</v>
      </c>
      <c r="F214" s="218" t="s">
        <v>248</v>
      </c>
      <c r="G214" s="215"/>
      <c r="H214" s="217" t="s">
        <v>1</v>
      </c>
      <c r="I214" s="148"/>
      <c r="J214" s="215"/>
      <c r="L214" s="146"/>
      <c r="M214" s="149"/>
      <c r="N214" s="150"/>
      <c r="O214" s="150"/>
      <c r="P214" s="150"/>
      <c r="Q214" s="150"/>
      <c r="R214" s="150"/>
      <c r="S214" s="150"/>
      <c r="T214" s="151"/>
      <c r="AT214" s="147" t="s">
        <v>135</v>
      </c>
      <c r="AU214" s="147" t="s">
        <v>133</v>
      </c>
      <c r="AV214" s="13" t="s">
        <v>81</v>
      </c>
      <c r="AW214" s="13" t="s">
        <v>30</v>
      </c>
      <c r="AX214" s="13" t="s">
        <v>73</v>
      </c>
      <c r="AY214" s="147" t="s">
        <v>125</v>
      </c>
    </row>
    <row r="215" spans="1:65" s="14" customFormat="1" x14ac:dyDescent="0.2">
      <c r="B215" s="152"/>
      <c r="C215" s="219"/>
      <c r="D215" s="216" t="s">
        <v>135</v>
      </c>
      <c r="E215" s="220" t="s">
        <v>1</v>
      </c>
      <c r="F215" s="221" t="s">
        <v>249</v>
      </c>
      <c r="G215" s="219"/>
      <c r="H215" s="222">
        <v>27.991</v>
      </c>
      <c r="I215" s="154"/>
      <c r="J215" s="219"/>
      <c r="L215" s="152"/>
      <c r="M215" s="155"/>
      <c r="N215" s="156"/>
      <c r="O215" s="156"/>
      <c r="P215" s="156"/>
      <c r="Q215" s="156"/>
      <c r="R215" s="156"/>
      <c r="S215" s="156"/>
      <c r="T215" s="157"/>
      <c r="AT215" s="153" t="s">
        <v>135</v>
      </c>
      <c r="AU215" s="153" t="s">
        <v>133</v>
      </c>
      <c r="AV215" s="14" t="s">
        <v>133</v>
      </c>
      <c r="AW215" s="14" t="s">
        <v>30</v>
      </c>
      <c r="AX215" s="14" t="s">
        <v>73</v>
      </c>
      <c r="AY215" s="153" t="s">
        <v>125</v>
      </c>
    </row>
    <row r="216" spans="1:65" s="2" customFormat="1" ht="21.75" customHeight="1" x14ac:dyDescent="0.2">
      <c r="A216" s="31"/>
      <c r="B216" s="137"/>
      <c r="C216" s="230" t="s">
        <v>250</v>
      </c>
      <c r="D216" s="230" t="s">
        <v>128</v>
      </c>
      <c r="E216" s="231" t="s">
        <v>251</v>
      </c>
      <c r="F216" s="229" t="s">
        <v>252</v>
      </c>
      <c r="G216" s="232" t="s">
        <v>131</v>
      </c>
      <c r="H216" s="233">
        <v>3.6360000000000001</v>
      </c>
      <c r="I216" s="138"/>
      <c r="J216" s="239">
        <f>ROUND(I216*H216,2)</f>
        <v>0</v>
      </c>
      <c r="K216" s="139"/>
      <c r="L216" s="32"/>
      <c r="M216" s="140" t="s">
        <v>1</v>
      </c>
      <c r="N216" s="141" t="s">
        <v>39</v>
      </c>
      <c r="O216" s="57"/>
      <c r="P216" s="142">
        <f>O216*H216</f>
        <v>0</v>
      </c>
      <c r="Q216" s="142">
        <v>0</v>
      </c>
      <c r="R216" s="142">
        <f>Q216*H216</f>
        <v>0</v>
      </c>
      <c r="S216" s="142">
        <v>7.5999999999999998E-2</v>
      </c>
      <c r="T216" s="143">
        <f>S216*H216</f>
        <v>0.27633600000000003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44" t="s">
        <v>132</v>
      </c>
      <c r="AT216" s="144" t="s">
        <v>128</v>
      </c>
      <c r="AU216" s="144" t="s">
        <v>133</v>
      </c>
      <c r="AY216" s="16" t="s">
        <v>125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133</v>
      </c>
      <c r="BK216" s="145">
        <f>ROUND(I216*H216,2)</f>
        <v>0</v>
      </c>
      <c r="BL216" s="16" t="s">
        <v>132</v>
      </c>
      <c r="BM216" s="144" t="s">
        <v>253</v>
      </c>
    </row>
    <row r="217" spans="1:65" s="13" customFormat="1" x14ac:dyDescent="0.2">
      <c r="B217" s="146"/>
      <c r="C217" s="215"/>
      <c r="D217" s="216" t="s">
        <v>135</v>
      </c>
      <c r="E217" s="217" t="s">
        <v>1</v>
      </c>
      <c r="F217" s="218" t="s">
        <v>254</v>
      </c>
      <c r="G217" s="215"/>
      <c r="H217" s="217" t="s">
        <v>1</v>
      </c>
      <c r="I217" s="148"/>
      <c r="J217" s="215"/>
      <c r="L217" s="146"/>
      <c r="M217" s="149"/>
      <c r="N217" s="150"/>
      <c r="O217" s="150"/>
      <c r="P217" s="150"/>
      <c r="Q217" s="150"/>
      <c r="R217" s="150"/>
      <c r="S217" s="150"/>
      <c r="T217" s="151"/>
      <c r="AT217" s="147" t="s">
        <v>135</v>
      </c>
      <c r="AU217" s="147" t="s">
        <v>133</v>
      </c>
      <c r="AV217" s="13" t="s">
        <v>81</v>
      </c>
      <c r="AW217" s="13" t="s">
        <v>30</v>
      </c>
      <c r="AX217" s="13" t="s">
        <v>73</v>
      </c>
      <c r="AY217" s="147" t="s">
        <v>125</v>
      </c>
    </row>
    <row r="218" spans="1:65" s="14" customFormat="1" x14ac:dyDescent="0.2">
      <c r="B218" s="152"/>
      <c r="C218" s="219"/>
      <c r="D218" s="216" t="s">
        <v>135</v>
      </c>
      <c r="E218" s="220" t="s">
        <v>1</v>
      </c>
      <c r="F218" s="221" t="s">
        <v>137</v>
      </c>
      <c r="G218" s="219"/>
      <c r="H218" s="222">
        <v>1.8180000000000001</v>
      </c>
      <c r="I218" s="154"/>
      <c r="J218" s="219"/>
      <c r="L218" s="152"/>
      <c r="M218" s="155"/>
      <c r="N218" s="156"/>
      <c r="O218" s="156"/>
      <c r="P218" s="156"/>
      <c r="Q218" s="156"/>
      <c r="R218" s="156"/>
      <c r="S218" s="156"/>
      <c r="T218" s="157"/>
      <c r="AT218" s="153" t="s">
        <v>135</v>
      </c>
      <c r="AU218" s="153" t="s">
        <v>133</v>
      </c>
      <c r="AV218" s="14" t="s">
        <v>133</v>
      </c>
      <c r="AW218" s="14" t="s">
        <v>30</v>
      </c>
      <c r="AX218" s="14" t="s">
        <v>73</v>
      </c>
      <c r="AY218" s="153" t="s">
        <v>125</v>
      </c>
    </row>
    <row r="219" spans="1:65" s="13" customFormat="1" x14ac:dyDescent="0.2">
      <c r="B219" s="146"/>
      <c r="C219" s="215"/>
      <c r="D219" s="216" t="s">
        <v>135</v>
      </c>
      <c r="E219" s="217" t="s">
        <v>1</v>
      </c>
      <c r="F219" s="218" t="s">
        <v>255</v>
      </c>
      <c r="G219" s="215"/>
      <c r="H219" s="217" t="s">
        <v>1</v>
      </c>
      <c r="I219" s="148"/>
      <c r="J219" s="215"/>
      <c r="L219" s="146"/>
      <c r="M219" s="149"/>
      <c r="N219" s="150"/>
      <c r="O219" s="150"/>
      <c r="P219" s="150"/>
      <c r="Q219" s="150"/>
      <c r="R219" s="150"/>
      <c r="S219" s="150"/>
      <c r="T219" s="151"/>
      <c r="AT219" s="147" t="s">
        <v>135</v>
      </c>
      <c r="AU219" s="147" t="s">
        <v>133</v>
      </c>
      <c r="AV219" s="13" t="s">
        <v>81</v>
      </c>
      <c r="AW219" s="13" t="s">
        <v>30</v>
      </c>
      <c r="AX219" s="13" t="s">
        <v>73</v>
      </c>
      <c r="AY219" s="147" t="s">
        <v>125</v>
      </c>
    </row>
    <row r="220" spans="1:65" s="14" customFormat="1" x14ac:dyDescent="0.2">
      <c r="B220" s="152"/>
      <c r="C220" s="219"/>
      <c r="D220" s="216" t="s">
        <v>135</v>
      </c>
      <c r="E220" s="220" t="s">
        <v>1</v>
      </c>
      <c r="F220" s="221" t="s">
        <v>137</v>
      </c>
      <c r="G220" s="219"/>
      <c r="H220" s="222">
        <v>1.8180000000000001</v>
      </c>
      <c r="I220" s="154"/>
      <c r="J220" s="219"/>
      <c r="L220" s="152"/>
      <c r="M220" s="155"/>
      <c r="N220" s="156"/>
      <c r="O220" s="156"/>
      <c r="P220" s="156"/>
      <c r="Q220" s="156"/>
      <c r="R220" s="156"/>
      <c r="S220" s="156"/>
      <c r="T220" s="157"/>
      <c r="AT220" s="153" t="s">
        <v>135</v>
      </c>
      <c r="AU220" s="153" t="s">
        <v>133</v>
      </c>
      <c r="AV220" s="14" t="s">
        <v>133</v>
      </c>
      <c r="AW220" s="14" t="s">
        <v>30</v>
      </c>
      <c r="AX220" s="14" t="s">
        <v>73</v>
      </c>
      <c r="AY220" s="153" t="s">
        <v>125</v>
      </c>
    </row>
    <row r="221" spans="1:65" s="2" customFormat="1" ht="24.2" customHeight="1" x14ac:dyDescent="0.2">
      <c r="A221" s="31"/>
      <c r="B221" s="137"/>
      <c r="C221" s="230" t="s">
        <v>7</v>
      </c>
      <c r="D221" s="230" t="s">
        <v>128</v>
      </c>
      <c r="E221" s="231" t="s">
        <v>256</v>
      </c>
      <c r="F221" s="229" t="s">
        <v>257</v>
      </c>
      <c r="G221" s="232" t="s">
        <v>131</v>
      </c>
      <c r="H221" s="233">
        <v>3.69</v>
      </c>
      <c r="I221" s="138"/>
      <c r="J221" s="239">
        <f>ROUND(I221*H221,2)</f>
        <v>0</v>
      </c>
      <c r="K221" s="139"/>
      <c r="L221" s="32"/>
      <c r="M221" s="140" t="s">
        <v>1</v>
      </c>
      <c r="N221" s="141" t="s">
        <v>39</v>
      </c>
      <c r="O221" s="57"/>
      <c r="P221" s="142">
        <f>O221*H221</f>
        <v>0</v>
      </c>
      <c r="Q221" s="142">
        <v>0</v>
      </c>
      <c r="R221" s="142">
        <f>Q221*H221</f>
        <v>0</v>
      </c>
      <c r="S221" s="142">
        <v>0.36499999999999999</v>
      </c>
      <c r="T221" s="143">
        <f>S221*H221</f>
        <v>1.3468499999999999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44" t="s">
        <v>132</v>
      </c>
      <c r="AT221" s="144" t="s">
        <v>128</v>
      </c>
      <c r="AU221" s="144" t="s">
        <v>133</v>
      </c>
      <c r="AY221" s="16" t="s">
        <v>125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133</v>
      </c>
      <c r="BK221" s="145">
        <f>ROUND(I221*H221,2)</f>
        <v>0</v>
      </c>
      <c r="BL221" s="16" t="s">
        <v>132</v>
      </c>
      <c r="BM221" s="144" t="s">
        <v>258</v>
      </c>
    </row>
    <row r="222" spans="1:65" s="13" customFormat="1" x14ac:dyDescent="0.2">
      <c r="B222" s="146"/>
      <c r="C222" s="215"/>
      <c r="D222" s="216" t="s">
        <v>135</v>
      </c>
      <c r="E222" s="217" t="s">
        <v>1</v>
      </c>
      <c r="F222" s="218" t="s">
        <v>259</v>
      </c>
      <c r="G222" s="215"/>
      <c r="H222" s="217" t="s">
        <v>1</v>
      </c>
      <c r="I222" s="148"/>
      <c r="J222" s="215"/>
      <c r="L222" s="146"/>
      <c r="M222" s="149"/>
      <c r="N222" s="150"/>
      <c r="O222" s="150"/>
      <c r="P222" s="150"/>
      <c r="Q222" s="150"/>
      <c r="R222" s="150"/>
      <c r="S222" s="150"/>
      <c r="T222" s="151"/>
      <c r="AT222" s="147" t="s">
        <v>135</v>
      </c>
      <c r="AU222" s="147" t="s">
        <v>133</v>
      </c>
      <c r="AV222" s="13" t="s">
        <v>81</v>
      </c>
      <c r="AW222" s="13" t="s">
        <v>30</v>
      </c>
      <c r="AX222" s="13" t="s">
        <v>73</v>
      </c>
      <c r="AY222" s="147" t="s">
        <v>125</v>
      </c>
    </row>
    <row r="223" spans="1:65" s="14" customFormat="1" x14ac:dyDescent="0.2">
      <c r="B223" s="152"/>
      <c r="C223" s="219"/>
      <c r="D223" s="216" t="s">
        <v>135</v>
      </c>
      <c r="E223" s="220" t="s">
        <v>1</v>
      </c>
      <c r="F223" s="221" t="s">
        <v>260</v>
      </c>
      <c r="G223" s="219"/>
      <c r="H223" s="222">
        <v>3.69</v>
      </c>
      <c r="I223" s="154"/>
      <c r="J223" s="219"/>
      <c r="L223" s="152"/>
      <c r="M223" s="155"/>
      <c r="N223" s="156"/>
      <c r="O223" s="156"/>
      <c r="P223" s="156"/>
      <c r="Q223" s="156"/>
      <c r="R223" s="156"/>
      <c r="S223" s="156"/>
      <c r="T223" s="157"/>
      <c r="AT223" s="153" t="s">
        <v>135</v>
      </c>
      <c r="AU223" s="153" t="s">
        <v>133</v>
      </c>
      <c r="AV223" s="14" t="s">
        <v>133</v>
      </c>
      <c r="AW223" s="14" t="s">
        <v>30</v>
      </c>
      <c r="AX223" s="14" t="s">
        <v>73</v>
      </c>
      <c r="AY223" s="153" t="s">
        <v>125</v>
      </c>
    </row>
    <row r="224" spans="1:65" s="2" customFormat="1" ht="24.2" customHeight="1" x14ac:dyDescent="0.2">
      <c r="A224" s="31"/>
      <c r="B224" s="137"/>
      <c r="C224" s="230" t="s">
        <v>261</v>
      </c>
      <c r="D224" s="230" t="s">
        <v>128</v>
      </c>
      <c r="E224" s="231" t="s">
        <v>262</v>
      </c>
      <c r="F224" s="229" t="s">
        <v>263</v>
      </c>
      <c r="G224" s="232" t="s">
        <v>220</v>
      </c>
      <c r="H224" s="233">
        <v>0.35</v>
      </c>
      <c r="I224" s="138"/>
      <c r="J224" s="239">
        <f>ROUND(I224*H224,2)</f>
        <v>0</v>
      </c>
      <c r="K224" s="139"/>
      <c r="L224" s="32"/>
      <c r="M224" s="140" t="s">
        <v>1</v>
      </c>
      <c r="N224" s="141" t="s">
        <v>39</v>
      </c>
      <c r="O224" s="57"/>
      <c r="P224" s="142">
        <f>O224*H224</f>
        <v>0</v>
      </c>
      <c r="Q224" s="142">
        <v>1.2800000000000001E-3</v>
      </c>
      <c r="R224" s="142">
        <f>Q224*H224</f>
        <v>4.4799999999999999E-4</v>
      </c>
      <c r="S224" s="142">
        <v>2.1000000000000001E-2</v>
      </c>
      <c r="T224" s="143">
        <f>S224*H224</f>
        <v>7.3499999999999998E-3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44" t="s">
        <v>132</v>
      </c>
      <c r="AT224" s="144" t="s">
        <v>128</v>
      </c>
      <c r="AU224" s="144" t="s">
        <v>133</v>
      </c>
      <c r="AY224" s="16" t="s">
        <v>125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133</v>
      </c>
      <c r="BK224" s="145">
        <f>ROUND(I224*H224,2)</f>
        <v>0</v>
      </c>
      <c r="BL224" s="16" t="s">
        <v>132</v>
      </c>
      <c r="BM224" s="144" t="s">
        <v>264</v>
      </c>
    </row>
    <row r="225" spans="1:65" s="14" customFormat="1" x14ac:dyDescent="0.2">
      <c r="B225" s="152"/>
      <c r="C225" s="219"/>
      <c r="D225" s="216" t="s">
        <v>135</v>
      </c>
      <c r="E225" s="220" t="s">
        <v>1</v>
      </c>
      <c r="F225" s="221" t="s">
        <v>265</v>
      </c>
      <c r="G225" s="219"/>
      <c r="H225" s="222">
        <v>0.35</v>
      </c>
      <c r="I225" s="154"/>
      <c r="J225" s="219"/>
      <c r="L225" s="152"/>
      <c r="M225" s="155"/>
      <c r="N225" s="156"/>
      <c r="O225" s="156"/>
      <c r="P225" s="156"/>
      <c r="Q225" s="156"/>
      <c r="R225" s="156"/>
      <c r="S225" s="156"/>
      <c r="T225" s="157"/>
      <c r="AT225" s="153" t="s">
        <v>135</v>
      </c>
      <c r="AU225" s="153" t="s">
        <v>133</v>
      </c>
      <c r="AV225" s="14" t="s">
        <v>133</v>
      </c>
      <c r="AW225" s="14" t="s">
        <v>30</v>
      </c>
      <c r="AX225" s="14" t="s">
        <v>73</v>
      </c>
      <c r="AY225" s="153" t="s">
        <v>125</v>
      </c>
    </row>
    <row r="226" spans="1:65" s="2" customFormat="1" ht="24.2" customHeight="1" x14ac:dyDescent="0.2">
      <c r="A226" s="31"/>
      <c r="B226" s="137"/>
      <c r="C226" s="230" t="s">
        <v>266</v>
      </c>
      <c r="D226" s="230" t="s">
        <v>128</v>
      </c>
      <c r="E226" s="231" t="s">
        <v>267</v>
      </c>
      <c r="F226" s="229" t="s">
        <v>268</v>
      </c>
      <c r="G226" s="232" t="s">
        <v>220</v>
      </c>
      <c r="H226" s="233">
        <v>10</v>
      </c>
      <c r="I226" s="138"/>
      <c r="J226" s="239">
        <f>ROUND(I226*H226,2)</f>
        <v>0</v>
      </c>
      <c r="K226" s="139"/>
      <c r="L226" s="32"/>
      <c r="M226" s="140" t="s">
        <v>1</v>
      </c>
      <c r="N226" s="141" t="s">
        <v>39</v>
      </c>
      <c r="O226" s="57"/>
      <c r="P226" s="142">
        <f>O226*H226</f>
        <v>0</v>
      </c>
      <c r="Q226" s="142">
        <v>8.0000000000000007E-5</v>
      </c>
      <c r="R226" s="142">
        <f>Q226*H226</f>
        <v>8.0000000000000004E-4</v>
      </c>
      <c r="S226" s="142">
        <v>0</v>
      </c>
      <c r="T226" s="14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44" t="s">
        <v>132</v>
      </c>
      <c r="AT226" s="144" t="s">
        <v>128</v>
      </c>
      <c r="AU226" s="144" t="s">
        <v>133</v>
      </c>
      <c r="AY226" s="16" t="s">
        <v>125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133</v>
      </c>
      <c r="BK226" s="145">
        <f>ROUND(I226*H226,2)</f>
        <v>0</v>
      </c>
      <c r="BL226" s="16" t="s">
        <v>132</v>
      </c>
      <c r="BM226" s="144" t="s">
        <v>269</v>
      </c>
    </row>
    <row r="227" spans="1:65" s="13" customFormat="1" x14ac:dyDescent="0.2">
      <c r="B227" s="146"/>
      <c r="C227" s="215"/>
      <c r="D227" s="216" t="s">
        <v>135</v>
      </c>
      <c r="E227" s="217" t="s">
        <v>1</v>
      </c>
      <c r="F227" s="218" t="s">
        <v>270</v>
      </c>
      <c r="G227" s="215"/>
      <c r="H227" s="217" t="s">
        <v>1</v>
      </c>
      <c r="I227" s="148"/>
      <c r="J227" s="215"/>
      <c r="L227" s="146"/>
      <c r="M227" s="149"/>
      <c r="N227" s="150"/>
      <c r="O227" s="150"/>
      <c r="P227" s="150"/>
      <c r="Q227" s="150"/>
      <c r="R227" s="150"/>
      <c r="S227" s="150"/>
      <c r="T227" s="151"/>
      <c r="AT227" s="147" t="s">
        <v>135</v>
      </c>
      <c r="AU227" s="147" t="s">
        <v>133</v>
      </c>
      <c r="AV227" s="13" t="s">
        <v>81</v>
      </c>
      <c r="AW227" s="13" t="s">
        <v>30</v>
      </c>
      <c r="AX227" s="13" t="s">
        <v>73</v>
      </c>
      <c r="AY227" s="147" t="s">
        <v>125</v>
      </c>
    </row>
    <row r="228" spans="1:65" s="14" customFormat="1" x14ac:dyDescent="0.2">
      <c r="B228" s="152"/>
      <c r="C228" s="219"/>
      <c r="D228" s="216" t="s">
        <v>135</v>
      </c>
      <c r="E228" s="220" t="s">
        <v>1</v>
      </c>
      <c r="F228" s="221" t="s">
        <v>271</v>
      </c>
      <c r="G228" s="219"/>
      <c r="H228" s="222">
        <v>10</v>
      </c>
      <c r="I228" s="154"/>
      <c r="J228" s="219"/>
      <c r="L228" s="152"/>
      <c r="M228" s="155"/>
      <c r="N228" s="156"/>
      <c r="O228" s="156"/>
      <c r="P228" s="156"/>
      <c r="Q228" s="156"/>
      <c r="R228" s="156"/>
      <c r="S228" s="156"/>
      <c r="T228" s="157"/>
      <c r="AT228" s="153" t="s">
        <v>135</v>
      </c>
      <c r="AU228" s="153" t="s">
        <v>133</v>
      </c>
      <c r="AV228" s="14" t="s">
        <v>133</v>
      </c>
      <c r="AW228" s="14" t="s">
        <v>30</v>
      </c>
      <c r="AX228" s="14" t="s">
        <v>73</v>
      </c>
      <c r="AY228" s="153" t="s">
        <v>125</v>
      </c>
    </row>
    <row r="229" spans="1:65" s="2" customFormat="1" ht="24.2" customHeight="1" x14ac:dyDescent="0.2">
      <c r="A229" s="31"/>
      <c r="B229" s="137"/>
      <c r="C229" s="230" t="s">
        <v>272</v>
      </c>
      <c r="D229" s="230" t="s">
        <v>128</v>
      </c>
      <c r="E229" s="231" t="s">
        <v>273</v>
      </c>
      <c r="F229" s="229" t="s">
        <v>274</v>
      </c>
      <c r="G229" s="232" t="s">
        <v>131</v>
      </c>
      <c r="H229" s="233">
        <v>3.3</v>
      </c>
      <c r="I229" s="138"/>
      <c r="J229" s="239">
        <f>ROUND(I229*H229,2)</f>
        <v>0</v>
      </c>
      <c r="K229" s="139"/>
      <c r="L229" s="32"/>
      <c r="M229" s="140" t="s">
        <v>1</v>
      </c>
      <c r="N229" s="141" t="s">
        <v>39</v>
      </c>
      <c r="O229" s="57"/>
      <c r="P229" s="142">
        <f>O229*H229</f>
        <v>0</v>
      </c>
      <c r="Q229" s="142">
        <v>0</v>
      </c>
      <c r="R229" s="142">
        <f>Q229*H229</f>
        <v>0</v>
      </c>
      <c r="S229" s="142">
        <v>6.8000000000000005E-2</v>
      </c>
      <c r="T229" s="143">
        <f>S229*H229</f>
        <v>0.22440000000000002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4" t="s">
        <v>132</v>
      </c>
      <c r="AT229" s="144" t="s">
        <v>128</v>
      </c>
      <c r="AU229" s="144" t="s">
        <v>133</v>
      </c>
      <c r="AY229" s="16" t="s">
        <v>125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133</v>
      </c>
      <c r="BK229" s="145">
        <f>ROUND(I229*H229,2)</f>
        <v>0</v>
      </c>
      <c r="BL229" s="16" t="s">
        <v>132</v>
      </c>
      <c r="BM229" s="144" t="s">
        <v>275</v>
      </c>
    </row>
    <row r="230" spans="1:65" s="13" customFormat="1" x14ac:dyDescent="0.2">
      <c r="B230" s="146"/>
      <c r="C230" s="215"/>
      <c r="D230" s="216" t="s">
        <v>135</v>
      </c>
      <c r="E230" s="217" t="s">
        <v>1</v>
      </c>
      <c r="F230" s="218" t="s">
        <v>276</v>
      </c>
      <c r="G230" s="215"/>
      <c r="H230" s="217" t="s">
        <v>1</v>
      </c>
      <c r="I230" s="148"/>
      <c r="J230" s="215"/>
      <c r="L230" s="146"/>
      <c r="M230" s="149"/>
      <c r="N230" s="150"/>
      <c r="O230" s="150"/>
      <c r="P230" s="150"/>
      <c r="Q230" s="150"/>
      <c r="R230" s="150"/>
      <c r="S230" s="150"/>
      <c r="T230" s="151"/>
      <c r="AT230" s="147" t="s">
        <v>135</v>
      </c>
      <c r="AU230" s="147" t="s">
        <v>133</v>
      </c>
      <c r="AV230" s="13" t="s">
        <v>81</v>
      </c>
      <c r="AW230" s="13" t="s">
        <v>30</v>
      </c>
      <c r="AX230" s="13" t="s">
        <v>73</v>
      </c>
      <c r="AY230" s="147" t="s">
        <v>125</v>
      </c>
    </row>
    <row r="231" spans="1:65" s="14" customFormat="1" x14ac:dyDescent="0.2">
      <c r="B231" s="152"/>
      <c r="C231" s="219"/>
      <c r="D231" s="216" t="s">
        <v>135</v>
      </c>
      <c r="E231" s="220" t="s">
        <v>1</v>
      </c>
      <c r="F231" s="221" t="s">
        <v>277</v>
      </c>
      <c r="G231" s="219"/>
      <c r="H231" s="222">
        <v>1.65</v>
      </c>
      <c r="I231" s="154"/>
      <c r="J231" s="219"/>
      <c r="L231" s="152"/>
      <c r="M231" s="155"/>
      <c r="N231" s="156"/>
      <c r="O231" s="156"/>
      <c r="P231" s="156"/>
      <c r="Q231" s="156"/>
      <c r="R231" s="156"/>
      <c r="S231" s="156"/>
      <c r="T231" s="157"/>
      <c r="AT231" s="153" t="s">
        <v>135</v>
      </c>
      <c r="AU231" s="153" t="s">
        <v>133</v>
      </c>
      <c r="AV231" s="14" t="s">
        <v>133</v>
      </c>
      <c r="AW231" s="14" t="s">
        <v>30</v>
      </c>
      <c r="AX231" s="14" t="s">
        <v>73</v>
      </c>
      <c r="AY231" s="153" t="s">
        <v>125</v>
      </c>
    </row>
    <row r="232" spans="1:65" s="14" customFormat="1" x14ac:dyDescent="0.2">
      <c r="B232" s="152"/>
      <c r="C232" s="219"/>
      <c r="D232" s="216" t="s">
        <v>135</v>
      </c>
      <c r="E232" s="220" t="s">
        <v>1</v>
      </c>
      <c r="F232" s="221" t="s">
        <v>278</v>
      </c>
      <c r="G232" s="219"/>
      <c r="H232" s="222">
        <v>1.65</v>
      </c>
      <c r="I232" s="154"/>
      <c r="J232" s="219"/>
      <c r="L232" s="152"/>
      <c r="M232" s="155"/>
      <c r="N232" s="156"/>
      <c r="O232" s="156"/>
      <c r="P232" s="156"/>
      <c r="Q232" s="156"/>
      <c r="R232" s="156"/>
      <c r="S232" s="156"/>
      <c r="T232" s="157"/>
      <c r="AT232" s="153" t="s">
        <v>135</v>
      </c>
      <c r="AU232" s="153" t="s">
        <v>133</v>
      </c>
      <c r="AV232" s="14" t="s">
        <v>133</v>
      </c>
      <c r="AW232" s="14" t="s">
        <v>30</v>
      </c>
      <c r="AX232" s="14" t="s">
        <v>73</v>
      </c>
      <c r="AY232" s="153" t="s">
        <v>125</v>
      </c>
    </row>
    <row r="233" spans="1:65" s="12" customFormat="1" ht="22.9" customHeight="1" x14ac:dyDescent="0.2">
      <c r="B233" s="126"/>
      <c r="C233" s="212"/>
      <c r="D233" s="213" t="s">
        <v>72</v>
      </c>
      <c r="E233" s="214" t="s">
        <v>279</v>
      </c>
      <c r="F233" s="214" t="s">
        <v>280</v>
      </c>
      <c r="G233" s="212"/>
      <c r="H233" s="212"/>
      <c r="I233" s="129"/>
      <c r="J233" s="227">
        <f>BK233</f>
        <v>0</v>
      </c>
      <c r="L233" s="126"/>
      <c r="M233" s="131"/>
      <c r="N233" s="132"/>
      <c r="O233" s="132"/>
      <c r="P233" s="133">
        <f>SUM(P234:P240)</f>
        <v>0</v>
      </c>
      <c r="Q233" s="132"/>
      <c r="R233" s="133">
        <f>SUM(R234:R240)</f>
        <v>0</v>
      </c>
      <c r="S233" s="132"/>
      <c r="T233" s="134">
        <f>SUM(T234:T240)</f>
        <v>0</v>
      </c>
      <c r="AR233" s="127" t="s">
        <v>81</v>
      </c>
      <c r="AT233" s="135" t="s">
        <v>72</v>
      </c>
      <c r="AU233" s="135" t="s">
        <v>81</v>
      </c>
      <c r="AY233" s="127" t="s">
        <v>125</v>
      </c>
      <c r="BK233" s="136">
        <f>SUM(BK234:BK240)</f>
        <v>0</v>
      </c>
    </row>
    <row r="234" spans="1:65" s="2" customFormat="1" ht="24.2" customHeight="1" x14ac:dyDescent="0.2">
      <c r="A234" s="31"/>
      <c r="B234" s="137"/>
      <c r="C234" s="230" t="s">
        <v>281</v>
      </c>
      <c r="D234" s="230" t="s">
        <v>128</v>
      </c>
      <c r="E234" s="231" t="s">
        <v>282</v>
      </c>
      <c r="F234" s="229" t="s">
        <v>283</v>
      </c>
      <c r="G234" s="232" t="s">
        <v>284</v>
      </c>
      <c r="H234" s="233">
        <v>4.1669999999999998</v>
      </c>
      <c r="I234" s="138"/>
      <c r="J234" s="239">
        <f>ROUND(I234*H234,2)</f>
        <v>0</v>
      </c>
      <c r="K234" s="139"/>
      <c r="L234" s="32"/>
      <c r="M234" s="140" t="s">
        <v>1</v>
      </c>
      <c r="N234" s="141" t="s">
        <v>39</v>
      </c>
      <c r="O234" s="57"/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44" t="s">
        <v>132</v>
      </c>
      <c r="AT234" s="144" t="s">
        <v>128</v>
      </c>
      <c r="AU234" s="144" t="s">
        <v>133</v>
      </c>
      <c r="AY234" s="16" t="s">
        <v>125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133</v>
      </c>
      <c r="BK234" s="145">
        <f>ROUND(I234*H234,2)</f>
        <v>0</v>
      </c>
      <c r="BL234" s="16" t="s">
        <v>132</v>
      </c>
      <c r="BM234" s="144" t="s">
        <v>285</v>
      </c>
    </row>
    <row r="235" spans="1:65" s="2" customFormat="1" ht="21.75" customHeight="1" x14ac:dyDescent="0.2">
      <c r="A235" s="31"/>
      <c r="B235" s="137"/>
      <c r="C235" s="230" t="s">
        <v>286</v>
      </c>
      <c r="D235" s="230" t="s">
        <v>128</v>
      </c>
      <c r="E235" s="231" t="s">
        <v>287</v>
      </c>
      <c r="F235" s="229" t="s">
        <v>288</v>
      </c>
      <c r="G235" s="232" t="s">
        <v>220</v>
      </c>
      <c r="H235" s="233">
        <v>20</v>
      </c>
      <c r="I235" s="138"/>
      <c r="J235" s="239">
        <f>ROUND(I235*H235,2)</f>
        <v>0</v>
      </c>
      <c r="K235" s="139"/>
      <c r="L235" s="32"/>
      <c r="M235" s="140" t="s">
        <v>1</v>
      </c>
      <c r="N235" s="141" t="s">
        <v>39</v>
      </c>
      <c r="O235" s="57"/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44" t="s">
        <v>132</v>
      </c>
      <c r="AT235" s="144" t="s">
        <v>128</v>
      </c>
      <c r="AU235" s="144" t="s">
        <v>133</v>
      </c>
      <c r="AY235" s="16" t="s">
        <v>125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133</v>
      </c>
      <c r="BK235" s="145">
        <f>ROUND(I235*H235,2)</f>
        <v>0</v>
      </c>
      <c r="BL235" s="16" t="s">
        <v>132</v>
      </c>
      <c r="BM235" s="144" t="s">
        <v>289</v>
      </c>
    </row>
    <row r="236" spans="1:65" s="14" customFormat="1" x14ac:dyDescent="0.2">
      <c r="B236" s="152"/>
      <c r="C236" s="219"/>
      <c r="D236" s="216" t="s">
        <v>135</v>
      </c>
      <c r="E236" s="220" t="s">
        <v>1</v>
      </c>
      <c r="F236" s="221" t="s">
        <v>290</v>
      </c>
      <c r="G236" s="219"/>
      <c r="H236" s="222">
        <v>20</v>
      </c>
      <c r="I236" s="154"/>
      <c r="J236" s="219"/>
      <c r="L236" s="152"/>
      <c r="M236" s="155"/>
      <c r="N236" s="156"/>
      <c r="O236" s="156"/>
      <c r="P236" s="156"/>
      <c r="Q236" s="156"/>
      <c r="R236" s="156"/>
      <c r="S236" s="156"/>
      <c r="T236" s="157"/>
      <c r="AT236" s="153" t="s">
        <v>135</v>
      </c>
      <c r="AU236" s="153" t="s">
        <v>133</v>
      </c>
      <c r="AV236" s="14" t="s">
        <v>133</v>
      </c>
      <c r="AW236" s="14" t="s">
        <v>30</v>
      </c>
      <c r="AX236" s="14" t="s">
        <v>73</v>
      </c>
      <c r="AY236" s="153" t="s">
        <v>125</v>
      </c>
    </row>
    <row r="237" spans="1:65" s="2" customFormat="1" ht="24.2" customHeight="1" x14ac:dyDescent="0.2">
      <c r="A237" s="31"/>
      <c r="B237" s="137"/>
      <c r="C237" s="230" t="s">
        <v>291</v>
      </c>
      <c r="D237" s="230" t="s">
        <v>128</v>
      </c>
      <c r="E237" s="231" t="s">
        <v>292</v>
      </c>
      <c r="F237" s="229" t="s">
        <v>293</v>
      </c>
      <c r="G237" s="232" t="s">
        <v>284</v>
      </c>
      <c r="H237" s="233">
        <v>4.1669999999999998</v>
      </c>
      <c r="I237" s="138"/>
      <c r="J237" s="239">
        <f>ROUND(I237*H237,2)</f>
        <v>0</v>
      </c>
      <c r="K237" s="139"/>
      <c r="L237" s="32"/>
      <c r="M237" s="140" t="s">
        <v>1</v>
      </c>
      <c r="N237" s="141" t="s">
        <v>39</v>
      </c>
      <c r="O237" s="57"/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44" t="s">
        <v>132</v>
      </c>
      <c r="AT237" s="144" t="s">
        <v>128</v>
      </c>
      <c r="AU237" s="144" t="s">
        <v>133</v>
      </c>
      <c r="AY237" s="16" t="s">
        <v>125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6" t="s">
        <v>133</v>
      </c>
      <c r="BK237" s="145">
        <f>ROUND(I237*H237,2)</f>
        <v>0</v>
      </c>
      <c r="BL237" s="16" t="s">
        <v>132</v>
      </c>
      <c r="BM237" s="144" t="s">
        <v>294</v>
      </c>
    </row>
    <row r="238" spans="1:65" s="2" customFormat="1" ht="24.2" customHeight="1" x14ac:dyDescent="0.2">
      <c r="A238" s="31"/>
      <c r="B238" s="137"/>
      <c r="C238" s="230" t="s">
        <v>295</v>
      </c>
      <c r="D238" s="230" t="s">
        <v>128</v>
      </c>
      <c r="E238" s="231" t="s">
        <v>296</v>
      </c>
      <c r="F238" s="229" t="s">
        <v>297</v>
      </c>
      <c r="G238" s="232" t="s">
        <v>284</v>
      </c>
      <c r="H238" s="233">
        <v>20.835000000000001</v>
      </c>
      <c r="I238" s="138"/>
      <c r="J238" s="239">
        <f>ROUND(I238*H238,2)</f>
        <v>0</v>
      </c>
      <c r="K238" s="139"/>
      <c r="L238" s="32"/>
      <c r="M238" s="140" t="s">
        <v>1</v>
      </c>
      <c r="N238" s="141" t="s">
        <v>39</v>
      </c>
      <c r="O238" s="57"/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44" t="s">
        <v>132</v>
      </c>
      <c r="AT238" s="144" t="s">
        <v>128</v>
      </c>
      <c r="AU238" s="144" t="s">
        <v>133</v>
      </c>
      <c r="AY238" s="16" t="s">
        <v>125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133</v>
      </c>
      <c r="BK238" s="145">
        <f>ROUND(I238*H238,2)</f>
        <v>0</v>
      </c>
      <c r="BL238" s="16" t="s">
        <v>132</v>
      </c>
      <c r="BM238" s="144" t="s">
        <v>298</v>
      </c>
    </row>
    <row r="239" spans="1:65" s="14" customFormat="1" x14ac:dyDescent="0.2">
      <c r="B239" s="152"/>
      <c r="C239" s="219"/>
      <c r="D239" s="216" t="s">
        <v>135</v>
      </c>
      <c r="E239" s="219"/>
      <c r="F239" s="221" t="s">
        <v>299</v>
      </c>
      <c r="G239" s="219"/>
      <c r="H239" s="222">
        <v>20.835000000000001</v>
      </c>
      <c r="I239" s="154"/>
      <c r="J239" s="219"/>
      <c r="L239" s="152"/>
      <c r="M239" s="155"/>
      <c r="N239" s="156"/>
      <c r="O239" s="156"/>
      <c r="P239" s="156"/>
      <c r="Q239" s="156"/>
      <c r="R239" s="156"/>
      <c r="S239" s="156"/>
      <c r="T239" s="157"/>
      <c r="AT239" s="153" t="s">
        <v>135</v>
      </c>
      <c r="AU239" s="153" t="s">
        <v>133</v>
      </c>
      <c r="AV239" s="14" t="s">
        <v>133</v>
      </c>
      <c r="AW239" s="14" t="s">
        <v>3</v>
      </c>
      <c r="AX239" s="14" t="s">
        <v>81</v>
      </c>
      <c r="AY239" s="153" t="s">
        <v>125</v>
      </c>
    </row>
    <row r="240" spans="1:65" s="2" customFormat="1" ht="33" customHeight="1" x14ac:dyDescent="0.2">
      <c r="A240" s="31"/>
      <c r="B240" s="137"/>
      <c r="C240" s="230" t="s">
        <v>300</v>
      </c>
      <c r="D240" s="230" t="s">
        <v>128</v>
      </c>
      <c r="E240" s="231" t="s">
        <v>301</v>
      </c>
      <c r="F240" s="229" t="s">
        <v>302</v>
      </c>
      <c r="G240" s="232" t="s">
        <v>284</v>
      </c>
      <c r="H240" s="233">
        <v>3.9390000000000001</v>
      </c>
      <c r="I240" s="138"/>
      <c r="J240" s="239">
        <f>ROUND(I240*H240,2)</f>
        <v>0</v>
      </c>
      <c r="K240" s="139"/>
      <c r="L240" s="32"/>
      <c r="M240" s="140" t="s">
        <v>1</v>
      </c>
      <c r="N240" s="141" t="s">
        <v>39</v>
      </c>
      <c r="O240" s="57"/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44" t="s">
        <v>132</v>
      </c>
      <c r="AT240" s="144" t="s">
        <v>128</v>
      </c>
      <c r="AU240" s="144" t="s">
        <v>133</v>
      </c>
      <c r="AY240" s="16" t="s">
        <v>125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133</v>
      </c>
      <c r="BK240" s="145">
        <f>ROUND(I240*H240,2)</f>
        <v>0</v>
      </c>
      <c r="BL240" s="16" t="s">
        <v>132</v>
      </c>
      <c r="BM240" s="144" t="s">
        <v>303</v>
      </c>
    </row>
    <row r="241" spans="1:65" s="12" customFormat="1" ht="22.9" customHeight="1" x14ac:dyDescent="0.2">
      <c r="B241" s="126"/>
      <c r="C241" s="212"/>
      <c r="D241" s="213" t="s">
        <v>72</v>
      </c>
      <c r="E241" s="214" t="s">
        <v>304</v>
      </c>
      <c r="F241" s="214" t="s">
        <v>305</v>
      </c>
      <c r="G241" s="212"/>
      <c r="H241" s="212"/>
      <c r="I241" s="129"/>
      <c r="J241" s="227">
        <f>BK241</f>
        <v>0</v>
      </c>
      <c r="L241" s="126"/>
      <c r="M241" s="131"/>
      <c r="N241" s="132"/>
      <c r="O241" s="132"/>
      <c r="P241" s="133">
        <f>P242</f>
        <v>0</v>
      </c>
      <c r="Q241" s="132"/>
      <c r="R241" s="133">
        <f>R242</f>
        <v>0</v>
      </c>
      <c r="S241" s="132"/>
      <c r="T241" s="134">
        <f>T242</f>
        <v>0</v>
      </c>
      <c r="AR241" s="127" t="s">
        <v>81</v>
      </c>
      <c r="AT241" s="135" t="s">
        <v>72</v>
      </c>
      <c r="AU241" s="135" t="s">
        <v>81</v>
      </c>
      <c r="AY241" s="127" t="s">
        <v>125</v>
      </c>
      <c r="BK241" s="136">
        <f>BK242</f>
        <v>0</v>
      </c>
    </row>
    <row r="242" spans="1:65" s="2" customFormat="1" ht="21.75" customHeight="1" x14ac:dyDescent="0.2">
      <c r="A242" s="31"/>
      <c r="B242" s="137"/>
      <c r="C242" s="230" t="s">
        <v>306</v>
      </c>
      <c r="D242" s="230" t="s">
        <v>128</v>
      </c>
      <c r="E242" s="231" t="s">
        <v>307</v>
      </c>
      <c r="F242" s="229" t="s">
        <v>308</v>
      </c>
      <c r="G242" s="232" t="s">
        <v>284</v>
      </c>
      <c r="H242" s="233">
        <v>3.2149999999999999</v>
      </c>
      <c r="I242" s="138"/>
      <c r="J242" s="239">
        <f>ROUND(I242*H242,2)</f>
        <v>0</v>
      </c>
      <c r="K242" s="139"/>
      <c r="L242" s="32"/>
      <c r="M242" s="140" t="s">
        <v>1</v>
      </c>
      <c r="N242" s="141" t="s">
        <v>39</v>
      </c>
      <c r="O242" s="57"/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44" t="s">
        <v>132</v>
      </c>
      <c r="AT242" s="144" t="s">
        <v>128</v>
      </c>
      <c r="AU242" s="144" t="s">
        <v>133</v>
      </c>
      <c r="AY242" s="16" t="s">
        <v>125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133</v>
      </c>
      <c r="BK242" s="145">
        <f>ROUND(I242*H242,2)</f>
        <v>0</v>
      </c>
      <c r="BL242" s="16" t="s">
        <v>132</v>
      </c>
      <c r="BM242" s="144" t="s">
        <v>309</v>
      </c>
    </row>
    <row r="243" spans="1:65" s="12" customFormat="1" ht="25.9" customHeight="1" x14ac:dyDescent="0.2">
      <c r="B243" s="126"/>
      <c r="C243" s="212"/>
      <c r="D243" s="213" t="s">
        <v>72</v>
      </c>
      <c r="E243" s="223" t="s">
        <v>310</v>
      </c>
      <c r="F243" s="223" t="s">
        <v>311</v>
      </c>
      <c r="G243" s="212"/>
      <c r="H243" s="212"/>
      <c r="I243" s="129"/>
      <c r="J243" s="228">
        <f>BK243</f>
        <v>0</v>
      </c>
      <c r="L243" s="126"/>
      <c r="M243" s="131"/>
      <c r="N243" s="132"/>
      <c r="O243" s="132"/>
      <c r="P243" s="133">
        <f>P244+P251+P255+P263+P287+P317+P323+P347+P413+P441+P472</f>
        <v>0</v>
      </c>
      <c r="Q243" s="132"/>
      <c r="R243" s="133">
        <f>R244+R251+R255+R263+R287+R317+R323+R347+R413+R441+R472</f>
        <v>2.9125315699999996</v>
      </c>
      <c r="S243" s="132"/>
      <c r="T243" s="134">
        <f>T244+T251+T255+T263+T287+T317+T323+T347+T413+T441+T472</f>
        <v>1.1885124</v>
      </c>
      <c r="AR243" s="127" t="s">
        <v>133</v>
      </c>
      <c r="AT243" s="135" t="s">
        <v>72</v>
      </c>
      <c r="AU243" s="135" t="s">
        <v>73</v>
      </c>
      <c r="AY243" s="127" t="s">
        <v>125</v>
      </c>
      <c r="BK243" s="136">
        <f>BK244+BK251+BK255+BK263+BK287+BK317+BK323+BK347+BK413+BK441+BK472</f>
        <v>0</v>
      </c>
    </row>
    <row r="244" spans="1:65" s="12" customFormat="1" ht="22.9" customHeight="1" x14ac:dyDescent="0.2">
      <c r="B244" s="126"/>
      <c r="C244" s="212"/>
      <c r="D244" s="213" t="s">
        <v>72</v>
      </c>
      <c r="E244" s="214" t="s">
        <v>312</v>
      </c>
      <c r="F244" s="214" t="s">
        <v>313</v>
      </c>
      <c r="G244" s="212"/>
      <c r="H244" s="212"/>
      <c r="I244" s="129"/>
      <c r="J244" s="227">
        <f>BK244</f>
        <v>0</v>
      </c>
      <c r="L244" s="126"/>
      <c r="M244" s="131"/>
      <c r="N244" s="132"/>
      <c r="O244" s="132"/>
      <c r="P244" s="133">
        <f>SUM(P245:P250)</f>
        <v>0</v>
      </c>
      <c r="Q244" s="132"/>
      <c r="R244" s="133">
        <f>SUM(R245:R250)</f>
        <v>4.9300000000000004E-3</v>
      </c>
      <c r="S244" s="132"/>
      <c r="T244" s="134">
        <f>SUM(T245:T250)</f>
        <v>1.84E-2</v>
      </c>
      <c r="AR244" s="127" t="s">
        <v>133</v>
      </c>
      <c r="AT244" s="135" t="s">
        <v>72</v>
      </c>
      <c r="AU244" s="135" t="s">
        <v>81</v>
      </c>
      <c r="AY244" s="127" t="s">
        <v>125</v>
      </c>
      <c r="BK244" s="136">
        <f>SUM(BK245:BK250)</f>
        <v>0</v>
      </c>
    </row>
    <row r="245" spans="1:65" s="2" customFormat="1" ht="24.2" customHeight="1" x14ac:dyDescent="0.2">
      <c r="A245" s="31"/>
      <c r="B245" s="137"/>
      <c r="C245" s="230" t="s">
        <v>314</v>
      </c>
      <c r="D245" s="230" t="s">
        <v>128</v>
      </c>
      <c r="E245" s="231" t="s">
        <v>315</v>
      </c>
      <c r="F245" s="229" t="s">
        <v>316</v>
      </c>
      <c r="G245" s="232" t="s">
        <v>317</v>
      </c>
      <c r="H245" s="233">
        <v>2</v>
      </c>
      <c r="I245" s="138"/>
      <c r="J245" s="239">
        <f>ROUND(I245*H245,2)</f>
        <v>0</v>
      </c>
      <c r="K245" s="139"/>
      <c r="L245" s="32"/>
      <c r="M245" s="140" t="s">
        <v>1</v>
      </c>
      <c r="N245" s="141" t="s">
        <v>39</v>
      </c>
      <c r="O245" s="57"/>
      <c r="P245" s="142">
        <f>O245*H245</f>
        <v>0</v>
      </c>
      <c r="Q245" s="142">
        <v>0</v>
      </c>
      <c r="R245" s="142">
        <f>Q245*H245</f>
        <v>0</v>
      </c>
      <c r="S245" s="142">
        <v>9.1999999999999998E-3</v>
      </c>
      <c r="T245" s="143">
        <f>S245*H245</f>
        <v>1.84E-2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44" t="s">
        <v>230</v>
      </c>
      <c r="AT245" s="144" t="s">
        <v>128</v>
      </c>
      <c r="AU245" s="144" t="s">
        <v>133</v>
      </c>
      <c r="AY245" s="16" t="s">
        <v>125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133</v>
      </c>
      <c r="BK245" s="145">
        <f>ROUND(I245*H245,2)</f>
        <v>0</v>
      </c>
      <c r="BL245" s="16" t="s">
        <v>230</v>
      </c>
      <c r="BM245" s="144" t="s">
        <v>318</v>
      </c>
    </row>
    <row r="246" spans="1:65" s="14" customFormat="1" x14ac:dyDescent="0.2">
      <c r="B246" s="152"/>
      <c r="C246" s="219"/>
      <c r="D246" s="216" t="s">
        <v>135</v>
      </c>
      <c r="E246" s="220" t="s">
        <v>1</v>
      </c>
      <c r="F246" s="221" t="s">
        <v>319</v>
      </c>
      <c r="G246" s="219"/>
      <c r="H246" s="222">
        <v>1</v>
      </c>
      <c r="I246" s="154"/>
      <c r="J246" s="219"/>
      <c r="L246" s="152"/>
      <c r="M246" s="155"/>
      <c r="N246" s="156"/>
      <c r="O246" s="156"/>
      <c r="P246" s="156"/>
      <c r="Q246" s="156"/>
      <c r="R246" s="156"/>
      <c r="S246" s="156"/>
      <c r="T246" s="157"/>
      <c r="AT246" s="153" t="s">
        <v>135</v>
      </c>
      <c r="AU246" s="153" t="s">
        <v>133</v>
      </c>
      <c r="AV246" s="14" t="s">
        <v>133</v>
      </c>
      <c r="AW246" s="14" t="s">
        <v>30</v>
      </c>
      <c r="AX246" s="14" t="s">
        <v>73</v>
      </c>
      <c r="AY246" s="153" t="s">
        <v>125</v>
      </c>
    </row>
    <row r="247" spans="1:65" s="14" customFormat="1" x14ac:dyDescent="0.2">
      <c r="B247" s="152"/>
      <c r="C247" s="219"/>
      <c r="D247" s="216" t="s">
        <v>135</v>
      </c>
      <c r="E247" s="220" t="s">
        <v>1</v>
      </c>
      <c r="F247" s="221" t="s">
        <v>320</v>
      </c>
      <c r="G247" s="219"/>
      <c r="H247" s="222">
        <v>1</v>
      </c>
      <c r="I247" s="154"/>
      <c r="J247" s="219"/>
      <c r="L247" s="152"/>
      <c r="M247" s="155"/>
      <c r="N247" s="156"/>
      <c r="O247" s="156"/>
      <c r="P247" s="156"/>
      <c r="Q247" s="156"/>
      <c r="R247" s="156"/>
      <c r="S247" s="156"/>
      <c r="T247" s="157"/>
      <c r="AT247" s="153" t="s">
        <v>135</v>
      </c>
      <c r="AU247" s="153" t="s">
        <v>133</v>
      </c>
      <c r="AV247" s="14" t="s">
        <v>133</v>
      </c>
      <c r="AW247" s="14" t="s">
        <v>30</v>
      </c>
      <c r="AX247" s="14" t="s">
        <v>73</v>
      </c>
      <c r="AY247" s="153" t="s">
        <v>125</v>
      </c>
    </row>
    <row r="248" spans="1:65" s="2" customFormat="1" ht="33" customHeight="1" x14ac:dyDescent="0.2">
      <c r="A248" s="31"/>
      <c r="B248" s="137"/>
      <c r="C248" s="230" t="s">
        <v>321</v>
      </c>
      <c r="D248" s="230" t="s">
        <v>128</v>
      </c>
      <c r="E248" s="231" t="s">
        <v>322</v>
      </c>
      <c r="F248" s="229" t="s">
        <v>323</v>
      </c>
      <c r="G248" s="232" t="s">
        <v>317</v>
      </c>
      <c r="H248" s="233">
        <v>1</v>
      </c>
      <c r="I248" s="138"/>
      <c r="J248" s="239">
        <f>ROUND(I248*H248,2)</f>
        <v>0</v>
      </c>
      <c r="K248" s="139"/>
      <c r="L248" s="32"/>
      <c r="M248" s="140" t="s">
        <v>1</v>
      </c>
      <c r="N248" s="141" t="s">
        <v>39</v>
      </c>
      <c r="O248" s="57"/>
      <c r="P248" s="142">
        <f>O248*H248</f>
        <v>0</v>
      </c>
      <c r="Q248" s="142">
        <v>4.9300000000000004E-3</v>
      </c>
      <c r="R248" s="142">
        <f>Q248*H248</f>
        <v>4.9300000000000004E-3</v>
      </c>
      <c r="S248" s="142">
        <v>0</v>
      </c>
      <c r="T248" s="14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44" t="s">
        <v>230</v>
      </c>
      <c r="AT248" s="144" t="s">
        <v>128</v>
      </c>
      <c r="AU248" s="144" t="s">
        <v>133</v>
      </c>
      <c r="AY248" s="16" t="s">
        <v>125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133</v>
      </c>
      <c r="BK248" s="145">
        <f>ROUND(I248*H248,2)</f>
        <v>0</v>
      </c>
      <c r="BL248" s="16" t="s">
        <v>230</v>
      </c>
      <c r="BM248" s="144" t="s">
        <v>324</v>
      </c>
    </row>
    <row r="249" spans="1:65" s="14" customFormat="1" x14ac:dyDescent="0.2">
      <c r="B249" s="152"/>
      <c r="C249" s="219"/>
      <c r="D249" s="216" t="s">
        <v>135</v>
      </c>
      <c r="E249" s="220" t="s">
        <v>1</v>
      </c>
      <c r="F249" s="221" t="s">
        <v>325</v>
      </c>
      <c r="G249" s="219"/>
      <c r="H249" s="222">
        <v>1</v>
      </c>
      <c r="I249" s="154"/>
      <c r="J249" s="219"/>
      <c r="L249" s="152"/>
      <c r="M249" s="155"/>
      <c r="N249" s="156"/>
      <c r="O249" s="156"/>
      <c r="P249" s="156"/>
      <c r="Q249" s="156"/>
      <c r="R249" s="156"/>
      <c r="S249" s="156"/>
      <c r="T249" s="157"/>
      <c r="AT249" s="153" t="s">
        <v>135</v>
      </c>
      <c r="AU249" s="153" t="s">
        <v>133</v>
      </c>
      <c r="AV249" s="14" t="s">
        <v>133</v>
      </c>
      <c r="AW249" s="14" t="s">
        <v>30</v>
      </c>
      <c r="AX249" s="14" t="s">
        <v>73</v>
      </c>
      <c r="AY249" s="153" t="s">
        <v>125</v>
      </c>
    </row>
    <row r="250" spans="1:65" s="2" customFormat="1" ht="24.2" customHeight="1" x14ac:dyDescent="0.2">
      <c r="A250" s="31"/>
      <c r="B250" s="137"/>
      <c r="C250" s="230" t="s">
        <v>326</v>
      </c>
      <c r="D250" s="230" t="s">
        <v>128</v>
      </c>
      <c r="E250" s="231" t="s">
        <v>327</v>
      </c>
      <c r="F250" s="229" t="s">
        <v>328</v>
      </c>
      <c r="G250" s="232" t="s">
        <v>284</v>
      </c>
      <c r="H250" s="233">
        <v>5.0000000000000001E-3</v>
      </c>
      <c r="I250" s="138"/>
      <c r="J250" s="239">
        <f>ROUND(I250*H250,2)</f>
        <v>0</v>
      </c>
      <c r="K250" s="139"/>
      <c r="L250" s="32"/>
      <c r="M250" s="140" t="s">
        <v>1</v>
      </c>
      <c r="N250" s="141" t="s">
        <v>39</v>
      </c>
      <c r="O250" s="57"/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44" t="s">
        <v>230</v>
      </c>
      <c r="AT250" s="144" t="s">
        <v>128</v>
      </c>
      <c r="AU250" s="144" t="s">
        <v>133</v>
      </c>
      <c r="AY250" s="16" t="s">
        <v>125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133</v>
      </c>
      <c r="BK250" s="145">
        <f>ROUND(I250*H250,2)</f>
        <v>0</v>
      </c>
      <c r="BL250" s="16" t="s">
        <v>230</v>
      </c>
      <c r="BM250" s="144" t="s">
        <v>329</v>
      </c>
    </row>
    <row r="251" spans="1:65" s="12" customFormat="1" ht="22.9" customHeight="1" x14ac:dyDescent="0.2">
      <c r="B251" s="126"/>
      <c r="C251" s="212"/>
      <c r="D251" s="213" t="s">
        <v>72</v>
      </c>
      <c r="E251" s="214" t="s">
        <v>330</v>
      </c>
      <c r="F251" s="214" t="s">
        <v>331</v>
      </c>
      <c r="G251" s="212"/>
      <c r="H251" s="212"/>
      <c r="I251" s="129"/>
      <c r="J251" s="227">
        <f>BK251</f>
        <v>0</v>
      </c>
      <c r="L251" s="126"/>
      <c r="M251" s="131"/>
      <c r="N251" s="132"/>
      <c r="O251" s="132"/>
      <c r="P251" s="133">
        <f>SUM(P252:P254)</f>
        <v>0</v>
      </c>
      <c r="Q251" s="132"/>
      <c r="R251" s="133">
        <f>SUM(R252:R254)</f>
        <v>1.7649999999999999E-2</v>
      </c>
      <c r="S251" s="132"/>
      <c r="T251" s="134">
        <f>SUM(T252:T254)</f>
        <v>0</v>
      </c>
      <c r="AR251" s="127" t="s">
        <v>133</v>
      </c>
      <c r="AT251" s="135" t="s">
        <v>72</v>
      </c>
      <c r="AU251" s="135" t="s">
        <v>81</v>
      </c>
      <c r="AY251" s="127" t="s">
        <v>125</v>
      </c>
      <c r="BK251" s="136">
        <f>SUM(BK252:BK254)</f>
        <v>0</v>
      </c>
    </row>
    <row r="252" spans="1:65" s="2" customFormat="1" ht="33" customHeight="1" x14ac:dyDescent="0.2">
      <c r="A252" s="31"/>
      <c r="B252" s="137"/>
      <c r="C252" s="230" t="s">
        <v>332</v>
      </c>
      <c r="D252" s="230" t="s">
        <v>128</v>
      </c>
      <c r="E252" s="231" t="s">
        <v>333</v>
      </c>
      <c r="F252" s="229" t="s">
        <v>334</v>
      </c>
      <c r="G252" s="232" t="s">
        <v>317</v>
      </c>
      <c r="H252" s="233">
        <v>1</v>
      </c>
      <c r="I252" s="138"/>
      <c r="J252" s="239">
        <f>ROUND(I252*H252,2)</f>
        <v>0</v>
      </c>
      <c r="K252" s="139"/>
      <c r="L252" s="32"/>
      <c r="M252" s="140" t="s">
        <v>1</v>
      </c>
      <c r="N252" s="141" t="s">
        <v>39</v>
      </c>
      <c r="O252" s="57"/>
      <c r="P252" s="142">
        <f>O252*H252</f>
        <v>0</v>
      </c>
      <c r="Q252" s="142">
        <v>1.7649999999999999E-2</v>
      </c>
      <c r="R252" s="142">
        <f>Q252*H252</f>
        <v>1.7649999999999999E-2</v>
      </c>
      <c r="S252" s="142">
        <v>0</v>
      </c>
      <c r="T252" s="14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44" t="s">
        <v>230</v>
      </c>
      <c r="AT252" s="144" t="s">
        <v>128</v>
      </c>
      <c r="AU252" s="144" t="s">
        <v>133</v>
      </c>
      <c r="AY252" s="16" t="s">
        <v>125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133</v>
      </c>
      <c r="BK252" s="145">
        <f>ROUND(I252*H252,2)</f>
        <v>0</v>
      </c>
      <c r="BL252" s="16" t="s">
        <v>230</v>
      </c>
      <c r="BM252" s="144" t="s">
        <v>335</v>
      </c>
    </row>
    <row r="253" spans="1:65" s="14" customFormat="1" x14ac:dyDescent="0.2">
      <c r="B253" s="152"/>
      <c r="C253" s="219"/>
      <c r="D253" s="216" t="s">
        <v>135</v>
      </c>
      <c r="E253" s="220" t="s">
        <v>1</v>
      </c>
      <c r="F253" s="221" t="s">
        <v>319</v>
      </c>
      <c r="G253" s="219"/>
      <c r="H253" s="222">
        <v>1</v>
      </c>
      <c r="I253" s="154"/>
      <c r="J253" s="219"/>
      <c r="L253" s="152"/>
      <c r="M253" s="155"/>
      <c r="N253" s="156"/>
      <c r="O253" s="156"/>
      <c r="P253" s="156"/>
      <c r="Q253" s="156"/>
      <c r="R253" s="156"/>
      <c r="S253" s="156"/>
      <c r="T253" s="157"/>
      <c r="AT253" s="153" t="s">
        <v>135</v>
      </c>
      <c r="AU253" s="153" t="s">
        <v>133</v>
      </c>
      <c r="AV253" s="14" t="s">
        <v>133</v>
      </c>
      <c r="AW253" s="14" t="s">
        <v>30</v>
      </c>
      <c r="AX253" s="14" t="s">
        <v>73</v>
      </c>
      <c r="AY253" s="153" t="s">
        <v>125</v>
      </c>
    </row>
    <row r="254" spans="1:65" s="2" customFormat="1" ht="24.2" customHeight="1" x14ac:dyDescent="0.2">
      <c r="A254" s="31"/>
      <c r="B254" s="137"/>
      <c r="C254" s="230" t="s">
        <v>336</v>
      </c>
      <c r="D254" s="230" t="s">
        <v>128</v>
      </c>
      <c r="E254" s="231" t="s">
        <v>337</v>
      </c>
      <c r="F254" s="229" t="s">
        <v>338</v>
      </c>
      <c r="G254" s="232" t="s">
        <v>284</v>
      </c>
      <c r="H254" s="233">
        <v>1.7999999999999999E-2</v>
      </c>
      <c r="I254" s="138"/>
      <c r="J254" s="239">
        <f>ROUND(I254*H254,2)</f>
        <v>0</v>
      </c>
      <c r="K254" s="139"/>
      <c r="L254" s="32"/>
      <c r="M254" s="140" t="s">
        <v>1</v>
      </c>
      <c r="N254" s="141" t="s">
        <v>39</v>
      </c>
      <c r="O254" s="57"/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44" t="s">
        <v>230</v>
      </c>
      <c r="AT254" s="144" t="s">
        <v>128</v>
      </c>
      <c r="AU254" s="144" t="s">
        <v>133</v>
      </c>
      <c r="AY254" s="16" t="s">
        <v>125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6" t="s">
        <v>133</v>
      </c>
      <c r="BK254" s="145">
        <f>ROUND(I254*H254,2)</f>
        <v>0</v>
      </c>
      <c r="BL254" s="16" t="s">
        <v>230</v>
      </c>
      <c r="BM254" s="144" t="s">
        <v>339</v>
      </c>
    </row>
    <row r="255" spans="1:65" s="12" customFormat="1" ht="22.9" customHeight="1" x14ac:dyDescent="0.2">
      <c r="B255" s="126"/>
      <c r="C255" s="212"/>
      <c r="D255" s="213" t="s">
        <v>72</v>
      </c>
      <c r="E255" s="214" t="s">
        <v>340</v>
      </c>
      <c r="F255" s="214" t="s">
        <v>341</v>
      </c>
      <c r="G255" s="212"/>
      <c r="H255" s="212"/>
      <c r="I255" s="129"/>
      <c r="J255" s="227">
        <f>BK255</f>
        <v>0</v>
      </c>
      <c r="L255" s="126"/>
      <c r="M255" s="131"/>
      <c r="N255" s="132"/>
      <c r="O255" s="132"/>
      <c r="P255" s="133">
        <f>SUM(P256:P262)</f>
        <v>0</v>
      </c>
      <c r="Q255" s="132"/>
      <c r="R255" s="133">
        <f>SUM(R256:R262)</f>
        <v>0.01</v>
      </c>
      <c r="S255" s="132"/>
      <c r="T255" s="134">
        <f>SUM(T256:T262)</f>
        <v>1E-4</v>
      </c>
      <c r="AR255" s="127" t="s">
        <v>133</v>
      </c>
      <c r="AT255" s="135" t="s">
        <v>72</v>
      </c>
      <c r="AU255" s="135" t="s">
        <v>81</v>
      </c>
      <c r="AY255" s="127" t="s">
        <v>125</v>
      </c>
      <c r="BK255" s="136">
        <f>SUM(BK256:BK262)</f>
        <v>0</v>
      </c>
    </row>
    <row r="256" spans="1:65" s="2" customFormat="1" ht="21.75" customHeight="1" x14ac:dyDescent="0.2">
      <c r="A256" s="31"/>
      <c r="B256" s="137"/>
      <c r="C256" s="230" t="s">
        <v>342</v>
      </c>
      <c r="D256" s="230" t="s">
        <v>128</v>
      </c>
      <c r="E256" s="231" t="s">
        <v>343</v>
      </c>
      <c r="F256" s="229" t="s">
        <v>344</v>
      </c>
      <c r="G256" s="232" t="s">
        <v>227</v>
      </c>
      <c r="H256" s="233">
        <v>2</v>
      </c>
      <c r="I256" s="138"/>
      <c r="J256" s="239">
        <f>ROUND(I256*H256,2)</f>
        <v>0</v>
      </c>
      <c r="K256" s="139"/>
      <c r="L256" s="32"/>
      <c r="M256" s="140" t="s">
        <v>1</v>
      </c>
      <c r="N256" s="141" t="s">
        <v>39</v>
      </c>
      <c r="O256" s="57"/>
      <c r="P256" s="142">
        <f>O256*H256</f>
        <v>0</v>
      </c>
      <c r="Q256" s="142">
        <v>0</v>
      </c>
      <c r="R256" s="142">
        <f>Q256*H256</f>
        <v>0</v>
      </c>
      <c r="S256" s="142">
        <v>5.0000000000000002E-5</v>
      </c>
      <c r="T256" s="143">
        <f>S256*H256</f>
        <v>1E-4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44" t="s">
        <v>230</v>
      </c>
      <c r="AT256" s="144" t="s">
        <v>128</v>
      </c>
      <c r="AU256" s="144" t="s">
        <v>133</v>
      </c>
      <c r="AY256" s="16" t="s">
        <v>125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6" t="s">
        <v>133</v>
      </c>
      <c r="BK256" s="145">
        <f>ROUND(I256*H256,2)</f>
        <v>0</v>
      </c>
      <c r="BL256" s="16" t="s">
        <v>230</v>
      </c>
      <c r="BM256" s="144" t="s">
        <v>345</v>
      </c>
    </row>
    <row r="257" spans="1:65" s="14" customFormat="1" x14ac:dyDescent="0.2">
      <c r="B257" s="152"/>
      <c r="C257" s="219"/>
      <c r="D257" s="216" t="s">
        <v>135</v>
      </c>
      <c r="E257" s="220" t="s">
        <v>1</v>
      </c>
      <c r="F257" s="221" t="s">
        <v>346</v>
      </c>
      <c r="G257" s="219"/>
      <c r="H257" s="222">
        <v>2</v>
      </c>
      <c r="I257" s="154"/>
      <c r="J257" s="219"/>
      <c r="L257" s="152"/>
      <c r="M257" s="155"/>
      <c r="N257" s="156"/>
      <c r="O257" s="156"/>
      <c r="P257" s="156"/>
      <c r="Q257" s="156"/>
      <c r="R257" s="156"/>
      <c r="S257" s="156"/>
      <c r="T257" s="157"/>
      <c r="AT257" s="153" t="s">
        <v>135</v>
      </c>
      <c r="AU257" s="153" t="s">
        <v>133</v>
      </c>
      <c r="AV257" s="14" t="s">
        <v>133</v>
      </c>
      <c r="AW257" s="14" t="s">
        <v>30</v>
      </c>
      <c r="AX257" s="14" t="s">
        <v>73</v>
      </c>
      <c r="AY257" s="153" t="s">
        <v>125</v>
      </c>
    </row>
    <row r="258" spans="1:65" s="2" customFormat="1" ht="16.5" customHeight="1" x14ac:dyDescent="0.2">
      <c r="A258" s="31"/>
      <c r="B258" s="137"/>
      <c r="C258" s="230" t="s">
        <v>347</v>
      </c>
      <c r="D258" s="230" t="s">
        <v>348</v>
      </c>
      <c r="E258" s="231" t="s">
        <v>349</v>
      </c>
      <c r="F258" s="229" t="s">
        <v>350</v>
      </c>
      <c r="G258" s="232" t="s">
        <v>317</v>
      </c>
      <c r="H258" s="233">
        <v>1</v>
      </c>
      <c r="I258" s="138"/>
      <c r="J258" s="239">
        <f>ROUND(I258*H258,2)</f>
        <v>0</v>
      </c>
      <c r="K258" s="139"/>
      <c r="L258" s="32"/>
      <c r="M258" s="140" t="s">
        <v>1</v>
      </c>
      <c r="N258" s="141" t="s">
        <v>39</v>
      </c>
      <c r="O258" s="57"/>
      <c r="P258" s="142">
        <f>O258*H258</f>
        <v>0</v>
      </c>
      <c r="Q258" s="142">
        <v>0.01</v>
      </c>
      <c r="R258" s="142">
        <f>Q258*H258</f>
        <v>0.01</v>
      </c>
      <c r="S258" s="142">
        <v>0</v>
      </c>
      <c r="T258" s="14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44" t="s">
        <v>230</v>
      </c>
      <c r="AT258" s="144" t="s">
        <v>128</v>
      </c>
      <c r="AU258" s="144" t="s">
        <v>133</v>
      </c>
      <c r="AY258" s="16" t="s">
        <v>125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6" t="s">
        <v>133</v>
      </c>
      <c r="BK258" s="145">
        <f>ROUND(I258*H258,2)</f>
        <v>0</v>
      </c>
      <c r="BL258" s="16" t="s">
        <v>230</v>
      </c>
      <c r="BM258" s="144" t="s">
        <v>351</v>
      </c>
    </row>
    <row r="259" spans="1:65" s="14" customFormat="1" x14ac:dyDescent="0.2">
      <c r="B259" s="152"/>
      <c r="C259" s="219"/>
      <c r="D259" s="216" t="s">
        <v>135</v>
      </c>
      <c r="E259" s="220" t="s">
        <v>1</v>
      </c>
      <c r="F259" s="221" t="s">
        <v>319</v>
      </c>
      <c r="G259" s="219"/>
      <c r="H259" s="222">
        <v>1</v>
      </c>
      <c r="I259" s="154"/>
      <c r="J259" s="219"/>
      <c r="L259" s="152"/>
      <c r="M259" s="155"/>
      <c r="N259" s="156"/>
      <c r="O259" s="156"/>
      <c r="P259" s="156"/>
      <c r="Q259" s="156"/>
      <c r="R259" s="156"/>
      <c r="S259" s="156"/>
      <c r="T259" s="157"/>
      <c r="AT259" s="153" t="s">
        <v>135</v>
      </c>
      <c r="AU259" s="153" t="s">
        <v>133</v>
      </c>
      <c r="AV259" s="14" t="s">
        <v>133</v>
      </c>
      <c r="AW259" s="14" t="s">
        <v>30</v>
      </c>
      <c r="AX259" s="14" t="s">
        <v>73</v>
      </c>
      <c r="AY259" s="153" t="s">
        <v>125</v>
      </c>
    </row>
    <row r="260" spans="1:65" s="2" customFormat="1" ht="16.5" customHeight="1" x14ac:dyDescent="0.2">
      <c r="A260" s="31"/>
      <c r="B260" s="137"/>
      <c r="C260" s="230" t="s">
        <v>352</v>
      </c>
      <c r="D260" s="230" t="s">
        <v>348</v>
      </c>
      <c r="E260" s="231" t="s">
        <v>353</v>
      </c>
      <c r="F260" s="229" t="s">
        <v>354</v>
      </c>
      <c r="G260" s="232" t="s">
        <v>317</v>
      </c>
      <c r="H260" s="233">
        <v>1</v>
      </c>
      <c r="I260" s="138"/>
      <c r="J260" s="239">
        <f>ROUND(I260*H260,2)</f>
        <v>0</v>
      </c>
      <c r="K260" s="139"/>
      <c r="L260" s="32"/>
      <c r="M260" s="140" t="s">
        <v>1</v>
      </c>
      <c r="N260" s="141" t="s">
        <v>39</v>
      </c>
      <c r="O260" s="57"/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44" t="s">
        <v>230</v>
      </c>
      <c r="AT260" s="144" t="s">
        <v>128</v>
      </c>
      <c r="AU260" s="144" t="s">
        <v>133</v>
      </c>
      <c r="AY260" s="16" t="s">
        <v>125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133</v>
      </c>
      <c r="BK260" s="145">
        <f>ROUND(I260*H260,2)</f>
        <v>0</v>
      </c>
      <c r="BL260" s="16" t="s">
        <v>230</v>
      </c>
      <c r="BM260" s="144" t="s">
        <v>355</v>
      </c>
    </row>
    <row r="261" spans="1:65" s="14" customFormat="1" x14ac:dyDescent="0.2">
      <c r="B261" s="152"/>
      <c r="C261" s="219"/>
      <c r="D261" s="216" t="s">
        <v>135</v>
      </c>
      <c r="E261" s="220" t="s">
        <v>1</v>
      </c>
      <c r="F261" s="221" t="s">
        <v>325</v>
      </c>
      <c r="G261" s="219"/>
      <c r="H261" s="222">
        <v>1</v>
      </c>
      <c r="I261" s="154"/>
      <c r="J261" s="219"/>
      <c r="L261" s="152"/>
      <c r="M261" s="155"/>
      <c r="N261" s="156"/>
      <c r="O261" s="156"/>
      <c r="P261" s="156"/>
      <c r="Q261" s="156"/>
      <c r="R261" s="156"/>
      <c r="S261" s="156"/>
      <c r="T261" s="157"/>
      <c r="AT261" s="153" t="s">
        <v>135</v>
      </c>
      <c r="AU261" s="153" t="s">
        <v>133</v>
      </c>
      <c r="AV261" s="14" t="s">
        <v>133</v>
      </c>
      <c r="AW261" s="14" t="s">
        <v>30</v>
      </c>
      <c r="AX261" s="14" t="s">
        <v>73</v>
      </c>
      <c r="AY261" s="153" t="s">
        <v>125</v>
      </c>
    </row>
    <row r="262" spans="1:65" s="2" customFormat="1" ht="24.2" customHeight="1" x14ac:dyDescent="0.2">
      <c r="A262" s="31"/>
      <c r="B262" s="137"/>
      <c r="C262" s="230" t="s">
        <v>356</v>
      </c>
      <c r="D262" s="230" t="s">
        <v>128</v>
      </c>
      <c r="E262" s="231" t="s">
        <v>357</v>
      </c>
      <c r="F262" s="229" t="s">
        <v>358</v>
      </c>
      <c r="G262" s="232" t="s">
        <v>284</v>
      </c>
      <c r="H262" s="233">
        <v>0.01</v>
      </c>
      <c r="I262" s="138"/>
      <c r="J262" s="239">
        <f>ROUND(I262*H262,2)</f>
        <v>0</v>
      </c>
      <c r="K262" s="139"/>
      <c r="L262" s="32"/>
      <c r="M262" s="140" t="s">
        <v>1</v>
      </c>
      <c r="N262" s="141" t="s">
        <v>39</v>
      </c>
      <c r="O262" s="57"/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44" t="s">
        <v>230</v>
      </c>
      <c r="AT262" s="144" t="s">
        <v>128</v>
      </c>
      <c r="AU262" s="144" t="s">
        <v>133</v>
      </c>
      <c r="AY262" s="16" t="s">
        <v>125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133</v>
      </c>
      <c r="BK262" s="145">
        <f>ROUND(I262*H262,2)</f>
        <v>0</v>
      </c>
      <c r="BL262" s="16" t="s">
        <v>230</v>
      </c>
      <c r="BM262" s="144" t="s">
        <v>359</v>
      </c>
    </row>
    <row r="263" spans="1:65" s="12" customFormat="1" ht="22.9" customHeight="1" x14ac:dyDescent="0.2">
      <c r="B263" s="126"/>
      <c r="C263" s="212"/>
      <c r="D263" s="213" t="s">
        <v>72</v>
      </c>
      <c r="E263" s="214" t="s">
        <v>360</v>
      </c>
      <c r="F263" s="214" t="s">
        <v>361</v>
      </c>
      <c r="G263" s="212"/>
      <c r="H263" s="212"/>
      <c r="I263" s="129"/>
      <c r="J263" s="227">
        <f>BK263</f>
        <v>0</v>
      </c>
      <c r="L263" s="126"/>
      <c r="M263" s="131"/>
      <c r="N263" s="132"/>
      <c r="O263" s="132"/>
      <c r="P263" s="133">
        <f>SUM(P264:P286)</f>
        <v>0</v>
      </c>
      <c r="Q263" s="132"/>
      <c r="R263" s="133">
        <f>SUM(R264:R286)</f>
        <v>0.39259698999999998</v>
      </c>
      <c r="S263" s="132"/>
      <c r="T263" s="134">
        <f>SUM(T264:T286)</f>
        <v>0.20534839999999999</v>
      </c>
      <c r="AR263" s="127" t="s">
        <v>133</v>
      </c>
      <c r="AT263" s="135" t="s">
        <v>72</v>
      </c>
      <c r="AU263" s="135" t="s">
        <v>81</v>
      </c>
      <c r="AY263" s="127" t="s">
        <v>125</v>
      </c>
      <c r="BK263" s="136">
        <f>SUM(BK264:BK286)</f>
        <v>0</v>
      </c>
    </row>
    <row r="264" spans="1:65" s="2" customFormat="1" ht="24.2" customHeight="1" x14ac:dyDescent="0.2">
      <c r="A264" s="31"/>
      <c r="B264" s="137"/>
      <c r="C264" s="230" t="s">
        <v>362</v>
      </c>
      <c r="D264" s="230" t="s">
        <v>128</v>
      </c>
      <c r="E264" s="231" t="s">
        <v>363</v>
      </c>
      <c r="F264" s="229" t="s">
        <v>364</v>
      </c>
      <c r="G264" s="232" t="s">
        <v>131</v>
      </c>
      <c r="H264" s="233">
        <v>7.5620000000000003</v>
      </c>
      <c r="I264" s="138"/>
      <c r="J264" s="239">
        <f>ROUND(I264*H264,2)</f>
        <v>0</v>
      </c>
      <c r="K264" s="139"/>
      <c r="L264" s="32"/>
      <c r="M264" s="140" t="s">
        <v>1</v>
      </c>
      <c r="N264" s="141" t="s">
        <v>39</v>
      </c>
      <c r="O264" s="57"/>
      <c r="P264" s="142">
        <f>O264*H264</f>
        <v>0</v>
      </c>
      <c r="Q264" s="142">
        <v>1.324E-2</v>
      </c>
      <c r="R264" s="142">
        <f>Q264*H264</f>
        <v>0.10012088000000001</v>
      </c>
      <c r="S264" s="142">
        <v>0</v>
      </c>
      <c r="T264" s="14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44" t="s">
        <v>230</v>
      </c>
      <c r="AT264" s="144" t="s">
        <v>128</v>
      </c>
      <c r="AU264" s="144" t="s">
        <v>133</v>
      </c>
      <c r="AY264" s="16" t="s">
        <v>125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6" t="s">
        <v>133</v>
      </c>
      <c r="BK264" s="145">
        <f>ROUND(I264*H264,2)</f>
        <v>0</v>
      </c>
      <c r="BL264" s="16" t="s">
        <v>230</v>
      </c>
      <c r="BM264" s="144" t="s">
        <v>365</v>
      </c>
    </row>
    <row r="265" spans="1:65" s="14" customFormat="1" x14ac:dyDescent="0.2">
      <c r="B265" s="152"/>
      <c r="C265" s="219"/>
      <c r="D265" s="216" t="s">
        <v>135</v>
      </c>
      <c r="E265" s="220" t="s">
        <v>1</v>
      </c>
      <c r="F265" s="221" t="s">
        <v>366</v>
      </c>
      <c r="G265" s="219"/>
      <c r="H265" s="222">
        <v>7.5620000000000003</v>
      </c>
      <c r="I265" s="154"/>
      <c r="J265" s="219"/>
      <c r="L265" s="152"/>
      <c r="M265" s="155"/>
      <c r="N265" s="156"/>
      <c r="O265" s="156"/>
      <c r="P265" s="156"/>
      <c r="Q265" s="156"/>
      <c r="R265" s="156"/>
      <c r="S265" s="156"/>
      <c r="T265" s="157"/>
      <c r="AT265" s="153" t="s">
        <v>135</v>
      </c>
      <c r="AU265" s="153" t="s">
        <v>133</v>
      </c>
      <c r="AV265" s="14" t="s">
        <v>133</v>
      </c>
      <c r="AW265" s="14" t="s">
        <v>30</v>
      </c>
      <c r="AX265" s="14" t="s">
        <v>73</v>
      </c>
      <c r="AY265" s="153" t="s">
        <v>125</v>
      </c>
    </row>
    <row r="266" spans="1:65" s="2" customFormat="1" ht="37.9" customHeight="1" x14ac:dyDescent="0.2">
      <c r="A266" s="31"/>
      <c r="B266" s="137"/>
      <c r="C266" s="230" t="s">
        <v>367</v>
      </c>
      <c r="D266" s="230" t="s">
        <v>128</v>
      </c>
      <c r="E266" s="231" t="s">
        <v>368</v>
      </c>
      <c r="F266" s="229" t="s">
        <v>369</v>
      </c>
      <c r="G266" s="232" t="s">
        <v>131</v>
      </c>
      <c r="H266" s="233">
        <v>2.7509999999999999</v>
      </c>
      <c r="I266" s="138"/>
      <c r="J266" s="239">
        <f>ROUND(I266*H266,2)</f>
        <v>0</v>
      </c>
      <c r="K266" s="139"/>
      <c r="L266" s="32"/>
      <c r="M266" s="140" t="s">
        <v>1</v>
      </c>
      <c r="N266" s="141" t="s">
        <v>39</v>
      </c>
      <c r="O266" s="57"/>
      <c r="P266" s="142">
        <f>O266*H266</f>
        <v>0</v>
      </c>
      <c r="Q266" s="142">
        <v>2.963E-2</v>
      </c>
      <c r="R266" s="142">
        <f>Q266*H266</f>
        <v>8.1512130000000002E-2</v>
      </c>
      <c r="S266" s="142">
        <v>0</v>
      </c>
      <c r="T266" s="14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44" t="s">
        <v>230</v>
      </c>
      <c r="AT266" s="144" t="s">
        <v>128</v>
      </c>
      <c r="AU266" s="144" t="s">
        <v>133</v>
      </c>
      <c r="AY266" s="16" t="s">
        <v>125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133</v>
      </c>
      <c r="BK266" s="145">
        <f>ROUND(I266*H266,2)</f>
        <v>0</v>
      </c>
      <c r="BL266" s="16" t="s">
        <v>230</v>
      </c>
      <c r="BM266" s="144" t="s">
        <v>370</v>
      </c>
    </row>
    <row r="267" spans="1:65" s="14" customFormat="1" x14ac:dyDescent="0.2">
      <c r="B267" s="152"/>
      <c r="C267" s="219"/>
      <c r="D267" s="216" t="s">
        <v>135</v>
      </c>
      <c r="E267" s="220" t="s">
        <v>1</v>
      </c>
      <c r="F267" s="221" t="s">
        <v>371</v>
      </c>
      <c r="G267" s="219"/>
      <c r="H267" s="222">
        <v>2.7509999999999999</v>
      </c>
      <c r="I267" s="154"/>
      <c r="J267" s="219"/>
      <c r="L267" s="152"/>
      <c r="M267" s="155"/>
      <c r="N267" s="156"/>
      <c r="O267" s="156"/>
      <c r="P267" s="156"/>
      <c r="Q267" s="156"/>
      <c r="R267" s="156"/>
      <c r="S267" s="156"/>
      <c r="T267" s="157"/>
      <c r="AT267" s="153" t="s">
        <v>135</v>
      </c>
      <c r="AU267" s="153" t="s">
        <v>133</v>
      </c>
      <c r="AV267" s="14" t="s">
        <v>133</v>
      </c>
      <c r="AW267" s="14" t="s">
        <v>30</v>
      </c>
      <c r="AX267" s="14" t="s">
        <v>73</v>
      </c>
      <c r="AY267" s="153" t="s">
        <v>125</v>
      </c>
    </row>
    <row r="268" spans="1:65" s="2" customFormat="1" ht="24.2" customHeight="1" x14ac:dyDescent="0.2">
      <c r="A268" s="31"/>
      <c r="B268" s="137"/>
      <c r="C268" s="230" t="s">
        <v>372</v>
      </c>
      <c r="D268" s="230" t="s">
        <v>128</v>
      </c>
      <c r="E268" s="231" t="s">
        <v>373</v>
      </c>
      <c r="F268" s="229" t="s">
        <v>374</v>
      </c>
      <c r="G268" s="232" t="s">
        <v>131</v>
      </c>
      <c r="H268" s="233">
        <v>1.3120000000000001</v>
      </c>
      <c r="I268" s="138"/>
      <c r="J268" s="239">
        <f>ROUND(I268*H268,2)</f>
        <v>0</v>
      </c>
      <c r="K268" s="139"/>
      <c r="L268" s="32"/>
      <c r="M268" s="140" t="s">
        <v>1</v>
      </c>
      <c r="N268" s="141" t="s">
        <v>39</v>
      </c>
      <c r="O268" s="57"/>
      <c r="P268" s="142">
        <f>O268*H268</f>
        <v>0</v>
      </c>
      <c r="Q268" s="142">
        <v>1.2200000000000001E-2</v>
      </c>
      <c r="R268" s="142">
        <f>Q268*H268</f>
        <v>1.60064E-2</v>
      </c>
      <c r="S268" s="142">
        <v>0</v>
      </c>
      <c r="T268" s="14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44" t="s">
        <v>230</v>
      </c>
      <c r="AT268" s="144" t="s">
        <v>128</v>
      </c>
      <c r="AU268" s="144" t="s">
        <v>133</v>
      </c>
      <c r="AY268" s="16" t="s">
        <v>125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133</v>
      </c>
      <c r="BK268" s="145">
        <f>ROUND(I268*H268,2)</f>
        <v>0</v>
      </c>
      <c r="BL268" s="16" t="s">
        <v>230</v>
      </c>
      <c r="BM268" s="144" t="s">
        <v>375</v>
      </c>
    </row>
    <row r="269" spans="1:65" s="14" customFormat="1" x14ac:dyDescent="0.2">
      <c r="B269" s="152"/>
      <c r="C269" s="219"/>
      <c r="D269" s="216" t="s">
        <v>135</v>
      </c>
      <c r="E269" s="220" t="s">
        <v>1</v>
      </c>
      <c r="F269" s="221" t="s">
        <v>376</v>
      </c>
      <c r="G269" s="219"/>
      <c r="H269" s="222">
        <v>1.3120000000000001</v>
      </c>
      <c r="I269" s="154"/>
      <c r="J269" s="219"/>
      <c r="L269" s="152"/>
      <c r="M269" s="155"/>
      <c r="N269" s="156"/>
      <c r="O269" s="156"/>
      <c r="P269" s="156"/>
      <c r="Q269" s="156"/>
      <c r="R269" s="156"/>
      <c r="S269" s="156"/>
      <c r="T269" s="157"/>
      <c r="AT269" s="153" t="s">
        <v>135</v>
      </c>
      <c r="AU269" s="153" t="s">
        <v>133</v>
      </c>
      <c r="AV269" s="14" t="s">
        <v>133</v>
      </c>
      <c r="AW269" s="14" t="s">
        <v>30</v>
      </c>
      <c r="AX269" s="14" t="s">
        <v>73</v>
      </c>
      <c r="AY269" s="153" t="s">
        <v>125</v>
      </c>
    </row>
    <row r="270" spans="1:65" s="2" customFormat="1" ht="24.2" customHeight="1" x14ac:dyDescent="0.2">
      <c r="A270" s="31"/>
      <c r="B270" s="137"/>
      <c r="C270" s="230" t="s">
        <v>377</v>
      </c>
      <c r="D270" s="230" t="s">
        <v>128</v>
      </c>
      <c r="E270" s="231" t="s">
        <v>378</v>
      </c>
      <c r="F270" s="229" t="s">
        <v>379</v>
      </c>
      <c r="G270" s="232" t="s">
        <v>131</v>
      </c>
      <c r="H270" s="233">
        <v>11.96</v>
      </c>
      <c r="I270" s="138"/>
      <c r="J270" s="239">
        <f>ROUND(I270*H270,2)</f>
        <v>0</v>
      </c>
      <c r="K270" s="139"/>
      <c r="L270" s="32"/>
      <c r="M270" s="140" t="s">
        <v>1</v>
      </c>
      <c r="N270" s="141" t="s">
        <v>39</v>
      </c>
      <c r="O270" s="57"/>
      <c r="P270" s="142">
        <f>O270*H270</f>
        <v>0</v>
      </c>
      <c r="Q270" s="142">
        <v>1.259E-2</v>
      </c>
      <c r="R270" s="142">
        <f>Q270*H270</f>
        <v>0.15057640000000003</v>
      </c>
      <c r="S270" s="142">
        <v>0</v>
      </c>
      <c r="T270" s="14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44" t="s">
        <v>230</v>
      </c>
      <c r="AT270" s="144" t="s">
        <v>128</v>
      </c>
      <c r="AU270" s="144" t="s">
        <v>133</v>
      </c>
      <c r="AY270" s="16" t="s">
        <v>125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6" t="s">
        <v>133</v>
      </c>
      <c r="BK270" s="145">
        <f>ROUND(I270*H270,2)</f>
        <v>0</v>
      </c>
      <c r="BL270" s="16" t="s">
        <v>230</v>
      </c>
      <c r="BM270" s="144" t="s">
        <v>380</v>
      </c>
    </row>
    <row r="271" spans="1:65" s="14" customFormat="1" x14ac:dyDescent="0.2">
      <c r="B271" s="152"/>
      <c r="C271" s="219"/>
      <c r="D271" s="216" t="s">
        <v>135</v>
      </c>
      <c r="E271" s="220" t="s">
        <v>1</v>
      </c>
      <c r="F271" s="221" t="s">
        <v>208</v>
      </c>
      <c r="G271" s="219"/>
      <c r="H271" s="222">
        <v>11.96</v>
      </c>
      <c r="I271" s="154"/>
      <c r="J271" s="219"/>
      <c r="L271" s="152"/>
      <c r="M271" s="155"/>
      <c r="N271" s="156"/>
      <c r="O271" s="156"/>
      <c r="P271" s="156"/>
      <c r="Q271" s="156"/>
      <c r="R271" s="156"/>
      <c r="S271" s="156"/>
      <c r="T271" s="157"/>
      <c r="AT271" s="153" t="s">
        <v>135</v>
      </c>
      <c r="AU271" s="153" t="s">
        <v>133</v>
      </c>
      <c r="AV271" s="14" t="s">
        <v>133</v>
      </c>
      <c r="AW271" s="14" t="s">
        <v>30</v>
      </c>
      <c r="AX271" s="14" t="s">
        <v>73</v>
      </c>
      <c r="AY271" s="153" t="s">
        <v>125</v>
      </c>
    </row>
    <row r="272" spans="1:65" s="2" customFormat="1" ht="16.5" customHeight="1" x14ac:dyDescent="0.2">
      <c r="A272" s="31"/>
      <c r="B272" s="137"/>
      <c r="C272" s="230" t="s">
        <v>381</v>
      </c>
      <c r="D272" s="230" t="s">
        <v>128</v>
      </c>
      <c r="E272" s="231" t="s">
        <v>382</v>
      </c>
      <c r="F272" s="229" t="s">
        <v>383</v>
      </c>
      <c r="G272" s="232" t="s">
        <v>131</v>
      </c>
      <c r="H272" s="233">
        <v>11.96</v>
      </c>
      <c r="I272" s="138"/>
      <c r="J272" s="239">
        <f>ROUND(I272*H272,2)</f>
        <v>0</v>
      </c>
      <c r="K272" s="139"/>
      <c r="L272" s="32"/>
      <c r="M272" s="140" t="s">
        <v>1</v>
      </c>
      <c r="N272" s="141" t="s">
        <v>39</v>
      </c>
      <c r="O272" s="57"/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44" t="s">
        <v>230</v>
      </c>
      <c r="AT272" s="144" t="s">
        <v>128</v>
      </c>
      <c r="AU272" s="144" t="s">
        <v>133</v>
      </c>
      <c r="AY272" s="16" t="s">
        <v>125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133</v>
      </c>
      <c r="BK272" s="145">
        <f>ROUND(I272*H272,2)</f>
        <v>0</v>
      </c>
      <c r="BL272" s="16" t="s">
        <v>230</v>
      </c>
      <c r="BM272" s="144" t="s">
        <v>384</v>
      </c>
    </row>
    <row r="273" spans="1:65" s="14" customFormat="1" x14ac:dyDescent="0.2">
      <c r="B273" s="152"/>
      <c r="C273" s="219"/>
      <c r="D273" s="216" t="s">
        <v>135</v>
      </c>
      <c r="E273" s="220" t="s">
        <v>1</v>
      </c>
      <c r="F273" s="221" t="s">
        <v>208</v>
      </c>
      <c r="G273" s="219"/>
      <c r="H273" s="222">
        <v>11.96</v>
      </c>
      <c r="I273" s="154"/>
      <c r="J273" s="219"/>
      <c r="L273" s="152"/>
      <c r="M273" s="155"/>
      <c r="N273" s="156"/>
      <c r="O273" s="156"/>
      <c r="P273" s="156"/>
      <c r="Q273" s="156"/>
      <c r="R273" s="156"/>
      <c r="S273" s="156"/>
      <c r="T273" s="157"/>
      <c r="AT273" s="153" t="s">
        <v>135</v>
      </c>
      <c r="AU273" s="153" t="s">
        <v>133</v>
      </c>
      <c r="AV273" s="14" t="s">
        <v>133</v>
      </c>
      <c r="AW273" s="14" t="s">
        <v>30</v>
      </c>
      <c r="AX273" s="14" t="s">
        <v>73</v>
      </c>
      <c r="AY273" s="153" t="s">
        <v>125</v>
      </c>
    </row>
    <row r="274" spans="1:65" s="2" customFormat="1" ht="24.2" customHeight="1" x14ac:dyDescent="0.2">
      <c r="A274" s="31"/>
      <c r="B274" s="137"/>
      <c r="C274" s="234" t="s">
        <v>385</v>
      </c>
      <c r="D274" s="234" t="s">
        <v>231</v>
      </c>
      <c r="E274" s="235" t="s">
        <v>386</v>
      </c>
      <c r="F274" s="236" t="s">
        <v>387</v>
      </c>
      <c r="G274" s="237" t="s">
        <v>131</v>
      </c>
      <c r="H274" s="238">
        <v>13.436999999999999</v>
      </c>
      <c r="I274" s="158"/>
      <c r="J274" s="240">
        <f>ROUND(I274*H274,2)</f>
        <v>0</v>
      </c>
      <c r="K274" s="159"/>
      <c r="L274" s="160"/>
      <c r="M274" s="161" t="s">
        <v>1</v>
      </c>
      <c r="N274" s="162" t="s">
        <v>39</v>
      </c>
      <c r="O274" s="57"/>
      <c r="P274" s="142">
        <f>O274*H274</f>
        <v>0</v>
      </c>
      <c r="Q274" s="142">
        <v>1.3999999999999999E-4</v>
      </c>
      <c r="R274" s="142">
        <f>Q274*H274</f>
        <v>1.8811799999999997E-3</v>
      </c>
      <c r="S274" s="142">
        <v>0</v>
      </c>
      <c r="T274" s="14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44" t="s">
        <v>321</v>
      </c>
      <c r="AT274" s="144" t="s">
        <v>231</v>
      </c>
      <c r="AU274" s="144" t="s">
        <v>133</v>
      </c>
      <c r="AY274" s="16" t="s">
        <v>125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6" t="s">
        <v>133</v>
      </c>
      <c r="BK274" s="145">
        <f>ROUND(I274*H274,2)</f>
        <v>0</v>
      </c>
      <c r="BL274" s="16" t="s">
        <v>230</v>
      </c>
      <c r="BM274" s="144" t="s">
        <v>388</v>
      </c>
    </row>
    <row r="275" spans="1:65" s="14" customFormat="1" x14ac:dyDescent="0.2">
      <c r="B275" s="152"/>
      <c r="C275" s="219"/>
      <c r="D275" s="216" t="s">
        <v>135</v>
      </c>
      <c r="E275" s="219"/>
      <c r="F275" s="221" t="s">
        <v>389</v>
      </c>
      <c r="G275" s="219"/>
      <c r="H275" s="222">
        <v>13.436999999999999</v>
      </c>
      <c r="I275" s="154"/>
      <c r="J275" s="219"/>
      <c r="L275" s="152"/>
      <c r="M275" s="155"/>
      <c r="N275" s="156"/>
      <c r="O275" s="156"/>
      <c r="P275" s="156"/>
      <c r="Q275" s="156"/>
      <c r="R275" s="156"/>
      <c r="S275" s="156"/>
      <c r="T275" s="157"/>
      <c r="AT275" s="153" t="s">
        <v>135</v>
      </c>
      <c r="AU275" s="153" t="s">
        <v>133</v>
      </c>
      <c r="AV275" s="14" t="s">
        <v>133</v>
      </c>
      <c r="AW275" s="14" t="s">
        <v>3</v>
      </c>
      <c r="AX275" s="14" t="s">
        <v>81</v>
      </c>
      <c r="AY275" s="153" t="s">
        <v>125</v>
      </c>
    </row>
    <row r="276" spans="1:65" s="2" customFormat="1" ht="24.2" customHeight="1" x14ac:dyDescent="0.2">
      <c r="A276" s="31"/>
      <c r="B276" s="137"/>
      <c r="C276" s="230" t="s">
        <v>390</v>
      </c>
      <c r="D276" s="230" t="s">
        <v>128</v>
      </c>
      <c r="E276" s="231" t="s">
        <v>391</v>
      </c>
      <c r="F276" s="229" t="s">
        <v>392</v>
      </c>
      <c r="G276" s="232" t="s">
        <v>131</v>
      </c>
      <c r="H276" s="233">
        <v>6.04</v>
      </c>
      <c r="I276" s="138"/>
      <c r="J276" s="239">
        <f>ROUND(I276*H276,2)</f>
        <v>0</v>
      </c>
      <c r="K276" s="139"/>
      <c r="L276" s="32"/>
      <c r="M276" s="140" t="s">
        <v>1</v>
      </c>
      <c r="N276" s="141" t="s">
        <v>39</v>
      </c>
      <c r="O276" s="57"/>
      <c r="P276" s="142">
        <f>O276*H276</f>
        <v>0</v>
      </c>
      <c r="Q276" s="142">
        <v>0</v>
      </c>
      <c r="R276" s="142">
        <f>Q276*H276</f>
        <v>0</v>
      </c>
      <c r="S276" s="142">
        <v>1.721E-2</v>
      </c>
      <c r="T276" s="143">
        <f>S276*H276</f>
        <v>0.1039484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44" t="s">
        <v>230</v>
      </c>
      <c r="AT276" s="144" t="s">
        <v>128</v>
      </c>
      <c r="AU276" s="144" t="s">
        <v>133</v>
      </c>
      <c r="AY276" s="16" t="s">
        <v>125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6" t="s">
        <v>133</v>
      </c>
      <c r="BK276" s="145">
        <f>ROUND(I276*H276,2)</f>
        <v>0</v>
      </c>
      <c r="BL276" s="16" t="s">
        <v>230</v>
      </c>
      <c r="BM276" s="144" t="s">
        <v>393</v>
      </c>
    </row>
    <row r="277" spans="1:65" s="13" customFormat="1" x14ac:dyDescent="0.2">
      <c r="B277" s="146"/>
      <c r="C277" s="215"/>
      <c r="D277" s="216" t="s">
        <v>135</v>
      </c>
      <c r="E277" s="217" t="s">
        <v>1</v>
      </c>
      <c r="F277" s="218" t="s">
        <v>394</v>
      </c>
      <c r="G277" s="215"/>
      <c r="H277" s="217" t="s">
        <v>1</v>
      </c>
      <c r="I277" s="148"/>
      <c r="J277" s="215"/>
      <c r="L277" s="146"/>
      <c r="M277" s="149"/>
      <c r="N277" s="150"/>
      <c r="O277" s="150"/>
      <c r="P277" s="150"/>
      <c r="Q277" s="150"/>
      <c r="R277" s="150"/>
      <c r="S277" s="150"/>
      <c r="T277" s="151"/>
      <c r="AT277" s="147" t="s">
        <v>135</v>
      </c>
      <c r="AU277" s="147" t="s">
        <v>133</v>
      </c>
      <c r="AV277" s="13" t="s">
        <v>81</v>
      </c>
      <c r="AW277" s="13" t="s">
        <v>30</v>
      </c>
      <c r="AX277" s="13" t="s">
        <v>73</v>
      </c>
      <c r="AY277" s="147" t="s">
        <v>125</v>
      </c>
    </row>
    <row r="278" spans="1:65" s="14" customFormat="1" x14ac:dyDescent="0.2">
      <c r="B278" s="152"/>
      <c r="C278" s="219"/>
      <c r="D278" s="216" t="s">
        <v>135</v>
      </c>
      <c r="E278" s="220" t="s">
        <v>1</v>
      </c>
      <c r="F278" s="221" t="s">
        <v>395</v>
      </c>
      <c r="G278" s="219"/>
      <c r="H278" s="222">
        <v>3.02</v>
      </c>
      <c r="I278" s="154"/>
      <c r="J278" s="219"/>
      <c r="L278" s="152"/>
      <c r="M278" s="155"/>
      <c r="N278" s="156"/>
      <c r="O278" s="156"/>
      <c r="P278" s="156"/>
      <c r="Q278" s="156"/>
      <c r="R278" s="156"/>
      <c r="S278" s="156"/>
      <c r="T278" s="157"/>
      <c r="AT278" s="153" t="s">
        <v>135</v>
      </c>
      <c r="AU278" s="153" t="s">
        <v>133</v>
      </c>
      <c r="AV278" s="14" t="s">
        <v>133</v>
      </c>
      <c r="AW278" s="14" t="s">
        <v>30</v>
      </c>
      <c r="AX278" s="14" t="s">
        <v>73</v>
      </c>
      <c r="AY278" s="153" t="s">
        <v>125</v>
      </c>
    </row>
    <row r="279" spans="1:65" s="14" customFormat="1" x14ac:dyDescent="0.2">
      <c r="B279" s="152"/>
      <c r="C279" s="219"/>
      <c r="D279" s="216" t="s">
        <v>135</v>
      </c>
      <c r="E279" s="220" t="s">
        <v>1</v>
      </c>
      <c r="F279" s="221" t="s">
        <v>396</v>
      </c>
      <c r="G279" s="219"/>
      <c r="H279" s="222">
        <v>3.02</v>
      </c>
      <c r="I279" s="154"/>
      <c r="J279" s="219"/>
      <c r="L279" s="152"/>
      <c r="M279" s="155"/>
      <c r="N279" s="156"/>
      <c r="O279" s="156"/>
      <c r="P279" s="156"/>
      <c r="Q279" s="156"/>
      <c r="R279" s="156"/>
      <c r="S279" s="156"/>
      <c r="T279" s="157"/>
      <c r="AT279" s="153" t="s">
        <v>135</v>
      </c>
      <c r="AU279" s="153" t="s">
        <v>133</v>
      </c>
      <c r="AV279" s="14" t="s">
        <v>133</v>
      </c>
      <c r="AW279" s="14" t="s">
        <v>30</v>
      </c>
      <c r="AX279" s="14" t="s">
        <v>73</v>
      </c>
      <c r="AY279" s="153" t="s">
        <v>125</v>
      </c>
    </row>
    <row r="280" spans="1:65" s="2" customFormat="1" ht="24.2" customHeight="1" x14ac:dyDescent="0.2">
      <c r="A280" s="31"/>
      <c r="B280" s="137"/>
      <c r="C280" s="230" t="s">
        <v>397</v>
      </c>
      <c r="D280" s="230" t="s">
        <v>128</v>
      </c>
      <c r="E280" s="231" t="s">
        <v>398</v>
      </c>
      <c r="F280" s="229" t="s">
        <v>399</v>
      </c>
      <c r="G280" s="232" t="s">
        <v>227</v>
      </c>
      <c r="H280" s="233">
        <v>6</v>
      </c>
      <c r="I280" s="138"/>
      <c r="J280" s="239">
        <f>ROUND(I280*H280,2)</f>
        <v>0</v>
      </c>
      <c r="K280" s="139"/>
      <c r="L280" s="32"/>
      <c r="M280" s="140" t="s">
        <v>1</v>
      </c>
      <c r="N280" s="141" t="s">
        <v>39</v>
      </c>
      <c r="O280" s="57"/>
      <c r="P280" s="142">
        <f>O280*H280</f>
        <v>0</v>
      </c>
      <c r="Q280" s="142">
        <v>0</v>
      </c>
      <c r="R280" s="142">
        <f>Q280*H280</f>
        <v>0</v>
      </c>
      <c r="S280" s="142">
        <v>1.6899999999999998E-2</v>
      </c>
      <c r="T280" s="143">
        <f>S280*H280</f>
        <v>0.10139999999999999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44" t="s">
        <v>230</v>
      </c>
      <c r="AT280" s="144" t="s">
        <v>128</v>
      </c>
      <c r="AU280" s="144" t="s">
        <v>133</v>
      </c>
      <c r="AY280" s="16" t="s">
        <v>125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133</v>
      </c>
      <c r="BK280" s="145">
        <f>ROUND(I280*H280,2)</f>
        <v>0</v>
      </c>
      <c r="BL280" s="16" t="s">
        <v>230</v>
      </c>
      <c r="BM280" s="144" t="s">
        <v>400</v>
      </c>
    </row>
    <row r="281" spans="1:65" s="14" customFormat="1" x14ac:dyDescent="0.2">
      <c r="B281" s="152"/>
      <c r="C281" s="219"/>
      <c r="D281" s="216" t="s">
        <v>135</v>
      </c>
      <c r="E281" s="220" t="s">
        <v>1</v>
      </c>
      <c r="F281" s="221" t="s">
        <v>401</v>
      </c>
      <c r="G281" s="219"/>
      <c r="H281" s="222">
        <v>3</v>
      </c>
      <c r="I281" s="154"/>
      <c r="J281" s="219"/>
      <c r="L281" s="152"/>
      <c r="M281" s="155"/>
      <c r="N281" s="156"/>
      <c r="O281" s="156"/>
      <c r="P281" s="156"/>
      <c r="Q281" s="156"/>
      <c r="R281" s="156"/>
      <c r="S281" s="156"/>
      <c r="T281" s="157"/>
      <c r="AT281" s="153" t="s">
        <v>135</v>
      </c>
      <c r="AU281" s="153" t="s">
        <v>133</v>
      </c>
      <c r="AV281" s="14" t="s">
        <v>133</v>
      </c>
      <c r="AW281" s="14" t="s">
        <v>30</v>
      </c>
      <c r="AX281" s="14" t="s">
        <v>73</v>
      </c>
      <c r="AY281" s="153" t="s">
        <v>125</v>
      </c>
    </row>
    <row r="282" spans="1:65" s="14" customFormat="1" x14ac:dyDescent="0.2">
      <c r="B282" s="152"/>
      <c r="C282" s="219"/>
      <c r="D282" s="216" t="s">
        <v>135</v>
      </c>
      <c r="E282" s="220" t="s">
        <v>1</v>
      </c>
      <c r="F282" s="221" t="s">
        <v>402</v>
      </c>
      <c r="G282" s="219"/>
      <c r="H282" s="222">
        <v>3</v>
      </c>
      <c r="I282" s="154"/>
      <c r="J282" s="219"/>
      <c r="L282" s="152"/>
      <c r="M282" s="155"/>
      <c r="N282" s="156"/>
      <c r="O282" s="156"/>
      <c r="P282" s="156"/>
      <c r="Q282" s="156"/>
      <c r="R282" s="156"/>
      <c r="S282" s="156"/>
      <c r="T282" s="157"/>
      <c r="AT282" s="153" t="s">
        <v>135</v>
      </c>
      <c r="AU282" s="153" t="s">
        <v>133</v>
      </c>
      <c r="AV282" s="14" t="s">
        <v>133</v>
      </c>
      <c r="AW282" s="14" t="s">
        <v>30</v>
      </c>
      <c r="AX282" s="14" t="s">
        <v>73</v>
      </c>
      <c r="AY282" s="153" t="s">
        <v>125</v>
      </c>
    </row>
    <row r="283" spans="1:65" s="2" customFormat="1" ht="33" customHeight="1" x14ac:dyDescent="0.2">
      <c r="A283" s="31"/>
      <c r="B283" s="137"/>
      <c r="C283" s="230" t="s">
        <v>403</v>
      </c>
      <c r="D283" s="230" t="s">
        <v>128</v>
      </c>
      <c r="E283" s="231" t="s">
        <v>404</v>
      </c>
      <c r="F283" s="229" t="s">
        <v>405</v>
      </c>
      <c r="G283" s="232" t="s">
        <v>227</v>
      </c>
      <c r="H283" s="233">
        <v>1</v>
      </c>
      <c r="I283" s="138"/>
      <c r="J283" s="239">
        <f>ROUND(I283*H283,2)</f>
        <v>0</v>
      </c>
      <c r="K283" s="139"/>
      <c r="L283" s="32"/>
      <c r="M283" s="140" t="s">
        <v>1</v>
      </c>
      <c r="N283" s="141" t="s">
        <v>39</v>
      </c>
      <c r="O283" s="57"/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44" t="s">
        <v>230</v>
      </c>
      <c r="AT283" s="144" t="s">
        <v>128</v>
      </c>
      <c r="AU283" s="144" t="s">
        <v>133</v>
      </c>
      <c r="AY283" s="16" t="s">
        <v>125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133</v>
      </c>
      <c r="BK283" s="145">
        <f>ROUND(I283*H283,2)</f>
        <v>0</v>
      </c>
      <c r="BL283" s="16" t="s">
        <v>230</v>
      </c>
      <c r="BM283" s="144" t="s">
        <v>406</v>
      </c>
    </row>
    <row r="284" spans="1:65" s="14" customFormat="1" x14ac:dyDescent="0.2">
      <c r="B284" s="152"/>
      <c r="C284" s="219"/>
      <c r="D284" s="216" t="s">
        <v>135</v>
      </c>
      <c r="E284" s="220" t="s">
        <v>1</v>
      </c>
      <c r="F284" s="221" t="s">
        <v>407</v>
      </c>
      <c r="G284" s="219"/>
      <c r="H284" s="222">
        <v>1</v>
      </c>
      <c r="I284" s="154"/>
      <c r="J284" s="219"/>
      <c r="L284" s="152"/>
      <c r="M284" s="155"/>
      <c r="N284" s="156"/>
      <c r="O284" s="156"/>
      <c r="P284" s="156"/>
      <c r="Q284" s="156"/>
      <c r="R284" s="156"/>
      <c r="S284" s="156"/>
      <c r="T284" s="157"/>
      <c r="AT284" s="153" t="s">
        <v>135</v>
      </c>
      <c r="AU284" s="153" t="s">
        <v>133</v>
      </c>
      <c r="AV284" s="14" t="s">
        <v>133</v>
      </c>
      <c r="AW284" s="14" t="s">
        <v>30</v>
      </c>
      <c r="AX284" s="14" t="s">
        <v>73</v>
      </c>
      <c r="AY284" s="153" t="s">
        <v>125</v>
      </c>
    </row>
    <row r="285" spans="1:65" s="2" customFormat="1" ht="24.2" customHeight="1" x14ac:dyDescent="0.2">
      <c r="A285" s="31"/>
      <c r="B285" s="137"/>
      <c r="C285" s="234" t="s">
        <v>408</v>
      </c>
      <c r="D285" s="234" t="s">
        <v>231</v>
      </c>
      <c r="E285" s="235" t="s">
        <v>409</v>
      </c>
      <c r="F285" s="236" t="s">
        <v>410</v>
      </c>
      <c r="G285" s="237" t="s">
        <v>227</v>
      </c>
      <c r="H285" s="238">
        <v>1</v>
      </c>
      <c r="I285" s="158"/>
      <c r="J285" s="240">
        <f>ROUND(I285*H285,2)</f>
        <v>0</v>
      </c>
      <c r="K285" s="159"/>
      <c r="L285" s="160"/>
      <c r="M285" s="161" t="s">
        <v>1</v>
      </c>
      <c r="N285" s="162" t="s">
        <v>39</v>
      </c>
      <c r="O285" s="57"/>
      <c r="P285" s="142">
        <f>O285*H285</f>
        <v>0</v>
      </c>
      <c r="Q285" s="142">
        <v>4.2500000000000003E-2</v>
      </c>
      <c r="R285" s="142">
        <f>Q285*H285</f>
        <v>4.2500000000000003E-2</v>
      </c>
      <c r="S285" s="142">
        <v>0</v>
      </c>
      <c r="T285" s="14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4" t="s">
        <v>321</v>
      </c>
      <c r="AT285" s="144" t="s">
        <v>231</v>
      </c>
      <c r="AU285" s="144" t="s">
        <v>133</v>
      </c>
      <c r="AY285" s="16" t="s">
        <v>125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6" t="s">
        <v>133</v>
      </c>
      <c r="BK285" s="145">
        <f>ROUND(I285*H285,2)</f>
        <v>0</v>
      </c>
      <c r="BL285" s="16" t="s">
        <v>230</v>
      </c>
      <c r="BM285" s="144" t="s">
        <v>411</v>
      </c>
    </row>
    <row r="286" spans="1:65" s="2" customFormat="1" ht="24.2" customHeight="1" x14ac:dyDescent="0.2">
      <c r="A286" s="31"/>
      <c r="B286" s="137"/>
      <c r="C286" s="230" t="s">
        <v>412</v>
      </c>
      <c r="D286" s="230" t="s">
        <v>128</v>
      </c>
      <c r="E286" s="231" t="s">
        <v>413</v>
      </c>
      <c r="F286" s="229" t="s">
        <v>414</v>
      </c>
      <c r="G286" s="232" t="s">
        <v>284</v>
      </c>
      <c r="H286" s="233">
        <v>0.39300000000000002</v>
      </c>
      <c r="I286" s="138"/>
      <c r="J286" s="239">
        <f>ROUND(I286*H286,2)</f>
        <v>0</v>
      </c>
      <c r="K286" s="139"/>
      <c r="L286" s="32"/>
      <c r="M286" s="140" t="s">
        <v>1</v>
      </c>
      <c r="N286" s="141" t="s">
        <v>39</v>
      </c>
      <c r="O286" s="57"/>
      <c r="P286" s="142">
        <f>O286*H286</f>
        <v>0</v>
      </c>
      <c r="Q286" s="142">
        <v>0</v>
      </c>
      <c r="R286" s="142">
        <f>Q286*H286</f>
        <v>0</v>
      </c>
      <c r="S286" s="142">
        <v>0</v>
      </c>
      <c r="T286" s="14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44" t="s">
        <v>230</v>
      </c>
      <c r="AT286" s="144" t="s">
        <v>128</v>
      </c>
      <c r="AU286" s="144" t="s">
        <v>133</v>
      </c>
      <c r="AY286" s="16" t="s">
        <v>125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133</v>
      </c>
      <c r="BK286" s="145">
        <f>ROUND(I286*H286,2)</f>
        <v>0</v>
      </c>
      <c r="BL286" s="16" t="s">
        <v>230</v>
      </c>
      <c r="BM286" s="144" t="s">
        <v>415</v>
      </c>
    </row>
    <row r="287" spans="1:65" s="12" customFormat="1" ht="22.9" customHeight="1" x14ac:dyDescent="0.2">
      <c r="B287" s="126"/>
      <c r="C287" s="212"/>
      <c r="D287" s="213" t="s">
        <v>72</v>
      </c>
      <c r="E287" s="214" t="s">
        <v>416</v>
      </c>
      <c r="F287" s="214" t="s">
        <v>417</v>
      </c>
      <c r="G287" s="212"/>
      <c r="H287" s="212"/>
      <c r="I287" s="129"/>
      <c r="J287" s="227">
        <f>BK287</f>
        <v>0</v>
      </c>
      <c r="L287" s="126"/>
      <c r="M287" s="131"/>
      <c r="N287" s="132"/>
      <c r="O287" s="132"/>
      <c r="P287" s="133">
        <f>SUM(P288:P316)</f>
        <v>0</v>
      </c>
      <c r="Q287" s="132"/>
      <c r="R287" s="133">
        <f>SUM(R288:R316)</f>
        <v>0.38139380000000001</v>
      </c>
      <c r="S287" s="132"/>
      <c r="T287" s="134">
        <f>SUM(T288:T316)</f>
        <v>0.80879999999999996</v>
      </c>
      <c r="AR287" s="127" t="s">
        <v>133</v>
      </c>
      <c r="AT287" s="135" t="s">
        <v>72</v>
      </c>
      <c r="AU287" s="135" t="s">
        <v>81</v>
      </c>
      <c r="AY287" s="127" t="s">
        <v>125</v>
      </c>
      <c r="BK287" s="136">
        <f>SUM(BK288:BK316)</f>
        <v>0</v>
      </c>
    </row>
    <row r="288" spans="1:65" s="2" customFormat="1" ht="24.2" customHeight="1" x14ac:dyDescent="0.2">
      <c r="A288" s="31"/>
      <c r="B288" s="137"/>
      <c r="C288" s="230" t="s">
        <v>418</v>
      </c>
      <c r="D288" s="230" t="s">
        <v>128</v>
      </c>
      <c r="E288" s="231" t="s">
        <v>419</v>
      </c>
      <c r="F288" s="229" t="s">
        <v>420</v>
      </c>
      <c r="G288" s="232" t="s">
        <v>227</v>
      </c>
      <c r="H288" s="233">
        <v>2</v>
      </c>
      <c r="I288" s="138"/>
      <c r="J288" s="239">
        <f>ROUND(I288*H288,2)</f>
        <v>0</v>
      </c>
      <c r="K288" s="139"/>
      <c r="L288" s="32"/>
      <c r="M288" s="140" t="s">
        <v>1</v>
      </c>
      <c r="N288" s="141" t="s">
        <v>39</v>
      </c>
      <c r="O288" s="57"/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44" t="s">
        <v>230</v>
      </c>
      <c r="AT288" s="144" t="s">
        <v>128</v>
      </c>
      <c r="AU288" s="144" t="s">
        <v>133</v>
      </c>
      <c r="AY288" s="16" t="s">
        <v>125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133</v>
      </c>
      <c r="BK288" s="145">
        <f>ROUND(I288*H288,2)</f>
        <v>0</v>
      </c>
      <c r="BL288" s="16" t="s">
        <v>230</v>
      </c>
      <c r="BM288" s="144" t="s">
        <v>421</v>
      </c>
    </row>
    <row r="289" spans="1:65" s="14" customFormat="1" x14ac:dyDescent="0.2">
      <c r="B289" s="152"/>
      <c r="C289" s="219"/>
      <c r="D289" s="216" t="s">
        <v>135</v>
      </c>
      <c r="E289" s="220" t="s">
        <v>1</v>
      </c>
      <c r="F289" s="221" t="s">
        <v>422</v>
      </c>
      <c r="G289" s="219"/>
      <c r="H289" s="222">
        <v>1</v>
      </c>
      <c r="I289" s="154"/>
      <c r="J289" s="219"/>
      <c r="L289" s="152"/>
      <c r="M289" s="155"/>
      <c r="N289" s="156"/>
      <c r="O289" s="156"/>
      <c r="P289" s="156"/>
      <c r="Q289" s="156"/>
      <c r="R289" s="156"/>
      <c r="S289" s="156"/>
      <c r="T289" s="157"/>
      <c r="AT289" s="153" t="s">
        <v>135</v>
      </c>
      <c r="AU289" s="153" t="s">
        <v>133</v>
      </c>
      <c r="AV289" s="14" t="s">
        <v>133</v>
      </c>
      <c r="AW289" s="14" t="s">
        <v>30</v>
      </c>
      <c r="AX289" s="14" t="s">
        <v>73</v>
      </c>
      <c r="AY289" s="153" t="s">
        <v>125</v>
      </c>
    </row>
    <row r="290" spans="1:65" s="14" customFormat="1" x14ac:dyDescent="0.2">
      <c r="B290" s="152"/>
      <c r="C290" s="219"/>
      <c r="D290" s="216" t="s">
        <v>135</v>
      </c>
      <c r="E290" s="220" t="s">
        <v>1</v>
      </c>
      <c r="F290" s="221" t="s">
        <v>423</v>
      </c>
      <c r="G290" s="219"/>
      <c r="H290" s="222">
        <v>1</v>
      </c>
      <c r="I290" s="154"/>
      <c r="J290" s="219"/>
      <c r="L290" s="152"/>
      <c r="M290" s="155"/>
      <c r="N290" s="156"/>
      <c r="O290" s="156"/>
      <c r="P290" s="156"/>
      <c r="Q290" s="156"/>
      <c r="R290" s="156"/>
      <c r="S290" s="156"/>
      <c r="T290" s="157"/>
      <c r="AT290" s="153" t="s">
        <v>135</v>
      </c>
      <c r="AU290" s="153" t="s">
        <v>133</v>
      </c>
      <c r="AV290" s="14" t="s">
        <v>133</v>
      </c>
      <c r="AW290" s="14" t="s">
        <v>30</v>
      </c>
      <c r="AX290" s="14" t="s">
        <v>73</v>
      </c>
      <c r="AY290" s="153" t="s">
        <v>125</v>
      </c>
    </row>
    <row r="291" spans="1:65" s="2" customFormat="1" ht="37.9" customHeight="1" x14ac:dyDescent="0.2">
      <c r="A291" s="31"/>
      <c r="B291" s="137"/>
      <c r="C291" s="234" t="s">
        <v>424</v>
      </c>
      <c r="D291" s="234" t="s">
        <v>231</v>
      </c>
      <c r="E291" s="235" t="s">
        <v>425</v>
      </c>
      <c r="F291" s="236" t="s">
        <v>426</v>
      </c>
      <c r="G291" s="237" t="s">
        <v>227</v>
      </c>
      <c r="H291" s="238">
        <v>2</v>
      </c>
      <c r="I291" s="158"/>
      <c r="J291" s="240">
        <f>ROUND(I291*H291,2)</f>
        <v>0</v>
      </c>
      <c r="K291" s="159"/>
      <c r="L291" s="160"/>
      <c r="M291" s="161" t="s">
        <v>1</v>
      </c>
      <c r="N291" s="162" t="s">
        <v>39</v>
      </c>
      <c r="O291" s="57"/>
      <c r="P291" s="142">
        <f>O291*H291</f>
        <v>0</v>
      </c>
      <c r="Q291" s="142">
        <v>1.6E-2</v>
      </c>
      <c r="R291" s="142">
        <f>Q291*H291</f>
        <v>3.2000000000000001E-2</v>
      </c>
      <c r="S291" s="142">
        <v>0</v>
      </c>
      <c r="T291" s="14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44" t="s">
        <v>321</v>
      </c>
      <c r="AT291" s="144" t="s">
        <v>231</v>
      </c>
      <c r="AU291" s="144" t="s">
        <v>133</v>
      </c>
      <c r="AY291" s="16" t="s">
        <v>125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6" t="s">
        <v>133</v>
      </c>
      <c r="BK291" s="145">
        <f>ROUND(I291*H291,2)</f>
        <v>0</v>
      </c>
      <c r="BL291" s="16" t="s">
        <v>230</v>
      </c>
      <c r="BM291" s="144" t="s">
        <v>427</v>
      </c>
    </row>
    <row r="292" spans="1:65" s="2" customFormat="1" ht="24.2" customHeight="1" x14ac:dyDescent="0.2">
      <c r="A292" s="31"/>
      <c r="B292" s="137"/>
      <c r="C292" s="230" t="s">
        <v>428</v>
      </c>
      <c r="D292" s="230" t="s">
        <v>128</v>
      </c>
      <c r="E292" s="231" t="s">
        <v>429</v>
      </c>
      <c r="F292" s="229" t="s">
        <v>430</v>
      </c>
      <c r="G292" s="232" t="s">
        <v>227</v>
      </c>
      <c r="H292" s="233">
        <v>1</v>
      </c>
      <c r="I292" s="138"/>
      <c r="J292" s="239">
        <f>ROUND(I292*H292,2)</f>
        <v>0</v>
      </c>
      <c r="K292" s="139"/>
      <c r="L292" s="32"/>
      <c r="M292" s="140" t="s">
        <v>1</v>
      </c>
      <c r="N292" s="141" t="s">
        <v>39</v>
      </c>
      <c r="O292" s="57"/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44" t="s">
        <v>230</v>
      </c>
      <c r="AT292" s="144" t="s">
        <v>128</v>
      </c>
      <c r="AU292" s="144" t="s">
        <v>133</v>
      </c>
      <c r="AY292" s="16" t="s">
        <v>125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133</v>
      </c>
      <c r="BK292" s="145">
        <f>ROUND(I292*H292,2)</f>
        <v>0</v>
      </c>
      <c r="BL292" s="16" t="s">
        <v>230</v>
      </c>
      <c r="BM292" s="144" t="s">
        <v>431</v>
      </c>
    </row>
    <row r="293" spans="1:65" s="14" customFormat="1" x14ac:dyDescent="0.2">
      <c r="B293" s="152"/>
      <c r="C293" s="219"/>
      <c r="D293" s="216" t="s">
        <v>135</v>
      </c>
      <c r="E293" s="220" t="s">
        <v>1</v>
      </c>
      <c r="F293" s="221" t="s">
        <v>432</v>
      </c>
      <c r="G293" s="219"/>
      <c r="H293" s="222">
        <v>1</v>
      </c>
      <c r="I293" s="154"/>
      <c r="J293" s="219"/>
      <c r="L293" s="152"/>
      <c r="M293" s="155"/>
      <c r="N293" s="156"/>
      <c r="O293" s="156"/>
      <c r="P293" s="156"/>
      <c r="Q293" s="156"/>
      <c r="R293" s="156"/>
      <c r="S293" s="156"/>
      <c r="T293" s="157"/>
      <c r="AT293" s="153" t="s">
        <v>135</v>
      </c>
      <c r="AU293" s="153" t="s">
        <v>133</v>
      </c>
      <c r="AV293" s="14" t="s">
        <v>133</v>
      </c>
      <c r="AW293" s="14" t="s">
        <v>30</v>
      </c>
      <c r="AX293" s="14" t="s">
        <v>73</v>
      </c>
      <c r="AY293" s="153" t="s">
        <v>125</v>
      </c>
    </row>
    <row r="294" spans="1:65" s="2" customFormat="1" ht="37.9" customHeight="1" x14ac:dyDescent="0.2">
      <c r="A294" s="31"/>
      <c r="B294" s="137"/>
      <c r="C294" s="234" t="s">
        <v>433</v>
      </c>
      <c r="D294" s="234" t="s">
        <v>231</v>
      </c>
      <c r="E294" s="235" t="s">
        <v>434</v>
      </c>
      <c r="F294" s="236" t="s">
        <v>435</v>
      </c>
      <c r="G294" s="237" t="s">
        <v>227</v>
      </c>
      <c r="H294" s="238">
        <v>1</v>
      </c>
      <c r="I294" s="158"/>
      <c r="J294" s="240">
        <f>ROUND(I294*H294,2)</f>
        <v>0</v>
      </c>
      <c r="K294" s="159"/>
      <c r="L294" s="160"/>
      <c r="M294" s="161" t="s">
        <v>1</v>
      </c>
      <c r="N294" s="162" t="s">
        <v>39</v>
      </c>
      <c r="O294" s="57"/>
      <c r="P294" s="142">
        <f>O294*H294</f>
        <v>0</v>
      </c>
      <c r="Q294" s="142">
        <v>1.95E-2</v>
      </c>
      <c r="R294" s="142">
        <f>Q294*H294</f>
        <v>1.95E-2</v>
      </c>
      <c r="S294" s="142">
        <v>0</v>
      </c>
      <c r="T294" s="14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44" t="s">
        <v>321</v>
      </c>
      <c r="AT294" s="144" t="s">
        <v>231</v>
      </c>
      <c r="AU294" s="144" t="s">
        <v>133</v>
      </c>
      <c r="AY294" s="16" t="s">
        <v>125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6" t="s">
        <v>133</v>
      </c>
      <c r="BK294" s="145">
        <f>ROUND(I294*H294,2)</f>
        <v>0</v>
      </c>
      <c r="BL294" s="16" t="s">
        <v>230</v>
      </c>
      <c r="BM294" s="144" t="s">
        <v>436</v>
      </c>
    </row>
    <row r="295" spans="1:65" s="2" customFormat="1" ht="24.2" customHeight="1" x14ac:dyDescent="0.2">
      <c r="A295" s="31"/>
      <c r="B295" s="137"/>
      <c r="C295" s="230" t="s">
        <v>437</v>
      </c>
      <c r="D295" s="230" t="s">
        <v>128</v>
      </c>
      <c r="E295" s="231" t="s">
        <v>438</v>
      </c>
      <c r="F295" s="229" t="s">
        <v>439</v>
      </c>
      <c r="G295" s="232" t="s">
        <v>227</v>
      </c>
      <c r="H295" s="233">
        <v>1</v>
      </c>
      <c r="I295" s="138"/>
      <c r="J295" s="239">
        <f>ROUND(I295*H295,2)</f>
        <v>0</v>
      </c>
      <c r="K295" s="139"/>
      <c r="L295" s="32"/>
      <c r="M295" s="140" t="s">
        <v>1</v>
      </c>
      <c r="N295" s="141" t="s">
        <v>39</v>
      </c>
      <c r="O295" s="57"/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44" t="s">
        <v>230</v>
      </c>
      <c r="AT295" s="144" t="s">
        <v>128</v>
      </c>
      <c r="AU295" s="144" t="s">
        <v>133</v>
      </c>
      <c r="AY295" s="16" t="s">
        <v>125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133</v>
      </c>
      <c r="BK295" s="145">
        <f>ROUND(I295*H295,2)</f>
        <v>0</v>
      </c>
      <c r="BL295" s="16" t="s">
        <v>230</v>
      </c>
      <c r="BM295" s="144" t="s">
        <v>440</v>
      </c>
    </row>
    <row r="296" spans="1:65" s="14" customFormat="1" x14ac:dyDescent="0.2">
      <c r="B296" s="152"/>
      <c r="C296" s="219"/>
      <c r="D296" s="216" t="s">
        <v>135</v>
      </c>
      <c r="E296" s="220" t="s">
        <v>1</v>
      </c>
      <c r="F296" s="221" t="s">
        <v>407</v>
      </c>
      <c r="G296" s="219"/>
      <c r="H296" s="222">
        <v>1</v>
      </c>
      <c r="I296" s="154"/>
      <c r="J296" s="219"/>
      <c r="L296" s="152"/>
      <c r="M296" s="155"/>
      <c r="N296" s="156"/>
      <c r="O296" s="156"/>
      <c r="P296" s="156"/>
      <c r="Q296" s="156"/>
      <c r="R296" s="156"/>
      <c r="S296" s="156"/>
      <c r="T296" s="157"/>
      <c r="AT296" s="153" t="s">
        <v>135</v>
      </c>
      <c r="AU296" s="153" t="s">
        <v>133</v>
      </c>
      <c r="AV296" s="14" t="s">
        <v>133</v>
      </c>
      <c r="AW296" s="14" t="s">
        <v>30</v>
      </c>
      <c r="AX296" s="14" t="s">
        <v>73</v>
      </c>
      <c r="AY296" s="153" t="s">
        <v>125</v>
      </c>
    </row>
    <row r="297" spans="1:65" s="2" customFormat="1" ht="24.2" customHeight="1" x14ac:dyDescent="0.2">
      <c r="A297" s="31"/>
      <c r="B297" s="137"/>
      <c r="C297" s="234" t="s">
        <v>441</v>
      </c>
      <c r="D297" s="234" t="s">
        <v>231</v>
      </c>
      <c r="E297" s="235" t="s">
        <v>442</v>
      </c>
      <c r="F297" s="236" t="s">
        <v>443</v>
      </c>
      <c r="G297" s="237" t="s">
        <v>227</v>
      </c>
      <c r="H297" s="238">
        <v>1</v>
      </c>
      <c r="I297" s="158"/>
      <c r="J297" s="240">
        <f>ROUND(I297*H297,2)</f>
        <v>0</v>
      </c>
      <c r="K297" s="159"/>
      <c r="L297" s="160"/>
      <c r="M297" s="161" t="s">
        <v>1</v>
      </c>
      <c r="N297" s="162" t="s">
        <v>39</v>
      </c>
      <c r="O297" s="57"/>
      <c r="P297" s="142">
        <f>O297*H297</f>
        <v>0</v>
      </c>
      <c r="Q297" s="142">
        <v>0.11</v>
      </c>
      <c r="R297" s="142">
        <f>Q297*H297</f>
        <v>0.11</v>
      </c>
      <c r="S297" s="142">
        <v>0</v>
      </c>
      <c r="T297" s="14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44" t="s">
        <v>321</v>
      </c>
      <c r="AT297" s="144" t="s">
        <v>231</v>
      </c>
      <c r="AU297" s="144" t="s">
        <v>133</v>
      </c>
      <c r="AY297" s="16" t="s">
        <v>125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6" t="s">
        <v>133</v>
      </c>
      <c r="BK297" s="145">
        <f>ROUND(I297*H297,2)</f>
        <v>0</v>
      </c>
      <c r="BL297" s="16" t="s">
        <v>230</v>
      </c>
      <c r="BM297" s="144" t="s">
        <v>444</v>
      </c>
    </row>
    <row r="298" spans="1:65" s="14" customFormat="1" x14ac:dyDescent="0.2">
      <c r="B298" s="152"/>
      <c r="C298" s="219"/>
      <c r="D298" s="216" t="s">
        <v>135</v>
      </c>
      <c r="E298" s="220" t="s">
        <v>1</v>
      </c>
      <c r="F298" s="221" t="s">
        <v>407</v>
      </c>
      <c r="G298" s="219"/>
      <c r="H298" s="222">
        <v>1</v>
      </c>
      <c r="I298" s="154"/>
      <c r="J298" s="219"/>
      <c r="L298" s="152"/>
      <c r="M298" s="155"/>
      <c r="N298" s="156"/>
      <c r="O298" s="156"/>
      <c r="P298" s="156"/>
      <c r="Q298" s="156"/>
      <c r="R298" s="156"/>
      <c r="S298" s="156"/>
      <c r="T298" s="157"/>
      <c r="AT298" s="153" t="s">
        <v>135</v>
      </c>
      <c r="AU298" s="153" t="s">
        <v>133</v>
      </c>
      <c r="AV298" s="14" t="s">
        <v>133</v>
      </c>
      <c r="AW298" s="14" t="s">
        <v>30</v>
      </c>
      <c r="AX298" s="14" t="s">
        <v>73</v>
      </c>
      <c r="AY298" s="153" t="s">
        <v>125</v>
      </c>
    </row>
    <row r="299" spans="1:65" s="2" customFormat="1" ht="24.2" customHeight="1" x14ac:dyDescent="0.2">
      <c r="A299" s="31"/>
      <c r="B299" s="137"/>
      <c r="C299" s="230" t="s">
        <v>445</v>
      </c>
      <c r="D299" s="230" t="s">
        <v>128</v>
      </c>
      <c r="E299" s="231" t="s">
        <v>446</v>
      </c>
      <c r="F299" s="229" t="s">
        <v>447</v>
      </c>
      <c r="G299" s="232" t="s">
        <v>227</v>
      </c>
      <c r="H299" s="233">
        <v>10</v>
      </c>
      <c r="I299" s="138"/>
      <c r="J299" s="239">
        <f>ROUND(I299*H299,2)</f>
        <v>0</v>
      </c>
      <c r="K299" s="139"/>
      <c r="L299" s="32"/>
      <c r="M299" s="140" t="s">
        <v>1</v>
      </c>
      <c r="N299" s="141" t="s">
        <v>39</v>
      </c>
      <c r="O299" s="57"/>
      <c r="P299" s="142">
        <f>O299*H299</f>
        <v>0</v>
      </c>
      <c r="Q299" s="142">
        <v>0</v>
      </c>
      <c r="R299" s="142">
        <f>Q299*H299</f>
        <v>0</v>
      </c>
      <c r="S299" s="142">
        <v>2.4E-2</v>
      </c>
      <c r="T299" s="143">
        <f>S299*H299</f>
        <v>0.24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44" t="s">
        <v>230</v>
      </c>
      <c r="AT299" s="144" t="s">
        <v>128</v>
      </c>
      <c r="AU299" s="144" t="s">
        <v>133</v>
      </c>
      <c r="AY299" s="16" t="s">
        <v>125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133</v>
      </c>
      <c r="BK299" s="145">
        <f>ROUND(I299*H299,2)</f>
        <v>0</v>
      </c>
      <c r="BL299" s="16" t="s">
        <v>230</v>
      </c>
      <c r="BM299" s="144" t="s">
        <v>448</v>
      </c>
    </row>
    <row r="300" spans="1:65" s="14" customFormat="1" x14ac:dyDescent="0.2">
      <c r="B300" s="152"/>
      <c r="C300" s="219"/>
      <c r="D300" s="216" t="s">
        <v>135</v>
      </c>
      <c r="E300" s="220" t="s">
        <v>1</v>
      </c>
      <c r="F300" s="221" t="s">
        <v>449</v>
      </c>
      <c r="G300" s="219"/>
      <c r="H300" s="222">
        <v>10</v>
      </c>
      <c r="I300" s="154"/>
      <c r="J300" s="219"/>
      <c r="L300" s="152"/>
      <c r="M300" s="155"/>
      <c r="N300" s="156"/>
      <c r="O300" s="156"/>
      <c r="P300" s="156"/>
      <c r="Q300" s="156"/>
      <c r="R300" s="156"/>
      <c r="S300" s="156"/>
      <c r="T300" s="157"/>
      <c r="AT300" s="153" t="s">
        <v>135</v>
      </c>
      <c r="AU300" s="153" t="s">
        <v>133</v>
      </c>
      <c r="AV300" s="14" t="s">
        <v>133</v>
      </c>
      <c r="AW300" s="14" t="s">
        <v>30</v>
      </c>
      <c r="AX300" s="14" t="s">
        <v>73</v>
      </c>
      <c r="AY300" s="153" t="s">
        <v>125</v>
      </c>
    </row>
    <row r="301" spans="1:65" s="2" customFormat="1" ht="24.2" customHeight="1" x14ac:dyDescent="0.2">
      <c r="A301" s="31"/>
      <c r="B301" s="137"/>
      <c r="C301" s="230" t="s">
        <v>450</v>
      </c>
      <c r="D301" s="230" t="s">
        <v>128</v>
      </c>
      <c r="E301" s="231" t="s">
        <v>451</v>
      </c>
      <c r="F301" s="229" t="s">
        <v>452</v>
      </c>
      <c r="G301" s="232" t="s">
        <v>227</v>
      </c>
      <c r="H301" s="233">
        <v>1</v>
      </c>
      <c r="I301" s="138"/>
      <c r="J301" s="239">
        <f>ROUND(I301*H301,2)</f>
        <v>0</v>
      </c>
      <c r="K301" s="139"/>
      <c r="L301" s="32"/>
      <c r="M301" s="140" t="s">
        <v>1</v>
      </c>
      <c r="N301" s="141" t="s">
        <v>39</v>
      </c>
      <c r="O301" s="57"/>
      <c r="P301" s="142">
        <f>O301*H301</f>
        <v>0</v>
      </c>
      <c r="Q301" s="142">
        <v>8.0000000000000007E-5</v>
      </c>
      <c r="R301" s="142">
        <f>Q301*H301</f>
        <v>8.0000000000000007E-5</v>
      </c>
      <c r="S301" s="142">
        <v>0</v>
      </c>
      <c r="T301" s="14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44" t="s">
        <v>230</v>
      </c>
      <c r="AT301" s="144" t="s">
        <v>128</v>
      </c>
      <c r="AU301" s="144" t="s">
        <v>133</v>
      </c>
      <c r="AY301" s="16" t="s">
        <v>125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6" t="s">
        <v>133</v>
      </c>
      <c r="BK301" s="145">
        <f>ROUND(I301*H301,2)</f>
        <v>0</v>
      </c>
      <c r="BL301" s="16" t="s">
        <v>230</v>
      </c>
      <c r="BM301" s="144" t="s">
        <v>453</v>
      </c>
    </row>
    <row r="302" spans="1:65" s="14" customFormat="1" x14ac:dyDescent="0.2">
      <c r="B302" s="152"/>
      <c r="C302" s="219"/>
      <c r="D302" s="216" t="s">
        <v>135</v>
      </c>
      <c r="E302" s="220" t="s">
        <v>1</v>
      </c>
      <c r="F302" s="221" t="s">
        <v>325</v>
      </c>
      <c r="G302" s="219"/>
      <c r="H302" s="222">
        <v>1</v>
      </c>
      <c r="I302" s="154"/>
      <c r="J302" s="219"/>
      <c r="L302" s="152"/>
      <c r="M302" s="155"/>
      <c r="N302" s="156"/>
      <c r="O302" s="156"/>
      <c r="P302" s="156"/>
      <c r="Q302" s="156"/>
      <c r="R302" s="156"/>
      <c r="S302" s="156"/>
      <c r="T302" s="157"/>
      <c r="AT302" s="153" t="s">
        <v>135</v>
      </c>
      <c r="AU302" s="153" t="s">
        <v>133</v>
      </c>
      <c r="AV302" s="14" t="s">
        <v>133</v>
      </c>
      <c r="AW302" s="14" t="s">
        <v>30</v>
      </c>
      <c r="AX302" s="14" t="s">
        <v>73</v>
      </c>
      <c r="AY302" s="153" t="s">
        <v>125</v>
      </c>
    </row>
    <row r="303" spans="1:65" s="2" customFormat="1" ht="24.2" customHeight="1" x14ac:dyDescent="0.2">
      <c r="A303" s="31"/>
      <c r="B303" s="137"/>
      <c r="C303" s="230" t="s">
        <v>454</v>
      </c>
      <c r="D303" s="230" t="s">
        <v>128</v>
      </c>
      <c r="E303" s="231" t="s">
        <v>455</v>
      </c>
      <c r="F303" s="229" t="s">
        <v>456</v>
      </c>
      <c r="G303" s="232" t="s">
        <v>227</v>
      </c>
      <c r="H303" s="233">
        <v>2</v>
      </c>
      <c r="I303" s="138"/>
      <c r="J303" s="239">
        <f>ROUND(I303*H303,2)</f>
        <v>0</v>
      </c>
      <c r="K303" s="139"/>
      <c r="L303" s="32"/>
      <c r="M303" s="140" t="s">
        <v>1</v>
      </c>
      <c r="N303" s="141" t="s">
        <v>39</v>
      </c>
      <c r="O303" s="57"/>
      <c r="P303" s="142">
        <f>O303*H303</f>
        <v>0</v>
      </c>
      <c r="Q303" s="142">
        <v>0</v>
      </c>
      <c r="R303" s="142">
        <f>Q303*H303</f>
        <v>0</v>
      </c>
      <c r="S303" s="142">
        <v>0.17399999999999999</v>
      </c>
      <c r="T303" s="143">
        <f>S303*H303</f>
        <v>0.34799999999999998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44" t="s">
        <v>230</v>
      </c>
      <c r="AT303" s="144" t="s">
        <v>128</v>
      </c>
      <c r="AU303" s="144" t="s">
        <v>133</v>
      </c>
      <c r="AY303" s="16" t="s">
        <v>125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6" t="s">
        <v>133</v>
      </c>
      <c r="BK303" s="145">
        <f>ROUND(I303*H303,2)</f>
        <v>0</v>
      </c>
      <c r="BL303" s="16" t="s">
        <v>230</v>
      </c>
      <c r="BM303" s="144" t="s">
        <v>457</v>
      </c>
    </row>
    <row r="304" spans="1:65" s="14" customFormat="1" x14ac:dyDescent="0.2">
      <c r="B304" s="152"/>
      <c r="C304" s="219"/>
      <c r="D304" s="216" t="s">
        <v>135</v>
      </c>
      <c r="E304" s="220" t="s">
        <v>1</v>
      </c>
      <c r="F304" s="221" t="s">
        <v>319</v>
      </c>
      <c r="G304" s="219"/>
      <c r="H304" s="222">
        <v>1</v>
      </c>
      <c r="I304" s="154"/>
      <c r="J304" s="219"/>
      <c r="L304" s="152"/>
      <c r="M304" s="155"/>
      <c r="N304" s="156"/>
      <c r="O304" s="156"/>
      <c r="P304" s="156"/>
      <c r="Q304" s="156"/>
      <c r="R304" s="156"/>
      <c r="S304" s="156"/>
      <c r="T304" s="157"/>
      <c r="AT304" s="153" t="s">
        <v>135</v>
      </c>
      <c r="AU304" s="153" t="s">
        <v>133</v>
      </c>
      <c r="AV304" s="14" t="s">
        <v>133</v>
      </c>
      <c r="AW304" s="14" t="s">
        <v>30</v>
      </c>
      <c r="AX304" s="14" t="s">
        <v>73</v>
      </c>
      <c r="AY304" s="153" t="s">
        <v>125</v>
      </c>
    </row>
    <row r="305" spans="1:65" s="14" customFormat="1" x14ac:dyDescent="0.2">
      <c r="B305" s="152"/>
      <c r="C305" s="219"/>
      <c r="D305" s="216" t="s">
        <v>135</v>
      </c>
      <c r="E305" s="220" t="s">
        <v>1</v>
      </c>
      <c r="F305" s="221" t="s">
        <v>320</v>
      </c>
      <c r="G305" s="219"/>
      <c r="H305" s="222">
        <v>1</v>
      </c>
      <c r="I305" s="154"/>
      <c r="J305" s="219"/>
      <c r="L305" s="152"/>
      <c r="M305" s="155"/>
      <c r="N305" s="156"/>
      <c r="O305" s="156"/>
      <c r="P305" s="156"/>
      <c r="Q305" s="156"/>
      <c r="R305" s="156"/>
      <c r="S305" s="156"/>
      <c r="T305" s="157"/>
      <c r="AT305" s="153" t="s">
        <v>135</v>
      </c>
      <c r="AU305" s="153" t="s">
        <v>133</v>
      </c>
      <c r="AV305" s="14" t="s">
        <v>133</v>
      </c>
      <c r="AW305" s="14" t="s">
        <v>30</v>
      </c>
      <c r="AX305" s="14" t="s">
        <v>73</v>
      </c>
      <c r="AY305" s="153" t="s">
        <v>125</v>
      </c>
    </row>
    <row r="306" spans="1:65" s="2" customFormat="1" ht="24.2" customHeight="1" x14ac:dyDescent="0.2">
      <c r="A306" s="31"/>
      <c r="B306" s="137"/>
      <c r="C306" s="230" t="s">
        <v>458</v>
      </c>
      <c r="D306" s="230" t="s">
        <v>128</v>
      </c>
      <c r="E306" s="231" t="s">
        <v>459</v>
      </c>
      <c r="F306" s="229" t="s">
        <v>460</v>
      </c>
      <c r="G306" s="232" t="s">
        <v>227</v>
      </c>
      <c r="H306" s="233">
        <v>2</v>
      </c>
      <c r="I306" s="138"/>
      <c r="J306" s="239">
        <f>ROUND(I306*H306,2)</f>
        <v>0</v>
      </c>
      <c r="K306" s="139"/>
      <c r="L306" s="32"/>
      <c r="M306" s="140" t="s">
        <v>1</v>
      </c>
      <c r="N306" s="141" t="s">
        <v>39</v>
      </c>
      <c r="O306" s="57"/>
      <c r="P306" s="142">
        <f>O306*H306</f>
        <v>0</v>
      </c>
      <c r="Q306" s="142">
        <v>0</v>
      </c>
      <c r="R306" s="142">
        <f>Q306*H306</f>
        <v>0</v>
      </c>
      <c r="S306" s="142">
        <v>0.1104</v>
      </c>
      <c r="T306" s="143">
        <f>S306*H306</f>
        <v>0.2208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44" t="s">
        <v>230</v>
      </c>
      <c r="AT306" s="144" t="s">
        <v>128</v>
      </c>
      <c r="AU306" s="144" t="s">
        <v>133</v>
      </c>
      <c r="AY306" s="16" t="s">
        <v>125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6" t="s">
        <v>133</v>
      </c>
      <c r="BK306" s="145">
        <f>ROUND(I306*H306,2)</f>
        <v>0</v>
      </c>
      <c r="BL306" s="16" t="s">
        <v>230</v>
      </c>
      <c r="BM306" s="144" t="s">
        <v>461</v>
      </c>
    </row>
    <row r="307" spans="1:65" s="14" customFormat="1" x14ac:dyDescent="0.2">
      <c r="B307" s="152"/>
      <c r="C307" s="219"/>
      <c r="D307" s="216" t="s">
        <v>135</v>
      </c>
      <c r="E307" s="220" t="s">
        <v>1</v>
      </c>
      <c r="F307" s="221" t="s">
        <v>462</v>
      </c>
      <c r="G307" s="219"/>
      <c r="H307" s="222">
        <v>1</v>
      </c>
      <c r="I307" s="154"/>
      <c r="J307" s="219"/>
      <c r="L307" s="152"/>
      <c r="M307" s="155"/>
      <c r="N307" s="156"/>
      <c r="O307" s="156"/>
      <c r="P307" s="156"/>
      <c r="Q307" s="156"/>
      <c r="R307" s="156"/>
      <c r="S307" s="156"/>
      <c r="T307" s="157"/>
      <c r="AT307" s="153" t="s">
        <v>135</v>
      </c>
      <c r="AU307" s="153" t="s">
        <v>133</v>
      </c>
      <c r="AV307" s="14" t="s">
        <v>133</v>
      </c>
      <c r="AW307" s="14" t="s">
        <v>30</v>
      </c>
      <c r="AX307" s="14" t="s">
        <v>73</v>
      </c>
      <c r="AY307" s="153" t="s">
        <v>125</v>
      </c>
    </row>
    <row r="308" spans="1:65" s="14" customFormat="1" x14ac:dyDescent="0.2">
      <c r="B308" s="152"/>
      <c r="C308" s="219"/>
      <c r="D308" s="216" t="s">
        <v>135</v>
      </c>
      <c r="E308" s="220" t="s">
        <v>1</v>
      </c>
      <c r="F308" s="221" t="s">
        <v>463</v>
      </c>
      <c r="G308" s="219"/>
      <c r="H308" s="222">
        <v>1</v>
      </c>
      <c r="I308" s="154"/>
      <c r="J308" s="219"/>
      <c r="L308" s="152"/>
      <c r="M308" s="155"/>
      <c r="N308" s="156"/>
      <c r="O308" s="156"/>
      <c r="P308" s="156"/>
      <c r="Q308" s="156"/>
      <c r="R308" s="156"/>
      <c r="S308" s="156"/>
      <c r="T308" s="157"/>
      <c r="AT308" s="153" t="s">
        <v>135</v>
      </c>
      <c r="AU308" s="153" t="s">
        <v>133</v>
      </c>
      <c r="AV308" s="14" t="s">
        <v>133</v>
      </c>
      <c r="AW308" s="14" t="s">
        <v>30</v>
      </c>
      <c r="AX308" s="14" t="s">
        <v>73</v>
      </c>
      <c r="AY308" s="153" t="s">
        <v>125</v>
      </c>
    </row>
    <row r="309" spans="1:65" s="2" customFormat="1" ht="24.2" customHeight="1" x14ac:dyDescent="0.2">
      <c r="A309" s="31"/>
      <c r="B309" s="137"/>
      <c r="C309" s="230" t="s">
        <v>464</v>
      </c>
      <c r="D309" s="230" t="s">
        <v>348</v>
      </c>
      <c r="E309" s="231" t="s">
        <v>465</v>
      </c>
      <c r="F309" s="229" t="s">
        <v>751</v>
      </c>
      <c r="G309" s="232" t="s">
        <v>220</v>
      </c>
      <c r="H309" s="233">
        <v>2.2000000000000002</v>
      </c>
      <c r="I309" s="138"/>
      <c r="J309" s="239">
        <f>ROUND(I309*H309,2)</f>
        <v>0</v>
      </c>
      <c r="K309" s="139"/>
      <c r="L309" s="32"/>
      <c r="M309" s="140" t="s">
        <v>1</v>
      </c>
      <c r="N309" s="141" t="s">
        <v>39</v>
      </c>
      <c r="O309" s="57"/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44" t="s">
        <v>230</v>
      </c>
      <c r="AT309" s="144" t="s">
        <v>128</v>
      </c>
      <c r="AU309" s="144" t="s">
        <v>133</v>
      </c>
      <c r="AY309" s="16" t="s">
        <v>125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6" t="s">
        <v>133</v>
      </c>
      <c r="BK309" s="145">
        <f>ROUND(I309*H309,2)</f>
        <v>0</v>
      </c>
      <c r="BL309" s="16" t="s">
        <v>230</v>
      </c>
      <c r="BM309" s="144" t="s">
        <v>466</v>
      </c>
    </row>
    <row r="310" spans="1:65" s="2" customFormat="1" ht="67.5" x14ac:dyDescent="0.2">
      <c r="A310" s="31"/>
      <c r="B310" s="32"/>
      <c r="C310" s="224"/>
      <c r="D310" s="216" t="s">
        <v>467</v>
      </c>
      <c r="E310" s="224"/>
      <c r="F310" s="225" t="s">
        <v>749</v>
      </c>
      <c r="G310" s="224"/>
      <c r="H310" s="224"/>
      <c r="I310" s="163"/>
      <c r="J310" s="224"/>
      <c r="K310" s="31"/>
      <c r="L310" s="32"/>
      <c r="M310" s="164"/>
      <c r="N310" s="165"/>
      <c r="O310" s="57"/>
      <c r="P310" s="57"/>
      <c r="Q310" s="57"/>
      <c r="R310" s="57"/>
      <c r="S310" s="57"/>
      <c r="T310" s="58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6" t="s">
        <v>467</v>
      </c>
      <c r="AU310" s="16" t="s">
        <v>133</v>
      </c>
    </row>
    <row r="311" spans="1:65" s="13" customFormat="1" x14ac:dyDescent="0.2">
      <c r="B311" s="146"/>
      <c r="C311" s="215"/>
      <c r="D311" s="216" t="s">
        <v>135</v>
      </c>
      <c r="E311" s="217" t="s">
        <v>1</v>
      </c>
      <c r="F311" s="218" t="s">
        <v>468</v>
      </c>
      <c r="G311" s="215"/>
      <c r="H311" s="217" t="s">
        <v>1</v>
      </c>
      <c r="I311" s="148"/>
      <c r="J311" s="215"/>
      <c r="L311" s="146"/>
      <c r="M311" s="149"/>
      <c r="N311" s="150"/>
      <c r="O311" s="150"/>
      <c r="P311" s="150"/>
      <c r="Q311" s="150"/>
      <c r="R311" s="150"/>
      <c r="S311" s="150"/>
      <c r="T311" s="151"/>
      <c r="AT311" s="147" t="s">
        <v>135</v>
      </c>
      <c r="AU311" s="147" t="s">
        <v>133</v>
      </c>
      <c r="AV311" s="13" t="s">
        <v>81</v>
      </c>
      <c r="AW311" s="13" t="s">
        <v>30</v>
      </c>
      <c r="AX311" s="13" t="s">
        <v>73</v>
      </c>
      <c r="AY311" s="147" t="s">
        <v>125</v>
      </c>
    </row>
    <row r="312" spans="1:65" s="14" customFormat="1" x14ac:dyDescent="0.2">
      <c r="B312" s="152"/>
      <c r="C312" s="219"/>
      <c r="D312" s="216" t="s">
        <v>135</v>
      </c>
      <c r="E312" s="220" t="s">
        <v>1</v>
      </c>
      <c r="F312" s="221" t="s">
        <v>469</v>
      </c>
      <c r="G312" s="219"/>
      <c r="H312" s="222">
        <v>2.2000000000000002</v>
      </c>
      <c r="I312" s="154"/>
      <c r="J312" s="219"/>
      <c r="L312" s="152"/>
      <c r="M312" s="155"/>
      <c r="N312" s="156"/>
      <c r="O312" s="156"/>
      <c r="P312" s="156"/>
      <c r="Q312" s="156"/>
      <c r="R312" s="156"/>
      <c r="S312" s="156"/>
      <c r="T312" s="157"/>
      <c r="AT312" s="153" t="s">
        <v>135</v>
      </c>
      <c r="AU312" s="153" t="s">
        <v>133</v>
      </c>
      <c r="AV312" s="14" t="s">
        <v>133</v>
      </c>
      <c r="AW312" s="14" t="s">
        <v>30</v>
      </c>
      <c r="AX312" s="14" t="s">
        <v>73</v>
      </c>
      <c r="AY312" s="153" t="s">
        <v>125</v>
      </c>
    </row>
    <row r="313" spans="1:65" s="2" customFormat="1" ht="16.5" customHeight="1" x14ac:dyDescent="0.2">
      <c r="A313" s="31"/>
      <c r="B313" s="137"/>
      <c r="C313" s="230" t="s">
        <v>470</v>
      </c>
      <c r="D313" s="230" t="s">
        <v>348</v>
      </c>
      <c r="E313" s="231" t="s">
        <v>471</v>
      </c>
      <c r="F313" s="229" t="s">
        <v>472</v>
      </c>
      <c r="G313" s="232" t="s">
        <v>220</v>
      </c>
      <c r="H313" s="233">
        <v>3.46</v>
      </c>
      <c r="I313" s="138"/>
      <c r="J313" s="239">
        <f>ROUND(I313*H313,2)</f>
        <v>0</v>
      </c>
      <c r="K313" s="139"/>
      <c r="L313" s="32"/>
      <c r="M313" s="140" t="s">
        <v>1</v>
      </c>
      <c r="N313" s="141" t="s">
        <v>39</v>
      </c>
      <c r="O313" s="57"/>
      <c r="P313" s="142">
        <f>O313*H313</f>
        <v>0</v>
      </c>
      <c r="Q313" s="142">
        <v>6.3530000000000003E-2</v>
      </c>
      <c r="R313" s="142">
        <f>Q313*H313</f>
        <v>0.2198138</v>
      </c>
      <c r="S313" s="142">
        <v>0</v>
      </c>
      <c r="T313" s="14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44" t="s">
        <v>230</v>
      </c>
      <c r="AT313" s="144" t="s">
        <v>128</v>
      </c>
      <c r="AU313" s="144" t="s">
        <v>133</v>
      </c>
      <c r="AY313" s="16" t="s">
        <v>125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6" t="s">
        <v>133</v>
      </c>
      <c r="BK313" s="145">
        <f>ROUND(I313*H313,2)</f>
        <v>0</v>
      </c>
      <c r="BL313" s="16" t="s">
        <v>230</v>
      </c>
      <c r="BM313" s="144" t="s">
        <v>473</v>
      </c>
    </row>
    <row r="314" spans="1:65" s="2" customFormat="1" ht="67.5" x14ac:dyDescent="0.2">
      <c r="A314" s="31"/>
      <c r="B314" s="32"/>
      <c r="C314" s="224"/>
      <c r="D314" s="216" t="s">
        <v>467</v>
      </c>
      <c r="E314" s="224"/>
      <c r="F314" s="226" t="s">
        <v>750</v>
      </c>
      <c r="G314" s="224"/>
      <c r="H314" s="224"/>
      <c r="I314" s="163"/>
      <c r="J314" s="224"/>
      <c r="K314" s="31"/>
      <c r="L314" s="32"/>
      <c r="M314" s="164"/>
      <c r="N314" s="165"/>
      <c r="O314" s="57"/>
      <c r="P314" s="57"/>
      <c r="Q314" s="57"/>
      <c r="R314" s="57"/>
      <c r="S314" s="57"/>
      <c r="T314" s="58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6" t="s">
        <v>467</v>
      </c>
      <c r="AU314" s="16" t="s">
        <v>133</v>
      </c>
    </row>
    <row r="315" spans="1:65" s="14" customFormat="1" x14ac:dyDescent="0.2">
      <c r="B315" s="152"/>
      <c r="C315" s="219"/>
      <c r="D315" s="216" t="s">
        <v>135</v>
      </c>
      <c r="E315" s="220" t="s">
        <v>1</v>
      </c>
      <c r="F315" s="221" t="s">
        <v>474</v>
      </c>
      <c r="G315" s="219"/>
      <c r="H315" s="222">
        <v>3.46</v>
      </c>
      <c r="I315" s="154"/>
      <c r="J315" s="219"/>
      <c r="L315" s="152"/>
      <c r="M315" s="155"/>
      <c r="N315" s="156"/>
      <c r="O315" s="156"/>
      <c r="P315" s="156"/>
      <c r="Q315" s="156"/>
      <c r="R315" s="156"/>
      <c r="S315" s="156"/>
      <c r="T315" s="157"/>
      <c r="AT315" s="153" t="s">
        <v>135</v>
      </c>
      <c r="AU315" s="153" t="s">
        <v>133</v>
      </c>
      <c r="AV315" s="14" t="s">
        <v>133</v>
      </c>
      <c r="AW315" s="14" t="s">
        <v>30</v>
      </c>
      <c r="AX315" s="14" t="s">
        <v>73</v>
      </c>
      <c r="AY315" s="153" t="s">
        <v>125</v>
      </c>
    </row>
    <row r="316" spans="1:65" s="2" customFormat="1" ht="24.2" customHeight="1" x14ac:dyDescent="0.2">
      <c r="A316" s="31"/>
      <c r="B316" s="137"/>
      <c r="C316" s="230" t="s">
        <v>475</v>
      </c>
      <c r="D316" s="230" t="s">
        <v>128</v>
      </c>
      <c r="E316" s="231" t="s">
        <v>476</v>
      </c>
      <c r="F316" s="229" t="s">
        <v>477</v>
      </c>
      <c r="G316" s="232" t="s">
        <v>284</v>
      </c>
      <c r="H316" s="233">
        <v>0.38100000000000001</v>
      </c>
      <c r="I316" s="138"/>
      <c r="J316" s="239">
        <f>ROUND(I316*H316,2)</f>
        <v>0</v>
      </c>
      <c r="K316" s="139"/>
      <c r="L316" s="32"/>
      <c r="M316" s="140" t="s">
        <v>1</v>
      </c>
      <c r="N316" s="141" t="s">
        <v>39</v>
      </c>
      <c r="O316" s="57"/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44" t="s">
        <v>230</v>
      </c>
      <c r="AT316" s="144" t="s">
        <v>128</v>
      </c>
      <c r="AU316" s="144" t="s">
        <v>133</v>
      </c>
      <c r="AY316" s="16" t="s">
        <v>125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6" t="s">
        <v>133</v>
      </c>
      <c r="BK316" s="145">
        <f>ROUND(I316*H316,2)</f>
        <v>0</v>
      </c>
      <c r="BL316" s="16" t="s">
        <v>230</v>
      </c>
      <c r="BM316" s="144" t="s">
        <v>478</v>
      </c>
    </row>
    <row r="317" spans="1:65" s="12" customFormat="1" ht="22.9" customHeight="1" x14ac:dyDescent="0.2">
      <c r="B317" s="126"/>
      <c r="C317" s="212"/>
      <c r="D317" s="213" t="s">
        <v>72</v>
      </c>
      <c r="E317" s="214" t="s">
        <v>479</v>
      </c>
      <c r="F317" s="214" t="s">
        <v>480</v>
      </c>
      <c r="G317" s="212"/>
      <c r="H317" s="212"/>
      <c r="I317" s="129"/>
      <c r="J317" s="227">
        <f>BK317</f>
        <v>0</v>
      </c>
      <c r="L317" s="126"/>
      <c r="M317" s="131"/>
      <c r="N317" s="132"/>
      <c r="O317" s="132"/>
      <c r="P317" s="133">
        <f>SUM(P318:P322)</f>
        <v>0</v>
      </c>
      <c r="Q317" s="132"/>
      <c r="R317" s="133">
        <f>SUM(R318:R322)</f>
        <v>3.4389999999999998E-3</v>
      </c>
      <c r="S317" s="132"/>
      <c r="T317" s="134">
        <f>SUM(T318:T322)</f>
        <v>0</v>
      </c>
      <c r="AR317" s="127" t="s">
        <v>133</v>
      </c>
      <c r="AT317" s="135" t="s">
        <v>72</v>
      </c>
      <c r="AU317" s="135" t="s">
        <v>81</v>
      </c>
      <c r="AY317" s="127" t="s">
        <v>125</v>
      </c>
      <c r="BK317" s="136">
        <f>SUM(BK318:BK322)</f>
        <v>0</v>
      </c>
    </row>
    <row r="318" spans="1:65" s="2" customFormat="1" ht="24.2" customHeight="1" x14ac:dyDescent="0.2">
      <c r="A318" s="31"/>
      <c r="B318" s="137"/>
      <c r="C318" s="230" t="s">
        <v>481</v>
      </c>
      <c r="D318" s="230" t="s">
        <v>128</v>
      </c>
      <c r="E318" s="231" t="s">
        <v>482</v>
      </c>
      <c r="F318" s="229" t="s">
        <v>483</v>
      </c>
      <c r="G318" s="232" t="s">
        <v>131</v>
      </c>
      <c r="H318" s="233">
        <v>0.3</v>
      </c>
      <c r="I318" s="138"/>
      <c r="J318" s="239">
        <f>ROUND(I318*H318,2)</f>
        <v>0</v>
      </c>
      <c r="K318" s="139"/>
      <c r="L318" s="32"/>
      <c r="M318" s="140" t="s">
        <v>1</v>
      </c>
      <c r="N318" s="141" t="s">
        <v>39</v>
      </c>
      <c r="O318" s="57"/>
      <c r="P318" s="142">
        <f>O318*H318</f>
        <v>0</v>
      </c>
      <c r="Q318" s="142">
        <v>1.2999999999999999E-4</v>
      </c>
      <c r="R318" s="142">
        <f>Q318*H318</f>
        <v>3.8999999999999993E-5</v>
      </c>
      <c r="S318" s="142">
        <v>0</v>
      </c>
      <c r="T318" s="14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44" t="s">
        <v>230</v>
      </c>
      <c r="AT318" s="144" t="s">
        <v>128</v>
      </c>
      <c r="AU318" s="144" t="s">
        <v>133</v>
      </c>
      <c r="AY318" s="16" t="s">
        <v>125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133</v>
      </c>
      <c r="BK318" s="145">
        <f>ROUND(I318*H318,2)</f>
        <v>0</v>
      </c>
      <c r="BL318" s="16" t="s">
        <v>230</v>
      </c>
      <c r="BM318" s="144" t="s">
        <v>484</v>
      </c>
    </row>
    <row r="319" spans="1:65" s="14" customFormat="1" x14ac:dyDescent="0.2">
      <c r="B319" s="152"/>
      <c r="C319" s="219"/>
      <c r="D319" s="216" t="s">
        <v>135</v>
      </c>
      <c r="E319" s="220" t="s">
        <v>1</v>
      </c>
      <c r="F319" s="221" t="s">
        <v>485</v>
      </c>
      <c r="G319" s="219"/>
      <c r="H319" s="222">
        <v>0.3</v>
      </c>
      <c r="I319" s="154"/>
      <c r="J319" s="219"/>
      <c r="L319" s="152"/>
      <c r="M319" s="155"/>
      <c r="N319" s="156"/>
      <c r="O319" s="156"/>
      <c r="P319" s="156"/>
      <c r="Q319" s="156"/>
      <c r="R319" s="156"/>
      <c r="S319" s="156"/>
      <c r="T319" s="157"/>
      <c r="AT319" s="153" t="s">
        <v>135</v>
      </c>
      <c r="AU319" s="153" t="s">
        <v>133</v>
      </c>
      <c r="AV319" s="14" t="s">
        <v>133</v>
      </c>
      <c r="AW319" s="14" t="s">
        <v>30</v>
      </c>
      <c r="AX319" s="14" t="s">
        <v>73</v>
      </c>
      <c r="AY319" s="153" t="s">
        <v>125</v>
      </c>
    </row>
    <row r="320" spans="1:65" s="2" customFormat="1" ht="24.2" customHeight="1" x14ac:dyDescent="0.2">
      <c r="A320" s="31"/>
      <c r="B320" s="137"/>
      <c r="C320" s="234" t="s">
        <v>486</v>
      </c>
      <c r="D320" s="234" t="s">
        <v>231</v>
      </c>
      <c r="E320" s="235" t="s">
        <v>487</v>
      </c>
      <c r="F320" s="236" t="s">
        <v>488</v>
      </c>
      <c r="G320" s="237" t="s">
        <v>227</v>
      </c>
      <c r="H320" s="238">
        <v>2</v>
      </c>
      <c r="I320" s="158"/>
      <c r="J320" s="240">
        <f>ROUND(I320*H320,2)</f>
        <v>0</v>
      </c>
      <c r="K320" s="159"/>
      <c r="L320" s="160"/>
      <c r="M320" s="161" t="s">
        <v>1</v>
      </c>
      <c r="N320" s="162" t="s">
        <v>39</v>
      </c>
      <c r="O320" s="57"/>
      <c r="P320" s="142">
        <f>O320*H320</f>
        <v>0</v>
      </c>
      <c r="Q320" s="142">
        <v>1.6999999999999999E-3</v>
      </c>
      <c r="R320" s="142">
        <f>Q320*H320</f>
        <v>3.3999999999999998E-3</v>
      </c>
      <c r="S320" s="142">
        <v>0</v>
      </c>
      <c r="T320" s="14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44" t="s">
        <v>321</v>
      </c>
      <c r="AT320" s="144" t="s">
        <v>231</v>
      </c>
      <c r="AU320" s="144" t="s">
        <v>133</v>
      </c>
      <c r="AY320" s="16" t="s">
        <v>125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6" t="s">
        <v>133</v>
      </c>
      <c r="BK320" s="145">
        <f>ROUND(I320*H320,2)</f>
        <v>0</v>
      </c>
      <c r="BL320" s="16" t="s">
        <v>230</v>
      </c>
      <c r="BM320" s="144" t="s">
        <v>489</v>
      </c>
    </row>
    <row r="321" spans="1:65" s="14" customFormat="1" x14ac:dyDescent="0.2">
      <c r="B321" s="152"/>
      <c r="C321" s="219"/>
      <c r="D321" s="216" t="s">
        <v>135</v>
      </c>
      <c r="E321" s="220" t="s">
        <v>1</v>
      </c>
      <c r="F321" s="221" t="s">
        <v>490</v>
      </c>
      <c r="G321" s="219"/>
      <c r="H321" s="222">
        <v>2</v>
      </c>
      <c r="I321" s="154"/>
      <c r="J321" s="219"/>
      <c r="L321" s="152"/>
      <c r="M321" s="155"/>
      <c r="N321" s="156"/>
      <c r="O321" s="156"/>
      <c r="P321" s="156"/>
      <c r="Q321" s="156"/>
      <c r="R321" s="156"/>
      <c r="S321" s="156"/>
      <c r="T321" s="157"/>
      <c r="AT321" s="153" t="s">
        <v>135</v>
      </c>
      <c r="AU321" s="153" t="s">
        <v>133</v>
      </c>
      <c r="AV321" s="14" t="s">
        <v>133</v>
      </c>
      <c r="AW321" s="14" t="s">
        <v>30</v>
      </c>
      <c r="AX321" s="14" t="s">
        <v>73</v>
      </c>
      <c r="AY321" s="153" t="s">
        <v>125</v>
      </c>
    </row>
    <row r="322" spans="1:65" s="2" customFormat="1" ht="24.2" customHeight="1" x14ac:dyDescent="0.2">
      <c r="A322" s="31"/>
      <c r="B322" s="137"/>
      <c r="C322" s="230" t="s">
        <v>491</v>
      </c>
      <c r="D322" s="230" t="s">
        <v>128</v>
      </c>
      <c r="E322" s="231" t="s">
        <v>492</v>
      </c>
      <c r="F322" s="229" t="s">
        <v>493</v>
      </c>
      <c r="G322" s="232" t="s">
        <v>284</v>
      </c>
      <c r="H322" s="233">
        <v>3.0000000000000001E-3</v>
      </c>
      <c r="I322" s="138"/>
      <c r="J322" s="239">
        <f>ROUND(I322*H322,2)</f>
        <v>0</v>
      </c>
      <c r="K322" s="139"/>
      <c r="L322" s="32"/>
      <c r="M322" s="140" t="s">
        <v>1</v>
      </c>
      <c r="N322" s="141" t="s">
        <v>39</v>
      </c>
      <c r="O322" s="57"/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4" t="s">
        <v>230</v>
      </c>
      <c r="AT322" s="144" t="s">
        <v>128</v>
      </c>
      <c r="AU322" s="144" t="s">
        <v>133</v>
      </c>
      <c r="AY322" s="16" t="s">
        <v>125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6" t="s">
        <v>133</v>
      </c>
      <c r="BK322" s="145">
        <f>ROUND(I322*H322,2)</f>
        <v>0</v>
      </c>
      <c r="BL322" s="16" t="s">
        <v>230</v>
      </c>
      <c r="BM322" s="144" t="s">
        <v>494</v>
      </c>
    </row>
    <row r="323" spans="1:65" s="12" customFormat="1" ht="22.9" customHeight="1" x14ac:dyDescent="0.2">
      <c r="B323" s="126"/>
      <c r="C323" s="212"/>
      <c r="D323" s="213" t="s">
        <v>72</v>
      </c>
      <c r="E323" s="214" t="s">
        <v>495</v>
      </c>
      <c r="F323" s="214" t="s">
        <v>496</v>
      </c>
      <c r="G323" s="212"/>
      <c r="H323" s="212"/>
      <c r="I323" s="129"/>
      <c r="J323" s="227">
        <f>BK323</f>
        <v>0</v>
      </c>
      <c r="L323" s="126"/>
      <c r="M323" s="131"/>
      <c r="N323" s="132"/>
      <c r="O323" s="132"/>
      <c r="P323" s="133">
        <f>SUM(P324:P346)</f>
        <v>0</v>
      </c>
      <c r="Q323" s="132"/>
      <c r="R323" s="133">
        <f>SUM(R324:R346)</f>
        <v>0.48981714999999998</v>
      </c>
      <c r="S323" s="132"/>
      <c r="T323" s="134">
        <f>SUM(T324:T346)</f>
        <v>0</v>
      </c>
      <c r="AR323" s="127" t="s">
        <v>133</v>
      </c>
      <c r="AT323" s="135" t="s">
        <v>72</v>
      </c>
      <c r="AU323" s="135" t="s">
        <v>81</v>
      </c>
      <c r="AY323" s="127" t="s">
        <v>125</v>
      </c>
      <c r="BK323" s="136">
        <f>SUM(BK324:BK346)</f>
        <v>0</v>
      </c>
    </row>
    <row r="324" spans="1:65" s="2" customFormat="1" ht="16.5" customHeight="1" x14ac:dyDescent="0.2">
      <c r="A324" s="31"/>
      <c r="B324" s="137"/>
      <c r="C324" s="230" t="s">
        <v>497</v>
      </c>
      <c r="D324" s="230" t="s">
        <v>128</v>
      </c>
      <c r="E324" s="231" t="s">
        <v>498</v>
      </c>
      <c r="F324" s="229" t="s">
        <v>499</v>
      </c>
      <c r="G324" s="232" t="s">
        <v>131</v>
      </c>
      <c r="H324" s="233">
        <v>11.96</v>
      </c>
      <c r="I324" s="138"/>
      <c r="J324" s="239">
        <f>ROUND(I324*H324,2)</f>
        <v>0</v>
      </c>
      <c r="K324" s="139"/>
      <c r="L324" s="32"/>
      <c r="M324" s="140" t="s">
        <v>1</v>
      </c>
      <c r="N324" s="141" t="s">
        <v>39</v>
      </c>
      <c r="O324" s="57"/>
      <c r="P324" s="142">
        <f>O324*H324</f>
        <v>0</v>
      </c>
      <c r="Q324" s="142">
        <v>0</v>
      </c>
      <c r="R324" s="142">
        <f>Q324*H324</f>
        <v>0</v>
      </c>
      <c r="S324" s="142">
        <v>0</v>
      </c>
      <c r="T324" s="143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44" t="s">
        <v>230</v>
      </c>
      <c r="AT324" s="144" t="s">
        <v>128</v>
      </c>
      <c r="AU324" s="144" t="s">
        <v>133</v>
      </c>
      <c r="AY324" s="16" t="s">
        <v>125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6" t="s">
        <v>133</v>
      </c>
      <c r="BK324" s="145">
        <f>ROUND(I324*H324,2)</f>
        <v>0</v>
      </c>
      <c r="BL324" s="16" t="s">
        <v>230</v>
      </c>
      <c r="BM324" s="144" t="s">
        <v>500</v>
      </c>
    </row>
    <row r="325" spans="1:65" s="14" customFormat="1" x14ac:dyDescent="0.2">
      <c r="B325" s="152"/>
      <c r="C325" s="219"/>
      <c r="D325" s="216" t="s">
        <v>135</v>
      </c>
      <c r="E325" s="220" t="s">
        <v>1</v>
      </c>
      <c r="F325" s="221" t="s">
        <v>208</v>
      </c>
      <c r="G325" s="219"/>
      <c r="H325" s="222">
        <v>11.96</v>
      </c>
      <c r="I325" s="154"/>
      <c r="J325" s="219"/>
      <c r="L325" s="152"/>
      <c r="M325" s="155"/>
      <c r="N325" s="156"/>
      <c r="O325" s="156"/>
      <c r="P325" s="156"/>
      <c r="Q325" s="156"/>
      <c r="R325" s="156"/>
      <c r="S325" s="156"/>
      <c r="T325" s="157"/>
      <c r="AT325" s="153" t="s">
        <v>135</v>
      </c>
      <c r="AU325" s="153" t="s">
        <v>133</v>
      </c>
      <c r="AV325" s="14" t="s">
        <v>133</v>
      </c>
      <c r="AW325" s="14" t="s">
        <v>30</v>
      </c>
      <c r="AX325" s="14" t="s">
        <v>73</v>
      </c>
      <c r="AY325" s="153" t="s">
        <v>125</v>
      </c>
    </row>
    <row r="326" spans="1:65" s="2" customFormat="1" ht="16.5" customHeight="1" x14ac:dyDescent="0.2">
      <c r="A326" s="31"/>
      <c r="B326" s="137"/>
      <c r="C326" s="230" t="s">
        <v>501</v>
      </c>
      <c r="D326" s="230" t="s">
        <v>128</v>
      </c>
      <c r="E326" s="231" t="s">
        <v>502</v>
      </c>
      <c r="F326" s="229" t="s">
        <v>503</v>
      </c>
      <c r="G326" s="232" t="s">
        <v>131</v>
      </c>
      <c r="H326" s="233">
        <v>11.96</v>
      </c>
      <c r="I326" s="138"/>
      <c r="J326" s="239">
        <f>ROUND(I326*H326,2)</f>
        <v>0</v>
      </c>
      <c r="K326" s="139"/>
      <c r="L326" s="32"/>
      <c r="M326" s="140" t="s">
        <v>1</v>
      </c>
      <c r="N326" s="141" t="s">
        <v>39</v>
      </c>
      <c r="O326" s="57"/>
      <c r="P326" s="142">
        <f>O326*H326</f>
        <v>0</v>
      </c>
      <c r="Q326" s="142">
        <v>2.9999999999999997E-4</v>
      </c>
      <c r="R326" s="142">
        <f>Q326*H326</f>
        <v>3.588E-3</v>
      </c>
      <c r="S326" s="142">
        <v>0</v>
      </c>
      <c r="T326" s="14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44" t="s">
        <v>230</v>
      </c>
      <c r="AT326" s="144" t="s">
        <v>128</v>
      </c>
      <c r="AU326" s="144" t="s">
        <v>133</v>
      </c>
      <c r="AY326" s="16" t="s">
        <v>125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6" t="s">
        <v>133</v>
      </c>
      <c r="BK326" s="145">
        <f>ROUND(I326*H326,2)</f>
        <v>0</v>
      </c>
      <c r="BL326" s="16" t="s">
        <v>230</v>
      </c>
      <c r="BM326" s="144" t="s">
        <v>504</v>
      </c>
    </row>
    <row r="327" spans="1:65" s="14" customFormat="1" x14ac:dyDescent="0.2">
      <c r="B327" s="152"/>
      <c r="C327" s="219"/>
      <c r="D327" s="216" t="s">
        <v>135</v>
      </c>
      <c r="E327" s="220" t="s">
        <v>1</v>
      </c>
      <c r="F327" s="221" t="s">
        <v>208</v>
      </c>
      <c r="G327" s="219"/>
      <c r="H327" s="222">
        <v>11.96</v>
      </c>
      <c r="I327" s="154"/>
      <c r="J327" s="219"/>
      <c r="L327" s="152"/>
      <c r="M327" s="155"/>
      <c r="N327" s="156"/>
      <c r="O327" s="156"/>
      <c r="P327" s="156"/>
      <c r="Q327" s="156"/>
      <c r="R327" s="156"/>
      <c r="S327" s="156"/>
      <c r="T327" s="157"/>
      <c r="AT327" s="153" t="s">
        <v>135</v>
      </c>
      <c r="AU327" s="153" t="s">
        <v>133</v>
      </c>
      <c r="AV327" s="14" t="s">
        <v>133</v>
      </c>
      <c r="AW327" s="14" t="s">
        <v>30</v>
      </c>
      <c r="AX327" s="14" t="s">
        <v>73</v>
      </c>
      <c r="AY327" s="153" t="s">
        <v>125</v>
      </c>
    </row>
    <row r="328" spans="1:65" s="2" customFormat="1" ht="21.75" customHeight="1" x14ac:dyDescent="0.2">
      <c r="A328" s="31"/>
      <c r="B328" s="137"/>
      <c r="C328" s="230" t="s">
        <v>505</v>
      </c>
      <c r="D328" s="230" t="s">
        <v>128</v>
      </c>
      <c r="E328" s="231" t="s">
        <v>506</v>
      </c>
      <c r="F328" s="229" t="s">
        <v>507</v>
      </c>
      <c r="G328" s="232" t="s">
        <v>131</v>
      </c>
      <c r="H328" s="233">
        <v>11.96</v>
      </c>
      <c r="I328" s="138"/>
      <c r="J328" s="239">
        <f>ROUND(I328*H328,2)</f>
        <v>0</v>
      </c>
      <c r="K328" s="139"/>
      <c r="L328" s="32"/>
      <c r="M328" s="140" t="s">
        <v>1</v>
      </c>
      <c r="N328" s="141" t="s">
        <v>39</v>
      </c>
      <c r="O328" s="57"/>
      <c r="P328" s="142">
        <f>O328*H328</f>
        <v>0</v>
      </c>
      <c r="Q328" s="142">
        <v>4.5500000000000002E-3</v>
      </c>
      <c r="R328" s="142">
        <f>Q328*H328</f>
        <v>5.4418000000000008E-2</v>
      </c>
      <c r="S328" s="142">
        <v>0</v>
      </c>
      <c r="T328" s="14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44" t="s">
        <v>230</v>
      </c>
      <c r="AT328" s="144" t="s">
        <v>128</v>
      </c>
      <c r="AU328" s="144" t="s">
        <v>133</v>
      </c>
      <c r="AY328" s="16" t="s">
        <v>125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133</v>
      </c>
      <c r="BK328" s="145">
        <f>ROUND(I328*H328,2)</f>
        <v>0</v>
      </c>
      <c r="BL328" s="16" t="s">
        <v>230</v>
      </c>
      <c r="BM328" s="144" t="s">
        <v>508</v>
      </c>
    </row>
    <row r="329" spans="1:65" s="14" customFormat="1" x14ac:dyDescent="0.2">
      <c r="B329" s="152"/>
      <c r="C329" s="219"/>
      <c r="D329" s="216" t="s">
        <v>135</v>
      </c>
      <c r="E329" s="220" t="s">
        <v>1</v>
      </c>
      <c r="F329" s="221" t="s">
        <v>208</v>
      </c>
      <c r="G329" s="219"/>
      <c r="H329" s="222">
        <v>11.96</v>
      </c>
      <c r="I329" s="154"/>
      <c r="J329" s="219"/>
      <c r="L329" s="152"/>
      <c r="M329" s="155"/>
      <c r="N329" s="156"/>
      <c r="O329" s="156"/>
      <c r="P329" s="156"/>
      <c r="Q329" s="156"/>
      <c r="R329" s="156"/>
      <c r="S329" s="156"/>
      <c r="T329" s="157"/>
      <c r="AT329" s="153" t="s">
        <v>135</v>
      </c>
      <c r="AU329" s="153" t="s">
        <v>133</v>
      </c>
      <c r="AV329" s="14" t="s">
        <v>133</v>
      </c>
      <c r="AW329" s="14" t="s">
        <v>30</v>
      </c>
      <c r="AX329" s="14" t="s">
        <v>73</v>
      </c>
      <c r="AY329" s="153" t="s">
        <v>125</v>
      </c>
    </row>
    <row r="330" spans="1:65" s="2" customFormat="1" ht="24.2" customHeight="1" x14ac:dyDescent="0.2">
      <c r="A330" s="31"/>
      <c r="B330" s="137"/>
      <c r="C330" s="230" t="s">
        <v>509</v>
      </c>
      <c r="D330" s="230" t="s">
        <v>128</v>
      </c>
      <c r="E330" s="231" t="s">
        <v>510</v>
      </c>
      <c r="F330" s="229" t="s">
        <v>511</v>
      </c>
      <c r="G330" s="232" t="s">
        <v>220</v>
      </c>
      <c r="H330" s="233">
        <v>14.23</v>
      </c>
      <c r="I330" s="138"/>
      <c r="J330" s="239">
        <f>ROUND(I330*H330,2)</f>
        <v>0</v>
      </c>
      <c r="K330" s="139"/>
      <c r="L330" s="32"/>
      <c r="M330" s="140" t="s">
        <v>1</v>
      </c>
      <c r="N330" s="141" t="s">
        <v>39</v>
      </c>
      <c r="O330" s="57"/>
      <c r="P330" s="142">
        <f>O330*H330</f>
        <v>0</v>
      </c>
      <c r="Q330" s="142">
        <v>0</v>
      </c>
      <c r="R330" s="142">
        <f>Q330*H330</f>
        <v>0</v>
      </c>
      <c r="S330" s="142">
        <v>0</v>
      </c>
      <c r="T330" s="14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44" t="s">
        <v>230</v>
      </c>
      <c r="AT330" s="144" t="s">
        <v>128</v>
      </c>
      <c r="AU330" s="144" t="s">
        <v>133</v>
      </c>
      <c r="AY330" s="16" t="s">
        <v>125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6" t="s">
        <v>133</v>
      </c>
      <c r="BK330" s="145">
        <f>ROUND(I330*H330,2)</f>
        <v>0</v>
      </c>
      <c r="BL330" s="16" t="s">
        <v>230</v>
      </c>
      <c r="BM330" s="144" t="s">
        <v>512</v>
      </c>
    </row>
    <row r="331" spans="1:65" s="14" customFormat="1" x14ac:dyDescent="0.2">
      <c r="B331" s="152"/>
      <c r="C331" s="219"/>
      <c r="D331" s="216" t="s">
        <v>135</v>
      </c>
      <c r="E331" s="220" t="s">
        <v>1</v>
      </c>
      <c r="F331" s="221" t="s">
        <v>513</v>
      </c>
      <c r="G331" s="219"/>
      <c r="H331" s="222">
        <v>14.23</v>
      </c>
      <c r="I331" s="154"/>
      <c r="J331" s="219"/>
      <c r="L331" s="152"/>
      <c r="M331" s="155"/>
      <c r="N331" s="156"/>
      <c r="O331" s="156"/>
      <c r="P331" s="156"/>
      <c r="Q331" s="156"/>
      <c r="R331" s="156"/>
      <c r="S331" s="156"/>
      <c r="T331" s="157"/>
      <c r="AT331" s="153" t="s">
        <v>135</v>
      </c>
      <c r="AU331" s="153" t="s">
        <v>133</v>
      </c>
      <c r="AV331" s="14" t="s">
        <v>133</v>
      </c>
      <c r="AW331" s="14" t="s">
        <v>30</v>
      </c>
      <c r="AX331" s="14" t="s">
        <v>73</v>
      </c>
      <c r="AY331" s="153" t="s">
        <v>125</v>
      </c>
    </row>
    <row r="332" spans="1:65" s="2" customFormat="1" ht="24.2" customHeight="1" x14ac:dyDescent="0.2">
      <c r="A332" s="31"/>
      <c r="B332" s="137"/>
      <c r="C332" s="234" t="s">
        <v>514</v>
      </c>
      <c r="D332" s="234" t="s">
        <v>231</v>
      </c>
      <c r="E332" s="235" t="s">
        <v>515</v>
      </c>
      <c r="F332" s="236" t="s">
        <v>516</v>
      </c>
      <c r="G332" s="237" t="s">
        <v>220</v>
      </c>
      <c r="H332" s="238">
        <v>15.653</v>
      </c>
      <c r="I332" s="158"/>
      <c r="J332" s="240">
        <f>ROUND(I332*H332,2)</f>
        <v>0</v>
      </c>
      <c r="K332" s="159"/>
      <c r="L332" s="160"/>
      <c r="M332" s="161" t="s">
        <v>1</v>
      </c>
      <c r="N332" s="162" t="s">
        <v>39</v>
      </c>
      <c r="O332" s="57"/>
      <c r="P332" s="142">
        <f>O332*H332</f>
        <v>0</v>
      </c>
      <c r="Q332" s="142">
        <v>1.4999999999999999E-4</v>
      </c>
      <c r="R332" s="142">
        <f>Q332*H332</f>
        <v>2.3479499999999997E-3</v>
      </c>
      <c r="S332" s="142">
        <v>0</v>
      </c>
      <c r="T332" s="143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44" t="s">
        <v>321</v>
      </c>
      <c r="AT332" s="144" t="s">
        <v>231</v>
      </c>
      <c r="AU332" s="144" t="s">
        <v>133</v>
      </c>
      <c r="AY332" s="16" t="s">
        <v>125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6" t="s">
        <v>133</v>
      </c>
      <c r="BK332" s="145">
        <f>ROUND(I332*H332,2)</f>
        <v>0</v>
      </c>
      <c r="BL332" s="16" t="s">
        <v>230</v>
      </c>
      <c r="BM332" s="144" t="s">
        <v>517</v>
      </c>
    </row>
    <row r="333" spans="1:65" s="14" customFormat="1" x14ac:dyDescent="0.2">
      <c r="B333" s="152"/>
      <c r="C333" s="219"/>
      <c r="D333" s="216" t="s">
        <v>135</v>
      </c>
      <c r="E333" s="219"/>
      <c r="F333" s="221" t="s">
        <v>518</v>
      </c>
      <c r="G333" s="219"/>
      <c r="H333" s="222">
        <v>15.653</v>
      </c>
      <c r="I333" s="154"/>
      <c r="J333" s="219"/>
      <c r="L333" s="152"/>
      <c r="M333" s="155"/>
      <c r="N333" s="156"/>
      <c r="O333" s="156"/>
      <c r="P333" s="156"/>
      <c r="Q333" s="156"/>
      <c r="R333" s="156"/>
      <c r="S333" s="156"/>
      <c r="T333" s="157"/>
      <c r="AT333" s="153" t="s">
        <v>135</v>
      </c>
      <c r="AU333" s="153" t="s">
        <v>133</v>
      </c>
      <c r="AV333" s="14" t="s">
        <v>133</v>
      </c>
      <c r="AW333" s="14" t="s">
        <v>3</v>
      </c>
      <c r="AX333" s="14" t="s">
        <v>81</v>
      </c>
      <c r="AY333" s="153" t="s">
        <v>125</v>
      </c>
    </row>
    <row r="334" spans="1:65" s="2" customFormat="1" ht="24.2" customHeight="1" x14ac:dyDescent="0.2">
      <c r="A334" s="31"/>
      <c r="B334" s="137"/>
      <c r="C334" s="230" t="s">
        <v>519</v>
      </c>
      <c r="D334" s="230" t="s">
        <v>128</v>
      </c>
      <c r="E334" s="231" t="s">
        <v>520</v>
      </c>
      <c r="F334" s="229" t="s">
        <v>521</v>
      </c>
      <c r="G334" s="232" t="s">
        <v>220</v>
      </c>
      <c r="H334" s="233">
        <v>0.9</v>
      </c>
      <c r="I334" s="138"/>
      <c r="J334" s="239">
        <f>ROUND(I334*H334,2)</f>
        <v>0</v>
      </c>
      <c r="K334" s="139"/>
      <c r="L334" s="32"/>
      <c r="M334" s="140" t="s">
        <v>1</v>
      </c>
      <c r="N334" s="141" t="s">
        <v>39</v>
      </c>
      <c r="O334" s="57"/>
      <c r="P334" s="142">
        <f>O334*H334</f>
        <v>0</v>
      </c>
      <c r="Q334" s="142">
        <v>2.0000000000000001E-4</v>
      </c>
      <c r="R334" s="142">
        <f>Q334*H334</f>
        <v>1.8000000000000001E-4</v>
      </c>
      <c r="S334" s="142">
        <v>0</v>
      </c>
      <c r="T334" s="14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44" t="s">
        <v>230</v>
      </c>
      <c r="AT334" s="144" t="s">
        <v>128</v>
      </c>
      <c r="AU334" s="144" t="s">
        <v>133</v>
      </c>
      <c r="AY334" s="16" t="s">
        <v>125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6" t="s">
        <v>133</v>
      </c>
      <c r="BK334" s="145">
        <f>ROUND(I334*H334,2)</f>
        <v>0</v>
      </c>
      <c r="BL334" s="16" t="s">
        <v>230</v>
      </c>
      <c r="BM334" s="144" t="s">
        <v>522</v>
      </c>
    </row>
    <row r="335" spans="1:65" s="14" customFormat="1" x14ac:dyDescent="0.2">
      <c r="B335" s="152"/>
      <c r="C335" s="219"/>
      <c r="D335" s="216" t="s">
        <v>135</v>
      </c>
      <c r="E335" s="220" t="s">
        <v>1</v>
      </c>
      <c r="F335" s="221" t="s">
        <v>523</v>
      </c>
      <c r="G335" s="219"/>
      <c r="H335" s="222">
        <v>0.9</v>
      </c>
      <c r="I335" s="154"/>
      <c r="J335" s="219"/>
      <c r="L335" s="152"/>
      <c r="M335" s="155"/>
      <c r="N335" s="156"/>
      <c r="O335" s="156"/>
      <c r="P335" s="156"/>
      <c r="Q335" s="156"/>
      <c r="R335" s="156"/>
      <c r="S335" s="156"/>
      <c r="T335" s="157"/>
      <c r="AT335" s="153" t="s">
        <v>135</v>
      </c>
      <c r="AU335" s="153" t="s">
        <v>133</v>
      </c>
      <c r="AV335" s="14" t="s">
        <v>133</v>
      </c>
      <c r="AW335" s="14" t="s">
        <v>30</v>
      </c>
      <c r="AX335" s="14" t="s">
        <v>73</v>
      </c>
      <c r="AY335" s="153" t="s">
        <v>125</v>
      </c>
    </row>
    <row r="336" spans="1:65" s="2" customFormat="1" ht="16.5" customHeight="1" x14ac:dyDescent="0.2">
      <c r="A336" s="31"/>
      <c r="B336" s="137"/>
      <c r="C336" s="234" t="s">
        <v>524</v>
      </c>
      <c r="D336" s="234" t="s">
        <v>231</v>
      </c>
      <c r="E336" s="235" t="s">
        <v>525</v>
      </c>
      <c r="F336" s="236" t="s">
        <v>526</v>
      </c>
      <c r="G336" s="237" t="s">
        <v>220</v>
      </c>
      <c r="H336" s="238">
        <v>0.99</v>
      </c>
      <c r="I336" s="158"/>
      <c r="J336" s="240">
        <f>ROUND(I336*H336,2)</f>
        <v>0</v>
      </c>
      <c r="K336" s="159"/>
      <c r="L336" s="160"/>
      <c r="M336" s="161" t="s">
        <v>1</v>
      </c>
      <c r="N336" s="162" t="s">
        <v>39</v>
      </c>
      <c r="O336" s="57"/>
      <c r="P336" s="142">
        <f>O336*H336</f>
        <v>0</v>
      </c>
      <c r="Q336" s="142">
        <v>1.6000000000000001E-4</v>
      </c>
      <c r="R336" s="142">
        <f>Q336*H336</f>
        <v>1.584E-4</v>
      </c>
      <c r="S336" s="142">
        <v>0</v>
      </c>
      <c r="T336" s="143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44" t="s">
        <v>321</v>
      </c>
      <c r="AT336" s="144" t="s">
        <v>231</v>
      </c>
      <c r="AU336" s="144" t="s">
        <v>133</v>
      </c>
      <c r="AY336" s="16" t="s">
        <v>125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6" t="s">
        <v>133</v>
      </c>
      <c r="BK336" s="145">
        <f>ROUND(I336*H336,2)</f>
        <v>0</v>
      </c>
      <c r="BL336" s="16" t="s">
        <v>230</v>
      </c>
      <c r="BM336" s="144" t="s">
        <v>527</v>
      </c>
    </row>
    <row r="337" spans="1:65" s="14" customFormat="1" x14ac:dyDescent="0.2">
      <c r="B337" s="152"/>
      <c r="C337" s="219"/>
      <c r="D337" s="216" t="s">
        <v>135</v>
      </c>
      <c r="E337" s="219"/>
      <c r="F337" s="221" t="s">
        <v>528</v>
      </c>
      <c r="G337" s="219"/>
      <c r="H337" s="222">
        <v>0.99</v>
      </c>
      <c r="I337" s="154"/>
      <c r="J337" s="219"/>
      <c r="L337" s="152"/>
      <c r="M337" s="155"/>
      <c r="N337" s="156"/>
      <c r="O337" s="156"/>
      <c r="P337" s="156"/>
      <c r="Q337" s="156"/>
      <c r="R337" s="156"/>
      <c r="S337" s="156"/>
      <c r="T337" s="157"/>
      <c r="AT337" s="153" t="s">
        <v>135</v>
      </c>
      <c r="AU337" s="153" t="s">
        <v>133</v>
      </c>
      <c r="AV337" s="14" t="s">
        <v>133</v>
      </c>
      <c r="AW337" s="14" t="s">
        <v>3</v>
      </c>
      <c r="AX337" s="14" t="s">
        <v>81</v>
      </c>
      <c r="AY337" s="153" t="s">
        <v>125</v>
      </c>
    </row>
    <row r="338" spans="1:65" s="2" customFormat="1" ht="33" customHeight="1" x14ac:dyDescent="0.2">
      <c r="A338" s="31"/>
      <c r="B338" s="137"/>
      <c r="C338" s="230" t="s">
        <v>529</v>
      </c>
      <c r="D338" s="230" t="s">
        <v>128</v>
      </c>
      <c r="E338" s="231" t="s">
        <v>530</v>
      </c>
      <c r="F338" s="229" t="s">
        <v>531</v>
      </c>
      <c r="G338" s="232" t="s">
        <v>131</v>
      </c>
      <c r="H338" s="233">
        <v>11.96</v>
      </c>
      <c r="I338" s="138"/>
      <c r="J338" s="239">
        <f>ROUND(I338*H338,2)</f>
        <v>0</v>
      </c>
      <c r="K338" s="139"/>
      <c r="L338" s="32"/>
      <c r="M338" s="140" t="s">
        <v>1</v>
      </c>
      <c r="N338" s="141" t="s">
        <v>39</v>
      </c>
      <c r="O338" s="57"/>
      <c r="P338" s="142">
        <f>O338*H338</f>
        <v>0</v>
      </c>
      <c r="Q338" s="142">
        <v>9.0299999999999998E-3</v>
      </c>
      <c r="R338" s="142">
        <f>Q338*H338</f>
        <v>0.10799880000000001</v>
      </c>
      <c r="S338" s="142">
        <v>0</v>
      </c>
      <c r="T338" s="143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44" t="s">
        <v>230</v>
      </c>
      <c r="AT338" s="144" t="s">
        <v>128</v>
      </c>
      <c r="AU338" s="144" t="s">
        <v>133</v>
      </c>
      <c r="AY338" s="16" t="s">
        <v>125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6" t="s">
        <v>133</v>
      </c>
      <c r="BK338" s="145">
        <f>ROUND(I338*H338,2)</f>
        <v>0</v>
      </c>
      <c r="BL338" s="16" t="s">
        <v>230</v>
      </c>
      <c r="BM338" s="144" t="s">
        <v>532</v>
      </c>
    </row>
    <row r="339" spans="1:65" s="14" customFormat="1" x14ac:dyDescent="0.2">
      <c r="B339" s="152"/>
      <c r="C339" s="219"/>
      <c r="D339" s="216" t="s">
        <v>135</v>
      </c>
      <c r="E339" s="220" t="s">
        <v>1</v>
      </c>
      <c r="F339" s="221" t="s">
        <v>208</v>
      </c>
      <c r="G339" s="219"/>
      <c r="H339" s="222">
        <v>11.96</v>
      </c>
      <c r="I339" s="154"/>
      <c r="J339" s="219"/>
      <c r="L339" s="152"/>
      <c r="M339" s="155"/>
      <c r="N339" s="156"/>
      <c r="O339" s="156"/>
      <c r="P339" s="156"/>
      <c r="Q339" s="156"/>
      <c r="R339" s="156"/>
      <c r="S339" s="156"/>
      <c r="T339" s="157"/>
      <c r="AT339" s="153" t="s">
        <v>135</v>
      </c>
      <c r="AU339" s="153" t="s">
        <v>133</v>
      </c>
      <c r="AV339" s="14" t="s">
        <v>133</v>
      </c>
      <c r="AW339" s="14" t="s">
        <v>30</v>
      </c>
      <c r="AX339" s="14" t="s">
        <v>73</v>
      </c>
      <c r="AY339" s="153" t="s">
        <v>125</v>
      </c>
    </row>
    <row r="340" spans="1:65" s="2" customFormat="1" ht="24.2" customHeight="1" x14ac:dyDescent="0.2">
      <c r="A340" s="31"/>
      <c r="B340" s="137"/>
      <c r="C340" s="234" t="s">
        <v>533</v>
      </c>
      <c r="D340" s="234" t="s">
        <v>231</v>
      </c>
      <c r="E340" s="235" t="s">
        <v>534</v>
      </c>
      <c r="F340" s="236" t="s">
        <v>535</v>
      </c>
      <c r="G340" s="237" t="s">
        <v>131</v>
      </c>
      <c r="H340" s="238">
        <v>13.754</v>
      </c>
      <c r="I340" s="158"/>
      <c r="J340" s="240">
        <f>ROUND(I340*H340,2)</f>
        <v>0</v>
      </c>
      <c r="K340" s="159"/>
      <c r="L340" s="160"/>
      <c r="M340" s="161" t="s">
        <v>1</v>
      </c>
      <c r="N340" s="162" t="s">
        <v>39</v>
      </c>
      <c r="O340" s="57"/>
      <c r="P340" s="142">
        <f>O340*H340</f>
        <v>0</v>
      </c>
      <c r="Q340" s="142">
        <v>2.1999999999999999E-2</v>
      </c>
      <c r="R340" s="142">
        <f>Q340*H340</f>
        <v>0.30258799999999997</v>
      </c>
      <c r="S340" s="142">
        <v>0</v>
      </c>
      <c r="T340" s="14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44" t="s">
        <v>321</v>
      </c>
      <c r="AT340" s="144" t="s">
        <v>231</v>
      </c>
      <c r="AU340" s="144" t="s">
        <v>133</v>
      </c>
      <c r="AY340" s="16" t="s">
        <v>125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6" t="s">
        <v>133</v>
      </c>
      <c r="BK340" s="145">
        <f>ROUND(I340*H340,2)</f>
        <v>0</v>
      </c>
      <c r="BL340" s="16" t="s">
        <v>230</v>
      </c>
      <c r="BM340" s="144" t="s">
        <v>536</v>
      </c>
    </row>
    <row r="341" spans="1:65" s="14" customFormat="1" x14ac:dyDescent="0.2">
      <c r="B341" s="152"/>
      <c r="C341" s="219"/>
      <c r="D341" s="216" t="s">
        <v>135</v>
      </c>
      <c r="E341" s="219"/>
      <c r="F341" s="221" t="s">
        <v>537</v>
      </c>
      <c r="G341" s="219"/>
      <c r="H341" s="222">
        <v>13.754</v>
      </c>
      <c r="I341" s="154"/>
      <c r="J341" s="219"/>
      <c r="L341" s="152"/>
      <c r="M341" s="155"/>
      <c r="N341" s="156"/>
      <c r="O341" s="156"/>
      <c r="P341" s="156"/>
      <c r="Q341" s="156"/>
      <c r="R341" s="156"/>
      <c r="S341" s="156"/>
      <c r="T341" s="157"/>
      <c r="AT341" s="153" t="s">
        <v>135</v>
      </c>
      <c r="AU341" s="153" t="s">
        <v>133</v>
      </c>
      <c r="AV341" s="14" t="s">
        <v>133</v>
      </c>
      <c r="AW341" s="14" t="s">
        <v>3</v>
      </c>
      <c r="AX341" s="14" t="s">
        <v>81</v>
      </c>
      <c r="AY341" s="153" t="s">
        <v>125</v>
      </c>
    </row>
    <row r="342" spans="1:65" s="2" customFormat="1" ht="24.2" customHeight="1" x14ac:dyDescent="0.2">
      <c r="A342" s="31"/>
      <c r="B342" s="137"/>
      <c r="C342" s="230" t="s">
        <v>538</v>
      </c>
      <c r="D342" s="230" t="s">
        <v>128</v>
      </c>
      <c r="E342" s="231" t="s">
        <v>539</v>
      </c>
      <c r="F342" s="229" t="s">
        <v>540</v>
      </c>
      <c r="G342" s="232" t="s">
        <v>131</v>
      </c>
      <c r="H342" s="233">
        <v>11.96</v>
      </c>
      <c r="I342" s="138"/>
      <c r="J342" s="239">
        <f>ROUND(I342*H342,2)</f>
        <v>0</v>
      </c>
      <c r="K342" s="139"/>
      <c r="L342" s="32"/>
      <c r="M342" s="140" t="s">
        <v>1</v>
      </c>
      <c r="N342" s="141" t="s">
        <v>39</v>
      </c>
      <c r="O342" s="57"/>
      <c r="P342" s="142">
        <f>O342*H342</f>
        <v>0</v>
      </c>
      <c r="Q342" s="142">
        <v>1.5E-3</v>
      </c>
      <c r="R342" s="142">
        <f>Q342*H342</f>
        <v>1.7940000000000001E-2</v>
      </c>
      <c r="S342" s="142">
        <v>0</v>
      </c>
      <c r="T342" s="143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44" t="s">
        <v>230</v>
      </c>
      <c r="AT342" s="144" t="s">
        <v>128</v>
      </c>
      <c r="AU342" s="144" t="s">
        <v>133</v>
      </c>
      <c r="AY342" s="16" t="s">
        <v>125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6" t="s">
        <v>133</v>
      </c>
      <c r="BK342" s="145">
        <f>ROUND(I342*H342,2)</f>
        <v>0</v>
      </c>
      <c r="BL342" s="16" t="s">
        <v>230</v>
      </c>
      <c r="BM342" s="144" t="s">
        <v>541</v>
      </c>
    </row>
    <row r="343" spans="1:65" s="14" customFormat="1" x14ac:dyDescent="0.2">
      <c r="B343" s="152"/>
      <c r="C343" s="219"/>
      <c r="D343" s="216" t="s">
        <v>135</v>
      </c>
      <c r="E343" s="220" t="s">
        <v>1</v>
      </c>
      <c r="F343" s="221" t="s">
        <v>208</v>
      </c>
      <c r="G343" s="219"/>
      <c r="H343" s="222">
        <v>11.96</v>
      </c>
      <c r="I343" s="154"/>
      <c r="J343" s="219"/>
      <c r="L343" s="152"/>
      <c r="M343" s="155"/>
      <c r="N343" s="156"/>
      <c r="O343" s="156"/>
      <c r="P343" s="156"/>
      <c r="Q343" s="156"/>
      <c r="R343" s="156"/>
      <c r="S343" s="156"/>
      <c r="T343" s="157"/>
      <c r="AT343" s="153" t="s">
        <v>135</v>
      </c>
      <c r="AU343" s="153" t="s">
        <v>133</v>
      </c>
      <c r="AV343" s="14" t="s">
        <v>133</v>
      </c>
      <c r="AW343" s="14" t="s">
        <v>30</v>
      </c>
      <c r="AX343" s="14" t="s">
        <v>73</v>
      </c>
      <c r="AY343" s="153" t="s">
        <v>125</v>
      </c>
    </row>
    <row r="344" spans="1:65" s="2" customFormat="1" ht="24.2" customHeight="1" x14ac:dyDescent="0.2">
      <c r="A344" s="31"/>
      <c r="B344" s="137"/>
      <c r="C344" s="230" t="s">
        <v>542</v>
      </c>
      <c r="D344" s="230" t="s">
        <v>128</v>
      </c>
      <c r="E344" s="231" t="s">
        <v>543</v>
      </c>
      <c r="F344" s="229" t="s">
        <v>544</v>
      </c>
      <c r="G344" s="232" t="s">
        <v>131</v>
      </c>
      <c r="H344" s="233">
        <v>11.96</v>
      </c>
      <c r="I344" s="138"/>
      <c r="J344" s="239">
        <f>ROUND(I344*H344,2)</f>
        <v>0</v>
      </c>
      <c r="K344" s="139"/>
      <c r="L344" s="32"/>
      <c r="M344" s="140" t="s">
        <v>1</v>
      </c>
      <c r="N344" s="141" t="s">
        <v>39</v>
      </c>
      <c r="O344" s="57"/>
      <c r="P344" s="142">
        <f>O344*H344</f>
        <v>0</v>
      </c>
      <c r="Q344" s="142">
        <v>5.0000000000000002E-5</v>
      </c>
      <c r="R344" s="142">
        <f>Q344*H344</f>
        <v>5.9800000000000012E-4</v>
      </c>
      <c r="S344" s="142">
        <v>0</v>
      </c>
      <c r="T344" s="143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4" t="s">
        <v>230</v>
      </c>
      <c r="AT344" s="144" t="s">
        <v>128</v>
      </c>
      <c r="AU344" s="144" t="s">
        <v>133</v>
      </c>
      <c r="AY344" s="16" t="s">
        <v>125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6" t="s">
        <v>133</v>
      </c>
      <c r="BK344" s="145">
        <f>ROUND(I344*H344,2)</f>
        <v>0</v>
      </c>
      <c r="BL344" s="16" t="s">
        <v>230</v>
      </c>
      <c r="BM344" s="144" t="s">
        <v>545</v>
      </c>
    </row>
    <row r="345" spans="1:65" s="14" customFormat="1" x14ac:dyDescent="0.2">
      <c r="B345" s="152"/>
      <c r="C345" s="219"/>
      <c r="D345" s="216" t="s">
        <v>135</v>
      </c>
      <c r="E345" s="220" t="s">
        <v>1</v>
      </c>
      <c r="F345" s="221" t="s">
        <v>208</v>
      </c>
      <c r="G345" s="219"/>
      <c r="H345" s="222">
        <v>11.96</v>
      </c>
      <c r="I345" s="154"/>
      <c r="J345" s="219"/>
      <c r="L345" s="152"/>
      <c r="M345" s="155"/>
      <c r="N345" s="156"/>
      <c r="O345" s="156"/>
      <c r="P345" s="156"/>
      <c r="Q345" s="156"/>
      <c r="R345" s="156"/>
      <c r="S345" s="156"/>
      <c r="T345" s="157"/>
      <c r="AT345" s="153" t="s">
        <v>135</v>
      </c>
      <c r="AU345" s="153" t="s">
        <v>133</v>
      </c>
      <c r="AV345" s="14" t="s">
        <v>133</v>
      </c>
      <c r="AW345" s="14" t="s">
        <v>30</v>
      </c>
      <c r="AX345" s="14" t="s">
        <v>73</v>
      </c>
      <c r="AY345" s="153" t="s">
        <v>125</v>
      </c>
    </row>
    <row r="346" spans="1:65" s="2" customFormat="1" ht="24.2" customHeight="1" x14ac:dyDescent="0.2">
      <c r="A346" s="31"/>
      <c r="B346" s="137"/>
      <c r="C346" s="230" t="s">
        <v>546</v>
      </c>
      <c r="D346" s="230" t="s">
        <v>128</v>
      </c>
      <c r="E346" s="231" t="s">
        <v>547</v>
      </c>
      <c r="F346" s="229" t="s">
        <v>548</v>
      </c>
      <c r="G346" s="232" t="s">
        <v>284</v>
      </c>
      <c r="H346" s="233">
        <v>0.49</v>
      </c>
      <c r="I346" s="138"/>
      <c r="J346" s="239">
        <f>ROUND(I346*H346,2)</f>
        <v>0</v>
      </c>
      <c r="K346" s="139"/>
      <c r="L346" s="32"/>
      <c r="M346" s="140" t="s">
        <v>1</v>
      </c>
      <c r="N346" s="141" t="s">
        <v>39</v>
      </c>
      <c r="O346" s="57"/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44" t="s">
        <v>230</v>
      </c>
      <c r="AT346" s="144" t="s">
        <v>128</v>
      </c>
      <c r="AU346" s="144" t="s">
        <v>133</v>
      </c>
      <c r="AY346" s="16" t="s">
        <v>125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133</v>
      </c>
      <c r="BK346" s="145">
        <f>ROUND(I346*H346,2)</f>
        <v>0</v>
      </c>
      <c r="BL346" s="16" t="s">
        <v>230</v>
      </c>
      <c r="BM346" s="144" t="s">
        <v>549</v>
      </c>
    </row>
    <row r="347" spans="1:65" s="12" customFormat="1" ht="22.9" customHeight="1" x14ac:dyDescent="0.2">
      <c r="B347" s="126"/>
      <c r="C347" s="212"/>
      <c r="D347" s="213" t="s">
        <v>72</v>
      </c>
      <c r="E347" s="214" t="s">
        <v>550</v>
      </c>
      <c r="F347" s="214" t="s">
        <v>551</v>
      </c>
      <c r="G347" s="212"/>
      <c r="H347" s="212"/>
      <c r="I347" s="129"/>
      <c r="J347" s="227">
        <f>BK347</f>
        <v>0</v>
      </c>
      <c r="L347" s="126"/>
      <c r="M347" s="131"/>
      <c r="N347" s="132"/>
      <c r="O347" s="132"/>
      <c r="P347" s="133">
        <f>SUM(P348:P412)</f>
        <v>0</v>
      </c>
      <c r="Q347" s="132"/>
      <c r="R347" s="133">
        <f>SUM(R348:R412)</f>
        <v>0.36539813000000004</v>
      </c>
      <c r="S347" s="132"/>
      <c r="T347" s="134">
        <f>SUM(T348:T412)</f>
        <v>0.155864</v>
      </c>
      <c r="AR347" s="127" t="s">
        <v>133</v>
      </c>
      <c r="AT347" s="135" t="s">
        <v>72</v>
      </c>
      <c r="AU347" s="135" t="s">
        <v>81</v>
      </c>
      <c r="AY347" s="127" t="s">
        <v>125</v>
      </c>
      <c r="BK347" s="136">
        <f>SUM(BK348:BK412)</f>
        <v>0</v>
      </c>
    </row>
    <row r="348" spans="1:65" s="2" customFormat="1" ht="24.2" customHeight="1" x14ac:dyDescent="0.2">
      <c r="A348" s="31"/>
      <c r="B348" s="137"/>
      <c r="C348" s="230" t="s">
        <v>552</v>
      </c>
      <c r="D348" s="230" t="s">
        <v>128</v>
      </c>
      <c r="E348" s="231" t="s">
        <v>553</v>
      </c>
      <c r="F348" s="229" t="s">
        <v>554</v>
      </c>
      <c r="G348" s="232" t="s">
        <v>131</v>
      </c>
      <c r="H348" s="233">
        <v>55.46</v>
      </c>
      <c r="I348" s="138"/>
      <c r="J348" s="239">
        <f>ROUND(I348*H348,2)</f>
        <v>0</v>
      </c>
      <c r="K348" s="139"/>
      <c r="L348" s="32"/>
      <c r="M348" s="140" t="s">
        <v>1</v>
      </c>
      <c r="N348" s="141" t="s">
        <v>39</v>
      </c>
      <c r="O348" s="57"/>
      <c r="P348" s="142">
        <f>O348*H348</f>
        <v>0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44" t="s">
        <v>230</v>
      </c>
      <c r="AT348" s="144" t="s">
        <v>128</v>
      </c>
      <c r="AU348" s="144" t="s">
        <v>133</v>
      </c>
      <c r="AY348" s="16" t="s">
        <v>125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6" t="s">
        <v>133</v>
      </c>
      <c r="BK348" s="145">
        <f>ROUND(I348*H348,2)</f>
        <v>0</v>
      </c>
      <c r="BL348" s="16" t="s">
        <v>230</v>
      </c>
      <c r="BM348" s="144" t="s">
        <v>555</v>
      </c>
    </row>
    <row r="349" spans="1:65" s="13" customFormat="1" x14ac:dyDescent="0.2">
      <c r="B349" s="146"/>
      <c r="C349" s="215"/>
      <c r="D349" s="216" t="s">
        <v>135</v>
      </c>
      <c r="E349" s="217" t="s">
        <v>1</v>
      </c>
      <c r="F349" s="218" t="s">
        <v>556</v>
      </c>
      <c r="G349" s="215"/>
      <c r="H349" s="217" t="s">
        <v>1</v>
      </c>
      <c r="I349" s="148"/>
      <c r="J349" s="215"/>
      <c r="L349" s="146"/>
      <c r="M349" s="149"/>
      <c r="N349" s="150"/>
      <c r="O349" s="150"/>
      <c r="P349" s="150"/>
      <c r="Q349" s="150"/>
      <c r="R349" s="150"/>
      <c r="S349" s="150"/>
      <c r="T349" s="151"/>
      <c r="AT349" s="147" t="s">
        <v>135</v>
      </c>
      <c r="AU349" s="147" t="s">
        <v>133</v>
      </c>
      <c r="AV349" s="13" t="s">
        <v>81</v>
      </c>
      <c r="AW349" s="13" t="s">
        <v>30</v>
      </c>
      <c r="AX349" s="13" t="s">
        <v>73</v>
      </c>
      <c r="AY349" s="147" t="s">
        <v>125</v>
      </c>
    </row>
    <row r="350" spans="1:65" s="14" customFormat="1" x14ac:dyDescent="0.2">
      <c r="B350" s="152"/>
      <c r="C350" s="219"/>
      <c r="D350" s="216" t="s">
        <v>135</v>
      </c>
      <c r="E350" s="220" t="s">
        <v>1</v>
      </c>
      <c r="F350" s="221" t="s">
        <v>557</v>
      </c>
      <c r="G350" s="219"/>
      <c r="H350" s="222">
        <v>16.04</v>
      </c>
      <c r="I350" s="154"/>
      <c r="J350" s="219"/>
      <c r="L350" s="152"/>
      <c r="M350" s="155"/>
      <c r="N350" s="156"/>
      <c r="O350" s="156"/>
      <c r="P350" s="156"/>
      <c r="Q350" s="156"/>
      <c r="R350" s="156"/>
      <c r="S350" s="156"/>
      <c r="T350" s="157"/>
      <c r="AT350" s="153" t="s">
        <v>135</v>
      </c>
      <c r="AU350" s="153" t="s">
        <v>133</v>
      </c>
      <c r="AV350" s="14" t="s">
        <v>133</v>
      </c>
      <c r="AW350" s="14" t="s">
        <v>30</v>
      </c>
      <c r="AX350" s="14" t="s">
        <v>73</v>
      </c>
      <c r="AY350" s="153" t="s">
        <v>125</v>
      </c>
    </row>
    <row r="351" spans="1:65" s="14" customFormat="1" x14ac:dyDescent="0.2">
      <c r="B351" s="152"/>
      <c r="C351" s="219"/>
      <c r="D351" s="216" t="s">
        <v>135</v>
      </c>
      <c r="E351" s="220" t="s">
        <v>1</v>
      </c>
      <c r="F351" s="221" t="s">
        <v>558</v>
      </c>
      <c r="G351" s="219"/>
      <c r="H351" s="222">
        <v>3.98</v>
      </c>
      <c r="I351" s="154"/>
      <c r="J351" s="219"/>
      <c r="L351" s="152"/>
      <c r="M351" s="155"/>
      <c r="N351" s="156"/>
      <c r="O351" s="156"/>
      <c r="P351" s="156"/>
      <c r="Q351" s="156"/>
      <c r="R351" s="156"/>
      <c r="S351" s="156"/>
      <c r="T351" s="157"/>
      <c r="AT351" s="153" t="s">
        <v>135</v>
      </c>
      <c r="AU351" s="153" t="s">
        <v>133</v>
      </c>
      <c r="AV351" s="14" t="s">
        <v>133</v>
      </c>
      <c r="AW351" s="14" t="s">
        <v>30</v>
      </c>
      <c r="AX351" s="14" t="s">
        <v>73</v>
      </c>
      <c r="AY351" s="153" t="s">
        <v>125</v>
      </c>
    </row>
    <row r="352" spans="1:65" s="14" customFormat="1" x14ac:dyDescent="0.2">
      <c r="B352" s="152"/>
      <c r="C352" s="219"/>
      <c r="D352" s="216" t="s">
        <v>135</v>
      </c>
      <c r="E352" s="220" t="s">
        <v>1</v>
      </c>
      <c r="F352" s="221" t="s">
        <v>559</v>
      </c>
      <c r="G352" s="219"/>
      <c r="H352" s="222">
        <v>4.6900000000000004</v>
      </c>
      <c r="I352" s="154"/>
      <c r="J352" s="219"/>
      <c r="L352" s="152"/>
      <c r="M352" s="155"/>
      <c r="N352" s="156"/>
      <c r="O352" s="156"/>
      <c r="P352" s="156"/>
      <c r="Q352" s="156"/>
      <c r="R352" s="156"/>
      <c r="S352" s="156"/>
      <c r="T352" s="157"/>
      <c r="AT352" s="153" t="s">
        <v>135</v>
      </c>
      <c r="AU352" s="153" t="s">
        <v>133</v>
      </c>
      <c r="AV352" s="14" t="s">
        <v>133</v>
      </c>
      <c r="AW352" s="14" t="s">
        <v>30</v>
      </c>
      <c r="AX352" s="14" t="s">
        <v>73</v>
      </c>
      <c r="AY352" s="153" t="s">
        <v>125</v>
      </c>
    </row>
    <row r="353" spans="1:65" s="14" customFormat="1" x14ac:dyDescent="0.2">
      <c r="B353" s="152"/>
      <c r="C353" s="219"/>
      <c r="D353" s="216" t="s">
        <v>135</v>
      </c>
      <c r="E353" s="220" t="s">
        <v>1</v>
      </c>
      <c r="F353" s="221" t="s">
        <v>560</v>
      </c>
      <c r="G353" s="219"/>
      <c r="H353" s="222">
        <v>2</v>
      </c>
      <c r="I353" s="154"/>
      <c r="J353" s="219"/>
      <c r="L353" s="152"/>
      <c r="M353" s="155"/>
      <c r="N353" s="156"/>
      <c r="O353" s="156"/>
      <c r="P353" s="156"/>
      <c r="Q353" s="156"/>
      <c r="R353" s="156"/>
      <c r="S353" s="156"/>
      <c r="T353" s="157"/>
      <c r="AT353" s="153" t="s">
        <v>135</v>
      </c>
      <c r="AU353" s="153" t="s">
        <v>133</v>
      </c>
      <c r="AV353" s="14" t="s">
        <v>133</v>
      </c>
      <c r="AW353" s="14" t="s">
        <v>30</v>
      </c>
      <c r="AX353" s="14" t="s">
        <v>73</v>
      </c>
      <c r="AY353" s="153" t="s">
        <v>125</v>
      </c>
    </row>
    <row r="354" spans="1:65" s="14" customFormat="1" x14ac:dyDescent="0.2">
      <c r="B354" s="152"/>
      <c r="C354" s="219"/>
      <c r="D354" s="216" t="s">
        <v>135</v>
      </c>
      <c r="E354" s="220" t="s">
        <v>1</v>
      </c>
      <c r="F354" s="221" t="s">
        <v>561</v>
      </c>
      <c r="G354" s="219"/>
      <c r="H354" s="222">
        <v>1.02</v>
      </c>
      <c r="I354" s="154"/>
      <c r="J354" s="219"/>
      <c r="L354" s="152"/>
      <c r="M354" s="155"/>
      <c r="N354" s="156"/>
      <c r="O354" s="156"/>
      <c r="P354" s="156"/>
      <c r="Q354" s="156"/>
      <c r="R354" s="156"/>
      <c r="S354" s="156"/>
      <c r="T354" s="157"/>
      <c r="AT354" s="153" t="s">
        <v>135</v>
      </c>
      <c r="AU354" s="153" t="s">
        <v>133</v>
      </c>
      <c r="AV354" s="14" t="s">
        <v>133</v>
      </c>
      <c r="AW354" s="14" t="s">
        <v>30</v>
      </c>
      <c r="AX354" s="14" t="s">
        <v>73</v>
      </c>
      <c r="AY354" s="153" t="s">
        <v>125</v>
      </c>
    </row>
    <row r="355" spans="1:65" s="14" customFormat="1" x14ac:dyDescent="0.2">
      <c r="B355" s="152"/>
      <c r="C355" s="219"/>
      <c r="D355" s="216" t="s">
        <v>135</v>
      </c>
      <c r="E355" s="220" t="s">
        <v>1</v>
      </c>
      <c r="F355" s="221" t="s">
        <v>562</v>
      </c>
      <c r="G355" s="219"/>
      <c r="H355" s="222">
        <v>16.04</v>
      </c>
      <c r="I355" s="154"/>
      <c r="J355" s="219"/>
      <c r="L355" s="152"/>
      <c r="M355" s="155"/>
      <c r="N355" s="156"/>
      <c r="O355" s="156"/>
      <c r="P355" s="156"/>
      <c r="Q355" s="156"/>
      <c r="R355" s="156"/>
      <c r="S355" s="156"/>
      <c r="T355" s="157"/>
      <c r="AT355" s="153" t="s">
        <v>135</v>
      </c>
      <c r="AU355" s="153" t="s">
        <v>133</v>
      </c>
      <c r="AV355" s="14" t="s">
        <v>133</v>
      </c>
      <c r="AW355" s="14" t="s">
        <v>30</v>
      </c>
      <c r="AX355" s="14" t="s">
        <v>73</v>
      </c>
      <c r="AY355" s="153" t="s">
        <v>125</v>
      </c>
    </row>
    <row r="356" spans="1:65" s="14" customFormat="1" x14ac:dyDescent="0.2">
      <c r="B356" s="152"/>
      <c r="C356" s="219"/>
      <c r="D356" s="216" t="s">
        <v>135</v>
      </c>
      <c r="E356" s="220" t="s">
        <v>1</v>
      </c>
      <c r="F356" s="221" t="s">
        <v>563</v>
      </c>
      <c r="G356" s="219"/>
      <c r="H356" s="222">
        <v>3.98</v>
      </c>
      <c r="I356" s="154"/>
      <c r="J356" s="219"/>
      <c r="L356" s="152"/>
      <c r="M356" s="155"/>
      <c r="N356" s="156"/>
      <c r="O356" s="156"/>
      <c r="P356" s="156"/>
      <c r="Q356" s="156"/>
      <c r="R356" s="156"/>
      <c r="S356" s="156"/>
      <c r="T356" s="157"/>
      <c r="AT356" s="153" t="s">
        <v>135</v>
      </c>
      <c r="AU356" s="153" t="s">
        <v>133</v>
      </c>
      <c r="AV356" s="14" t="s">
        <v>133</v>
      </c>
      <c r="AW356" s="14" t="s">
        <v>30</v>
      </c>
      <c r="AX356" s="14" t="s">
        <v>73</v>
      </c>
      <c r="AY356" s="153" t="s">
        <v>125</v>
      </c>
    </row>
    <row r="357" spans="1:65" s="14" customFormat="1" x14ac:dyDescent="0.2">
      <c r="B357" s="152"/>
      <c r="C357" s="219"/>
      <c r="D357" s="216" t="s">
        <v>135</v>
      </c>
      <c r="E357" s="220" t="s">
        <v>1</v>
      </c>
      <c r="F357" s="221" t="s">
        <v>564</v>
      </c>
      <c r="G357" s="219"/>
      <c r="H357" s="222">
        <v>4.6900000000000004</v>
      </c>
      <c r="I357" s="154"/>
      <c r="J357" s="219"/>
      <c r="L357" s="152"/>
      <c r="M357" s="155"/>
      <c r="N357" s="156"/>
      <c r="O357" s="156"/>
      <c r="P357" s="156"/>
      <c r="Q357" s="156"/>
      <c r="R357" s="156"/>
      <c r="S357" s="156"/>
      <c r="T357" s="157"/>
      <c r="AT357" s="153" t="s">
        <v>135</v>
      </c>
      <c r="AU357" s="153" t="s">
        <v>133</v>
      </c>
      <c r="AV357" s="14" t="s">
        <v>133</v>
      </c>
      <c r="AW357" s="14" t="s">
        <v>30</v>
      </c>
      <c r="AX357" s="14" t="s">
        <v>73</v>
      </c>
      <c r="AY357" s="153" t="s">
        <v>125</v>
      </c>
    </row>
    <row r="358" spans="1:65" s="14" customFormat="1" x14ac:dyDescent="0.2">
      <c r="B358" s="152"/>
      <c r="C358" s="219"/>
      <c r="D358" s="216" t="s">
        <v>135</v>
      </c>
      <c r="E358" s="220" t="s">
        <v>1</v>
      </c>
      <c r="F358" s="221" t="s">
        <v>565</v>
      </c>
      <c r="G358" s="219"/>
      <c r="H358" s="222">
        <v>2</v>
      </c>
      <c r="I358" s="154"/>
      <c r="J358" s="219"/>
      <c r="L358" s="152"/>
      <c r="M358" s="155"/>
      <c r="N358" s="156"/>
      <c r="O358" s="156"/>
      <c r="P358" s="156"/>
      <c r="Q358" s="156"/>
      <c r="R358" s="156"/>
      <c r="S358" s="156"/>
      <c r="T358" s="157"/>
      <c r="AT358" s="153" t="s">
        <v>135</v>
      </c>
      <c r="AU358" s="153" t="s">
        <v>133</v>
      </c>
      <c r="AV358" s="14" t="s">
        <v>133</v>
      </c>
      <c r="AW358" s="14" t="s">
        <v>30</v>
      </c>
      <c r="AX358" s="14" t="s">
        <v>73</v>
      </c>
      <c r="AY358" s="153" t="s">
        <v>125</v>
      </c>
    </row>
    <row r="359" spans="1:65" s="14" customFormat="1" x14ac:dyDescent="0.2">
      <c r="B359" s="152"/>
      <c r="C359" s="219"/>
      <c r="D359" s="216" t="s">
        <v>135</v>
      </c>
      <c r="E359" s="220" t="s">
        <v>1</v>
      </c>
      <c r="F359" s="221" t="s">
        <v>566</v>
      </c>
      <c r="G359" s="219"/>
      <c r="H359" s="222">
        <v>1.02</v>
      </c>
      <c r="I359" s="154"/>
      <c r="J359" s="219"/>
      <c r="L359" s="152"/>
      <c r="M359" s="155"/>
      <c r="N359" s="156"/>
      <c r="O359" s="156"/>
      <c r="P359" s="156"/>
      <c r="Q359" s="156"/>
      <c r="R359" s="156"/>
      <c r="S359" s="156"/>
      <c r="T359" s="157"/>
      <c r="AT359" s="153" t="s">
        <v>135</v>
      </c>
      <c r="AU359" s="153" t="s">
        <v>133</v>
      </c>
      <c r="AV359" s="14" t="s">
        <v>133</v>
      </c>
      <c r="AW359" s="14" t="s">
        <v>30</v>
      </c>
      <c r="AX359" s="14" t="s">
        <v>73</v>
      </c>
      <c r="AY359" s="153" t="s">
        <v>125</v>
      </c>
    </row>
    <row r="360" spans="1:65" s="2" customFormat="1" ht="16.5" customHeight="1" x14ac:dyDescent="0.2">
      <c r="A360" s="31"/>
      <c r="B360" s="137"/>
      <c r="C360" s="230" t="s">
        <v>567</v>
      </c>
      <c r="D360" s="230" t="s">
        <v>128</v>
      </c>
      <c r="E360" s="231" t="s">
        <v>568</v>
      </c>
      <c r="F360" s="229" t="s">
        <v>569</v>
      </c>
      <c r="G360" s="232" t="s">
        <v>131</v>
      </c>
      <c r="H360" s="233">
        <v>43.68</v>
      </c>
      <c r="I360" s="138"/>
      <c r="J360" s="239">
        <f>ROUND(I360*H360,2)</f>
        <v>0</v>
      </c>
      <c r="K360" s="139"/>
      <c r="L360" s="32"/>
      <c r="M360" s="140" t="s">
        <v>1</v>
      </c>
      <c r="N360" s="141" t="s">
        <v>39</v>
      </c>
      <c r="O360" s="57"/>
      <c r="P360" s="142">
        <f>O360*H360</f>
        <v>0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44" t="s">
        <v>230</v>
      </c>
      <c r="AT360" s="144" t="s">
        <v>128</v>
      </c>
      <c r="AU360" s="144" t="s">
        <v>133</v>
      </c>
      <c r="AY360" s="16" t="s">
        <v>125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6" t="s">
        <v>133</v>
      </c>
      <c r="BK360" s="145">
        <f>ROUND(I360*H360,2)</f>
        <v>0</v>
      </c>
      <c r="BL360" s="16" t="s">
        <v>230</v>
      </c>
      <c r="BM360" s="144" t="s">
        <v>570</v>
      </c>
    </row>
    <row r="361" spans="1:65" s="14" customFormat="1" x14ac:dyDescent="0.2">
      <c r="B361" s="152"/>
      <c r="C361" s="219"/>
      <c r="D361" s="216" t="s">
        <v>135</v>
      </c>
      <c r="E361" s="220" t="s">
        <v>1</v>
      </c>
      <c r="F361" s="221" t="s">
        <v>207</v>
      </c>
      <c r="G361" s="219"/>
      <c r="H361" s="222">
        <v>11.6</v>
      </c>
      <c r="I361" s="154"/>
      <c r="J361" s="219"/>
      <c r="L361" s="152"/>
      <c r="M361" s="155"/>
      <c r="N361" s="156"/>
      <c r="O361" s="156"/>
      <c r="P361" s="156"/>
      <c r="Q361" s="156"/>
      <c r="R361" s="156"/>
      <c r="S361" s="156"/>
      <c r="T361" s="157"/>
      <c r="AT361" s="153" t="s">
        <v>135</v>
      </c>
      <c r="AU361" s="153" t="s">
        <v>133</v>
      </c>
      <c r="AV361" s="14" t="s">
        <v>133</v>
      </c>
      <c r="AW361" s="14" t="s">
        <v>30</v>
      </c>
      <c r="AX361" s="14" t="s">
        <v>73</v>
      </c>
      <c r="AY361" s="153" t="s">
        <v>125</v>
      </c>
    </row>
    <row r="362" spans="1:65" s="14" customFormat="1" x14ac:dyDescent="0.2">
      <c r="B362" s="152"/>
      <c r="C362" s="219"/>
      <c r="D362" s="216" t="s">
        <v>135</v>
      </c>
      <c r="E362" s="220" t="s">
        <v>1</v>
      </c>
      <c r="F362" s="221" t="s">
        <v>209</v>
      </c>
      <c r="G362" s="219"/>
      <c r="H362" s="222">
        <v>16.04</v>
      </c>
      <c r="I362" s="154"/>
      <c r="J362" s="219"/>
      <c r="L362" s="152"/>
      <c r="M362" s="155"/>
      <c r="N362" s="156"/>
      <c r="O362" s="156"/>
      <c r="P362" s="156"/>
      <c r="Q362" s="156"/>
      <c r="R362" s="156"/>
      <c r="S362" s="156"/>
      <c r="T362" s="157"/>
      <c r="AT362" s="153" t="s">
        <v>135</v>
      </c>
      <c r="AU362" s="153" t="s">
        <v>133</v>
      </c>
      <c r="AV362" s="14" t="s">
        <v>133</v>
      </c>
      <c r="AW362" s="14" t="s">
        <v>30</v>
      </c>
      <c r="AX362" s="14" t="s">
        <v>73</v>
      </c>
      <c r="AY362" s="153" t="s">
        <v>125</v>
      </c>
    </row>
    <row r="363" spans="1:65" s="14" customFormat="1" x14ac:dyDescent="0.2">
      <c r="B363" s="152"/>
      <c r="C363" s="219"/>
      <c r="D363" s="216" t="s">
        <v>135</v>
      </c>
      <c r="E363" s="220" t="s">
        <v>1</v>
      </c>
      <c r="F363" s="221" t="s">
        <v>210</v>
      </c>
      <c r="G363" s="219"/>
      <c r="H363" s="222">
        <v>16.04</v>
      </c>
      <c r="I363" s="154"/>
      <c r="J363" s="219"/>
      <c r="L363" s="152"/>
      <c r="M363" s="155"/>
      <c r="N363" s="156"/>
      <c r="O363" s="156"/>
      <c r="P363" s="156"/>
      <c r="Q363" s="156"/>
      <c r="R363" s="156"/>
      <c r="S363" s="156"/>
      <c r="T363" s="157"/>
      <c r="AT363" s="153" t="s">
        <v>135</v>
      </c>
      <c r="AU363" s="153" t="s">
        <v>133</v>
      </c>
      <c r="AV363" s="14" t="s">
        <v>133</v>
      </c>
      <c r="AW363" s="14" t="s">
        <v>30</v>
      </c>
      <c r="AX363" s="14" t="s">
        <v>73</v>
      </c>
      <c r="AY363" s="153" t="s">
        <v>125</v>
      </c>
    </row>
    <row r="364" spans="1:65" s="2" customFormat="1" ht="24.2" customHeight="1" x14ac:dyDescent="0.2">
      <c r="A364" s="31"/>
      <c r="B364" s="137"/>
      <c r="C364" s="230" t="s">
        <v>571</v>
      </c>
      <c r="D364" s="230" t="s">
        <v>128</v>
      </c>
      <c r="E364" s="231" t="s">
        <v>572</v>
      </c>
      <c r="F364" s="229" t="s">
        <v>573</v>
      </c>
      <c r="G364" s="232" t="s">
        <v>131</v>
      </c>
      <c r="H364" s="233">
        <v>43.68</v>
      </c>
      <c r="I364" s="138"/>
      <c r="J364" s="239">
        <f>ROUND(I364*H364,2)</f>
        <v>0</v>
      </c>
      <c r="K364" s="139"/>
      <c r="L364" s="32"/>
      <c r="M364" s="140" t="s">
        <v>1</v>
      </c>
      <c r="N364" s="141" t="s">
        <v>39</v>
      </c>
      <c r="O364" s="57"/>
      <c r="P364" s="142">
        <f>O364*H364</f>
        <v>0</v>
      </c>
      <c r="Q364" s="142">
        <v>3.0000000000000001E-5</v>
      </c>
      <c r="R364" s="142">
        <f>Q364*H364</f>
        <v>1.3104E-3</v>
      </c>
      <c r="S364" s="142">
        <v>0</v>
      </c>
      <c r="T364" s="143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44" t="s">
        <v>230</v>
      </c>
      <c r="AT364" s="144" t="s">
        <v>128</v>
      </c>
      <c r="AU364" s="144" t="s">
        <v>133</v>
      </c>
      <c r="AY364" s="16" t="s">
        <v>125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6" t="s">
        <v>133</v>
      </c>
      <c r="BK364" s="145">
        <f>ROUND(I364*H364,2)</f>
        <v>0</v>
      </c>
      <c r="BL364" s="16" t="s">
        <v>230</v>
      </c>
      <c r="BM364" s="144" t="s">
        <v>574</v>
      </c>
    </row>
    <row r="365" spans="1:65" s="14" customFormat="1" x14ac:dyDescent="0.2">
      <c r="B365" s="152"/>
      <c r="C365" s="219"/>
      <c r="D365" s="216" t="s">
        <v>135</v>
      </c>
      <c r="E365" s="220" t="s">
        <v>1</v>
      </c>
      <c r="F365" s="221" t="s">
        <v>207</v>
      </c>
      <c r="G365" s="219"/>
      <c r="H365" s="222">
        <v>11.6</v>
      </c>
      <c r="I365" s="154"/>
      <c r="J365" s="219"/>
      <c r="L365" s="152"/>
      <c r="M365" s="155"/>
      <c r="N365" s="156"/>
      <c r="O365" s="156"/>
      <c r="P365" s="156"/>
      <c r="Q365" s="156"/>
      <c r="R365" s="156"/>
      <c r="S365" s="156"/>
      <c r="T365" s="157"/>
      <c r="AT365" s="153" t="s">
        <v>135</v>
      </c>
      <c r="AU365" s="153" t="s">
        <v>133</v>
      </c>
      <c r="AV365" s="14" t="s">
        <v>133</v>
      </c>
      <c r="AW365" s="14" t="s">
        <v>30</v>
      </c>
      <c r="AX365" s="14" t="s">
        <v>73</v>
      </c>
      <c r="AY365" s="153" t="s">
        <v>125</v>
      </c>
    </row>
    <row r="366" spans="1:65" s="14" customFormat="1" x14ac:dyDescent="0.2">
      <c r="B366" s="152"/>
      <c r="C366" s="219"/>
      <c r="D366" s="216" t="s">
        <v>135</v>
      </c>
      <c r="E366" s="220" t="s">
        <v>1</v>
      </c>
      <c r="F366" s="221" t="s">
        <v>209</v>
      </c>
      <c r="G366" s="219"/>
      <c r="H366" s="222">
        <v>16.04</v>
      </c>
      <c r="I366" s="154"/>
      <c r="J366" s="219"/>
      <c r="L366" s="152"/>
      <c r="M366" s="155"/>
      <c r="N366" s="156"/>
      <c r="O366" s="156"/>
      <c r="P366" s="156"/>
      <c r="Q366" s="156"/>
      <c r="R366" s="156"/>
      <c r="S366" s="156"/>
      <c r="T366" s="157"/>
      <c r="AT366" s="153" t="s">
        <v>135</v>
      </c>
      <c r="AU366" s="153" t="s">
        <v>133</v>
      </c>
      <c r="AV366" s="14" t="s">
        <v>133</v>
      </c>
      <c r="AW366" s="14" t="s">
        <v>30</v>
      </c>
      <c r="AX366" s="14" t="s">
        <v>73</v>
      </c>
      <c r="AY366" s="153" t="s">
        <v>125</v>
      </c>
    </row>
    <row r="367" spans="1:65" s="14" customFormat="1" x14ac:dyDescent="0.2">
      <c r="B367" s="152"/>
      <c r="C367" s="219"/>
      <c r="D367" s="216" t="s">
        <v>135</v>
      </c>
      <c r="E367" s="220" t="s">
        <v>1</v>
      </c>
      <c r="F367" s="221" t="s">
        <v>210</v>
      </c>
      <c r="G367" s="219"/>
      <c r="H367" s="222">
        <v>16.04</v>
      </c>
      <c r="I367" s="154"/>
      <c r="J367" s="219"/>
      <c r="L367" s="152"/>
      <c r="M367" s="155"/>
      <c r="N367" s="156"/>
      <c r="O367" s="156"/>
      <c r="P367" s="156"/>
      <c r="Q367" s="156"/>
      <c r="R367" s="156"/>
      <c r="S367" s="156"/>
      <c r="T367" s="157"/>
      <c r="AT367" s="153" t="s">
        <v>135</v>
      </c>
      <c r="AU367" s="153" t="s">
        <v>133</v>
      </c>
      <c r="AV367" s="14" t="s">
        <v>133</v>
      </c>
      <c r="AW367" s="14" t="s">
        <v>30</v>
      </c>
      <c r="AX367" s="14" t="s">
        <v>73</v>
      </c>
      <c r="AY367" s="153" t="s">
        <v>125</v>
      </c>
    </row>
    <row r="368" spans="1:65" s="2" customFormat="1" ht="33" customHeight="1" x14ac:dyDescent="0.2">
      <c r="A368" s="31"/>
      <c r="B368" s="137"/>
      <c r="C368" s="230" t="s">
        <v>575</v>
      </c>
      <c r="D368" s="230" t="s">
        <v>128</v>
      </c>
      <c r="E368" s="231" t="s">
        <v>576</v>
      </c>
      <c r="F368" s="229" t="s">
        <v>577</v>
      </c>
      <c r="G368" s="232" t="s">
        <v>131</v>
      </c>
      <c r="H368" s="233">
        <v>43.68</v>
      </c>
      <c r="I368" s="138"/>
      <c r="J368" s="239">
        <f>ROUND(I368*H368,2)</f>
        <v>0</v>
      </c>
      <c r="K368" s="139"/>
      <c r="L368" s="32"/>
      <c r="M368" s="140" t="s">
        <v>1</v>
      </c>
      <c r="N368" s="141" t="s">
        <v>39</v>
      </c>
      <c r="O368" s="57"/>
      <c r="P368" s="142">
        <f>O368*H368</f>
        <v>0</v>
      </c>
      <c r="Q368" s="142">
        <v>4.5500000000000002E-3</v>
      </c>
      <c r="R368" s="142">
        <f>Q368*H368</f>
        <v>0.198744</v>
      </c>
      <c r="S368" s="142">
        <v>0</v>
      </c>
      <c r="T368" s="143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44" t="s">
        <v>230</v>
      </c>
      <c r="AT368" s="144" t="s">
        <v>128</v>
      </c>
      <c r="AU368" s="144" t="s">
        <v>133</v>
      </c>
      <c r="AY368" s="16" t="s">
        <v>125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6" t="s">
        <v>133</v>
      </c>
      <c r="BK368" s="145">
        <f>ROUND(I368*H368,2)</f>
        <v>0</v>
      </c>
      <c r="BL368" s="16" t="s">
        <v>230</v>
      </c>
      <c r="BM368" s="144" t="s">
        <v>578</v>
      </c>
    </row>
    <row r="369" spans="1:65" s="14" customFormat="1" x14ac:dyDescent="0.2">
      <c r="B369" s="152"/>
      <c r="C369" s="219"/>
      <c r="D369" s="216" t="s">
        <v>135</v>
      </c>
      <c r="E369" s="220" t="s">
        <v>1</v>
      </c>
      <c r="F369" s="221" t="s">
        <v>207</v>
      </c>
      <c r="G369" s="219"/>
      <c r="H369" s="222">
        <v>11.6</v>
      </c>
      <c r="I369" s="154"/>
      <c r="J369" s="219"/>
      <c r="L369" s="152"/>
      <c r="M369" s="155"/>
      <c r="N369" s="156"/>
      <c r="O369" s="156"/>
      <c r="P369" s="156"/>
      <c r="Q369" s="156"/>
      <c r="R369" s="156"/>
      <c r="S369" s="156"/>
      <c r="T369" s="157"/>
      <c r="AT369" s="153" t="s">
        <v>135</v>
      </c>
      <c r="AU369" s="153" t="s">
        <v>133</v>
      </c>
      <c r="AV369" s="14" t="s">
        <v>133</v>
      </c>
      <c r="AW369" s="14" t="s">
        <v>30</v>
      </c>
      <c r="AX369" s="14" t="s">
        <v>73</v>
      </c>
      <c r="AY369" s="153" t="s">
        <v>125</v>
      </c>
    </row>
    <row r="370" spans="1:65" s="14" customFormat="1" x14ac:dyDescent="0.2">
      <c r="B370" s="152"/>
      <c r="C370" s="219"/>
      <c r="D370" s="216" t="s">
        <v>135</v>
      </c>
      <c r="E370" s="220" t="s">
        <v>1</v>
      </c>
      <c r="F370" s="221" t="s">
        <v>209</v>
      </c>
      <c r="G370" s="219"/>
      <c r="H370" s="222">
        <v>16.04</v>
      </c>
      <c r="I370" s="154"/>
      <c r="J370" s="219"/>
      <c r="L370" s="152"/>
      <c r="M370" s="155"/>
      <c r="N370" s="156"/>
      <c r="O370" s="156"/>
      <c r="P370" s="156"/>
      <c r="Q370" s="156"/>
      <c r="R370" s="156"/>
      <c r="S370" s="156"/>
      <c r="T370" s="157"/>
      <c r="AT370" s="153" t="s">
        <v>135</v>
      </c>
      <c r="AU370" s="153" t="s">
        <v>133</v>
      </c>
      <c r="AV370" s="14" t="s">
        <v>133</v>
      </c>
      <c r="AW370" s="14" t="s">
        <v>30</v>
      </c>
      <c r="AX370" s="14" t="s">
        <v>73</v>
      </c>
      <c r="AY370" s="153" t="s">
        <v>125</v>
      </c>
    </row>
    <row r="371" spans="1:65" s="14" customFormat="1" x14ac:dyDescent="0.2">
      <c r="B371" s="152"/>
      <c r="C371" s="219"/>
      <c r="D371" s="216" t="s">
        <v>135</v>
      </c>
      <c r="E371" s="220" t="s">
        <v>1</v>
      </c>
      <c r="F371" s="221" t="s">
        <v>210</v>
      </c>
      <c r="G371" s="219"/>
      <c r="H371" s="222">
        <v>16.04</v>
      </c>
      <c r="I371" s="154"/>
      <c r="J371" s="219"/>
      <c r="L371" s="152"/>
      <c r="M371" s="155"/>
      <c r="N371" s="156"/>
      <c r="O371" s="156"/>
      <c r="P371" s="156"/>
      <c r="Q371" s="156"/>
      <c r="R371" s="156"/>
      <c r="S371" s="156"/>
      <c r="T371" s="157"/>
      <c r="AT371" s="153" t="s">
        <v>135</v>
      </c>
      <c r="AU371" s="153" t="s">
        <v>133</v>
      </c>
      <c r="AV371" s="14" t="s">
        <v>133</v>
      </c>
      <c r="AW371" s="14" t="s">
        <v>30</v>
      </c>
      <c r="AX371" s="14" t="s">
        <v>73</v>
      </c>
      <c r="AY371" s="153" t="s">
        <v>125</v>
      </c>
    </row>
    <row r="372" spans="1:65" s="2" customFormat="1" ht="24.2" customHeight="1" x14ac:dyDescent="0.2">
      <c r="A372" s="31"/>
      <c r="B372" s="137"/>
      <c r="C372" s="230" t="s">
        <v>579</v>
      </c>
      <c r="D372" s="230" t="s">
        <v>128</v>
      </c>
      <c r="E372" s="231" t="s">
        <v>580</v>
      </c>
      <c r="F372" s="229" t="s">
        <v>581</v>
      </c>
      <c r="G372" s="232" t="s">
        <v>131</v>
      </c>
      <c r="H372" s="233">
        <v>55.46</v>
      </c>
      <c r="I372" s="138"/>
      <c r="J372" s="239">
        <f>ROUND(I372*H372,2)</f>
        <v>0</v>
      </c>
      <c r="K372" s="139"/>
      <c r="L372" s="32"/>
      <c r="M372" s="140" t="s">
        <v>1</v>
      </c>
      <c r="N372" s="141" t="s">
        <v>39</v>
      </c>
      <c r="O372" s="57"/>
      <c r="P372" s="142">
        <f>O372*H372</f>
        <v>0</v>
      </c>
      <c r="Q372" s="142">
        <v>0</v>
      </c>
      <c r="R372" s="142">
        <f>Q372*H372</f>
        <v>0</v>
      </c>
      <c r="S372" s="142">
        <v>2.5000000000000001E-3</v>
      </c>
      <c r="T372" s="143">
        <f>S372*H372</f>
        <v>0.13865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44" t="s">
        <v>230</v>
      </c>
      <c r="AT372" s="144" t="s">
        <v>128</v>
      </c>
      <c r="AU372" s="144" t="s">
        <v>133</v>
      </c>
      <c r="AY372" s="16" t="s">
        <v>125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6" t="s">
        <v>133</v>
      </c>
      <c r="BK372" s="145">
        <f>ROUND(I372*H372,2)</f>
        <v>0</v>
      </c>
      <c r="BL372" s="16" t="s">
        <v>230</v>
      </c>
      <c r="BM372" s="144" t="s">
        <v>582</v>
      </c>
    </row>
    <row r="373" spans="1:65" s="13" customFormat="1" x14ac:dyDescent="0.2">
      <c r="B373" s="146"/>
      <c r="C373" s="215"/>
      <c r="D373" s="216" t="s">
        <v>135</v>
      </c>
      <c r="E373" s="217" t="s">
        <v>1</v>
      </c>
      <c r="F373" s="218" t="s">
        <v>556</v>
      </c>
      <c r="G373" s="215"/>
      <c r="H373" s="217" t="s">
        <v>1</v>
      </c>
      <c r="I373" s="148"/>
      <c r="J373" s="215"/>
      <c r="L373" s="146"/>
      <c r="M373" s="149"/>
      <c r="N373" s="150"/>
      <c r="O373" s="150"/>
      <c r="P373" s="150"/>
      <c r="Q373" s="150"/>
      <c r="R373" s="150"/>
      <c r="S373" s="150"/>
      <c r="T373" s="151"/>
      <c r="AT373" s="147" t="s">
        <v>135</v>
      </c>
      <c r="AU373" s="147" t="s">
        <v>133</v>
      </c>
      <c r="AV373" s="13" t="s">
        <v>81</v>
      </c>
      <c r="AW373" s="13" t="s">
        <v>30</v>
      </c>
      <c r="AX373" s="13" t="s">
        <v>73</v>
      </c>
      <c r="AY373" s="147" t="s">
        <v>125</v>
      </c>
    </row>
    <row r="374" spans="1:65" s="14" customFormat="1" x14ac:dyDescent="0.2">
      <c r="B374" s="152"/>
      <c r="C374" s="219"/>
      <c r="D374" s="216" t="s">
        <v>135</v>
      </c>
      <c r="E374" s="220" t="s">
        <v>1</v>
      </c>
      <c r="F374" s="221" t="s">
        <v>557</v>
      </c>
      <c r="G374" s="219"/>
      <c r="H374" s="222">
        <v>16.04</v>
      </c>
      <c r="I374" s="154"/>
      <c r="J374" s="219"/>
      <c r="L374" s="152"/>
      <c r="M374" s="155"/>
      <c r="N374" s="156"/>
      <c r="O374" s="156"/>
      <c r="P374" s="156"/>
      <c r="Q374" s="156"/>
      <c r="R374" s="156"/>
      <c r="S374" s="156"/>
      <c r="T374" s="157"/>
      <c r="AT374" s="153" t="s">
        <v>135</v>
      </c>
      <c r="AU374" s="153" t="s">
        <v>133</v>
      </c>
      <c r="AV374" s="14" t="s">
        <v>133</v>
      </c>
      <c r="AW374" s="14" t="s">
        <v>30</v>
      </c>
      <c r="AX374" s="14" t="s">
        <v>73</v>
      </c>
      <c r="AY374" s="153" t="s">
        <v>125</v>
      </c>
    </row>
    <row r="375" spans="1:65" s="14" customFormat="1" x14ac:dyDescent="0.2">
      <c r="B375" s="152"/>
      <c r="C375" s="219"/>
      <c r="D375" s="216" t="s">
        <v>135</v>
      </c>
      <c r="E375" s="220" t="s">
        <v>1</v>
      </c>
      <c r="F375" s="221" t="s">
        <v>558</v>
      </c>
      <c r="G375" s="219"/>
      <c r="H375" s="222">
        <v>3.98</v>
      </c>
      <c r="I375" s="154"/>
      <c r="J375" s="219"/>
      <c r="L375" s="152"/>
      <c r="M375" s="155"/>
      <c r="N375" s="156"/>
      <c r="O375" s="156"/>
      <c r="P375" s="156"/>
      <c r="Q375" s="156"/>
      <c r="R375" s="156"/>
      <c r="S375" s="156"/>
      <c r="T375" s="157"/>
      <c r="AT375" s="153" t="s">
        <v>135</v>
      </c>
      <c r="AU375" s="153" t="s">
        <v>133</v>
      </c>
      <c r="AV375" s="14" t="s">
        <v>133</v>
      </c>
      <c r="AW375" s="14" t="s">
        <v>30</v>
      </c>
      <c r="AX375" s="14" t="s">
        <v>73</v>
      </c>
      <c r="AY375" s="153" t="s">
        <v>125</v>
      </c>
    </row>
    <row r="376" spans="1:65" s="14" customFormat="1" x14ac:dyDescent="0.2">
      <c r="B376" s="152"/>
      <c r="C376" s="219"/>
      <c r="D376" s="216" t="s">
        <v>135</v>
      </c>
      <c r="E376" s="220" t="s">
        <v>1</v>
      </c>
      <c r="F376" s="221" t="s">
        <v>559</v>
      </c>
      <c r="G376" s="219"/>
      <c r="H376" s="222">
        <v>4.6900000000000004</v>
      </c>
      <c r="I376" s="154"/>
      <c r="J376" s="219"/>
      <c r="L376" s="152"/>
      <c r="M376" s="155"/>
      <c r="N376" s="156"/>
      <c r="O376" s="156"/>
      <c r="P376" s="156"/>
      <c r="Q376" s="156"/>
      <c r="R376" s="156"/>
      <c r="S376" s="156"/>
      <c r="T376" s="157"/>
      <c r="AT376" s="153" t="s">
        <v>135</v>
      </c>
      <c r="AU376" s="153" t="s">
        <v>133</v>
      </c>
      <c r="AV376" s="14" t="s">
        <v>133</v>
      </c>
      <c r="AW376" s="14" t="s">
        <v>30</v>
      </c>
      <c r="AX376" s="14" t="s">
        <v>73</v>
      </c>
      <c r="AY376" s="153" t="s">
        <v>125</v>
      </c>
    </row>
    <row r="377" spans="1:65" s="14" customFormat="1" x14ac:dyDescent="0.2">
      <c r="B377" s="152"/>
      <c r="C377" s="219"/>
      <c r="D377" s="216" t="s">
        <v>135</v>
      </c>
      <c r="E377" s="220" t="s">
        <v>1</v>
      </c>
      <c r="F377" s="221" t="s">
        <v>560</v>
      </c>
      <c r="G377" s="219"/>
      <c r="H377" s="222">
        <v>2</v>
      </c>
      <c r="I377" s="154"/>
      <c r="J377" s="219"/>
      <c r="L377" s="152"/>
      <c r="M377" s="155"/>
      <c r="N377" s="156"/>
      <c r="O377" s="156"/>
      <c r="P377" s="156"/>
      <c r="Q377" s="156"/>
      <c r="R377" s="156"/>
      <c r="S377" s="156"/>
      <c r="T377" s="157"/>
      <c r="AT377" s="153" t="s">
        <v>135</v>
      </c>
      <c r="AU377" s="153" t="s">
        <v>133</v>
      </c>
      <c r="AV377" s="14" t="s">
        <v>133</v>
      </c>
      <c r="AW377" s="14" t="s">
        <v>30</v>
      </c>
      <c r="AX377" s="14" t="s">
        <v>73</v>
      </c>
      <c r="AY377" s="153" t="s">
        <v>125</v>
      </c>
    </row>
    <row r="378" spans="1:65" s="14" customFormat="1" x14ac:dyDescent="0.2">
      <c r="B378" s="152"/>
      <c r="C378" s="219"/>
      <c r="D378" s="216" t="s">
        <v>135</v>
      </c>
      <c r="E378" s="220" t="s">
        <v>1</v>
      </c>
      <c r="F378" s="221" t="s">
        <v>561</v>
      </c>
      <c r="G378" s="219"/>
      <c r="H378" s="222">
        <v>1.02</v>
      </c>
      <c r="I378" s="154"/>
      <c r="J378" s="219"/>
      <c r="L378" s="152"/>
      <c r="M378" s="155"/>
      <c r="N378" s="156"/>
      <c r="O378" s="156"/>
      <c r="P378" s="156"/>
      <c r="Q378" s="156"/>
      <c r="R378" s="156"/>
      <c r="S378" s="156"/>
      <c r="T378" s="157"/>
      <c r="AT378" s="153" t="s">
        <v>135</v>
      </c>
      <c r="AU378" s="153" t="s">
        <v>133</v>
      </c>
      <c r="AV378" s="14" t="s">
        <v>133</v>
      </c>
      <c r="AW378" s="14" t="s">
        <v>30</v>
      </c>
      <c r="AX378" s="14" t="s">
        <v>73</v>
      </c>
      <c r="AY378" s="153" t="s">
        <v>125</v>
      </c>
    </row>
    <row r="379" spans="1:65" s="14" customFormat="1" x14ac:dyDescent="0.2">
      <c r="B379" s="152"/>
      <c r="C379" s="219"/>
      <c r="D379" s="216" t="s">
        <v>135</v>
      </c>
      <c r="E379" s="220" t="s">
        <v>1</v>
      </c>
      <c r="F379" s="221" t="s">
        <v>562</v>
      </c>
      <c r="G379" s="219"/>
      <c r="H379" s="222">
        <v>16.04</v>
      </c>
      <c r="I379" s="154"/>
      <c r="J379" s="219"/>
      <c r="L379" s="152"/>
      <c r="M379" s="155"/>
      <c r="N379" s="156"/>
      <c r="O379" s="156"/>
      <c r="P379" s="156"/>
      <c r="Q379" s="156"/>
      <c r="R379" s="156"/>
      <c r="S379" s="156"/>
      <c r="T379" s="157"/>
      <c r="AT379" s="153" t="s">
        <v>135</v>
      </c>
      <c r="AU379" s="153" t="s">
        <v>133</v>
      </c>
      <c r="AV379" s="14" t="s">
        <v>133</v>
      </c>
      <c r="AW379" s="14" t="s">
        <v>30</v>
      </c>
      <c r="AX379" s="14" t="s">
        <v>73</v>
      </c>
      <c r="AY379" s="153" t="s">
        <v>125</v>
      </c>
    </row>
    <row r="380" spans="1:65" s="14" customFormat="1" x14ac:dyDescent="0.2">
      <c r="B380" s="152"/>
      <c r="C380" s="219"/>
      <c r="D380" s="216" t="s">
        <v>135</v>
      </c>
      <c r="E380" s="220" t="s">
        <v>1</v>
      </c>
      <c r="F380" s="221" t="s">
        <v>563</v>
      </c>
      <c r="G380" s="219"/>
      <c r="H380" s="222">
        <v>3.98</v>
      </c>
      <c r="I380" s="154"/>
      <c r="J380" s="219"/>
      <c r="L380" s="152"/>
      <c r="M380" s="155"/>
      <c r="N380" s="156"/>
      <c r="O380" s="156"/>
      <c r="P380" s="156"/>
      <c r="Q380" s="156"/>
      <c r="R380" s="156"/>
      <c r="S380" s="156"/>
      <c r="T380" s="157"/>
      <c r="AT380" s="153" t="s">
        <v>135</v>
      </c>
      <c r="AU380" s="153" t="s">
        <v>133</v>
      </c>
      <c r="AV380" s="14" t="s">
        <v>133</v>
      </c>
      <c r="AW380" s="14" t="s">
        <v>30</v>
      </c>
      <c r="AX380" s="14" t="s">
        <v>73</v>
      </c>
      <c r="AY380" s="153" t="s">
        <v>125</v>
      </c>
    </row>
    <row r="381" spans="1:65" s="14" customFormat="1" x14ac:dyDescent="0.2">
      <c r="B381" s="152"/>
      <c r="C381" s="219"/>
      <c r="D381" s="216" t="s">
        <v>135</v>
      </c>
      <c r="E381" s="220" t="s">
        <v>1</v>
      </c>
      <c r="F381" s="221" t="s">
        <v>564</v>
      </c>
      <c r="G381" s="219"/>
      <c r="H381" s="222">
        <v>4.6900000000000004</v>
      </c>
      <c r="I381" s="154"/>
      <c r="J381" s="219"/>
      <c r="L381" s="152"/>
      <c r="M381" s="155"/>
      <c r="N381" s="156"/>
      <c r="O381" s="156"/>
      <c r="P381" s="156"/>
      <c r="Q381" s="156"/>
      <c r="R381" s="156"/>
      <c r="S381" s="156"/>
      <c r="T381" s="157"/>
      <c r="AT381" s="153" t="s">
        <v>135</v>
      </c>
      <c r="AU381" s="153" t="s">
        <v>133</v>
      </c>
      <c r="AV381" s="14" t="s">
        <v>133</v>
      </c>
      <c r="AW381" s="14" t="s">
        <v>30</v>
      </c>
      <c r="AX381" s="14" t="s">
        <v>73</v>
      </c>
      <c r="AY381" s="153" t="s">
        <v>125</v>
      </c>
    </row>
    <row r="382" spans="1:65" s="14" customFormat="1" x14ac:dyDescent="0.2">
      <c r="B382" s="152"/>
      <c r="C382" s="219"/>
      <c r="D382" s="216" t="s">
        <v>135</v>
      </c>
      <c r="E382" s="220" t="s">
        <v>1</v>
      </c>
      <c r="F382" s="221" t="s">
        <v>565</v>
      </c>
      <c r="G382" s="219"/>
      <c r="H382" s="222">
        <v>2</v>
      </c>
      <c r="I382" s="154"/>
      <c r="J382" s="219"/>
      <c r="L382" s="152"/>
      <c r="M382" s="155"/>
      <c r="N382" s="156"/>
      <c r="O382" s="156"/>
      <c r="P382" s="156"/>
      <c r="Q382" s="156"/>
      <c r="R382" s="156"/>
      <c r="S382" s="156"/>
      <c r="T382" s="157"/>
      <c r="AT382" s="153" t="s">
        <v>135</v>
      </c>
      <c r="AU382" s="153" t="s">
        <v>133</v>
      </c>
      <c r="AV382" s="14" t="s">
        <v>133</v>
      </c>
      <c r="AW382" s="14" t="s">
        <v>30</v>
      </c>
      <c r="AX382" s="14" t="s">
        <v>73</v>
      </c>
      <c r="AY382" s="153" t="s">
        <v>125</v>
      </c>
    </row>
    <row r="383" spans="1:65" s="14" customFormat="1" x14ac:dyDescent="0.2">
      <c r="B383" s="152"/>
      <c r="C383" s="219"/>
      <c r="D383" s="216" t="s">
        <v>135</v>
      </c>
      <c r="E383" s="220" t="s">
        <v>1</v>
      </c>
      <c r="F383" s="221" t="s">
        <v>566</v>
      </c>
      <c r="G383" s="219"/>
      <c r="H383" s="222">
        <v>1.02</v>
      </c>
      <c r="I383" s="154"/>
      <c r="J383" s="219"/>
      <c r="L383" s="152"/>
      <c r="M383" s="155"/>
      <c r="N383" s="156"/>
      <c r="O383" s="156"/>
      <c r="P383" s="156"/>
      <c r="Q383" s="156"/>
      <c r="R383" s="156"/>
      <c r="S383" s="156"/>
      <c r="T383" s="157"/>
      <c r="AT383" s="153" t="s">
        <v>135</v>
      </c>
      <c r="AU383" s="153" t="s">
        <v>133</v>
      </c>
      <c r="AV383" s="14" t="s">
        <v>133</v>
      </c>
      <c r="AW383" s="14" t="s">
        <v>30</v>
      </c>
      <c r="AX383" s="14" t="s">
        <v>73</v>
      </c>
      <c r="AY383" s="153" t="s">
        <v>125</v>
      </c>
    </row>
    <row r="384" spans="1:65" s="2" customFormat="1" ht="16.5" customHeight="1" x14ac:dyDescent="0.2">
      <c r="A384" s="31"/>
      <c r="B384" s="137"/>
      <c r="C384" s="230" t="s">
        <v>583</v>
      </c>
      <c r="D384" s="230" t="s">
        <v>128</v>
      </c>
      <c r="E384" s="231" t="s">
        <v>584</v>
      </c>
      <c r="F384" s="229" t="s">
        <v>585</v>
      </c>
      <c r="G384" s="232" t="s">
        <v>131</v>
      </c>
      <c r="H384" s="233">
        <v>43.68</v>
      </c>
      <c r="I384" s="138"/>
      <c r="J384" s="239">
        <f>ROUND(I384*H384,2)</f>
        <v>0</v>
      </c>
      <c r="K384" s="139"/>
      <c r="L384" s="32"/>
      <c r="M384" s="140" t="s">
        <v>1</v>
      </c>
      <c r="N384" s="141" t="s">
        <v>39</v>
      </c>
      <c r="O384" s="57"/>
      <c r="P384" s="142">
        <f>O384*H384</f>
        <v>0</v>
      </c>
      <c r="Q384" s="142">
        <v>2.9999999999999997E-4</v>
      </c>
      <c r="R384" s="142">
        <f>Q384*H384</f>
        <v>1.3103999999999999E-2</v>
      </c>
      <c r="S384" s="142">
        <v>0</v>
      </c>
      <c r="T384" s="14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44" t="s">
        <v>230</v>
      </c>
      <c r="AT384" s="144" t="s">
        <v>128</v>
      </c>
      <c r="AU384" s="144" t="s">
        <v>133</v>
      </c>
      <c r="AY384" s="16" t="s">
        <v>125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6" t="s">
        <v>133</v>
      </c>
      <c r="BK384" s="145">
        <f>ROUND(I384*H384,2)</f>
        <v>0</v>
      </c>
      <c r="BL384" s="16" t="s">
        <v>230</v>
      </c>
      <c r="BM384" s="144" t="s">
        <v>586</v>
      </c>
    </row>
    <row r="385" spans="1:65" s="14" customFormat="1" x14ac:dyDescent="0.2">
      <c r="B385" s="152"/>
      <c r="C385" s="219"/>
      <c r="D385" s="216" t="s">
        <v>135</v>
      </c>
      <c r="E385" s="220" t="s">
        <v>1</v>
      </c>
      <c r="F385" s="221" t="s">
        <v>207</v>
      </c>
      <c r="G385" s="219"/>
      <c r="H385" s="222">
        <v>11.6</v>
      </c>
      <c r="I385" s="154"/>
      <c r="J385" s="219"/>
      <c r="L385" s="152"/>
      <c r="M385" s="155"/>
      <c r="N385" s="156"/>
      <c r="O385" s="156"/>
      <c r="P385" s="156"/>
      <c r="Q385" s="156"/>
      <c r="R385" s="156"/>
      <c r="S385" s="156"/>
      <c r="T385" s="157"/>
      <c r="AT385" s="153" t="s">
        <v>135</v>
      </c>
      <c r="AU385" s="153" t="s">
        <v>133</v>
      </c>
      <c r="AV385" s="14" t="s">
        <v>133</v>
      </c>
      <c r="AW385" s="14" t="s">
        <v>30</v>
      </c>
      <c r="AX385" s="14" t="s">
        <v>73</v>
      </c>
      <c r="AY385" s="153" t="s">
        <v>125</v>
      </c>
    </row>
    <row r="386" spans="1:65" s="14" customFormat="1" x14ac:dyDescent="0.2">
      <c r="B386" s="152"/>
      <c r="C386" s="219"/>
      <c r="D386" s="216" t="s">
        <v>135</v>
      </c>
      <c r="E386" s="220" t="s">
        <v>1</v>
      </c>
      <c r="F386" s="221" t="s">
        <v>209</v>
      </c>
      <c r="G386" s="219"/>
      <c r="H386" s="222">
        <v>16.04</v>
      </c>
      <c r="I386" s="154"/>
      <c r="J386" s="219"/>
      <c r="L386" s="152"/>
      <c r="M386" s="155"/>
      <c r="N386" s="156"/>
      <c r="O386" s="156"/>
      <c r="P386" s="156"/>
      <c r="Q386" s="156"/>
      <c r="R386" s="156"/>
      <c r="S386" s="156"/>
      <c r="T386" s="157"/>
      <c r="AT386" s="153" t="s">
        <v>135</v>
      </c>
      <c r="AU386" s="153" t="s">
        <v>133</v>
      </c>
      <c r="AV386" s="14" t="s">
        <v>133</v>
      </c>
      <c r="AW386" s="14" t="s">
        <v>30</v>
      </c>
      <c r="AX386" s="14" t="s">
        <v>73</v>
      </c>
      <c r="AY386" s="153" t="s">
        <v>125</v>
      </c>
    </row>
    <row r="387" spans="1:65" s="14" customFormat="1" x14ac:dyDescent="0.2">
      <c r="B387" s="152"/>
      <c r="C387" s="219"/>
      <c r="D387" s="216" t="s">
        <v>135</v>
      </c>
      <c r="E387" s="220" t="s">
        <v>1</v>
      </c>
      <c r="F387" s="221" t="s">
        <v>210</v>
      </c>
      <c r="G387" s="219"/>
      <c r="H387" s="222">
        <v>16.04</v>
      </c>
      <c r="I387" s="154"/>
      <c r="J387" s="219"/>
      <c r="L387" s="152"/>
      <c r="M387" s="155"/>
      <c r="N387" s="156"/>
      <c r="O387" s="156"/>
      <c r="P387" s="156"/>
      <c r="Q387" s="156"/>
      <c r="R387" s="156"/>
      <c r="S387" s="156"/>
      <c r="T387" s="157"/>
      <c r="AT387" s="153" t="s">
        <v>135</v>
      </c>
      <c r="AU387" s="153" t="s">
        <v>133</v>
      </c>
      <c r="AV387" s="14" t="s">
        <v>133</v>
      </c>
      <c r="AW387" s="14" t="s">
        <v>30</v>
      </c>
      <c r="AX387" s="14" t="s">
        <v>73</v>
      </c>
      <c r="AY387" s="153" t="s">
        <v>125</v>
      </c>
    </row>
    <row r="388" spans="1:65" s="2" customFormat="1" ht="16.5" customHeight="1" x14ac:dyDescent="0.2">
      <c r="A388" s="31"/>
      <c r="B388" s="137"/>
      <c r="C388" s="234" t="s">
        <v>587</v>
      </c>
      <c r="D388" s="234" t="s">
        <v>231</v>
      </c>
      <c r="E388" s="235" t="s">
        <v>588</v>
      </c>
      <c r="F388" s="236" t="s">
        <v>589</v>
      </c>
      <c r="G388" s="237" t="s">
        <v>131</v>
      </c>
      <c r="H388" s="238">
        <v>48.048000000000002</v>
      </c>
      <c r="I388" s="158"/>
      <c r="J388" s="240">
        <f>ROUND(I388*H388,2)</f>
        <v>0</v>
      </c>
      <c r="K388" s="159"/>
      <c r="L388" s="160"/>
      <c r="M388" s="161" t="s">
        <v>1</v>
      </c>
      <c r="N388" s="162" t="s">
        <v>39</v>
      </c>
      <c r="O388" s="57"/>
      <c r="P388" s="142">
        <f>O388*H388</f>
        <v>0</v>
      </c>
      <c r="Q388" s="142">
        <v>2.8300000000000001E-3</v>
      </c>
      <c r="R388" s="142">
        <f>Q388*H388</f>
        <v>0.13597584000000001</v>
      </c>
      <c r="S388" s="142">
        <v>0</v>
      </c>
      <c r="T388" s="143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44" t="s">
        <v>321</v>
      </c>
      <c r="AT388" s="144" t="s">
        <v>231</v>
      </c>
      <c r="AU388" s="144" t="s">
        <v>133</v>
      </c>
      <c r="AY388" s="16" t="s">
        <v>125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6" t="s">
        <v>133</v>
      </c>
      <c r="BK388" s="145">
        <f>ROUND(I388*H388,2)</f>
        <v>0</v>
      </c>
      <c r="BL388" s="16" t="s">
        <v>230</v>
      </c>
      <c r="BM388" s="144" t="s">
        <v>590</v>
      </c>
    </row>
    <row r="389" spans="1:65" s="14" customFormat="1" x14ac:dyDescent="0.2">
      <c r="B389" s="152"/>
      <c r="C389" s="219"/>
      <c r="D389" s="216" t="s">
        <v>135</v>
      </c>
      <c r="E389" s="219"/>
      <c r="F389" s="221" t="s">
        <v>591</v>
      </c>
      <c r="G389" s="219"/>
      <c r="H389" s="222">
        <v>48.048000000000002</v>
      </c>
      <c r="I389" s="154"/>
      <c r="J389" s="219"/>
      <c r="L389" s="152"/>
      <c r="M389" s="155"/>
      <c r="N389" s="156"/>
      <c r="O389" s="156"/>
      <c r="P389" s="156"/>
      <c r="Q389" s="156"/>
      <c r="R389" s="156"/>
      <c r="S389" s="156"/>
      <c r="T389" s="157"/>
      <c r="AT389" s="153" t="s">
        <v>135</v>
      </c>
      <c r="AU389" s="153" t="s">
        <v>133</v>
      </c>
      <c r="AV389" s="14" t="s">
        <v>133</v>
      </c>
      <c r="AW389" s="14" t="s">
        <v>3</v>
      </c>
      <c r="AX389" s="14" t="s">
        <v>81</v>
      </c>
      <c r="AY389" s="153" t="s">
        <v>125</v>
      </c>
    </row>
    <row r="390" spans="1:65" s="2" customFormat="1" ht="21.75" customHeight="1" x14ac:dyDescent="0.2">
      <c r="A390" s="31"/>
      <c r="B390" s="137"/>
      <c r="C390" s="230" t="s">
        <v>592</v>
      </c>
      <c r="D390" s="230" t="s">
        <v>128</v>
      </c>
      <c r="E390" s="231" t="s">
        <v>593</v>
      </c>
      <c r="F390" s="229" t="s">
        <v>594</v>
      </c>
      <c r="G390" s="232" t="s">
        <v>220</v>
      </c>
      <c r="H390" s="233">
        <v>57.38</v>
      </c>
      <c r="I390" s="138"/>
      <c r="J390" s="239">
        <f>ROUND(I390*H390,2)</f>
        <v>0</v>
      </c>
      <c r="K390" s="139"/>
      <c r="L390" s="32"/>
      <c r="M390" s="140" t="s">
        <v>1</v>
      </c>
      <c r="N390" s="141" t="s">
        <v>39</v>
      </c>
      <c r="O390" s="57"/>
      <c r="P390" s="142">
        <f>O390*H390</f>
        <v>0</v>
      </c>
      <c r="Q390" s="142">
        <v>0</v>
      </c>
      <c r="R390" s="142">
        <f>Q390*H390</f>
        <v>0</v>
      </c>
      <c r="S390" s="142">
        <v>2.9999999999999997E-4</v>
      </c>
      <c r="T390" s="143">
        <f>S390*H390</f>
        <v>1.7214E-2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44" t="s">
        <v>230</v>
      </c>
      <c r="AT390" s="144" t="s">
        <v>128</v>
      </c>
      <c r="AU390" s="144" t="s">
        <v>133</v>
      </c>
      <c r="AY390" s="16" t="s">
        <v>125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6" t="s">
        <v>133</v>
      </c>
      <c r="BK390" s="145">
        <f>ROUND(I390*H390,2)</f>
        <v>0</v>
      </c>
      <c r="BL390" s="16" t="s">
        <v>230</v>
      </c>
      <c r="BM390" s="144" t="s">
        <v>595</v>
      </c>
    </row>
    <row r="391" spans="1:65" s="13" customFormat="1" x14ac:dyDescent="0.2">
      <c r="B391" s="146"/>
      <c r="C391" s="215"/>
      <c r="D391" s="216" t="s">
        <v>135</v>
      </c>
      <c r="E391" s="217" t="s">
        <v>1</v>
      </c>
      <c r="F391" s="218" t="s">
        <v>596</v>
      </c>
      <c r="G391" s="215"/>
      <c r="H391" s="217" t="s">
        <v>1</v>
      </c>
      <c r="I391" s="148"/>
      <c r="J391" s="215"/>
      <c r="L391" s="146"/>
      <c r="M391" s="149"/>
      <c r="N391" s="150"/>
      <c r="O391" s="150"/>
      <c r="P391" s="150"/>
      <c r="Q391" s="150"/>
      <c r="R391" s="150"/>
      <c r="S391" s="150"/>
      <c r="T391" s="151"/>
      <c r="AT391" s="147" t="s">
        <v>135</v>
      </c>
      <c r="AU391" s="147" t="s">
        <v>133</v>
      </c>
      <c r="AV391" s="13" t="s">
        <v>81</v>
      </c>
      <c r="AW391" s="13" t="s">
        <v>30</v>
      </c>
      <c r="AX391" s="13" t="s">
        <v>73</v>
      </c>
      <c r="AY391" s="147" t="s">
        <v>125</v>
      </c>
    </row>
    <row r="392" spans="1:65" s="14" customFormat="1" x14ac:dyDescent="0.2">
      <c r="B392" s="152"/>
      <c r="C392" s="219"/>
      <c r="D392" s="216" t="s">
        <v>135</v>
      </c>
      <c r="E392" s="220" t="s">
        <v>1</v>
      </c>
      <c r="F392" s="221" t="s">
        <v>597</v>
      </c>
      <c r="G392" s="219"/>
      <c r="H392" s="222">
        <v>15.29</v>
      </c>
      <c r="I392" s="154"/>
      <c r="J392" s="219"/>
      <c r="L392" s="152"/>
      <c r="M392" s="155"/>
      <c r="N392" s="156"/>
      <c r="O392" s="156"/>
      <c r="P392" s="156"/>
      <c r="Q392" s="156"/>
      <c r="R392" s="156"/>
      <c r="S392" s="156"/>
      <c r="T392" s="157"/>
      <c r="AT392" s="153" t="s">
        <v>135</v>
      </c>
      <c r="AU392" s="153" t="s">
        <v>133</v>
      </c>
      <c r="AV392" s="14" t="s">
        <v>133</v>
      </c>
      <c r="AW392" s="14" t="s">
        <v>30</v>
      </c>
      <c r="AX392" s="14" t="s">
        <v>73</v>
      </c>
      <c r="AY392" s="153" t="s">
        <v>125</v>
      </c>
    </row>
    <row r="393" spans="1:65" s="14" customFormat="1" x14ac:dyDescent="0.2">
      <c r="B393" s="152"/>
      <c r="C393" s="219"/>
      <c r="D393" s="216" t="s">
        <v>135</v>
      </c>
      <c r="E393" s="220" t="s">
        <v>1</v>
      </c>
      <c r="F393" s="221" t="s">
        <v>598</v>
      </c>
      <c r="G393" s="219"/>
      <c r="H393" s="222">
        <v>6.22</v>
      </c>
      <c r="I393" s="154"/>
      <c r="J393" s="219"/>
      <c r="L393" s="152"/>
      <c r="M393" s="155"/>
      <c r="N393" s="156"/>
      <c r="O393" s="156"/>
      <c r="P393" s="156"/>
      <c r="Q393" s="156"/>
      <c r="R393" s="156"/>
      <c r="S393" s="156"/>
      <c r="T393" s="157"/>
      <c r="AT393" s="153" t="s">
        <v>135</v>
      </c>
      <c r="AU393" s="153" t="s">
        <v>133</v>
      </c>
      <c r="AV393" s="14" t="s">
        <v>133</v>
      </c>
      <c r="AW393" s="14" t="s">
        <v>30</v>
      </c>
      <c r="AX393" s="14" t="s">
        <v>73</v>
      </c>
      <c r="AY393" s="153" t="s">
        <v>125</v>
      </c>
    </row>
    <row r="394" spans="1:65" s="14" customFormat="1" x14ac:dyDescent="0.2">
      <c r="B394" s="152"/>
      <c r="C394" s="219"/>
      <c r="D394" s="216" t="s">
        <v>135</v>
      </c>
      <c r="E394" s="220" t="s">
        <v>1</v>
      </c>
      <c r="F394" s="221" t="s">
        <v>599</v>
      </c>
      <c r="G394" s="219"/>
      <c r="H394" s="222">
        <v>7.18</v>
      </c>
      <c r="I394" s="154"/>
      <c r="J394" s="219"/>
      <c r="L394" s="152"/>
      <c r="M394" s="155"/>
      <c r="N394" s="156"/>
      <c r="O394" s="156"/>
      <c r="P394" s="156"/>
      <c r="Q394" s="156"/>
      <c r="R394" s="156"/>
      <c r="S394" s="156"/>
      <c r="T394" s="157"/>
      <c r="AT394" s="153" t="s">
        <v>135</v>
      </c>
      <c r="AU394" s="153" t="s">
        <v>133</v>
      </c>
      <c r="AV394" s="14" t="s">
        <v>133</v>
      </c>
      <c r="AW394" s="14" t="s">
        <v>30</v>
      </c>
      <c r="AX394" s="14" t="s">
        <v>73</v>
      </c>
      <c r="AY394" s="153" t="s">
        <v>125</v>
      </c>
    </row>
    <row r="395" spans="1:65" s="14" customFormat="1" x14ac:dyDescent="0.2">
      <c r="B395" s="152"/>
      <c r="C395" s="219"/>
      <c r="D395" s="216" t="s">
        <v>135</v>
      </c>
      <c r="E395" s="220" t="s">
        <v>1</v>
      </c>
      <c r="F395" s="221" t="s">
        <v>600</v>
      </c>
      <c r="G395" s="219"/>
      <c r="H395" s="222">
        <v>15.29</v>
      </c>
      <c r="I395" s="154"/>
      <c r="J395" s="219"/>
      <c r="L395" s="152"/>
      <c r="M395" s="155"/>
      <c r="N395" s="156"/>
      <c r="O395" s="156"/>
      <c r="P395" s="156"/>
      <c r="Q395" s="156"/>
      <c r="R395" s="156"/>
      <c r="S395" s="156"/>
      <c r="T395" s="157"/>
      <c r="AT395" s="153" t="s">
        <v>135</v>
      </c>
      <c r="AU395" s="153" t="s">
        <v>133</v>
      </c>
      <c r="AV395" s="14" t="s">
        <v>133</v>
      </c>
      <c r="AW395" s="14" t="s">
        <v>30</v>
      </c>
      <c r="AX395" s="14" t="s">
        <v>73</v>
      </c>
      <c r="AY395" s="153" t="s">
        <v>125</v>
      </c>
    </row>
    <row r="396" spans="1:65" s="14" customFormat="1" x14ac:dyDescent="0.2">
      <c r="B396" s="152"/>
      <c r="C396" s="219"/>
      <c r="D396" s="216" t="s">
        <v>135</v>
      </c>
      <c r="E396" s="220" t="s">
        <v>1</v>
      </c>
      <c r="F396" s="221" t="s">
        <v>601</v>
      </c>
      <c r="G396" s="219"/>
      <c r="H396" s="222">
        <v>6.22</v>
      </c>
      <c r="I396" s="154"/>
      <c r="J396" s="219"/>
      <c r="L396" s="152"/>
      <c r="M396" s="155"/>
      <c r="N396" s="156"/>
      <c r="O396" s="156"/>
      <c r="P396" s="156"/>
      <c r="Q396" s="156"/>
      <c r="R396" s="156"/>
      <c r="S396" s="156"/>
      <c r="T396" s="157"/>
      <c r="AT396" s="153" t="s">
        <v>135</v>
      </c>
      <c r="AU396" s="153" t="s">
        <v>133</v>
      </c>
      <c r="AV396" s="14" t="s">
        <v>133</v>
      </c>
      <c r="AW396" s="14" t="s">
        <v>30</v>
      </c>
      <c r="AX396" s="14" t="s">
        <v>73</v>
      </c>
      <c r="AY396" s="153" t="s">
        <v>125</v>
      </c>
    </row>
    <row r="397" spans="1:65" s="14" customFormat="1" x14ac:dyDescent="0.2">
      <c r="B397" s="152"/>
      <c r="C397" s="219"/>
      <c r="D397" s="216" t="s">
        <v>135</v>
      </c>
      <c r="E397" s="220" t="s">
        <v>1</v>
      </c>
      <c r="F397" s="221" t="s">
        <v>602</v>
      </c>
      <c r="G397" s="219"/>
      <c r="H397" s="222">
        <v>7.18</v>
      </c>
      <c r="I397" s="154"/>
      <c r="J397" s="219"/>
      <c r="L397" s="152"/>
      <c r="M397" s="155"/>
      <c r="N397" s="156"/>
      <c r="O397" s="156"/>
      <c r="P397" s="156"/>
      <c r="Q397" s="156"/>
      <c r="R397" s="156"/>
      <c r="S397" s="156"/>
      <c r="T397" s="157"/>
      <c r="AT397" s="153" t="s">
        <v>135</v>
      </c>
      <c r="AU397" s="153" t="s">
        <v>133</v>
      </c>
      <c r="AV397" s="14" t="s">
        <v>133</v>
      </c>
      <c r="AW397" s="14" t="s">
        <v>30</v>
      </c>
      <c r="AX397" s="14" t="s">
        <v>73</v>
      </c>
      <c r="AY397" s="153" t="s">
        <v>125</v>
      </c>
    </row>
    <row r="398" spans="1:65" s="2" customFormat="1" ht="16.5" customHeight="1" x14ac:dyDescent="0.2">
      <c r="A398" s="31"/>
      <c r="B398" s="137"/>
      <c r="C398" s="230" t="s">
        <v>603</v>
      </c>
      <c r="D398" s="230" t="s">
        <v>128</v>
      </c>
      <c r="E398" s="231" t="s">
        <v>604</v>
      </c>
      <c r="F398" s="229" t="s">
        <v>605</v>
      </c>
      <c r="G398" s="232" t="s">
        <v>220</v>
      </c>
      <c r="H398" s="233">
        <v>43.56</v>
      </c>
      <c r="I398" s="138"/>
      <c r="J398" s="239">
        <f>ROUND(I398*H398,2)</f>
        <v>0</v>
      </c>
      <c r="K398" s="139"/>
      <c r="L398" s="32"/>
      <c r="M398" s="140" t="s">
        <v>1</v>
      </c>
      <c r="N398" s="141" t="s">
        <v>39</v>
      </c>
      <c r="O398" s="57"/>
      <c r="P398" s="142">
        <f>O398*H398</f>
        <v>0</v>
      </c>
      <c r="Q398" s="142">
        <v>1.0000000000000001E-5</v>
      </c>
      <c r="R398" s="142">
        <f>Q398*H398</f>
        <v>4.3560000000000007E-4</v>
      </c>
      <c r="S398" s="142">
        <v>0</v>
      </c>
      <c r="T398" s="14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44" t="s">
        <v>230</v>
      </c>
      <c r="AT398" s="144" t="s">
        <v>128</v>
      </c>
      <c r="AU398" s="144" t="s">
        <v>133</v>
      </c>
      <c r="AY398" s="16" t="s">
        <v>125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6" t="s">
        <v>133</v>
      </c>
      <c r="BK398" s="145">
        <f>ROUND(I398*H398,2)</f>
        <v>0</v>
      </c>
      <c r="BL398" s="16" t="s">
        <v>230</v>
      </c>
      <c r="BM398" s="144" t="s">
        <v>606</v>
      </c>
    </row>
    <row r="399" spans="1:65" s="14" customFormat="1" x14ac:dyDescent="0.2">
      <c r="B399" s="152"/>
      <c r="C399" s="219"/>
      <c r="D399" s="216" t="s">
        <v>135</v>
      </c>
      <c r="E399" s="220" t="s">
        <v>1</v>
      </c>
      <c r="F399" s="221" t="s">
        <v>607</v>
      </c>
      <c r="G399" s="219"/>
      <c r="H399" s="222">
        <v>13.88</v>
      </c>
      <c r="I399" s="154"/>
      <c r="J399" s="219"/>
      <c r="L399" s="152"/>
      <c r="M399" s="155"/>
      <c r="N399" s="156"/>
      <c r="O399" s="156"/>
      <c r="P399" s="156"/>
      <c r="Q399" s="156"/>
      <c r="R399" s="156"/>
      <c r="S399" s="156"/>
      <c r="T399" s="157"/>
      <c r="AT399" s="153" t="s">
        <v>135</v>
      </c>
      <c r="AU399" s="153" t="s">
        <v>133</v>
      </c>
      <c r="AV399" s="14" t="s">
        <v>133</v>
      </c>
      <c r="AW399" s="14" t="s">
        <v>30</v>
      </c>
      <c r="AX399" s="14" t="s">
        <v>73</v>
      </c>
      <c r="AY399" s="153" t="s">
        <v>125</v>
      </c>
    </row>
    <row r="400" spans="1:65" s="14" customFormat="1" x14ac:dyDescent="0.2">
      <c r="B400" s="152"/>
      <c r="C400" s="219"/>
      <c r="D400" s="216" t="s">
        <v>135</v>
      </c>
      <c r="E400" s="220" t="s">
        <v>1</v>
      </c>
      <c r="F400" s="221" t="s">
        <v>608</v>
      </c>
      <c r="G400" s="219"/>
      <c r="H400" s="222">
        <v>14.39</v>
      </c>
      <c r="I400" s="154"/>
      <c r="J400" s="219"/>
      <c r="L400" s="152"/>
      <c r="M400" s="155"/>
      <c r="N400" s="156"/>
      <c r="O400" s="156"/>
      <c r="P400" s="156"/>
      <c r="Q400" s="156"/>
      <c r="R400" s="156"/>
      <c r="S400" s="156"/>
      <c r="T400" s="157"/>
      <c r="AT400" s="153" t="s">
        <v>135</v>
      </c>
      <c r="AU400" s="153" t="s">
        <v>133</v>
      </c>
      <c r="AV400" s="14" t="s">
        <v>133</v>
      </c>
      <c r="AW400" s="14" t="s">
        <v>30</v>
      </c>
      <c r="AX400" s="14" t="s">
        <v>73</v>
      </c>
      <c r="AY400" s="153" t="s">
        <v>125</v>
      </c>
    </row>
    <row r="401" spans="1:65" s="14" customFormat="1" x14ac:dyDescent="0.2">
      <c r="B401" s="152"/>
      <c r="C401" s="219"/>
      <c r="D401" s="216" t="s">
        <v>135</v>
      </c>
      <c r="E401" s="220" t="s">
        <v>1</v>
      </c>
      <c r="F401" s="221" t="s">
        <v>609</v>
      </c>
      <c r="G401" s="219"/>
      <c r="H401" s="222">
        <v>15.29</v>
      </c>
      <c r="I401" s="154"/>
      <c r="J401" s="219"/>
      <c r="L401" s="152"/>
      <c r="M401" s="155"/>
      <c r="N401" s="156"/>
      <c r="O401" s="156"/>
      <c r="P401" s="156"/>
      <c r="Q401" s="156"/>
      <c r="R401" s="156"/>
      <c r="S401" s="156"/>
      <c r="T401" s="157"/>
      <c r="AT401" s="153" t="s">
        <v>135</v>
      </c>
      <c r="AU401" s="153" t="s">
        <v>133</v>
      </c>
      <c r="AV401" s="14" t="s">
        <v>133</v>
      </c>
      <c r="AW401" s="14" t="s">
        <v>30</v>
      </c>
      <c r="AX401" s="14" t="s">
        <v>73</v>
      </c>
      <c r="AY401" s="153" t="s">
        <v>125</v>
      </c>
    </row>
    <row r="402" spans="1:65" s="2" customFormat="1" ht="16.5" customHeight="1" x14ac:dyDescent="0.2">
      <c r="A402" s="31"/>
      <c r="B402" s="137"/>
      <c r="C402" s="234" t="s">
        <v>610</v>
      </c>
      <c r="D402" s="234" t="s">
        <v>231</v>
      </c>
      <c r="E402" s="235" t="s">
        <v>611</v>
      </c>
      <c r="F402" s="236" t="s">
        <v>612</v>
      </c>
      <c r="G402" s="237" t="s">
        <v>220</v>
      </c>
      <c r="H402" s="238">
        <v>44.430999999999997</v>
      </c>
      <c r="I402" s="158"/>
      <c r="J402" s="240">
        <f>ROUND(I402*H402,2)</f>
        <v>0</v>
      </c>
      <c r="K402" s="159"/>
      <c r="L402" s="160"/>
      <c r="M402" s="161" t="s">
        <v>1</v>
      </c>
      <c r="N402" s="162" t="s">
        <v>39</v>
      </c>
      <c r="O402" s="57"/>
      <c r="P402" s="142">
        <f>O402*H402</f>
        <v>0</v>
      </c>
      <c r="Q402" s="142">
        <v>3.5E-4</v>
      </c>
      <c r="R402" s="142">
        <f>Q402*H402</f>
        <v>1.555085E-2</v>
      </c>
      <c r="S402" s="142">
        <v>0</v>
      </c>
      <c r="T402" s="14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44" t="s">
        <v>321</v>
      </c>
      <c r="AT402" s="144" t="s">
        <v>231</v>
      </c>
      <c r="AU402" s="144" t="s">
        <v>133</v>
      </c>
      <c r="AY402" s="16" t="s">
        <v>125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6" t="s">
        <v>133</v>
      </c>
      <c r="BK402" s="145">
        <f>ROUND(I402*H402,2)</f>
        <v>0</v>
      </c>
      <c r="BL402" s="16" t="s">
        <v>230</v>
      </c>
      <c r="BM402" s="144" t="s">
        <v>613</v>
      </c>
    </row>
    <row r="403" spans="1:65" s="14" customFormat="1" x14ac:dyDescent="0.2">
      <c r="B403" s="152"/>
      <c r="C403" s="219"/>
      <c r="D403" s="216" t="s">
        <v>135</v>
      </c>
      <c r="E403" s="219"/>
      <c r="F403" s="221" t="s">
        <v>614</v>
      </c>
      <c r="G403" s="219"/>
      <c r="H403" s="222">
        <v>44.430999999999997</v>
      </c>
      <c r="I403" s="154"/>
      <c r="J403" s="219"/>
      <c r="L403" s="152"/>
      <c r="M403" s="155"/>
      <c r="N403" s="156"/>
      <c r="O403" s="156"/>
      <c r="P403" s="156"/>
      <c r="Q403" s="156"/>
      <c r="R403" s="156"/>
      <c r="S403" s="156"/>
      <c r="T403" s="157"/>
      <c r="AT403" s="153" t="s">
        <v>135</v>
      </c>
      <c r="AU403" s="153" t="s">
        <v>133</v>
      </c>
      <c r="AV403" s="14" t="s">
        <v>133</v>
      </c>
      <c r="AW403" s="14" t="s">
        <v>3</v>
      </c>
      <c r="AX403" s="14" t="s">
        <v>81</v>
      </c>
      <c r="AY403" s="153" t="s">
        <v>125</v>
      </c>
    </row>
    <row r="404" spans="1:65" s="2" customFormat="1" ht="16.5" customHeight="1" x14ac:dyDescent="0.2">
      <c r="A404" s="31"/>
      <c r="B404" s="137"/>
      <c r="C404" s="230" t="s">
        <v>615</v>
      </c>
      <c r="D404" s="230" t="s">
        <v>128</v>
      </c>
      <c r="E404" s="231" t="s">
        <v>616</v>
      </c>
      <c r="F404" s="229" t="s">
        <v>617</v>
      </c>
      <c r="G404" s="232" t="s">
        <v>220</v>
      </c>
      <c r="H404" s="233">
        <v>1.6</v>
      </c>
      <c r="I404" s="138"/>
      <c r="J404" s="239">
        <f>ROUND(I404*H404,2)</f>
        <v>0</v>
      </c>
      <c r="K404" s="139"/>
      <c r="L404" s="32"/>
      <c r="M404" s="140" t="s">
        <v>1</v>
      </c>
      <c r="N404" s="141" t="s">
        <v>39</v>
      </c>
      <c r="O404" s="57"/>
      <c r="P404" s="142">
        <f>O404*H404</f>
        <v>0</v>
      </c>
      <c r="Q404" s="142">
        <v>0</v>
      </c>
      <c r="R404" s="142">
        <f>Q404*H404</f>
        <v>0</v>
      </c>
      <c r="S404" s="142">
        <v>0</v>
      </c>
      <c r="T404" s="14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44" t="s">
        <v>230</v>
      </c>
      <c r="AT404" s="144" t="s">
        <v>128</v>
      </c>
      <c r="AU404" s="144" t="s">
        <v>133</v>
      </c>
      <c r="AY404" s="16" t="s">
        <v>125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6" t="s">
        <v>133</v>
      </c>
      <c r="BK404" s="145">
        <f>ROUND(I404*H404,2)</f>
        <v>0</v>
      </c>
      <c r="BL404" s="16" t="s">
        <v>230</v>
      </c>
      <c r="BM404" s="144" t="s">
        <v>618</v>
      </c>
    </row>
    <row r="405" spans="1:65" s="14" customFormat="1" x14ac:dyDescent="0.2">
      <c r="B405" s="152"/>
      <c r="C405" s="219"/>
      <c r="D405" s="216" t="s">
        <v>135</v>
      </c>
      <c r="E405" s="220" t="s">
        <v>1</v>
      </c>
      <c r="F405" s="221" t="s">
        <v>619</v>
      </c>
      <c r="G405" s="219"/>
      <c r="H405" s="222">
        <v>1.6</v>
      </c>
      <c r="I405" s="154"/>
      <c r="J405" s="219"/>
      <c r="L405" s="152"/>
      <c r="M405" s="155"/>
      <c r="N405" s="156"/>
      <c r="O405" s="156"/>
      <c r="P405" s="156"/>
      <c r="Q405" s="156"/>
      <c r="R405" s="156"/>
      <c r="S405" s="156"/>
      <c r="T405" s="157"/>
      <c r="AT405" s="153" t="s">
        <v>135</v>
      </c>
      <c r="AU405" s="153" t="s">
        <v>133</v>
      </c>
      <c r="AV405" s="14" t="s">
        <v>133</v>
      </c>
      <c r="AW405" s="14" t="s">
        <v>30</v>
      </c>
      <c r="AX405" s="14" t="s">
        <v>73</v>
      </c>
      <c r="AY405" s="153" t="s">
        <v>125</v>
      </c>
    </row>
    <row r="406" spans="1:65" s="2" customFormat="1" ht="16.5" customHeight="1" x14ac:dyDescent="0.2">
      <c r="A406" s="31"/>
      <c r="B406" s="137"/>
      <c r="C406" s="234" t="s">
        <v>620</v>
      </c>
      <c r="D406" s="234" t="s">
        <v>231</v>
      </c>
      <c r="E406" s="235" t="s">
        <v>621</v>
      </c>
      <c r="F406" s="236" t="s">
        <v>622</v>
      </c>
      <c r="G406" s="237" t="s">
        <v>220</v>
      </c>
      <c r="H406" s="238">
        <v>1.6319999999999999</v>
      </c>
      <c r="I406" s="158"/>
      <c r="J406" s="240">
        <f>ROUND(I406*H406,2)</f>
        <v>0</v>
      </c>
      <c r="K406" s="159"/>
      <c r="L406" s="160"/>
      <c r="M406" s="161" t="s">
        <v>1</v>
      </c>
      <c r="N406" s="162" t="s">
        <v>39</v>
      </c>
      <c r="O406" s="57"/>
      <c r="P406" s="142">
        <f>O406*H406</f>
        <v>0</v>
      </c>
      <c r="Q406" s="142">
        <v>1.7000000000000001E-4</v>
      </c>
      <c r="R406" s="142">
        <f>Q406*H406</f>
        <v>2.7744E-4</v>
      </c>
      <c r="S406" s="142">
        <v>0</v>
      </c>
      <c r="T406" s="14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44" t="s">
        <v>321</v>
      </c>
      <c r="AT406" s="144" t="s">
        <v>231</v>
      </c>
      <c r="AU406" s="144" t="s">
        <v>133</v>
      </c>
      <c r="AY406" s="16" t="s">
        <v>125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6" t="s">
        <v>133</v>
      </c>
      <c r="BK406" s="145">
        <f>ROUND(I406*H406,2)</f>
        <v>0</v>
      </c>
      <c r="BL406" s="16" t="s">
        <v>230</v>
      </c>
      <c r="BM406" s="144" t="s">
        <v>623</v>
      </c>
    </row>
    <row r="407" spans="1:65" s="14" customFormat="1" x14ac:dyDescent="0.2">
      <c r="B407" s="152"/>
      <c r="C407" s="219"/>
      <c r="D407" s="216" t="s">
        <v>135</v>
      </c>
      <c r="E407" s="219"/>
      <c r="F407" s="221" t="s">
        <v>624</v>
      </c>
      <c r="G407" s="219"/>
      <c r="H407" s="222">
        <v>1.6319999999999999</v>
      </c>
      <c r="I407" s="154"/>
      <c r="J407" s="219"/>
      <c r="L407" s="152"/>
      <c r="M407" s="155"/>
      <c r="N407" s="156"/>
      <c r="O407" s="156"/>
      <c r="P407" s="156"/>
      <c r="Q407" s="156"/>
      <c r="R407" s="156"/>
      <c r="S407" s="156"/>
      <c r="T407" s="157"/>
      <c r="AT407" s="153" t="s">
        <v>135</v>
      </c>
      <c r="AU407" s="153" t="s">
        <v>133</v>
      </c>
      <c r="AV407" s="14" t="s">
        <v>133</v>
      </c>
      <c r="AW407" s="14" t="s">
        <v>3</v>
      </c>
      <c r="AX407" s="14" t="s">
        <v>81</v>
      </c>
      <c r="AY407" s="153" t="s">
        <v>125</v>
      </c>
    </row>
    <row r="408" spans="1:65" s="2" customFormat="1" ht="24.2" customHeight="1" x14ac:dyDescent="0.2">
      <c r="A408" s="31"/>
      <c r="B408" s="137"/>
      <c r="C408" s="230" t="s">
        <v>625</v>
      </c>
      <c r="D408" s="230" t="s">
        <v>128</v>
      </c>
      <c r="E408" s="231" t="s">
        <v>626</v>
      </c>
      <c r="F408" s="229" t="s">
        <v>627</v>
      </c>
      <c r="G408" s="232" t="s">
        <v>131</v>
      </c>
      <c r="H408" s="233">
        <v>43.68</v>
      </c>
      <c r="I408" s="138"/>
      <c r="J408" s="239">
        <f>ROUND(I408*H408,2)</f>
        <v>0</v>
      </c>
      <c r="K408" s="139"/>
      <c r="L408" s="32"/>
      <c r="M408" s="140" t="s">
        <v>1</v>
      </c>
      <c r="N408" s="141" t="s">
        <v>39</v>
      </c>
      <c r="O408" s="57"/>
      <c r="P408" s="142">
        <f>O408*H408</f>
        <v>0</v>
      </c>
      <c r="Q408" s="142">
        <v>0</v>
      </c>
      <c r="R408" s="142">
        <f>Q408*H408</f>
        <v>0</v>
      </c>
      <c r="S408" s="142">
        <v>0</v>
      </c>
      <c r="T408" s="143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44" t="s">
        <v>230</v>
      </c>
      <c r="AT408" s="144" t="s">
        <v>128</v>
      </c>
      <c r="AU408" s="144" t="s">
        <v>133</v>
      </c>
      <c r="AY408" s="16" t="s">
        <v>125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6" t="s">
        <v>133</v>
      </c>
      <c r="BK408" s="145">
        <f>ROUND(I408*H408,2)</f>
        <v>0</v>
      </c>
      <c r="BL408" s="16" t="s">
        <v>230</v>
      </c>
      <c r="BM408" s="144" t="s">
        <v>628</v>
      </c>
    </row>
    <row r="409" spans="1:65" s="14" customFormat="1" x14ac:dyDescent="0.2">
      <c r="B409" s="152"/>
      <c r="C409" s="219"/>
      <c r="D409" s="216" t="s">
        <v>135</v>
      </c>
      <c r="E409" s="220" t="s">
        <v>1</v>
      </c>
      <c r="F409" s="221" t="s">
        <v>207</v>
      </c>
      <c r="G409" s="219"/>
      <c r="H409" s="222">
        <v>11.6</v>
      </c>
      <c r="I409" s="154"/>
      <c r="J409" s="219"/>
      <c r="L409" s="152"/>
      <c r="M409" s="155"/>
      <c r="N409" s="156"/>
      <c r="O409" s="156"/>
      <c r="P409" s="156"/>
      <c r="Q409" s="156"/>
      <c r="R409" s="156"/>
      <c r="S409" s="156"/>
      <c r="T409" s="157"/>
      <c r="AT409" s="153" t="s">
        <v>135</v>
      </c>
      <c r="AU409" s="153" t="s">
        <v>133</v>
      </c>
      <c r="AV409" s="14" t="s">
        <v>133</v>
      </c>
      <c r="AW409" s="14" t="s">
        <v>30</v>
      </c>
      <c r="AX409" s="14" t="s">
        <v>73</v>
      </c>
      <c r="AY409" s="153" t="s">
        <v>125</v>
      </c>
    </row>
    <row r="410" spans="1:65" s="14" customFormat="1" x14ac:dyDescent="0.2">
      <c r="B410" s="152"/>
      <c r="C410" s="219"/>
      <c r="D410" s="216" t="s">
        <v>135</v>
      </c>
      <c r="E410" s="220" t="s">
        <v>1</v>
      </c>
      <c r="F410" s="221" t="s">
        <v>209</v>
      </c>
      <c r="G410" s="219"/>
      <c r="H410" s="222">
        <v>16.04</v>
      </c>
      <c r="I410" s="154"/>
      <c r="J410" s="219"/>
      <c r="L410" s="152"/>
      <c r="M410" s="155"/>
      <c r="N410" s="156"/>
      <c r="O410" s="156"/>
      <c r="P410" s="156"/>
      <c r="Q410" s="156"/>
      <c r="R410" s="156"/>
      <c r="S410" s="156"/>
      <c r="T410" s="157"/>
      <c r="AT410" s="153" t="s">
        <v>135</v>
      </c>
      <c r="AU410" s="153" t="s">
        <v>133</v>
      </c>
      <c r="AV410" s="14" t="s">
        <v>133</v>
      </c>
      <c r="AW410" s="14" t="s">
        <v>30</v>
      </c>
      <c r="AX410" s="14" t="s">
        <v>73</v>
      </c>
      <c r="AY410" s="153" t="s">
        <v>125</v>
      </c>
    </row>
    <row r="411" spans="1:65" s="14" customFormat="1" x14ac:dyDescent="0.2">
      <c r="B411" s="152"/>
      <c r="C411" s="219"/>
      <c r="D411" s="216" t="s">
        <v>135</v>
      </c>
      <c r="E411" s="220" t="s">
        <v>1</v>
      </c>
      <c r="F411" s="221" t="s">
        <v>210</v>
      </c>
      <c r="G411" s="219"/>
      <c r="H411" s="222">
        <v>16.04</v>
      </c>
      <c r="I411" s="154"/>
      <c r="J411" s="219"/>
      <c r="L411" s="152"/>
      <c r="M411" s="155"/>
      <c r="N411" s="156"/>
      <c r="O411" s="156"/>
      <c r="P411" s="156"/>
      <c r="Q411" s="156"/>
      <c r="R411" s="156"/>
      <c r="S411" s="156"/>
      <c r="T411" s="157"/>
      <c r="AT411" s="153" t="s">
        <v>135</v>
      </c>
      <c r="AU411" s="153" t="s">
        <v>133</v>
      </c>
      <c r="AV411" s="14" t="s">
        <v>133</v>
      </c>
      <c r="AW411" s="14" t="s">
        <v>30</v>
      </c>
      <c r="AX411" s="14" t="s">
        <v>73</v>
      </c>
      <c r="AY411" s="153" t="s">
        <v>125</v>
      </c>
    </row>
    <row r="412" spans="1:65" s="2" customFormat="1" ht="24.2" customHeight="1" x14ac:dyDescent="0.2">
      <c r="A412" s="31"/>
      <c r="B412" s="137"/>
      <c r="C412" s="230" t="s">
        <v>629</v>
      </c>
      <c r="D412" s="230" t="s">
        <v>128</v>
      </c>
      <c r="E412" s="231" t="s">
        <v>630</v>
      </c>
      <c r="F412" s="229" t="s">
        <v>631</v>
      </c>
      <c r="G412" s="232" t="s">
        <v>284</v>
      </c>
      <c r="H412" s="233">
        <v>0.36499999999999999</v>
      </c>
      <c r="I412" s="138"/>
      <c r="J412" s="239">
        <f>ROUND(I412*H412,2)</f>
        <v>0</v>
      </c>
      <c r="K412" s="139"/>
      <c r="L412" s="32"/>
      <c r="M412" s="140" t="s">
        <v>1</v>
      </c>
      <c r="N412" s="141" t="s">
        <v>39</v>
      </c>
      <c r="O412" s="57"/>
      <c r="P412" s="142">
        <f>O412*H412</f>
        <v>0</v>
      </c>
      <c r="Q412" s="142">
        <v>0</v>
      </c>
      <c r="R412" s="142">
        <f>Q412*H412</f>
        <v>0</v>
      </c>
      <c r="S412" s="142">
        <v>0</v>
      </c>
      <c r="T412" s="14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44" t="s">
        <v>230</v>
      </c>
      <c r="AT412" s="144" t="s">
        <v>128</v>
      </c>
      <c r="AU412" s="144" t="s">
        <v>133</v>
      </c>
      <c r="AY412" s="16" t="s">
        <v>125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6" t="s">
        <v>133</v>
      </c>
      <c r="BK412" s="145">
        <f>ROUND(I412*H412,2)</f>
        <v>0</v>
      </c>
      <c r="BL412" s="16" t="s">
        <v>230</v>
      </c>
      <c r="BM412" s="144" t="s">
        <v>632</v>
      </c>
    </row>
    <row r="413" spans="1:65" s="12" customFormat="1" ht="22.9" customHeight="1" x14ac:dyDescent="0.2">
      <c r="B413" s="126"/>
      <c r="C413" s="212"/>
      <c r="D413" s="213" t="s">
        <v>72</v>
      </c>
      <c r="E413" s="214" t="s">
        <v>633</v>
      </c>
      <c r="F413" s="214" t="s">
        <v>634</v>
      </c>
      <c r="G413" s="212"/>
      <c r="H413" s="212"/>
      <c r="I413" s="129"/>
      <c r="J413" s="227">
        <f>BK413</f>
        <v>0</v>
      </c>
      <c r="L413" s="126"/>
      <c r="M413" s="131"/>
      <c r="N413" s="132"/>
      <c r="O413" s="132"/>
      <c r="P413" s="133">
        <f>SUM(P414:P440)</f>
        <v>0</v>
      </c>
      <c r="Q413" s="132"/>
      <c r="R413" s="133">
        <f>SUM(R414:R440)</f>
        <v>1.1471055199999998</v>
      </c>
      <c r="S413" s="132"/>
      <c r="T413" s="134">
        <f>SUM(T414:T440)</f>
        <v>0</v>
      </c>
      <c r="AR413" s="127" t="s">
        <v>133</v>
      </c>
      <c r="AT413" s="135" t="s">
        <v>72</v>
      </c>
      <c r="AU413" s="135" t="s">
        <v>81</v>
      </c>
      <c r="AY413" s="127" t="s">
        <v>125</v>
      </c>
      <c r="BK413" s="136">
        <f>SUM(BK414:BK440)</f>
        <v>0</v>
      </c>
    </row>
    <row r="414" spans="1:65" s="2" customFormat="1" ht="16.5" customHeight="1" x14ac:dyDescent="0.2">
      <c r="A414" s="31"/>
      <c r="B414" s="137"/>
      <c r="C414" s="230" t="s">
        <v>635</v>
      </c>
      <c r="D414" s="230" t="s">
        <v>128</v>
      </c>
      <c r="E414" s="231" t="s">
        <v>636</v>
      </c>
      <c r="F414" s="229" t="s">
        <v>637</v>
      </c>
      <c r="G414" s="232" t="s">
        <v>131</v>
      </c>
      <c r="H414" s="233">
        <v>35.326999999999998</v>
      </c>
      <c r="I414" s="138"/>
      <c r="J414" s="239">
        <f>ROUND(I414*H414,2)</f>
        <v>0</v>
      </c>
      <c r="K414" s="139"/>
      <c r="L414" s="32"/>
      <c r="M414" s="140" t="s">
        <v>1</v>
      </c>
      <c r="N414" s="141" t="s">
        <v>39</v>
      </c>
      <c r="O414" s="57"/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44" t="s">
        <v>230</v>
      </c>
      <c r="AT414" s="144" t="s">
        <v>128</v>
      </c>
      <c r="AU414" s="144" t="s">
        <v>133</v>
      </c>
      <c r="AY414" s="16" t="s">
        <v>125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6" t="s">
        <v>133</v>
      </c>
      <c r="BK414" s="145">
        <f>ROUND(I414*H414,2)</f>
        <v>0</v>
      </c>
      <c r="BL414" s="16" t="s">
        <v>230</v>
      </c>
      <c r="BM414" s="144" t="s">
        <v>638</v>
      </c>
    </row>
    <row r="415" spans="1:65" s="14" customFormat="1" x14ac:dyDescent="0.2">
      <c r="B415" s="152"/>
      <c r="C415" s="219"/>
      <c r="D415" s="216" t="s">
        <v>135</v>
      </c>
      <c r="E415" s="220" t="s">
        <v>1</v>
      </c>
      <c r="F415" s="221" t="s">
        <v>639</v>
      </c>
      <c r="G415" s="219"/>
      <c r="H415" s="222">
        <v>33.027000000000001</v>
      </c>
      <c r="I415" s="154"/>
      <c r="J415" s="219"/>
      <c r="L415" s="152"/>
      <c r="M415" s="155"/>
      <c r="N415" s="156"/>
      <c r="O415" s="156"/>
      <c r="P415" s="156"/>
      <c r="Q415" s="156"/>
      <c r="R415" s="156"/>
      <c r="S415" s="156"/>
      <c r="T415" s="157"/>
      <c r="AT415" s="153" t="s">
        <v>135</v>
      </c>
      <c r="AU415" s="153" t="s">
        <v>133</v>
      </c>
      <c r="AV415" s="14" t="s">
        <v>133</v>
      </c>
      <c r="AW415" s="14" t="s">
        <v>30</v>
      </c>
      <c r="AX415" s="14" t="s">
        <v>73</v>
      </c>
      <c r="AY415" s="153" t="s">
        <v>125</v>
      </c>
    </row>
    <row r="416" spans="1:65" s="14" customFormat="1" x14ac:dyDescent="0.2">
      <c r="B416" s="152"/>
      <c r="C416" s="219"/>
      <c r="D416" s="216" t="s">
        <v>135</v>
      </c>
      <c r="E416" s="220" t="s">
        <v>1</v>
      </c>
      <c r="F416" s="221" t="s">
        <v>640</v>
      </c>
      <c r="G416" s="219"/>
      <c r="H416" s="222">
        <v>2.2999999999999998</v>
      </c>
      <c r="I416" s="154"/>
      <c r="J416" s="219"/>
      <c r="L416" s="152"/>
      <c r="M416" s="155"/>
      <c r="N416" s="156"/>
      <c r="O416" s="156"/>
      <c r="P416" s="156"/>
      <c r="Q416" s="156"/>
      <c r="R416" s="156"/>
      <c r="S416" s="156"/>
      <c r="T416" s="157"/>
      <c r="AT416" s="153" t="s">
        <v>135</v>
      </c>
      <c r="AU416" s="153" t="s">
        <v>133</v>
      </c>
      <c r="AV416" s="14" t="s">
        <v>133</v>
      </c>
      <c r="AW416" s="14" t="s">
        <v>30</v>
      </c>
      <c r="AX416" s="14" t="s">
        <v>73</v>
      </c>
      <c r="AY416" s="153" t="s">
        <v>125</v>
      </c>
    </row>
    <row r="417" spans="1:65" s="2" customFormat="1" ht="16.5" customHeight="1" x14ac:dyDescent="0.2">
      <c r="A417" s="31"/>
      <c r="B417" s="137"/>
      <c r="C417" s="230" t="s">
        <v>641</v>
      </c>
      <c r="D417" s="230" t="s">
        <v>128</v>
      </c>
      <c r="E417" s="231" t="s">
        <v>642</v>
      </c>
      <c r="F417" s="229" t="s">
        <v>643</v>
      </c>
      <c r="G417" s="232" t="s">
        <v>131</v>
      </c>
      <c r="H417" s="233">
        <v>35.326999999999998</v>
      </c>
      <c r="I417" s="138"/>
      <c r="J417" s="239">
        <f>ROUND(I417*H417,2)</f>
        <v>0</v>
      </c>
      <c r="K417" s="139"/>
      <c r="L417" s="32"/>
      <c r="M417" s="140" t="s">
        <v>1</v>
      </c>
      <c r="N417" s="141" t="s">
        <v>39</v>
      </c>
      <c r="O417" s="57"/>
      <c r="P417" s="142">
        <f>O417*H417</f>
        <v>0</v>
      </c>
      <c r="Q417" s="142">
        <v>2.9999999999999997E-4</v>
      </c>
      <c r="R417" s="142">
        <f>Q417*H417</f>
        <v>1.0598099999999999E-2</v>
      </c>
      <c r="S417" s="142">
        <v>0</v>
      </c>
      <c r="T417" s="143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44" t="s">
        <v>230</v>
      </c>
      <c r="AT417" s="144" t="s">
        <v>128</v>
      </c>
      <c r="AU417" s="144" t="s">
        <v>133</v>
      </c>
      <c r="AY417" s="16" t="s">
        <v>125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6" t="s">
        <v>133</v>
      </c>
      <c r="BK417" s="145">
        <f>ROUND(I417*H417,2)</f>
        <v>0</v>
      </c>
      <c r="BL417" s="16" t="s">
        <v>230</v>
      </c>
      <c r="BM417" s="144" t="s">
        <v>644</v>
      </c>
    </row>
    <row r="418" spans="1:65" s="14" customFormat="1" x14ac:dyDescent="0.2">
      <c r="B418" s="152"/>
      <c r="C418" s="219"/>
      <c r="D418" s="216" t="s">
        <v>135</v>
      </c>
      <c r="E418" s="220" t="s">
        <v>1</v>
      </c>
      <c r="F418" s="221" t="s">
        <v>639</v>
      </c>
      <c r="G418" s="219"/>
      <c r="H418" s="222">
        <v>33.027000000000001</v>
      </c>
      <c r="I418" s="154"/>
      <c r="J418" s="219"/>
      <c r="L418" s="152"/>
      <c r="M418" s="155"/>
      <c r="N418" s="156"/>
      <c r="O418" s="156"/>
      <c r="P418" s="156"/>
      <c r="Q418" s="156"/>
      <c r="R418" s="156"/>
      <c r="S418" s="156"/>
      <c r="T418" s="157"/>
      <c r="AT418" s="153" t="s">
        <v>135</v>
      </c>
      <c r="AU418" s="153" t="s">
        <v>133</v>
      </c>
      <c r="AV418" s="14" t="s">
        <v>133</v>
      </c>
      <c r="AW418" s="14" t="s">
        <v>30</v>
      </c>
      <c r="AX418" s="14" t="s">
        <v>73</v>
      </c>
      <c r="AY418" s="153" t="s">
        <v>125</v>
      </c>
    </row>
    <row r="419" spans="1:65" s="14" customFormat="1" x14ac:dyDescent="0.2">
      <c r="B419" s="152"/>
      <c r="C419" s="219"/>
      <c r="D419" s="216" t="s">
        <v>135</v>
      </c>
      <c r="E419" s="220" t="s">
        <v>1</v>
      </c>
      <c r="F419" s="221" t="s">
        <v>640</v>
      </c>
      <c r="G419" s="219"/>
      <c r="H419" s="222">
        <v>2.2999999999999998</v>
      </c>
      <c r="I419" s="154"/>
      <c r="J419" s="219"/>
      <c r="L419" s="152"/>
      <c r="M419" s="155"/>
      <c r="N419" s="156"/>
      <c r="O419" s="156"/>
      <c r="P419" s="156"/>
      <c r="Q419" s="156"/>
      <c r="R419" s="156"/>
      <c r="S419" s="156"/>
      <c r="T419" s="157"/>
      <c r="AT419" s="153" t="s">
        <v>135</v>
      </c>
      <c r="AU419" s="153" t="s">
        <v>133</v>
      </c>
      <c r="AV419" s="14" t="s">
        <v>133</v>
      </c>
      <c r="AW419" s="14" t="s">
        <v>30</v>
      </c>
      <c r="AX419" s="14" t="s">
        <v>73</v>
      </c>
      <c r="AY419" s="153" t="s">
        <v>125</v>
      </c>
    </row>
    <row r="420" spans="1:65" s="2" customFormat="1" ht="24.2" customHeight="1" x14ac:dyDescent="0.2">
      <c r="A420" s="31"/>
      <c r="B420" s="137"/>
      <c r="C420" s="230" t="s">
        <v>645</v>
      </c>
      <c r="D420" s="230" t="s">
        <v>128</v>
      </c>
      <c r="E420" s="231" t="s">
        <v>646</v>
      </c>
      <c r="F420" s="229" t="s">
        <v>647</v>
      </c>
      <c r="G420" s="232" t="s">
        <v>131</v>
      </c>
      <c r="H420" s="233">
        <v>35.326999999999998</v>
      </c>
      <c r="I420" s="138"/>
      <c r="J420" s="239">
        <f>ROUND(I420*H420,2)</f>
        <v>0</v>
      </c>
      <c r="K420" s="139"/>
      <c r="L420" s="32"/>
      <c r="M420" s="140" t="s">
        <v>1</v>
      </c>
      <c r="N420" s="141" t="s">
        <v>39</v>
      </c>
      <c r="O420" s="57"/>
      <c r="P420" s="142">
        <f>O420*H420</f>
        <v>0</v>
      </c>
      <c r="Q420" s="142">
        <v>1.5E-3</v>
      </c>
      <c r="R420" s="142">
        <f>Q420*H420</f>
        <v>5.2990499999999996E-2</v>
      </c>
      <c r="S420" s="142">
        <v>0</v>
      </c>
      <c r="T420" s="14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44" t="s">
        <v>230</v>
      </c>
      <c r="AT420" s="144" t="s">
        <v>128</v>
      </c>
      <c r="AU420" s="144" t="s">
        <v>133</v>
      </c>
      <c r="AY420" s="16" t="s">
        <v>125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6" t="s">
        <v>133</v>
      </c>
      <c r="BK420" s="145">
        <f>ROUND(I420*H420,2)</f>
        <v>0</v>
      </c>
      <c r="BL420" s="16" t="s">
        <v>230</v>
      </c>
      <c r="BM420" s="144" t="s">
        <v>648</v>
      </c>
    </row>
    <row r="421" spans="1:65" s="14" customFormat="1" x14ac:dyDescent="0.2">
      <c r="B421" s="152"/>
      <c r="C421" s="219"/>
      <c r="D421" s="216" t="s">
        <v>135</v>
      </c>
      <c r="E421" s="220" t="s">
        <v>1</v>
      </c>
      <c r="F421" s="221" t="s">
        <v>639</v>
      </c>
      <c r="G421" s="219"/>
      <c r="H421" s="222">
        <v>33.027000000000001</v>
      </c>
      <c r="I421" s="154"/>
      <c r="J421" s="219"/>
      <c r="L421" s="152"/>
      <c r="M421" s="155"/>
      <c r="N421" s="156"/>
      <c r="O421" s="156"/>
      <c r="P421" s="156"/>
      <c r="Q421" s="156"/>
      <c r="R421" s="156"/>
      <c r="S421" s="156"/>
      <c r="T421" s="157"/>
      <c r="AT421" s="153" t="s">
        <v>135</v>
      </c>
      <c r="AU421" s="153" t="s">
        <v>133</v>
      </c>
      <c r="AV421" s="14" t="s">
        <v>133</v>
      </c>
      <c r="AW421" s="14" t="s">
        <v>30</v>
      </c>
      <c r="AX421" s="14" t="s">
        <v>73</v>
      </c>
      <c r="AY421" s="153" t="s">
        <v>125</v>
      </c>
    </row>
    <row r="422" spans="1:65" s="14" customFormat="1" x14ac:dyDescent="0.2">
      <c r="B422" s="152"/>
      <c r="C422" s="219"/>
      <c r="D422" s="216" t="s">
        <v>135</v>
      </c>
      <c r="E422" s="220" t="s">
        <v>1</v>
      </c>
      <c r="F422" s="221" t="s">
        <v>640</v>
      </c>
      <c r="G422" s="219"/>
      <c r="H422" s="222">
        <v>2.2999999999999998</v>
      </c>
      <c r="I422" s="154"/>
      <c r="J422" s="219"/>
      <c r="L422" s="152"/>
      <c r="M422" s="155"/>
      <c r="N422" s="156"/>
      <c r="O422" s="156"/>
      <c r="P422" s="156"/>
      <c r="Q422" s="156"/>
      <c r="R422" s="156"/>
      <c r="S422" s="156"/>
      <c r="T422" s="157"/>
      <c r="AT422" s="153" t="s">
        <v>135</v>
      </c>
      <c r="AU422" s="153" t="s">
        <v>133</v>
      </c>
      <c r="AV422" s="14" t="s">
        <v>133</v>
      </c>
      <c r="AW422" s="14" t="s">
        <v>30</v>
      </c>
      <c r="AX422" s="14" t="s">
        <v>73</v>
      </c>
      <c r="AY422" s="153" t="s">
        <v>125</v>
      </c>
    </row>
    <row r="423" spans="1:65" s="2" customFormat="1" ht="33" customHeight="1" x14ac:dyDescent="0.2">
      <c r="A423" s="31"/>
      <c r="B423" s="137"/>
      <c r="C423" s="230" t="s">
        <v>649</v>
      </c>
      <c r="D423" s="230" t="s">
        <v>128</v>
      </c>
      <c r="E423" s="231" t="s">
        <v>650</v>
      </c>
      <c r="F423" s="229" t="s">
        <v>651</v>
      </c>
      <c r="G423" s="232" t="s">
        <v>131</v>
      </c>
      <c r="H423" s="233">
        <v>35.326999999999998</v>
      </c>
      <c r="I423" s="138"/>
      <c r="J423" s="239">
        <f>ROUND(I423*H423,2)</f>
        <v>0</v>
      </c>
      <c r="K423" s="139"/>
      <c r="L423" s="32"/>
      <c r="M423" s="140" t="s">
        <v>1</v>
      </c>
      <c r="N423" s="141" t="s">
        <v>39</v>
      </c>
      <c r="O423" s="57"/>
      <c r="P423" s="142">
        <f>O423*H423</f>
        <v>0</v>
      </c>
      <c r="Q423" s="142">
        <v>9.0299999999999998E-3</v>
      </c>
      <c r="R423" s="142">
        <f>Q423*H423</f>
        <v>0.31900280999999997</v>
      </c>
      <c r="S423" s="142">
        <v>0</v>
      </c>
      <c r="T423" s="143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44" t="s">
        <v>230</v>
      </c>
      <c r="AT423" s="144" t="s">
        <v>128</v>
      </c>
      <c r="AU423" s="144" t="s">
        <v>133</v>
      </c>
      <c r="AY423" s="16" t="s">
        <v>125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6" t="s">
        <v>133</v>
      </c>
      <c r="BK423" s="145">
        <f>ROUND(I423*H423,2)</f>
        <v>0</v>
      </c>
      <c r="BL423" s="16" t="s">
        <v>230</v>
      </c>
      <c r="BM423" s="144" t="s">
        <v>652</v>
      </c>
    </row>
    <row r="424" spans="1:65" s="14" customFormat="1" x14ac:dyDescent="0.2">
      <c r="B424" s="152"/>
      <c r="C424" s="219"/>
      <c r="D424" s="216" t="s">
        <v>135</v>
      </c>
      <c r="E424" s="220" t="s">
        <v>1</v>
      </c>
      <c r="F424" s="221" t="s">
        <v>639</v>
      </c>
      <c r="G424" s="219"/>
      <c r="H424" s="222">
        <v>33.027000000000001</v>
      </c>
      <c r="I424" s="154"/>
      <c r="J424" s="219"/>
      <c r="L424" s="152"/>
      <c r="M424" s="155"/>
      <c r="N424" s="156"/>
      <c r="O424" s="156"/>
      <c r="P424" s="156"/>
      <c r="Q424" s="156"/>
      <c r="R424" s="156"/>
      <c r="S424" s="156"/>
      <c r="T424" s="157"/>
      <c r="AT424" s="153" t="s">
        <v>135</v>
      </c>
      <c r="AU424" s="153" t="s">
        <v>133</v>
      </c>
      <c r="AV424" s="14" t="s">
        <v>133</v>
      </c>
      <c r="AW424" s="14" t="s">
        <v>30</v>
      </c>
      <c r="AX424" s="14" t="s">
        <v>73</v>
      </c>
      <c r="AY424" s="153" t="s">
        <v>125</v>
      </c>
    </row>
    <row r="425" spans="1:65" s="14" customFormat="1" x14ac:dyDescent="0.2">
      <c r="B425" s="152"/>
      <c r="C425" s="219"/>
      <c r="D425" s="216" t="s">
        <v>135</v>
      </c>
      <c r="E425" s="220" t="s">
        <v>1</v>
      </c>
      <c r="F425" s="221" t="s">
        <v>640</v>
      </c>
      <c r="G425" s="219"/>
      <c r="H425" s="222">
        <v>2.2999999999999998</v>
      </c>
      <c r="I425" s="154"/>
      <c r="J425" s="219"/>
      <c r="L425" s="152"/>
      <c r="M425" s="155"/>
      <c r="N425" s="156"/>
      <c r="O425" s="156"/>
      <c r="P425" s="156"/>
      <c r="Q425" s="156"/>
      <c r="R425" s="156"/>
      <c r="S425" s="156"/>
      <c r="T425" s="157"/>
      <c r="AT425" s="153" t="s">
        <v>135</v>
      </c>
      <c r="AU425" s="153" t="s">
        <v>133</v>
      </c>
      <c r="AV425" s="14" t="s">
        <v>133</v>
      </c>
      <c r="AW425" s="14" t="s">
        <v>30</v>
      </c>
      <c r="AX425" s="14" t="s">
        <v>73</v>
      </c>
      <c r="AY425" s="153" t="s">
        <v>125</v>
      </c>
    </row>
    <row r="426" spans="1:65" s="2" customFormat="1" ht="24.2" customHeight="1" x14ac:dyDescent="0.2">
      <c r="A426" s="31"/>
      <c r="B426" s="137"/>
      <c r="C426" s="234" t="s">
        <v>653</v>
      </c>
      <c r="D426" s="234" t="s">
        <v>231</v>
      </c>
      <c r="E426" s="235" t="s">
        <v>654</v>
      </c>
      <c r="F426" s="236" t="s">
        <v>655</v>
      </c>
      <c r="G426" s="237" t="s">
        <v>131</v>
      </c>
      <c r="H426" s="238">
        <v>40.625999999999998</v>
      </c>
      <c r="I426" s="158"/>
      <c r="J426" s="240">
        <f>ROUND(I426*H426,2)</f>
        <v>0</v>
      </c>
      <c r="K426" s="159"/>
      <c r="L426" s="160"/>
      <c r="M426" s="161" t="s">
        <v>1</v>
      </c>
      <c r="N426" s="162" t="s">
        <v>39</v>
      </c>
      <c r="O426" s="57"/>
      <c r="P426" s="142">
        <f>O426*H426</f>
        <v>0</v>
      </c>
      <c r="Q426" s="142">
        <v>1.8409999999999999E-2</v>
      </c>
      <c r="R426" s="142">
        <f>Q426*H426</f>
        <v>0.74792465999999991</v>
      </c>
      <c r="S426" s="142">
        <v>0</v>
      </c>
      <c r="T426" s="14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44" t="s">
        <v>321</v>
      </c>
      <c r="AT426" s="144" t="s">
        <v>231</v>
      </c>
      <c r="AU426" s="144" t="s">
        <v>133</v>
      </c>
      <c r="AY426" s="16" t="s">
        <v>125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6" t="s">
        <v>133</v>
      </c>
      <c r="BK426" s="145">
        <f>ROUND(I426*H426,2)</f>
        <v>0</v>
      </c>
      <c r="BL426" s="16" t="s">
        <v>230</v>
      </c>
      <c r="BM426" s="144" t="s">
        <v>656</v>
      </c>
    </row>
    <row r="427" spans="1:65" s="14" customFormat="1" x14ac:dyDescent="0.2">
      <c r="B427" s="152"/>
      <c r="C427" s="219"/>
      <c r="D427" s="216" t="s">
        <v>135</v>
      </c>
      <c r="E427" s="219"/>
      <c r="F427" s="221" t="s">
        <v>657</v>
      </c>
      <c r="G427" s="219"/>
      <c r="H427" s="222">
        <v>40.625999999999998</v>
      </c>
      <c r="I427" s="154"/>
      <c r="J427" s="219"/>
      <c r="L427" s="152"/>
      <c r="M427" s="155"/>
      <c r="N427" s="156"/>
      <c r="O427" s="156"/>
      <c r="P427" s="156"/>
      <c r="Q427" s="156"/>
      <c r="R427" s="156"/>
      <c r="S427" s="156"/>
      <c r="T427" s="157"/>
      <c r="AT427" s="153" t="s">
        <v>135</v>
      </c>
      <c r="AU427" s="153" t="s">
        <v>133</v>
      </c>
      <c r="AV427" s="14" t="s">
        <v>133</v>
      </c>
      <c r="AW427" s="14" t="s">
        <v>3</v>
      </c>
      <c r="AX427" s="14" t="s">
        <v>81</v>
      </c>
      <c r="AY427" s="153" t="s">
        <v>125</v>
      </c>
    </row>
    <row r="428" spans="1:65" s="2" customFormat="1" ht="24.2" customHeight="1" x14ac:dyDescent="0.2">
      <c r="A428" s="31"/>
      <c r="B428" s="137"/>
      <c r="C428" s="230" t="s">
        <v>658</v>
      </c>
      <c r="D428" s="230" t="s">
        <v>128</v>
      </c>
      <c r="E428" s="231" t="s">
        <v>659</v>
      </c>
      <c r="F428" s="229" t="s">
        <v>660</v>
      </c>
      <c r="G428" s="232" t="s">
        <v>131</v>
      </c>
      <c r="H428" s="233">
        <v>1</v>
      </c>
      <c r="I428" s="138"/>
      <c r="J428" s="239">
        <f>ROUND(I428*H428,2)</f>
        <v>0</v>
      </c>
      <c r="K428" s="139"/>
      <c r="L428" s="32"/>
      <c r="M428" s="140" t="s">
        <v>1</v>
      </c>
      <c r="N428" s="141" t="s">
        <v>39</v>
      </c>
      <c r="O428" s="57"/>
      <c r="P428" s="142">
        <f>O428*H428</f>
        <v>0</v>
      </c>
      <c r="Q428" s="142">
        <v>6.3000000000000003E-4</v>
      </c>
      <c r="R428" s="142">
        <f>Q428*H428</f>
        <v>6.3000000000000003E-4</v>
      </c>
      <c r="S428" s="142">
        <v>0</v>
      </c>
      <c r="T428" s="14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44" t="s">
        <v>230</v>
      </c>
      <c r="AT428" s="144" t="s">
        <v>128</v>
      </c>
      <c r="AU428" s="144" t="s">
        <v>133</v>
      </c>
      <c r="AY428" s="16" t="s">
        <v>125</v>
      </c>
      <c r="BE428" s="145">
        <f>IF(N428="základní",J428,0)</f>
        <v>0</v>
      </c>
      <c r="BF428" s="145">
        <f>IF(N428="snížená",J428,0)</f>
        <v>0</v>
      </c>
      <c r="BG428" s="145">
        <f>IF(N428="zákl. přenesená",J428,0)</f>
        <v>0</v>
      </c>
      <c r="BH428" s="145">
        <f>IF(N428="sníž. přenesená",J428,0)</f>
        <v>0</v>
      </c>
      <c r="BI428" s="145">
        <f>IF(N428="nulová",J428,0)</f>
        <v>0</v>
      </c>
      <c r="BJ428" s="16" t="s">
        <v>133</v>
      </c>
      <c r="BK428" s="145">
        <f>ROUND(I428*H428,2)</f>
        <v>0</v>
      </c>
      <c r="BL428" s="16" t="s">
        <v>230</v>
      </c>
      <c r="BM428" s="144" t="s">
        <v>661</v>
      </c>
    </row>
    <row r="429" spans="1:65" s="14" customFormat="1" x14ac:dyDescent="0.2">
      <c r="B429" s="152"/>
      <c r="C429" s="219"/>
      <c r="D429" s="216" t="s">
        <v>135</v>
      </c>
      <c r="E429" s="220" t="s">
        <v>1</v>
      </c>
      <c r="F429" s="221" t="s">
        <v>319</v>
      </c>
      <c r="G429" s="219"/>
      <c r="H429" s="222">
        <v>1</v>
      </c>
      <c r="I429" s="154"/>
      <c r="J429" s="219"/>
      <c r="L429" s="152"/>
      <c r="M429" s="155"/>
      <c r="N429" s="156"/>
      <c r="O429" s="156"/>
      <c r="P429" s="156"/>
      <c r="Q429" s="156"/>
      <c r="R429" s="156"/>
      <c r="S429" s="156"/>
      <c r="T429" s="157"/>
      <c r="AT429" s="153" t="s">
        <v>135</v>
      </c>
      <c r="AU429" s="153" t="s">
        <v>133</v>
      </c>
      <c r="AV429" s="14" t="s">
        <v>133</v>
      </c>
      <c r="AW429" s="14" t="s">
        <v>30</v>
      </c>
      <c r="AX429" s="14" t="s">
        <v>73</v>
      </c>
      <c r="AY429" s="153" t="s">
        <v>125</v>
      </c>
    </row>
    <row r="430" spans="1:65" s="2" customFormat="1" ht="24.2" customHeight="1" x14ac:dyDescent="0.2">
      <c r="A430" s="31"/>
      <c r="B430" s="137"/>
      <c r="C430" s="234" t="s">
        <v>662</v>
      </c>
      <c r="D430" s="234" t="s">
        <v>231</v>
      </c>
      <c r="E430" s="235" t="s">
        <v>663</v>
      </c>
      <c r="F430" s="236" t="s">
        <v>664</v>
      </c>
      <c r="G430" s="237" t="s">
        <v>131</v>
      </c>
      <c r="H430" s="238">
        <v>1.1000000000000001</v>
      </c>
      <c r="I430" s="158"/>
      <c r="J430" s="240">
        <f>ROUND(I430*H430,2)</f>
        <v>0</v>
      </c>
      <c r="K430" s="159"/>
      <c r="L430" s="160"/>
      <c r="M430" s="161" t="s">
        <v>1</v>
      </c>
      <c r="N430" s="162" t="s">
        <v>39</v>
      </c>
      <c r="O430" s="57"/>
      <c r="P430" s="142">
        <f>O430*H430</f>
        <v>0</v>
      </c>
      <c r="Q430" s="142">
        <v>7.4999999999999997E-3</v>
      </c>
      <c r="R430" s="142">
        <f>Q430*H430</f>
        <v>8.2500000000000004E-3</v>
      </c>
      <c r="S430" s="142">
        <v>0</v>
      </c>
      <c r="T430" s="14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44" t="s">
        <v>321</v>
      </c>
      <c r="AT430" s="144" t="s">
        <v>231</v>
      </c>
      <c r="AU430" s="144" t="s">
        <v>133</v>
      </c>
      <c r="AY430" s="16" t="s">
        <v>125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6" t="s">
        <v>133</v>
      </c>
      <c r="BK430" s="145">
        <f>ROUND(I430*H430,2)</f>
        <v>0</v>
      </c>
      <c r="BL430" s="16" t="s">
        <v>230</v>
      </c>
      <c r="BM430" s="144" t="s">
        <v>665</v>
      </c>
    </row>
    <row r="431" spans="1:65" s="14" customFormat="1" x14ac:dyDescent="0.2">
      <c r="B431" s="152"/>
      <c r="C431" s="219"/>
      <c r="D431" s="216" t="s">
        <v>135</v>
      </c>
      <c r="E431" s="219"/>
      <c r="F431" s="221" t="s">
        <v>666</v>
      </c>
      <c r="G431" s="219"/>
      <c r="H431" s="222">
        <v>1.1000000000000001</v>
      </c>
      <c r="I431" s="154"/>
      <c r="J431" s="219"/>
      <c r="L431" s="152"/>
      <c r="M431" s="155"/>
      <c r="N431" s="156"/>
      <c r="O431" s="156"/>
      <c r="P431" s="156"/>
      <c r="Q431" s="156"/>
      <c r="R431" s="156"/>
      <c r="S431" s="156"/>
      <c r="T431" s="157"/>
      <c r="AT431" s="153" t="s">
        <v>135</v>
      </c>
      <c r="AU431" s="153" t="s">
        <v>133</v>
      </c>
      <c r="AV431" s="14" t="s">
        <v>133</v>
      </c>
      <c r="AW431" s="14" t="s">
        <v>3</v>
      </c>
      <c r="AX431" s="14" t="s">
        <v>81</v>
      </c>
      <c r="AY431" s="153" t="s">
        <v>125</v>
      </c>
    </row>
    <row r="432" spans="1:65" s="2" customFormat="1" ht="24.2" customHeight="1" x14ac:dyDescent="0.2">
      <c r="A432" s="31"/>
      <c r="B432" s="137"/>
      <c r="C432" s="230" t="s">
        <v>667</v>
      </c>
      <c r="D432" s="230" t="s">
        <v>128</v>
      </c>
      <c r="E432" s="231" t="s">
        <v>668</v>
      </c>
      <c r="F432" s="229" t="s">
        <v>669</v>
      </c>
      <c r="G432" s="232" t="s">
        <v>220</v>
      </c>
      <c r="H432" s="233">
        <v>11.54</v>
      </c>
      <c r="I432" s="138"/>
      <c r="J432" s="239">
        <f>ROUND(I432*H432,2)</f>
        <v>0</v>
      </c>
      <c r="K432" s="139"/>
      <c r="L432" s="32"/>
      <c r="M432" s="140" t="s">
        <v>1</v>
      </c>
      <c r="N432" s="141" t="s">
        <v>39</v>
      </c>
      <c r="O432" s="57"/>
      <c r="P432" s="142">
        <f>O432*H432</f>
        <v>0</v>
      </c>
      <c r="Q432" s="142">
        <v>2.0000000000000001E-4</v>
      </c>
      <c r="R432" s="142">
        <f>Q432*H432</f>
        <v>2.3080000000000002E-3</v>
      </c>
      <c r="S432" s="142">
        <v>0</v>
      </c>
      <c r="T432" s="14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44" t="s">
        <v>230</v>
      </c>
      <c r="AT432" s="144" t="s">
        <v>128</v>
      </c>
      <c r="AU432" s="144" t="s">
        <v>133</v>
      </c>
      <c r="AY432" s="16" t="s">
        <v>125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6" t="s">
        <v>133</v>
      </c>
      <c r="BK432" s="145">
        <f>ROUND(I432*H432,2)</f>
        <v>0</v>
      </c>
      <c r="BL432" s="16" t="s">
        <v>230</v>
      </c>
      <c r="BM432" s="144" t="s">
        <v>670</v>
      </c>
    </row>
    <row r="433" spans="1:65" s="14" customFormat="1" x14ac:dyDescent="0.2">
      <c r="B433" s="152"/>
      <c r="C433" s="219"/>
      <c r="D433" s="216" t="s">
        <v>135</v>
      </c>
      <c r="E433" s="220" t="s">
        <v>1</v>
      </c>
      <c r="F433" s="221" t="s">
        <v>671</v>
      </c>
      <c r="G433" s="219"/>
      <c r="H433" s="222">
        <v>9.5399999999999991</v>
      </c>
      <c r="I433" s="154"/>
      <c r="J433" s="219"/>
      <c r="L433" s="152"/>
      <c r="M433" s="155"/>
      <c r="N433" s="156"/>
      <c r="O433" s="156"/>
      <c r="P433" s="156"/>
      <c r="Q433" s="156"/>
      <c r="R433" s="156"/>
      <c r="S433" s="156"/>
      <c r="T433" s="157"/>
      <c r="AT433" s="153" t="s">
        <v>135</v>
      </c>
      <c r="AU433" s="153" t="s">
        <v>133</v>
      </c>
      <c r="AV433" s="14" t="s">
        <v>133</v>
      </c>
      <c r="AW433" s="14" t="s">
        <v>30</v>
      </c>
      <c r="AX433" s="14" t="s">
        <v>73</v>
      </c>
      <c r="AY433" s="153" t="s">
        <v>125</v>
      </c>
    </row>
    <row r="434" spans="1:65" s="14" customFormat="1" x14ac:dyDescent="0.2">
      <c r="B434" s="152"/>
      <c r="C434" s="219"/>
      <c r="D434" s="216" t="s">
        <v>135</v>
      </c>
      <c r="E434" s="220" t="s">
        <v>1</v>
      </c>
      <c r="F434" s="221" t="s">
        <v>672</v>
      </c>
      <c r="G434" s="219"/>
      <c r="H434" s="222">
        <v>2</v>
      </c>
      <c r="I434" s="154"/>
      <c r="J434" s="219"/>
      <c r="L434" s="152"/>
      <c r="M434" s="155"/>
      <c r="N434" s="156"/>
      <c r="O434" s="156"/>
      <c r="P434" s="156"/>
      <c r="Q434" s="156"/>
      <c r="R434" s="156"/>
      <c r="S434" s="156"/>
      <c r="T434" s="157"/>
      <c r="AT434" s="153" t="s">
        <v>135</v>
      </c>
      <c r="AU434" s="153" t="s">
        <v>133</v>
      </c>
      <c r="AV434" s="14" t="s">
        <v>133</v>
      </c>
      <c r="AW434" s="14" t="s">
        <v>30</v>
      </c>
      <c r="AX434" s="14" t="s">
        <v>73</v>
      </c>
      <c r="AY434" s="153" t="s">
        <v>125</v>
      </c>
    </row>
    <row r="435" spans="1:65" s="2" customFormat="1" ht="16.5" customHeight="1" x14ac:dyDescent="0.2">
      <c r="A435" s="31"/>
      <c r="B435" s="137"/>
      <c r="C435" s="234" t="s">
        <v>673</v>
      </c>
      <c r="D435" s="234" t="s">
        <v>231</v>
      </c>
      <c r="E435" s="235" t="s">
        <v>674</v>
      </c>
      <c r="F435" s="236" t="s">
        <v>675</v>
      </c>
      <c r="G435" s="237" t="s">
        <v>220</v>
      </c>
      <c r="H435" s="238">
        <v>12.117000000000001</v>
      </c>
      <c r="I435" s="158"/>
      <c r="J435" s="240">
        <f>ROUND(I435*H435,2)</f>
        <v>0</v>
      </c>
      <c r="K435" s="159"/>
      <c r="L435" s="160"/>
      <c r="M435" s="161" t="s">
        <v>1</v>
      </c>
      <c r="N435" s="162" t="s">
        <v>39</v>
      </c>
      <c r="O435" s="57"/>
      <c r="P435" s="142">
        <f>O435*H435</f>
        <v>0</v>
      </c>
      <c r="Q435" s="142">
        <v>2.9999999999999997E-4</v>
      </c>
      <c r="R435" s="142">
        <f>Q435*H435</f>
        <v>3.6351E-3</v>
      </c>
      <c r="S435" s="142">
        <v>0</v>
      </c>
      <c r="T435" s="143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44" t="s">
        <v>321</v>
      </c>
      <c r="AT435" s="144" t="s">
        <v>231</v>
      </c>
      <c r="AU435" s="144" t="s">
        <v>133</v>
      </c>
      <c r="AY435" s="16" t="s">
        <v>125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6" t="s">
        <v>133</v>
      </c>
      <c r="BK435" s="145">
        <f>ROUND(I435*H435,2)</f>
        <v>0</v>
      </c>
      <c r="BL435" s="16" t="s">
        <v>230</v>
      </c>
      <c r="BM435" s="144" t="s">
        <v>676</v>
      </c>
    </row>
    <row r="436" spans="1:65" s="14" customFormat="1" x14ac:dyDescent="0.2">
      <c r="B436" s="152"/>
      <c r="C436" s="219"/>
      <c r="D436" s="216" t="s">
        <v>135</v>
      </c>
      <c r="E436" s="219"/>
      <c r="F436" s="221" t="s">
        <v>677</v>
      </c>
      <c r="G436" s="219"/>
      <c r="H436" s="222">
        <v>12.117000000000001</v>
      </c>
      <c r="I436" s="154"/>
      <c r="J436" s="219"/>
      <c r="L436" s="152"/>
      <c r="M436" s="155"/>
      <c r="N436" s="156"/>
      <c r="O436" s="156"/>
      <c r="P436" s="156"/>
      <c r="Q436" s="156"/>
      <c r="R436" s="156"/>
      <c r="S436" s="156"/>
      <c r="T436" s="157"/>
      <c r="AT436" s="153" t="s">
        <v>135</v>
      </c>
      <c r="AU436" s="153" t="s">
        <v>133</v>
      </c>
      <c r="AV436" s="14" t="s">
        <v>133</v>
      </c>
      <c r="AW436" s="14" t="s">
        <v>3</v>
      </c>
      <c r="AX436" s="14" t="s">
        <v>81</v>
      </c>
      <c r="AY436" s="153" t="s">
        <v>125</v>
      </c>
    </row>
    <row r="437" spans="1:65" s="2" customFormat="1" ht="24.2" customHeight="1" x14ac:dyDescent="0.2">
      <c r="A437" s="31"/>
      <c r="B437" s="137"/>
      <c r="C437" s="230" t="s">
        <v>678</v>
      </c>
      <c r="D437" s="230" t="s">
        <v>128</v>
      </c>
      <c r="E437" s="231" t="s">
        <v>679</v>
      </c>
      <c r="F437" s="229" t="s">
        <v>680</v>
      </c>
      <c r="G437" s="232" t="s">
        <v>131</v>
      </c>
      <c r="H437" s="233">
        <v>35.326999999999998</v>
      </c>
      <c r="I437" s="138"/>
      <c r="J437" s="239">
        <f>ROUND(I437*H437,2)</f>
        <v>0</v>
      </c>
      <c r="K437" s="139"/>
      <c r="L437" s="32"/>
      <c r="M437" s="140" t="s">
        <v>1</v>
      </c>
      <c r="N437" s="141" t="s">
        <v>39</v>
      </c>
      <c r="O437" s="57"/>
      <c r="P437" s="142">
        <f>O437*H437</f>
        <v>0</v>
      </c>
      <c r="Q437" s="142">
        <v>5.0000000000000002E-5</v>
      </c>
      <c r="R437" s="142">
        <f>Q437*H437</f>
        <v>1.7663500000000001E-3</v>
      </c>
      <c r="S437" s="142">
        <v>0</v>
      </c>
      <c r="T437" s="143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44" t="s">
        <v>230</v>
      </c>
      <c r="AT437" s="144" t="s">
        <v>128</v>
      </c>
      <c r="AU437" s="144" t="s">
        <v>133</v>
      </c>
      <c r="AY437" s="16" t="s">
        <v>125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6" t="s">
        <v>133</v>
      </c>
      <c r="BK437" s="145">
        <f>ROUND(I437*H437,2)</f>
        <v>0</v>
      </c>
      <c r="BL437" s="16" t="s">
        <v>230</v>
      </c>
      <c r="BM437" s="144" t="s">
        <v>681</v>
      </c>
    </row>
    <row r="438" spans="1:65" s="14" customFormat="1" x14ac:dyDescent="0.2">
      <c r="B438" s="152"/>
      <c r="C438" s="219"/>
      <c r="D438" s="216" t="s">
        <v>135</v>
      </c>
      <c r="E438" s="220" t="s">
        <v>1</v>
      </c>
      <c r="F438" s="221" t="s">
        <v>639</v>
      </c>
      <c r="G438" s="219"/>
      <c r="H438" s="222">
        <v>33.027000000000001</v>
      </c>
      <c r="I438" s="154"/>
      <c r="J438" s="219"/>
      <c r="L438" s="152"/>
      <c r="M438" s="155"/>
      <c r="N438" s="156"/>
      <c r="O438" s="156"/>
      <c r="P438" s="156"/>
      <c r="Q438" s="156"/>
      <c r="R438" s="156"/>
      <c r="S438" s="156"/>
      <c r="T438" s="157"/>
      <c r="AT438" s="153" t="s">
        <v>135</v>
      </c>
      <c r="AU438" s="153" t="s">
        <v>133</v>
      </c>
      <c r="AV438" s="14" t="s">
        <v>133</v>
      </c>
      <c r="AW438" s="14" t="s">
        <v>30</v>
      </c>
      <c r="AX438" s="14" t="s">
        <v>73</v>
      </c>
      <c r="AY438" s="153" t="s">
        <v>125</v>
      </c>
    </row>
    <row r="439" spans="1:65" s="14" customFormat="1" x14ac:dyDescent="0.2">
      <c r="B439" s="152"/>
      <c r="C439" s="219"/>
      <c r="D439" s="216" t="s">
        <v>135</v>
      </c>
      <c r="E439" s="220" t="s">
        <v>1</v>
      </c>
      <c r="F439" s="221" t="s">
        <v>640</v>
      </c>
      <c r="G439" s="219"/>
      <c r="H439" s="222">
        <v>2.2999999999999998</v>
      </c>
      <c r="I439" s="154"/>
      <c r="J439" s="219"/>
      <c r="L439" s="152"/>
      <c r="M439" s="155"/>
      <c r="N439" s="156"/>
      <c r="O439" s="156"/>
      <c r="P439" s="156"/>
      <c r="Q439" s="156"/>
      <c r="R439" s="156"/>
      <c r="S439" s="156"/>
      <c r="T439" s="157"/>
      <c r="AT439" s="153" t="s">
        <v>135</v>
      </c>
      <c r="AU439" s="153" t="s">
        <v>133</v>
      </c>
      <c r="AV439" s="14" t="s">
        <v>133</v>
      </c>
      <c r="AW439" s="14" t="s">
        <v>30</v>
      </c>
      <c r="AX439" s="14" t="s">
        <v>73</v>
      </c>
      <c r="AY439" s="153" t="s">
        <v>125</v>
      </c>
    </row>
    <row r="440" spans="1:65" s="2" customFormat="1" ht="24.2" customHeight="1" x14ac:dyDescent="0.2">
      <c r="A440" s="31"/>
      <c r="B440" s="137"/>
      <c r="C440" s="230" t="s">
        <v>682</v>
      </c>
      <c r="D440" s="230" t="s">
        <v>128</v>
      </c>
      <c r="E440" s="231" t="s">
        <v>683</v>
      </c>
      <c r="F440" s="229" t="s">
        <v>684</v>
      </c>
      <c r="G440" s="232" t="s">
        <v>284</v>
      </c>
      <c r="H440" s="233">
        <v>1.147</v>
      </c>
      <c r="I440" s="138"/>
      <c r="J440" s="239">
        <f>ROUND(I440*H440,2)</f>
        <v>0</v>
      </c>
      <c r="K440" s="139"/>
      <c r="L440" s="32"/>
      <c r="M440" s="140" t="s">
        <v>1</v>
      </c>
      <c r="N440" s="141" t="s">
        <v>39</v>
      </c>
      <c r="O440" s="57"/>
      <c r="P440" s="142">
        <f>O440*H440</f>
        <v>0</v>
      </c>
      <c r="Q440" s="142">
        <v>0</v>
      </c>
      <c r="R440" s="142">
        <f>Q440*H440</f>
        <v>0</v>
      </c>
      <c r="S440" s="142">
        <v>0</v>
      </c>
      <c r="T440" s="14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44" t="s">
        <v>230</v>
      </c>
      <c r="AT440" s="144" t="s">
        <v>128</v>
      </c>
      <c r="AU440" s="144" t="s">
        <v>133</v>
      </c>
      <c r="AY440" s="16" t="s">
        <v>125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6" t="s">
        <v>133</v>
      </c>
      <c r="BK440" s="145">
        <f>ROUND(I440*H440,2)</f>
        <v>0</v>
      </c>
      <c r="BL440" s="16" t="s">
        <v>230</v>
      </c>
      <c r="BM440" s="144" t="s">
        <v>685</v>
      </c>
    </row>
    <row r="441" spans="1:65" s="12" customFormat="1" ht="22.9" customHeight="1" x14ac:dyDescent="0.2">
      <c r="B441" s="126"/>
      <c r="C441" s="212"/>
      <c r="D441" s="213" t="s">
        <v>72</v>
      </c>
      <c r="E441" s="214" t="s">
        <v>686</v>
      </c>
      <c r="F441" s="214" t="s">
        <v>687</v>
      </c>
      <c r="G441" s="212"/>
      <c r="H441" s="212"/>
      <c r="I441" s="129"/>
      <c r="J441" s="227">
        <f>BK441</f>
        <v>0</v>
      </c>
      <c r="L441" s="126"/>
      <c r="M441" s="131"/>
      <c r="N441" s="132"/>
      <c r="O441" s="132"/>
      <c r="P441" s="133">
        <f>SUM(P442:P471)</f>
        <v>0</v>
      </c>
      <c r="Q441" s="132"/>
      <c r="R441" s="133">
        <f>SUM(R442:R471)</f>
        <v>9.6225740000000004E-2</v>
      </c>
      <c r="S441" s="132"/>
      <c r="T441" s="134">
        <f>SUM(T442:T471)</f>
        <v>0</v>
      </c>
      <c r="AR441" s="127" t="s">
        <v>133</v>
      </c>
      <c r="AT441" s="135" t="s">
        <v>72</v>
      </c>
      <c r="AU441" s="135" t="s">
        <v>81</v>
      </c>
      <c r="AY441" s="127" t="s">
        <v>125</v>
      </c>
      <c r="BK441" s="136">
        <f>SUM(BK442:BK471)</f>
        <v>0</v>
      </c>
    </row>
    <row r="442" spans="1:65" s="2" customFormat="1" ht="24.2" customHeight="1" x14ac:dyDescent="0.2">
      <c r="A442" s="31"/>
      <c r="B442" s="137"/>
      <c r="C442" s="230" t="s">
        <v>688</v>
      </c>
      <c r="D442" s="230" t="s">
        <v>128</v>
      </c>
      <c r="E442" s="231" t="s">
        <v>689</v>
      </c>
      <c r="F442" s="229" t="s">
        <v>690</v>
      </c>
      <c r="G442" s="232" t="s">
        <v>131</v>
      </c>
      <c r="H442" s="233">
        <v>181.55799999999999</v>
      </c>
      <c r="I442" s="138"/>
      <c r="J442" s="239">
        <f>ROUND(I442*H442,2)</f>
        <v>0</v>
      </c>
      <c r="K442" s="139"/>
      <c r="L442" s="32"/>
      <c r="M442" s="140" t="s">
        <v>1</v>
      </c>
      <c r="N442" s="141" t="s">
        <v>39</v>
      </c>
      <c r="O442" s="57"/>
      <c r="P442" s="142">
        <f>O442*H442</f>
        <v>0</v>
      </c>
      <c r="Q442" s="142">
        <v>0</v>
      </c>
      <c r="R442" s="142">
        <f>Q442*H442</f>
        <v>0</v>
      </c>
      <c r="S442" s="142">
        <v>0</v>
      </c>
      <c r="T442" s="14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44" t="s">
        <v>230</v>
      </c>
      <c r="AT442" s="144" t="s">
        <v>128</v>
      </c>
      <c r="AU442" s="144" t="s">
        <v>133</v>
      </c>
      <c r="AY442" s="16" t="s">
        <v>125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6" t="s">
        <v>133</v>
      </c>
      <c r="BK442" s="145">
        <f>ROUND(I442*H442,2)</f>
        <v>0</v>
      </c>
      <c r="BL442" s="16" t="s">
        <v>230</v>
      </c>
      <c r="BM442" s="144" t="s">
        <v>691</v>
      </c>
    </row>
    <row r="443" spans="1:65" s="13" customFormat="1" x14ac:dyDescent="0.2">
      <c r="B443" s="146"/>
      <c r="C443" s="215"/>
      <c r="D443" s="216" t="s">
        <v>135</v>
      </c>
      <c r="E443" s="217" t="s">
        <v>1</v>
      </c>
      <c r="F443" s="218" t="s">
        <v>692</v>
      </c>
      <c r="G443" s="215"/>
      <c r="H443" s="217" t="s">
        <v>1</v>
      </c>
      <c r="I443" s="148"/>
      <c r="J443" s="215"/>
      <c r="L443" s="146"/>
      <c r="M443" s="149"/>
      <c r="N443" s="150"/>
      <c r="O443" s="150"/>
      <c r="P443" s="150"/>
      <c r="Q443" s="150"/>
      <c r="R443" s="150"/>
      <c r="S443" s="150"/>
      <c r="T443" s="151"/>
      <c r="AT443" s="147" t="s">
        <v>135</v>
      </c>
      <c r="AU443" s="147" t="s">
        <v>133</v>
      </c>
      <c r="AV443" s="13" t="s">
        <v>81</v>
      </c>
      <c r="AW443" s="13" t="s">
        <v>30</v>
      </c>
      <c r="AX443" s="13" t="s">
        <v>73</v>
      </c>
      <c r="AY443" s="147" t="s">
        <v>125</v>
      </c>
    </row>
    <row r="444" spans="1:65" s="14" customFormat="1" x14ac:dyDescent="0.2">
      <c r="B444" s="152"/>
      <c r="C444" s="219"/>
      <c r="D444" s="216" t="s">
        <v>135</v>
      </c>
      <c r="E444" s="220" t="s">
        <v>1</v>
      </c>
      <c r="F444" s="221" t="s">
        <v>207</v>
      </c>
      <c r="G444" s="219"/>
      <c r="H444" s="222">
        <v>11.6</v>
      </c>
      <c r="I444" s="154"/>
      <c r="J444" s="219"/>
      <c r="L444" s="152"/>
      <c r="M444" s="155"/>
      <c r="N444" s="156"/>
      <c r="O444" s="156"/>
      <c r="P444" s="156"/>
      <c r="Q444" s="156"/>
      <c r="R444" s="156"/>
      <c r="S444" s="156"/>
      <c r="T444" s="157"/>
      <c r="AT444" s="153" t="s">
        <v>135</v>
      </c>
      <c r="AU444" s="153" t="s">
        <v>133</v>
      </c>
      <c r="AV444" s="14" t="s">
        <v>133</v>
      </c>
      <c r="AW444" s="14" t="s">
        <v>30</v>
      </c>
      <c r="AX444" s="14" t="s">
        <v>73</v>
      </c>
      <c r="AY444" s="153" t="s">
        <v>125</v>
      </c>
    </row>
    <row r="445" spans="1:65" s="14" customFormat="1" x14ac:dyDescent="0.2">
      <c r="B445" s="152"/>
      <c r="C445" s="219"/>
      <c r="D445" s="216" t="s">
        <v>135</v>
      </c>
      <c r="E445" s="220" t="s">
        <v>1</v>
      </c>
      <c r="F445" s="221" t="s">
        <v>208</v>
      </c>
      <c r="G445" s="219"/>
      <c r="H445" s="222">
        <v>11.96</v>
      </c>
      <c r="I445" s="154"/>
      <c r="J445" s="219"/>
      <c r="L445" s="152"/>
      <c r="M445" s="155"/>
      <c r="N445" s="156"/>
      <c r="O445" s="156"/>
      <c r="P445" s="156"/>
      <c r="Q445" s="156"/>
      <c r="R445" s="156"/>
      <c r="S445" s="156"/>
      <c r="T445" s="157"/>
      <c r="AT445" s="153" t="s">
        <v>135</v>
      </c>
      <c r="AU445" s="153" t="s">
        <v>133</v>
      </c>
      <c r="AV445" s="14" t="s">
        <v>133</v>
      </c>
      <c r="AW445" s="14" t="s">
        <v>30</v>
      </c>
      <c r="AX445" s="14" t="s">
        <v>73</v>
      </c>
      <c r="AY445" s="153" t="s">
        <v>125</v>
      </c>
    </row>
    <row r="446" spans="1:65" s="14" customFormat="1" x14ac:dyDescent="0.2">
      <c r="B446" s="152"/>
      <c r="C446" s="219"/>
      <c r="D446" s="216" t="s">
        <v>135</v>
      </c>
      <c r="E446" s="220" t="s">
        <v>1</v>
      </c>
      <c r="F446" s="221" t="s">
        <v>209</v>
      </c>
      <c r="G446" s="219"/>
      <c r="H446" s="222">
        <v>16.04</v>
      </c>
      <c r="I446" s="154"/>
      <c r="J446" s="219"/>
      <c r="L446" s="152"/>
      <c r="M446" s="155"/>
      <c r="N446" s="156"/>
      <c r="O446" s="156"/>
      <c r="P446" s="156"/>
      <c r="Q446" s="156"/>
      <c r="R446" s="156"/>
      <c r="S446" s="156"/>
      <c r="T446" s="157"/>
      <c r="AT446" s="153" t="s">
        <v>135</v>
      </c>
      <c r="AU446" s="153" t="s">
        <v>133</v>
      </c>
      <c r="AV446" s="14" t="s">
        <v>133</v>
      </c>
      <c r="AW446" s="14" t="s">
        <v>30</v>
      </c>
      <c r="AX446" s="14" t="s">
        <v>73</v>
      </c>
      <c r="AY446" s="153" t="s">
        <v>125</v>
      </c>
    </row>
    <row r="447" spans="1:65" s="14" customFormat="1" x14ac:dyDescent="0.2">
      <c r="B447" s="152"/>
      <c r="C447" s="219"/>
      <c r="D447" s="216" t="s">
        <v>135</v>
      </c>
      <c r="E447" s="220" t="s">
        <v>1</v>
      </c>
      <c r="F447" s="221" t="s">
        <v>210</v>
      </c>
      <c r="G447" s="219"/>
      <c r="H447" s="222">
        <v>16.04</v>
      </c>
      <c r="I447" s="154"/>
      <c r="J447" s="219"/>
      <c r="L447" s="152"/>
      <c r="M447" s="155"/>
      <c r="N447" s="156"/>
      <c r="O447" s="156"/>
      <c r="P447" s="156"/>
      <c r="Q447" s="156"/>
      <c r="R447" s="156"/>
      <c r="S447" s="156"/>
      <c r="T447" s="157"/>
      <c r="AT447" s="153" t="s">
        <v>135</v>
      </c>
      <c r="AU447" s="153" t="s">
        <v>133</v>
      </c>
      <c r="AV447" s="14" t="s">
        <v>133</v>
      </c>
      <c r="AW447" s="14" t="s">
        <v>30</v>
      </c>
      <c r="AX447" s="14" t="s">
        <v>73</v>
      </c>
      <c r="AY447" s="153" t="s">
        <v>125</v>
      </c>
    </row>
    <row r="448" spans="1:65" s="13" customFormat="1" x14ac:dyDescent="0.2">
      <c r="B448" s="146"/>
      <c r="C448" s="215"/>
      <c r="D448" s="216" t="s">
        <v>135</v>
      </c>
      <c r="E448" s="217" t="s">
        <v>1</v>
      </c>
      <c r="F448" s="218" t="s">
        <v>693</v>
      </c>
      <c r="G448" s="215"/>
      <c r="H448" s="217" t="s">
        <v>1</v>
      </c>
      <c r="I448" s="148"/>
      <c r="J448" s="215"/>
      <c r="L448" s="146"/>
      <c r="M448" s="149"/>
      <c r="N448" s="150"/>
      <c r="O448" s="150"/>
      <c r="P448" s="150"/>
      <c r="Q448" s="150"/>
      <c r="R448" s="150"/>
      <c r="S448" s="150"/>
      <c r="T448" s="151"/>
      <c r="AT448" s="147" t="s">
        <v>135</v>
      </c>
      <c r="AU448" s="147" t="s">
        <v>133</v>
      </c>
      <c r="AV448" s="13" t="s">
        <v>81</v>
      </c>
      <c r="AW448" s="13" t="s">
        <v>30</v>
      </c>
      <c r="AX448" s="13" t="s">
        <v>73</v>
      </c>
      <c r="AY448" s="147" t="s">
        <v>125</v>
      </c>
    </row>
    <row r="449" spans="1:65" s="14" customFormat="1" x14ac:dyDescent="0.2">
      <c r="B449" s="152"/>
      <c r="C449" s="219"/>
      <c r="D449" s="216" t="s">
        <v>135</v>
      </c>
      <c r="E449" s="220" t="s">
        <v>1</v>
      </c>
      <c r="F449" s="221" t="s">
        <v>694</v>
      </c>
      <c r="G449" s="219"/>
      <c r="H449" s="222">
        <v>41.082000000000001</v>
      </c>
      <c r="I449" s="154"/>
      <c r="J449" s="219"/>
      <c r="L449" s="152"/>
      <c r="M449" s="155"/>
      <c r="N449" s="156"/>
      <c r="O449" s="156"/>
      <c r="P449" s="156"/>
      <c r="Q449" s="156"/>
      <c r="R449" s="156"/>
      <c r="S449" s="156"/>
      <c r="T449" s="157"/>
      <c r="AT449" s="153" t="s">
        <v>135</v>
      </c>
      <c r="AU449" s="153" t="s">
        <v>133</v>
      </c>
      <c r="AV449" s="14" t="s">
        <v>133</v>
      </c>
      <c r="AW449" s="14" t="s">
        <v>30</v>
      </c>
      <c r="AX449" s="14" t="s">
        <v>73</v>
      </c>
      <c r="AY449" s="153" t="s">
        <v>125</v>
      </c>
    </row>
    <row r="450" spans="1:65" s="14" customFormat="1" x14ac:dyDescent="0.2">
      <c r="B450" s="152"/>
      <c r="C450" s="219"/>
      <c r="D450" s="216" t="s">
        <v>135</v>
      </c>
      <c r="E450" s="220" t="s">
        <v>1</v>
      </c>
      <c r="F450" s="221" t="s">
        <v>695</v>
      </c>
      <c r="G450" s="219"/>
      <c r="H450" s="222">
        <v>42.417999999999999</v>
      </c>
      <c r="I450" s="154"/>
      <c r="J450" s="219"/>
      <c r="L450" s="152"/>
      <c r="M450" s="155"/>
      <c r="N450" s="156"/>
      <c r="O450" s="156"/>
      <c r="P450" s="156"/>
      <c r="Q450" s="156"/>
      <c r="R450" s="156"/>
      <c r="S450" s="156"/>
      <c r="T450" s="157"/>
      <c r="AT450" s="153" t="s">
        <v>135</v>
      </c>
      <c r="AU450" s="153" t="s">
        <v>133</v>
      </c>
      <c r="AV450" s="14" t="s">
        <v>133</v>
      </c>
      <c r="AW450" s="14" t="s">
        <v>30</v>
      </c>
      <c r="AX450" s="14" t="s">
        <v>73</v>
      </c>
      <c r="AY450" s="153" t="s">
        <v>125</v>
      </c>
    </row>
    <row r="451" spans="1:65" s="14" customFormat="1" x14ac:dyDescent="0.2">
      <c r="B451" s="152"/>
      <c r="C451" s="219"/>
      <c r="D451" s="216" t="s">
        <v>135</v>
      </c>
      <c r="E451" s="220" t="s">
        <v>1</v>
      </c>
      <c r="F451" s="221" t="s">
        <v>696</v>
      </c>
      <c r="G451" s="219"/>
      <c r="H451" s="222">
        <v>42.417999999999999</v>
      </c>
      <c r="I451" s="154"/>
      <c r="J451" s="219"/>
      <c r="L451" s="152"/>
      <c r="M451" s="155"/>
      <c r="N451" s="156"/>
      <c r="O451" s="156"/>
      <c r="P451" s="156"/>
      <c r="Q451" s="156"/>
      <c r="R451" s="156"/>
      <c r="S451" s="156"/>
      <c r="T451" s="157"/>
      <c r="AT451" s="153" t="s">
        <v>135</v>
      </c>
      <c r="AU451" s="153" t="s">
        <v>133</v>
      </c>
      <c r="AV451" s="14" t="s">
        <v>133</v>
      </c>
      <c r="AW451" s="14" t="s">
        <v>30</v>
      </c>
      <c r="AX451" s="14" t="s">
        <v>73</v>
      </c>
      <c r="AY451" s="153" t="s">
        <v>125</v>
      </c>
    </row>
    <row r="452" spans="1:65" s="2" customFormat="1" ht="24.2" customHeight="1" x14ac:dyDescent="0.2">
      <c r="A452" s="31"/>
      <c r="B452" s="137"/>
      <c r="C452" s="230" t="s">
        <v>697</v>
      </c>
      <c r="D452" s="230" t="s">
        <v>128</v>
      </c>
      <c r="E452" s="231" t="s">
        <v>698</v>
      </c>
      <c r="F452" s="229" t="s">
        <v>699</v>
      </c>
      <c r="G452" s="232" t="s">
        <v>131</v>
      </c>
      <c r="H452" s="233">
        <v>181.55799999999999</v>
      </c>
      <c r="I452" s="138"/>
      <c r="J452" s="239">
        <f>ROUND(I452*H452,2)</f>
        <v>0</v>
      </c>
      <c r="K452" s="139"/>
      <c r="L452" s="32"/>
      <c r="M452" s="140" t="s">
        <v>1</v>
      </c>
      <c r="N452" s="141" t="s">
        <v>39</v>
      </c>
      <c r="O452" s="57"/>
      <c r="P452" s="142">
        <f>O452*H452</f>
        <v>0</v>
      </c>
      <c r="Q452" s="142">
        <v>2.0000000000000001E-4</v>
      </c>
      <c r="R452" s="142">
        <f>Q452*H452</f>
        <v>3.6311599999999999E-2</v>
      </c>
      <c r="S452" s="142">
        <v>0</v>
      </c>
      <c r="T452" s="14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44" t="s">
        <v>230</v>
      </c>
      <c r="AT452" s="144" t="s">
        <v>128</v>
      </c>
      <c r="AU452" s="144" t="s">
        <v>133</v>
      </c>
      <c r="AY452" s="16" t="s">
        <v>125</v>
      </c>
      <c r="BE452" s="145">
        <f>IF(N452="základní",J452,0)</f>
        <v>0</v>
      </c>
      <c r="BF452" s="145">
        <f>IF(N452="snížená",J452,0)</f>
        <v>0</v>
      </c>
      <c r="BG452" s="145">
        <f>IF(N452="zákl. přenesená",J452,0)</f>
        <v>0</v>
      </c>
      <c r="BH452" s="145">
        <f>IF(N452="sníž. přenesená",J452,0)</f>
        <v>0</v>
      </c>
      <c r="BI452" s="145">
        <f>IF(N452="nulová",J452,0)</f>
        <v>0</v>
      </c>
      <c r="BJ452" s="16" t="s">
        <v>133</v>
      </c>
      <c r="BK452" s="145">
        <f>ROUND(I452*H452,2)</f>
        <v>0</v>
      </c>
      <c r="BL452" s="16" t="s">
        <v>230</v>
      </c>
      <c r="BM452" s="144" t="s">
        <v>700</v>
      </c>
    </row>
    <row r="453" spans="1:65" s="13" customFormat="1" x14ac:dyDescent="0.2">
      <c r="B453" s="146"/>
      <c r="C453" s="215"/>
      <c r="D453" s="216" t="s">
        <v>135</v>
      </c>
      <c r="E453" s="217" t="s">
        <v>1</v>
      </c>
      <c r="F453" s="218" t="s">
        <v>692</v>
      </c>
      <c r="G453" s="215"/>
      <c r="H453" s="217" t="s">
        <v>1</v>
      </c>
      <c r="I453" s="148"/>
      <c r="J453" s="215"/>
      <c r="L453" s="146"/>
      <c r="M453" s="149"/>
      <c r="N453" s="150"/>
      <c r="O453" s="150"/>
      <c r="P453" s="150"/>
      <c r="Q453" s="150"/>
      <c r="R453" s="150"/>
      <c r="S453" s="150"/>
      <c r="T453" s="151"/>
      <c r="AT453" s="147" t="s">
        <v>135</v>
      </c>
      <c r="AU453" s="147" t="s">
        <v>133</v>
      </c>
      <c r="AV453" s="13" t="s">
        <v>81</v>
      </c>
      <c r="AW453" s="13" t="s">
        <v>30</v>
      </c>
      <c r="AX453" s="13" t="s">
        <v>73</v>
      </c>
      <c r="AY453" s="147" t="s">
        <v>125</v>
      </c>
    </row>
    <row r="454" spans="1:65" s="14" customFormat="1" x14ac:dyDescent="0.2">
      <c r="B454" s="152"/>
      <c r="C454" s="219"/>
      <c r="D454" s="216" t="s">
        <v>135</v>
      </c>
      <c r="E454" s="220" t="s">
        <v>1</v>
      </c>
      <c r="F454" s="221" t="s">
        <v>207</v>
      </c>
      <c r="G454" s="219"/>
      <c r="H454" s="222">
        <v>11.6</v>
      </c>
      <c r="I454" s="154"/>
      <c r="J454" s="219"/>
      <c r="L454" s="152"/>
      <c r="M454" s="155"/>
      <c r="N454" s="156"/>
      <c r="O454" s="156"/>
      <c r="P454" s="156"/>
      <c r="Q454" s="156"/>
      <c r="R454" s="156"/>
      <c r="S454" s="156"/>
      <c r="T454" s="157"/>
      <c r="AT454" s="153" t="s">
        <v>135</v>
      </c>
      <c r="AU454" s="153" t="s">
        <v>133</v>
      </c>
      <c r="AV454" s="14" t="s">
        <v>133</v>
      </c>
      <c r="AW454" s="14" t="s">
        <v>30</v>
      </c>
      <c r="AX454" s="14" t="s">
        <v>73</v>
      </c>
      <c r="AY454" s="153" t="s">
        <v>125</v>
      </c>
    </row>
    <row r="455" spans="1:65" s="14" customFormat="1" x14ac:dyDescent="0.2">
      <c r="B455" s="152"/>
      <c r="C455" s="219"/>
      <c r="D455" s="216" t="s">
        <v>135</v>
      </c>
      <c r="E455" s="220" t="s">
        <v>1</v>
      </c>
      <c r="F455" s="221" t="s">
        <v>208</v>
      </c>
      <c r="G455" s="219"/>
      <c r="H455" s="222">
        <v>11.96</v>
      </c>
      <c r="I455" s="154"/>
      <c r="J455" s="219"/>
      <c r="L455" s="152"/>
      <c r="M455" s="155"/>
      <c r="N455" s="156"/>
      <c r="O455" s="156"/>
      <c r="P455" s="156"/>
      <c r="Q455" s="156"/>
      <c r="R455" s="156"/>
      <c r="S455" s="156"/>
      <c r="T455" s="157"/>
      <c r="AT455" s="153" t="s">
        <v>135</v>
      </c>
      <c r="AU455" s="153" t="s">
        <v>133</v>
      </c>
      <c r="AV455" s="14" t="s">
        <v>133</v>
      </c>
      <c r="AW455" s="14" t="s">
        <v>30</v>
      </c>
      <c r="AX455" s="14" t="s">
        <v>73</v>
      </c>
      <c r="AY455" s="153" t="s">
        <v>125</v>
      </c>
    </row>
    <row r="456" spans="1:65" s="14" customFormat="1" x14ac:dyDescent="0.2">
      <c r="B456" s="152"/>
      <c r="C456" s="219"/>
      <c r="D456" s="216" t="s">
        <v>135</v>
      </c>
      <c r="E456" s="220" t="s">
        <v>1</v>
      </c>
      <c r="F456" s="221" t="s">
        <v>209</v>
      </c>
      <c r="G456" s="219"/>
      <c r="H456" s="222">
        <v>16.04</v>
      </c>
      <c r="I456" s="154"/>
      <c r="J456" s="219"/>
      <c r="L456" s="152"/>
      <c r="M456" s="155"/>
      <c r="N456" s="156"/>
      <c r="O456" s="156"/>
      <c r="P456" s="156"/>
      <c r="Q456" s="156"/>
      <c r="R456" s="156"/>
      <c r="S456" s="156"/>
      <c r="T456" s="157"/>
      <c r="AT456" s="153" t="s">
        <v>135</v>
      </c>
      <c r="AU456" s="153" t="s">
        <v>133</v>
      </c>
      <c r="AV456" s="14" t="s">
        <v>133</v>
      </c>
      <c r="AW456" s="14" t="s">
        <v>30</v>
      </c>
      <c r="AX456" s="14" t="s">
        <v>73</v>
      </c>
      <c r="AY456" s="153" t="s">
        <v>125</v>
      </c>
    </row>
    <row r="457" spans="1:65" s="14" customFormat="1" x14ac:dyDescent="0.2">
      <c r="B457" s="152"/>
      <c r="C457" s="219"/>
      <c r="D457" s="216" t="s">
        <v>135</v>
      </c>
      <c r="E457" s="220" t="s">
        <v>1</v>
      </c>
      <c r="F457" s="221" t="s">
        <v>210</v>
      </c>
      <c r="G457" s="219"/>
      <c r="H457" s="222">
        <v>16.04</v>
      </c>
      <c r="I457" s="154"/>
      <c r="J457" s="219"/>
      <c r="L457" s="152"/>
      <c r="M457" s="155"/>
      <c r="N457" s="156"/>
      <c r="O457" s="156"/>
      <c r="P457" s="156"/>
      <c r="Q457" s="156"/>
      <c r="R457" s="156"/>
      <c r="S457" s="156"/>
      <c r="T457" s="157"/>
      <c r="AT457" s="153" t="s">
        <v>135</v>
      </c>
      <c r="AU457" s="153" t="s">
        <v>133</v>
      </c>
      <c r="AV457" s="14" t="s">
        <v>133</v>
      </c>
      <c r="AW457" s="14" t="s">
        <v>30</v>
      </c>
      <c r="AX457" s="14" t="s">
        <v>73</v>
      </c>
      <c r="AY457" s="153" t="s">
        <v>125</v>
      </c>
    </row>
    <row r="458" spans="1:65" s="13" customFormat="1" x14ac:dyDescent="0.2">
      <c r="B458" s="146"/>
      <c r="C458" s="215"/>
      <c r="D458" s="216" t="s">
        <v>135</v>
      </c>
      <c r="E458" s="217" t="s">
        <v>1</v>
      </c>
      <c r="F458" s="218" t="s">
        <v>693</v>
      </c>
      <c r="G458" s="215"/>
      <c r="H458" s="217" t="s">
        <v>1</v>
      </c>
      <c r="I458" s="148"/>
      <c r="J458" s="215"/>
      <c r="L458" s="146"/>
      <c r="M458" s="149"/>
      <c r="N458" s="150"/>
      <c r="O458" s="150"/>
      <c r="P458" s="150"/>
      <c r="Q458" s="150"/>
      <c r="R458" s="150"/>
      <c r="S458" s="150"/>
      <c r="T458" s="151"/>
      <c r="AT458" s="147" t="s">
        <v>135</v>
      </c>
      <c r="AU458" s="147" t="s">
        <v>133</v>
      </c>
      <c r="AV458" s="13" t="s">
        <v>81</v>
      </c>
      <c r="AW458" s="13" t="s">
        <v>30</v>
      </c>
      <c r="AX458" s="13" t="s">
        <v>73</v>
      </c>
      <c r="AY458" s="147" t="s">
        <v>125</v>
      </c>
    </row>
    <row r="459" spans="1:65" s="14" customFormat="1" x14ac:dyDescent="0.2">
      <c r="B459" s="152"/>
      <c r="C459" s="219"/>
      <c r="D459" s="216" t="s">
        <v>135</v>
      </c>
      <c r="E459" s="220" t="s">
        <v>1</v>
      </c>
      <c r="F459" s="221" t="s">
        <v>694</v>
      </c>
      <c r="G459" s="219"/>
      <c r="H459" s="222">
        <v>41.082000000000001</v>
      </c>
      <c r="I459" s="154"/>
      <c r="J459" s="219"/>
      <c r="L459" s="152"/>
      <c r="M459" s="155"/>
      <c r="N459" s="156"/>
      <c r="O459" s="156"/>
      <c r="P459" s="156"/>
      <c r="Q459" s="156"/>
      <c r="R459" s="156"/>
      <c r="S459" s="156"/>
      <c r="T459" s="157"/>
      <c r="AT459" s="153" t="s">
        <v>135</v>
      </c>
      <c r="AU459" s="153" t="s">
        <v>133</v>
      </c>
      <c r="AV459" s="14" t="s">
        <v>133</v>
      </c>
      <c r="AW459" s="14" t="s">
        <v>30</v>
      </c>
      <c r="AX459" s="14" t="s">
        <v>73</v>
      </c>
      <c r="AY459" s="153" t="s">
        <v>125</v>
      </c>
    </row>
    <row r="460" spans="1:65" s="14" customFormat="1" x14ac:dyDescent="0.2">
      <c r="B460" s="152"/>
      <c r="C460" s="219"/>
      <c r="D460" s="216" t="s">
        <v>135</v>
      </c>
      <c r="E460" s="220" t="s">
        <v>1</v>
      </c>
      <c r="F460" s="221" t="s">
        <v>695</v>
      </c>
      <c r="G460" s="219"/>
      <c r="H460" s="222">
        <v>42.417999999999999</v>
      </c>
      <c r="I460" s="154"/>
      <c r="J460" s="219"/>
      <c r="L460" s="152"/>
      <c r="M460" s="155"/>
      <c r="N460" s="156"/>
      <c r="O460" s="156"/>
      <c r="P460" s="156"/>
      <c r="Q460" s="156"/>
      <c r="R460" s="156"/>
      <c r="S460" s="156"/>
      <c r="T460" s="157"/>
      <c r="AT460" s="153" t="s">
        <v>135</v>
      </c>
      <c r="AU460" s="153" t="s">
        <v>133</v>
      </c>
      <c r="AV460" s="14" t="s">
        <v>133</v>
      </c>
      <c r="AW460" s="14" t="s">
        <v>30</v>
      </c>
      <c r="AX460" s="14" t="s">
        <v>73</v>
      </c>
      <c r="AY460" s="153" t="s">
        <v>125</v>
      </c>
    </row>
    <row r="461" spans="1:65" s="14" customFormat="1" x14ac:dyDescent="0.2">
      <c r="B461" s="152"/>
      <c r="C461" s="219"/>
      <c r="D461" s="216" t="s">
        <v>135</v>
      </c>
      <c r="E461" s="220" t="s">
        <v>1</v>
      </c>
      <c r="F461" s="221" t="s">
        <v>696</v>
      </c>
      <c r="G461" s="219"/>
      <c r="H461" s="222">
        <v>42.417999999999999</v>
      </c>
      <c r="I461" s="154"/>
      <c r="J461" s="219"/>
      <c r="L461" s="152"/>
      <c r="M461" s="155"/>
      <c r="N461" s="156"/>
      <c r="O461" s="156"/>
      <c r="P461" s="156"/>
      <c r="Q461" s="156"/>
      <c r="R461" s="156"/>
      <c r="S461" s="156"/>
      <c r="T461" s="157"/>
      <c r="AT461" s="153" t="s">
        <v>135</v>
      </c>
      <c r="AU461" s="153" t="s">
        <v>133</v>
      </c>
      <c r="AV461" s="14" t="s">
        <v>133</v>
      </c>
      <c r="AW461" s="14" t="s">
        <v>30</v>
      </c>
      <c r="AX461" s="14" t="s">
        <v>73</v>
      </c>
      <c r="AY461" s="153" t="s">
        <v>125</v>
      </c>
    </row>
    <row r="462" spans="1:65" s="2" customFormat="1" ht="24.2" customHeight="1" x14ac:dyDescent="0.2">
      <c r="A462" s="31"/>
      <c r="B462" s="137"/>
      <c r="C462" s="230" t="s">
        <v>701</v>
      </c>
      <c r="D462" s="230" t="s">
        <v>128</v>
      </c>
      <c r="E462" s="231" t="s">
        <v>702</v>
      </c>
      <c r="F462" s="229" t="s">
        <v>703</v>
      </c>
      <c r="G462" s="232" t="s">
        <v>131</v>
      </c>
      <c r="H462" s="233">
        <v>181.55799999999999</v>
      </c>
      <c r="I462" s="138"/>
      <c r="J462" s="239">
        <f>ROUND(I462*H462,2)</f>
        <v>0</v>
      </c>
      <c r="K462" s="139"/>
      <c r="L462" s="32"/>
      <c r="M462" s="140" t="s">
        <v>1</v>
      </c>
      <c r="N462" s="141" t="s">
        <v>39</v>
      </c>
      <c r="O462" s="57"/>
      <c r="P462" s="142">
        <f>O462*H462</f>
        <v>0</v>
      </c>
      <c r="Q462" s="142">
        <v>3.3E-4</v>
      </c>
      <c r="R462" s="142">
        <f>Q462*H462</f>
        <v>5.9914139999999998E-2</v>
      </c>
      <c r="S462" s="142">
        <v>0</v>
      </c>
      <c r="T462" s="14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44" t="s">
        <v>230</v>
      </c>
      <c r="AT462" s="144" t="s">
        <v>128</v>
      </c>
      <c r="AU462" s="144" t="s">
        <v>133</v>
      </c>
      <c r="AY462" s="16" t="s">
        <v>125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6" t="s">
        <v>133</v>
      </c>
      <c r="BK462" s="145">
        <f>ROUND(I462*H462,2)</f>
        <v>0</v>
      </c>
      <c r="BL462" s="16" t="s">
        <v>230</v>
      </c>
      <c r="BM462" s="144" t="s">
        <v>704</v>
      </c>
    </row>
    <row r="463" spans="1:65" s="13" customFormat="1" x14ac:dyDescent="0.2">
      <c r="B463" s="146"/>
      <c r="C463" s="215"/>
      <c r="D463" s="216" t="s">
        <v>135</v>
      </c>
      <c r="E463" s="217" t="s">
        <v>1</v>
      </c>
      <c r="F463" s="218" t="s">
        <v>692</v>
      </c>
      <c r="G463" s="215"/>
      <c r="H463" s="217" t="s">
        <v>1</v>
      </c>
      <c r="I463" s="148"/>
      <c r="J463" s="215"/>
      <c r="L463" s="146"/>
      <c r="M463" s="149"/>
      <c r="N463" s="150"/>
      <c r="O463" s="150"/>
      <c r="P463" s="150"/>
      <c r="Q463" s="150"/>
      <c r="R463" s="150"/>
      <c r="S463" s="150"/>
      <c r="T463" s="151"/>
      <c r="AT463" s="147" t="s">
        <v>135</v>
      </c>
      <c r="AU463" s="147" t="s">
        <v>133</v>
      </c>
      <c r="AV463" s="13" t="s">
        <v>81</v>
      </c>
      <c r="AW463" s="13" t="s">
        <v>30</v>
      </c>
      <c r="AX463" s="13" t="s">
        <v>73</v>
      </c>
      <c r="AY463" s="147" t="s">
        <v>125</v>
      </c>
    </row>
    <row r="464" spans="1:65" s="14" customFormat="1" x14ac:dyDescent="0.2">
      <c r="B464" s="152"/>
      <c r="C464" s="219"/>
      <c r="D464" s="216" t="s">
        <v>135</v>
      </c>
      <c r="E464" s="220" t="s">
        <v>1</v>
      </c>
      <c r="F464" s="221" t="s">
        <v>207</v>
      </c>
      <c r="G464" s="219"/>
      <c r="H464" s="222">
        <v>11.6</v>
      </c>
      <c r="I464" s="154"/>
      <c r="J464" s="219"/>
      <c r="L464" s="152"/>
      <c r="M464" s="155"/>
      <c r="N464" s="156"/>
      <c r="O464" s="156"/>
      <c r="P464" s="156"/>
      <c r="Q464" s="156"/>
      <c r="R464" s="156"/>
      <c r="S464" s="156"/>
      <c r="T464" s="157"/>
      <c r="AT464" s="153" t="s">
        <v>135</v>
      </c>
      <c r="AU464" s="153" t="s">
        <v>133</v>
      </c>
      <c r="AV464" s="14" t="s">
        <v>133</v>
      </c>
      <c r="AW464" s="14" t="s">
        <v>30</v>
      </c>
      <c r="AX464" s="14" t="s">
        <v>73</v>
      </c>
      <c r="AY464" s="153" t="s">
        <v>125</v>
      </c>
    </row>
    <row r="465" spans="1:65" s="14" customFormat="1" x14ac:dyDescent="0.2">
      <c r="B465" s="152"/>
      <c r="C465" s="219"/>
      <c r="D465" s="216" t="s">
        <v>135</v>
      </c>
      <c r="E465" s="220" t="s">
        <v>1</v>
      </c>
      <c r="F465" s="221" t="s">
        <v>208</v>
      </c>
      <c r="G465" s="219"/>
      <c r="H465" s="222">
        <v>11.96</v>
      </c>
      <c r="I465" s="154"/>
      <c r="J465" s="219"/>
      <c r="L465" s="152"/>
      <c r="M465" s="155"/>
      <c r="N465" s="156"/>
      <c r="O465" s="156"/>
      <c r="P465" s="156"/>
      <c r="Q465" s="156"/>
      <c r="R465" s="156"/>
      <c r="S465" s="156"/>
      <c r="T465" s="157"/>
      <c r="AT465" s="153" t="s">
        <v>135</v>
      </c>
      <c r="AU465" s="153" t="s">
        <v>133</v>
      </c>
      <c r="AV465" s="14" t="s">
        <v>133</v>
      </c>
      <c r="AW465" s="14" t="s">
        <v>30</v>
      </c>
      <c r="AX465" s="14" t="s">
        <v>73</v>
      </c>
      <c r="AY465" s="153" t="s">
        <v>125</v>
      </c>
    </row>
    <row r="466" spans="1:65" s="14" customFormat="1" x14ac:dyDescent="0.2">
      <c r="B466" s="152"/>
      <c r="C466" s="219"/>
      <c r="D466" s="216" t="s">
        <v>135</v>
      </c>
      <c r="E466" s="220" t="s">
        <v>1</v>
      </c>
      <c r="F466" s="221" t="s">
        <v>209</v>
      </c>
      <c r="G466" s="219"/>
      <c r="H466" s="222">
        <v>16.04</v>
      </c>
      <c r="I466" s="154"/>
      <c r="J466" s="219"/>
      <c r="L466" s="152"/>
      <c r="M466" s="155"/>
      <c r="N466" s="156"/>
      <c r="O466" s="156"/>
      <c r="P466" s="156"/>
      <c r="Q466" s="156"/>
      <c r="R466" s="156"/>
      <c r="S466" s="156"/>
      <c r="T466" s="157"/>
      <c r="AT466" s="153" t="s">
        <v>135</v>
      </c>
      <c r="AU466" s="153" t="s">
        <v>133</v>
      </c>
      <c r="AV466" s="14" t="s">
        <v>133</v>
      </c>
      <c r="AW466" s="14" t="s">
        <v>30</v>
      </c>
      <c r="AX466" s="14" t="s">
        <v>73</v>
      </c>
      <c r="AY466" s="153" t="s">
        <v>125</v>
      </c>
    </row>
    <row r="467" spans="1:65" s="14" customFormat="1" x14ac:dyDescent="0.2">
      <c r="B467" s="152"/>
      <c r="C467" s="219"/>
      <c r="D467" s="216" t="s">
        <v>135</v>
      </c>
      <c r="E467" s="220" t="s">
        <v>1</v>
      </c>
      <c r="F467" s="221" t="s">
        <v>210</v>
      </c>
      <c r="G467" s="219"/>
      <c r="H467" s="222">
        <v>16.04</v>
      </c>
      <c r="I467" s="154"/>
      <c r="J467" s="219"/>
      <c r="L467" s="152"/>
      <c r="M467" s="155"/>
      <c r="N467" s="156"/>
      <c r="O467" s="156"/>
      <c r="P467" s="156"/>
      <c r="Q467" s="156"/>
      <c r="R467" s="156"/>
      <c r="S467" s="156"/>
      <c r="T467" s="157"/>
      <c r="AT467" s="153" t="s">
        <v>135</v>
      </c>
      <c r="AU467" s="153" t="s">
        <v>133</v>
      </c>
      <c r="AV467" s="14" t="s">
        <v>133</v>
      </c>
      <c r="AW467" s="14" t="s">
        <v>30</v>
      </c>
      <c r="AX467" s="14" t="s">
        <v>73</v>
      </c>
      <c r="AY467" s="153" t="s">
        <v>125</v>
      </c>
    </row>
    <row r="468" spans="1:65" s="13" customFormat="1" x14ac:dyDescent="0.2">
      <c r="B468" s="146"/>
      <c r="C468" s="215"/>
      <c r="D468" s="216" t="s">
        <v>135</v>
      </c>
      <c r="E468" s="217" t="s">
        <v>1</v>
      </c>
      <c r="F468" s="218" t="s">
        <v>693</v>
      </c>
      <c r="G468" s="215"/>
      <c r="H468" s="217" t="s">
        <v>1</v>
      </c>
      <c r="I468" s="148"/>
      <c r="J468" s="215"/>
      <c r="L468" s="146"/>
      <c r="M468" s="149"/>
      <c r="N468" s="150"/>
      <c r="O468" s="150"/>
      <c r="P468" s="150"/>
      <c r="Q468" s="150"/>
      <c r="R468" s="150"/>
      <c r="S468" s="150"/>
      <c r="T468" s="151"/>
      <c r="AT468" s="147" t="s">
        <v>135</v>
      </c>
      <c r="AU468" s="147" t="s">
        <v>133</v>
      </c>
      <c r="AV468" s="13" t="s">
        <v>81</v>
      </c>
      <c r="AW468" s="13" t="s">
        <v>30</v>
      </c>
      <c r="AX468" s="13" t="s">
        <v>73</v>
      </c>
      <c r="AY468" s="147" t="s">
        <v>125</v>
      </c>
    </row>
    <row r="469" spans="1:65" s="14" customFormat="1" x14ac:dyDescent="0.2">
      <c r="B469" s="152"/>
      <c r="C469" s="219"/>
      <c r="D469" s="216" t="s">
        <v>135</v>
      </c>
      <c r="E469" s="220" t="s">
        <v>1</v>
      </c>
      <c r="F469" s="221" t="s">
        <v>694</v>
      </c>
      <c r="G469" s="219"/>
      <c r="H469" s="222">
        <v>41.082000000000001</v>
      </c>
      <c r="I469" s="154"/>
      <c r="J469" s="219"/>
      <c r="L469" s="152"/>
      <c r="M469" s="155"/>
      <c r="N469" s="156"/>
      <c r="O469" s="156"/>
      <c r="P469" s="156"/>
      <c r="Q469" s="156"/>
      <c r="R469" s="156"/>
      <c r="S469" s="156"/>
      <c r="T469" s="157"/>
      <c r="AT469" s="153" t="s">
        <v>135</v>
      </c>
      <c r="AU469" s="153" t="s">
        <v>133</v>
      </c>
      <c r="AV469" s="14" t="s">
        <v>133</v>
      </c>
      <c r="AW469" s="14" t="s">
        <v>30</v>
      </c>
      <c r="AX469" s="14" t="s">
        <v>73</v>
      </c>
      <c r="AY469" s="153" t="s">
        <v>125</v>
      </c>
    </row>
    <row r="470" spans="1:65" s="14" customFormat="1" x14ac:dyDescent="0.2">
      <c r="B470" s="152"/>
      <c r="C470" s="219"/>
      <c r="D470" s="216" t="s">
        <v>135</v>
      </c>
      <c r="E470" s="220" t="s">
        <v>1</v>
      </c>
      <c r="F470" s="221" t="s">
        <v>695</v>
      </c>
      <c r="G470" s="219"/>
      <c r="H470" s="222">
        <v>42.417999999999999</v>
      </c>
      <c r="I470" s="154"/>
      <c r="J470" s="219"/>
      <c r="L470" s="152"/>
      <c r="M470" s="155"/>
      <c r="N470" s="156"/>
      <c r="O470" s="156"/>
      <c r="P470" s="156"/>
      <c r="Q470" s="156"/>
      <c r="R470" s="156"/>
      <c r="S470" s="156"/>
      <c r="T470" s="157"/>
      <c r="AT470" s="153" t="s">
        <v>135</v>
      </c>
      <c r="AU470" s="153" t="s">
        <v>133</v>
      </c>
      <c r="AV470" s="14" t="s">
        <v>133</v>
      </c>
      <c r="AW470" s="14" t="s">
        <v>30</v>
      </c>
      <c r="AX470" s="14" t="s">
        <v>73</v>
      </c>
      <c r="AY470" s="153" t="s">
        <v>125</v>
      </c>
    </row>
    <row r="471" spans="1:65" s="14" customFormat="1" x14ac:dyDescent="0.2">
      <c r="B471" s="152"/>
      <c r="C471" s="219"/>
      <c r="D471" s="216" t="s">
        <v>135</v>
      </c>
      <c r="E471" s="220" t="s">
        <v>1</v>
      </c>
      <c r="F471" s="221" t="s">
        <v>696</v>
      </c>
      <c r="G471" s="219"/>
      <c r="H471" s="222">
        <v>42.417999999999999</v>
      </c>
      <c r="I471" s="154"/>
      <c r="J471" s="219"/>
      <c r="L471" s="152"/>
      <c r="M471" s="155"/>
      <c r="N471" s="156"/>
      <c r="O471" s="156"/>
      <c r="P471" s="156"/>
      <c r="Q471" s="156"/>
      <c r="R471" s="156"/>
      <c r="S471" s="156"/>
      <c r="T471" s="157"/>
      <c r="AT471" s="153" t="s">
        <v>135</v>
      </c>
      <c r="AU471" s="153" t="s">
        <v>133</v>
      </c>
      <c r="AV471" s="14" t="s">
        <v>133</v>
      </c>
      <c r="AW471" s="14" t="s">
        <v>30</v>
      </c>
      <c r="AX471" s="14" t="s">
        <v>73</v>
      </c>
      <c r="AY471" s="153" t="s">
        <v>125</v>
      </c>
    </row>
    <row r="472" spans="1:65" s="12" customFormat="1" ht="22.9" customHeight="1" x14ac:dyDescent="0.2">
      <c r="B472" s="126"/>
      <c r="C472" s="212"/>
      <c r="D472" s="213" t="s">
        <v>72</v>
      </c>
      <c r="E472" s="214" t="s">
        <v>705</v>
      </c>
      <c r="F472" s="214" t="s">
        <v>706</v>
      </c>
      <c r="G472" s="212"/>
      <c r="H472" s="212"/>
      <c r="I472" s="129"/>
      <c r="J472" s="227">
        <f>BK472</f>
        <v>0</v>
      </c>
      <c r="L472" s="126"/>
      <c r="M472" s="131"/>
      <c r="N472" s="132"/>
      <c r="O472" s="132"/>
      <c r="P472" s="133">
        <f>SUM(P473:P491)</f>
        <v>0</v>
      </c>
      <c r="Q472" s="132"/>
      <c r="R472" s="133">
        <f>SUM(R473:R491)</f>
        <v>3.9752400000000005E-3</v>
      </c>
      <c r="S472" s="132"/>
      <c r="T472" s="134">
        <f>SUM(T473:T491)</f>
        <v>0</v>
      </c>
      <c r="AR472" s="127" t="s">
        <v>133</v>
      </c>
      <c r="AT472" s="135" t="s">
        <v>72</v>
      </c>
      <c r="AU472" s="135" t="s">
        <v>81</v>
      </c>
      <c r="AY472" s="127" t="s">
        <v>125</v>
      </c>
      <c r="BK472" s="136">
        <f>SUM(BK473:BK491)</f>
        <v>0</v>
      </c>
    </row>
    <row r="473" spans="1:65" s="2" customFormat="1" ht="16.5" customHeight="1" x14ac:dyDescent="0.2">
      <c r="A473" s="31"/>
      <c r="B473" s="137"/>
      <c r="C473" s="230" t="s">
        <v>707</v>
      </c>
      <c r="D473" s="230" t="s">
        <v>128</v>
      </c>
      <c r="E473" s="231" t="s">
        <v>708</v>
      </c>
      <c r="F473" s="229" t="s">
        <v>709</v>
      </c>
      <c r="G473" s="232" t="s">
        <v>131</v>
      </c>
      <c r="H473" s="233">
        <v>2.964</v>
      </c>
      <c r="I473" s="138"/>
      <c r="J473" s="239">
        <f>ROUND(I473*H473,2)</f>
        <v>0</v>
      </c>
      <c r="K473" s="139"/>
      <c r="L473" s="32"/>
      <c r="M473" s="140" t="s">
        <v>1</v>
      </c>
      <c r="N473" s="141" t="s">
        <v>39</v>
      </c>
      <c r="O473" s="57"/>
      <c r="P473" s="142">
        <f>O473*H473</f>
        <v>0</v>
      </c>
      <c r="Q473" s="142">
        <v>0</v>
      </c>
      <c r="R473" s="142">
        <f>Q473*H473</f>
        <v>0</v>
      </c>
      <c r="S473" s="142">
        <v>0</v>
      </c>
      <c r="T473" s="143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44" t="s">
        <v>230</v>
      </c>
      <c r="AT473" s="144" t="s">
        <v>128</v>
      </c>
      <c r="AU473" s="144" t="s">
        <v>133</v>
      </c>
      <c r="AY473" s="16" t="s">
        <v>125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6" t="s">
        <v>133</v>
      </c>
      <c r="BK473" s="145">
        <f>ROUND(I473*H473,2)</f>
        <v>0</v>
      </c>
      <c r="BL473" s="16" t="s">
        <v>230</v>
      </c>
      <c r="BM473" s="144" t="s">
        <v>710</v>
      </c>
    </row>
    <row r="474" spans="1:65" s="13" customFormat="1" x14ac:dyDescent="0.2">
      <c r="B474" s="146"/>
      <c r="C474" s="215"/>
      <c r="D474" s="216" t="s">
        <v>135</v>
      </c>
      <c r="E474" s="217" t="s">
        <v>1</v>
      </c>
      <c r="F474" s="218" t="s">
        <v>711</v>
      </c>
      <c r="G474" s="215"/>
      <c r="H474" s="217" t="s">
        <v>1</v>
      </c>
      <c r="I474" s="148"/>
      <c r="J474" s="215"/>
      <c r="L474" s="146"/>
      <c r="M474" s="149"/>
      <c r="N474" s="150"/>
      <c r="O474" s="150"/>
      <c r="P474" s="150"/>
      <c r="Q474" s="150"/>
      <c r="R474" s="150"/>
      <c r="S474" s="150"/>
      <c r="T474" s="151"/>
      <c r="AT474" s="147" t="s">
        <v>135</v>
      </c>
      <c r="AU474" s="147" t="s">
        <v>133</v>
      </c>
      <c r="AV474" s="13" t="s">
        <v>81</v>
      </c>
      <c r="AW474" s="13" t="s">
        <v>30</v>
      </c>
      <c r="AX474" s="13" t="s">
        <v>73</v>
      </c>
      <c r="AY474" s="147" t="s">
        <v>125</v>
      </c>
    </row>
    <row r="475" spans="1:65" s="14" customFormat="1" x14ac:dyDescent="0.2">
      <c r="B475" s="152"/>
      <c r="C475" s="219"/>
      <c r="D475" s="216" t="s">
        <v>135</v>
      </c>
      <c r="E475" s="220" t="s">
        <v>1</v>
      </c>
      <c r="F475" s="221" t="s">
        <v>712</v>
      </c>
      <c r="G475" s="219"/>
      <c r="H475" s="222">
        <v>2.964</v>
      </c>
      <c r="I475" s="154"/>
      <c r="J475" s="219"/>
      <c r="L475" s="152"/>
      <c r="M475" s="155"/>
      <c r="N475" s="156"/>
      <c r="O475" s="156"/>
      <c r="P475" s="156"/>
      <c r="Q475" s="156"/>
      <c r="R475" s="156"/>
      <c r="S475" s="156"/>
      <c r="T475" s="157"/>
      <c r="AT475" s="153" t="s">
        <v>135</v>
      </c>
      <c r="AU475" s="153" t="s">
        <v>133</v>
      </c>
      <c r="AV475" s="14" t="s">
        <v>133</v>
      </c>
      <c r="AW475" s="14" t="s">
        <v>30</v>
      </c>
      <c r="AX475" s="14" t="s">
        <v>73</v>
      </c>
      <c r="AY475" s="153" t="s">
        <v>125</v>
      </c>
    </row>
    <row r="476" spans="1:65" s="2" customFormat="1" ht="16.5" customHeight="1" x14ac:dyDescent="0.2">
      <c r="A476" s="31"/>
      <c r="B476" s="137"/>
      <c r="C476" s="230" t="s">
        <v>713</v>
      </c>
      <c r="D476" s="230" t="s">
        <v>128</v>
      </c>
      <c r="E476" s="231" t="s">
        <v>714</v>
      </c>
      <c r="F476" s="229" t="s">
        <v>715</v>
      </c>
      <c r="G476" s="232" t="s">
        <v>131</v>
      </c>
      <c r="H476" s="233">
        <v>2.964</v>
      </c>
      <c r="I476" s="138"/>
      <c r="J476" s="239">
        <f>ROUND(I476*H476,2)</f>
        <v>0</v>
      </c>
      <c r="K476" s="139"/>
      <c r="L476" s="32"/>
      <c r="M476" s="140" t="s">
        <v>1</v>
      </c>
      <c r="N476" s="141" t="s">
        <v>39</v>
      </c>
      <c r="O476" s="57"/>
      <c r="P476" s="142">
        <f>O476*H476</f>
        <v>0</v>
      </c>
      <c r="Q476" s="142">
        <v>0</v>
      </c>
      <c r="R476" s="142">
        <f>Q476*H476</f>
        <v>0</v>
      </c>
      <c r="S476" s="142">
        <v>0</v>
      </c>
      <c r="T476" s="143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44" t="s">
        <v>230</v>
      </c>
      <c r="AT476" s="144" t="s">
        <v>128</v>
      </c>
      <c r="AU476" s="144" t="s">
        <v>133</v>
      </c>
      <c r="AY476" s="16" t="s">
        <v>125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6" t="s">
        <v>133</v>
      </c>
      <c r="BK476" s="145">
        <f>ROUND(I476*H476,2)</f>
        <v>0</v>
      </c>
      <c r="BL476" s="16" t="s">
        <v>230</v>
      </c>
      <c r="BM476" s="144" t="s">
        <v>716</v>
      </c>
    </row>
    <row r="477" spans="1:65" s="13" customFormat="1" x14ac:dyDescent="0.2">
      <c r="B477" s="146"/>
      <c r="C477" s="215"/>
      <c r="D477" s="216" t="s">
        <v>135</v>
      </c>
      <c r="E477" s="217" t="s">
        <v>1</v>
      </c>
      <c r="F477" s="218" t="s">
        <v>711</v>
      </c>
      <c r="G477" s="215"/>
      <c r="H477" s="217" t="s">
        <v>1</v>
      </c>
      <c r="I477" s="148"/>
      <c r="J477" s="215"/>
      <c r="L477" s="146"/>
      <c r="M477" s="149"/>
      <c r="N477" s="150"/>
      <c r="O477" s="150"/>
      <c r="P477" s="150"/>
      <c r="Q477" s="150"/>
      <c r="R477" s="150"/>
      <c r="S477" s="150"/>
      <c r="T477" s="151"/>
      <c r="AT477" s="147" t="s">
        <v>135</v>
      </c>
      <c r="AU477" s="147" t="s">
        <v>133</v>
      </c>
      <c r="AV477" s="13" t="s">
        <v>81</v>
      </c>
      <c r="AW477" s="13" t="s">
        <v>30</v>
      </c>
      <c r="AX477" s="13" t="s">
        <v>73</v>
      </c>
      <c r="AY477" s="147" t="s">
        <v>125</v>
      </c>
    </row>
    <row r="478" spans="1:65" s="14" customFormat="1" x14ac:dyDescent="0.2">
      <c r="B478" s="152"/>
      <c r="C478" s="219"/>
      <c r="D478" s="216" t="s">
        <v>135</v>
      </c>
      <c r="E478" s="220" t="s">
        <v>1</v>
      </c>
      <c r="F478" s="221" t="s">
        <v>712</v>
      </c>
      <c r="G478" s="219"/>
      <c r="H478" s="222">
        <v>2.964</v>
      </c>
      <c r="I478" s="154"/>
      <c r="J478" s="219"/>
      <c r="L478" s="152"/>
      <c r="M478" s="155"/>
      <c r="N478" s="156"/>
      <c r="O478" s="156"/>
      <c r="P478" s="156"/>
      <c r="Q478" s="156"/>
      <c r="R478" s="156"/>
      <c r="S478" s="156"/>
      <c r="T478" s="157"/>
      <c r="AT478" s="153" t="s">
        <v>135</v>
      </c>
      <c r="AU478" s="153" t="s">
        <v>133</v>
      </c>
      <c r="AV478" s="14" t="s">
        <v>133</v>
      </c>
      <c r="AW478" s="14" t="s">
        <v>30</v>
      </c>
      <c r="AX478" s="14" t="s">
        <v>73</v>
      </c>
      <c r="AY478" s="153" t="s">
        <v>125</v>
      </c>
    </row>
    <row r="479" spans="1:65" s="2" customFormat="1" ht="16.5" customHeight="1" x14ac:dyDescent="0.2">
      <c r="A479" s="31"/>
      <c r="B479" s="137"/>
      <c r="C479" s="230" t="s">
        <v>717</v>
      </c>
      <c r="D479" s="230" t="s">
        <v>128</v>
      </c>
      <c r="E479" s="231" t="s">
        <v>718</v>
      </c>
      <c r="F479" s="229" t="s">
        <v>719</v>
      </c>
      <c r="G479" s="232" t="s">
        <v>131</v>
      </c>
      <c r="H479" s="233">
        <v>2.964</v>
      </c>
      <c r="I479" s="138"/>
      <c r="J479" s="239">
        <f>ROUND(I479*H479,2)</f>
        <v>0</v>
      </c>
      <c r="K479" s="139"/>
      <c r="L479" s="32"/>
      <c r="M479" s="140" t="s">
        <v>1</v>
      </c>
      <c r="N479" s="141" t="s">
        <v>39</v>
      </c>
      <c r="O479" s="57"/>
      <c r="P479" s="142">
        <f>O479*H479</f>
        <v>0</v>
      </c>
      <c r="Q479" s="142">
        <v>1.6000000000000001E-4</v>
      </c>
      <c r="R479" s="142">
        <f>Q479*H479</f>
        <v>4.7424000000000001E-4</v>
      </c>
      <c r="S479" s="142">
        <v>0</v>
      </c>
      <c r="T479" s="143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44" t="s">
        <v>230</v>
      </c>
      <c r="AT479" s="144" t="s">
        <v>128</v>
      </c>
      <c r="AU479" s="144" t="s">
        <v>133</v>
      </c>
      <c r="AY479" s="16" t="s">
        <v>125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6" t="s">
        <v>133</v>
      </c>
      <c r="BK479" s="145">
        <f>ROUND(I479*H479,2)</f>
        <v>0</v>
      </c>
      <c r="BL479" s="16" t="s">
        <v>230</v>
      </c>
      <c r="BM479" s="144" t="s">
        <v>720</v>
      </c>
    </row>
    <row r="480" spans="1:65" s="13" customFormat="1" x14ac:dyDescent="0.2">
      <c r="B480" s="146"/>
      <c r="C480" s="215"/>
      <c r="D480" s="216" t="s">
        <v>135</v>
      </c>
      <c r="E480" s="217" t="s">
        <v>1</v>
      </c>
      <c r="F480" s="218" t="s">
        <v>711</v>
      </c>
      <c r="G480" s="215"/>
      <c r="H480" s="217" t="s">
        <v>1</v>
      </c>
      <c r="I480" s="148"/>
      <c r="J480" s="215"/>
      <c r="L480" s="146"/>
      <c r="M480" s="149"/>
      <c r="N480" s="150"/>
      <c r="O480" s="150"/>
      <c r="P480" s="150"/>
      <c r="Q480" s="150"/>
      <c r="R480" s="150"/>
      <c r="S480" s="150"/>
      <c r="T480" s="151"/>
      <c r="AT480" s="147" t="s">
        <v>135</v>
      </c>
      <c r="AU480" s="147" t="s">
        <v>133</v>
      </c>
      <c r="AV480" s="13" t="s">
        <v>81</v>
      </c>
      <c r="AW480" s="13" t="s">
        <v>30</v>
      </c>
      <c r="AX480" s="13" t="s">
        <v>73</v>
      </c>
      <c r="AY480" s="147" t="s">
        <v>125</v>
      </c>
    </row>
    <row r="481" spans="1:65" s="14" customFormat="1" x14ac:dyDescent="0.2">
      <c r="B481" s="152"/>
      <c r="C481" s="219"/>
      <c r="D481" s="216" t="s">
        <v>135</v>
      </c>
      <c r="E481" s="220" t="s">
        <v>1</v>
      </c>
      <c r="F481" s="221" t="s">
        <v>712</v>
      </c>
      <c r="G481" s="219"/>
      <c r="H481" s="222">
        <v>2.964</v>
      </c>
      <c r="I481" s="154"/>
      <c r="J481" s="219"/>
      <c r="L481" s="152"/>
      <c r="M481" s="155"/>
      <c r="N481" s="156"/>
      <c r="O481" s="156"/>
      <c r="P481" s="156"/>
      <c r="Q481" s="156"/>
      <c r="R481" s="156"/>
      <c r="S481" s="156"/>
      <c r="T481" s="157"/>
      <c r="AT481" s="153" t="s">
        <v>135</v>
      </c>
      <c r="AU481" s="153" t="s">
        <v>133</v>
      </c>
      <c r="AV481" s="14" t="s">
        <v>133</v>
      </c>
      <c r="AW481" s="14" t="s">
        <v>30</v>
      </c>
      <c r="AX481" s="14" t="s">
        <v>73</v>
      </c>
      <c r="AY481" s="153" t="s">
        <v>125</v>
      </c>
    </row>
    <row r="482" spans="1:65" s="2" customFormat="1" ht="24.2" customHeight="1" x14ac:dyDescent="0.2">
      <c r="A482" s="31"/>
      <c r="B482" s="137"/>
      <c r="C482" s="230" t="s">
        <v>721</v>
      </c>
      <c r="D482" s="230" t="s">
        <v>128</v>
      </c>
      <c r="E482" s="231" t="s">
        <v>722</v>
      </c>
      <c r="F482" s="229" t="s">
        <v>723</v>
      </c>
      <c r="G482" s="232" t="s">
        <v>131</v>
      </c>
      <c r="H482" s="233">
        <v>2.964</v>
      </c>
      <c r="I482" s="138"/>
      <c r="J482" s="239">
        <f>ROUND(I482*H482,2)</f>
        <v>0</v>
      </c>
      <c r="K482" s="139"/>
      <c r="L482" s="32"/>
      <c r="M482" s="140" t="s">
        <v>1</v>
      </c>
      <c r="N482" s="141" t="s">
        <v>39</v>
      </c>
      <c r="O482" s="57"/>
      <c r="P482" s="142">
        <f>O482*H482</f>
        <v>0</v>
      </c>
      <c r="Q482" s="142">
        <v>0</v>
      </c>
      <c r="R482" s="142">
        <f>Q482*H482</f>
        <v>0</v>
      </c>
      <c r="S482" s="142">
        <v>0</v>
      </c>
      <c r="T482" s="143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44" t="s">
        <v>230</v>
      </c>
      <c r="AT482" s="144" t="s">
        <v>128</v>
      </c>
      <c r="AU482" s="144" t="s">
        <v>133</v>
      </c>
      <c r="AY482" s="16" t="s">
        <v>125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6" t="s">
        <v>133</v>
      </c>
      <c r="BK482" s="145">
        <f>ROUND(I482*H482,2)</f>
        <v>0</v>
      </c>
      <c r="BL482" s="16" t="s">
        <v>230</v>
      </c>
      <c r="BM482" s="144" t="s">
        <v>724</v>
      </c>
    </row>
    <row r="483" spans="1:65" s="13" customFormat="1" x14ac:dyDescent="0.2">
      <c r="B483" s="146"/>
      <c r="C483" s="215"/>
      <c r="D483" s="216" t="s">
        <v>135</v>
      </c>
      <c r="E483" s="217" t="s">
        <v>1</v>
      </c>
      <c r="F483" s="218" t="s">
        <v>711</v>
      </c>
      <c r="G483" s="215"/>
      <c r="H483" s="217" t="s">
        <v>1</v>
      </c>
      <c r="I483" s="148"/>
      <c r="J483" s="215"/>
      <c r="L483" s="146"/>
      <c r="M483" s="149"/>
      <c r="N483" s="150"/>
      <c r="O483" s="150"/>
      <c r="P483" s="150"/>
      <c r="Q483" s="150"/>
      <c r="R483" s="150"/>
      <c r="S483" s="150"/>
      <c r="T483" s="151"/>
      <c r="AT483" s="147" t="s">
        <v>135</v>
      </c>
      <c r="AU483" s="147" t="s">
        <v>133</v>
      </c>
      <c r="AV483" s="13" t="s">
        <v>81</v>
      </c>
      <c r="AW483" s="13" t="s">
        <v>30</v>
      </c>
      <c r="AX483" s="13" t="s">
        <v>73</v>
      </c>
      <c r="AY483" s="147" t="s">
        <v>125</v>
      </c>
    </row>
    <row r="484" spans="1:65" s="14" customFormat="1" x14ac:dyDescent="0.2">
      <c r="B484" s="152"/>
      <c r="C484" s="219"/>
      <c r="D484" s="216" t="s">
        <v>135</v>
      </c>
      <c r="E484" s="220" t="s">
        <v>1</v>
      </c>
      <c r="F484" s="221" t="s">
        <v>712</v>
      </c>
      <c r="G484" s="219"/>
      <c r="H484" s="222">
        <v>2.964</v>
      </c>
      <c r="I484" s="154"/>
      <c r="J484" s="219"/>
      <c r="L484" s="152"/>
      <c r="M484" s="155"/>
      <c r="N484" s="156"/>
      <c r="O484" s="156"/>
      <c r="P484" s="156"/>
      <c r="Q484" s="156"/>
      <c r="R484" s="156"/>
      <c r="S484" s="156"/>
      <c r="T484" s="157"/>
      <c r="AT484" s="153" t="s">
        <v>135</v>
      </c>
      <c r="AU484" s="153" t="s">
        <v>133</v>
      </c>
      <c r="AV484" s="14" t="s">
        <v>133</v>
      </c>
      <c r="AW484" s="14" t="s">
        <v>30</v>
      </c>
      <c r="AX484" s="14" t="s">
        <v>73</v>
      </c>
      <c r="AY484" s="153" t="s">
        <v>125</v>
      </c>
    </row>
    <row r="485" spans="1:65" s="2" customFormat="1" ht="24.2" customHeight="1" x14ac:dyDescent="0.2">
      <c r="A485" s="31"/>
      <c r="B485" s="137"/>
      <c r="C485" s="234" t="s">
        <v>725</v>
      </c>
      <c r="D485" s="234" t="s">
        <v>231</v>
      </c>
      <c r="E485" s="235" t="s">
        <v>726</v>
      </c>
      <c r="F485" s="236" t="s">
        <v>727</v>
      </c>
      <c r="G485" s="237" t="s">
        <v>728</v>
      </c>
      <c r="H485" s="238">
        <v>2.3420000000000001</v>
      </c>
      <c r="I485" s="158"/>
      <c r="J485" s="240">
        <f>ROUND(I485*H485,2)</f>
        <v>0</v>
      </c>
      <c r="K485" s="159"/>
      <c r="L485" s="160"/>
      <c r="M485" s="161" t="s">
        <v>1</v>
      </c>
      <c r="N485" s="162" t="s">
        <v>39</v>
      </c>
      <c r="O485" s="57"/>
      <c r="P485" s="142">
        <f>O485*H485</f>
        <v>0</v>
      </c>
      <c r="Q485" s="142">
        <v>1E-3</v>
      </c>
      <c r="R485" s="142">
        <f>Q485*H485</f>
        <v>2.3420000000000003E-3</v>
      </c>
      <c r="S485" s="142">
        <v>0</v>
      </c>
      <c r="T485" s="143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44" t="s">
        <v>321</v>
      </c>
      <c r="AT485" s="144" t="s">
        <v>231</v>
      </c>
      <c r="AU485" s="144" t="s">
        <v>133</v>
      </c>
      <c r="AY485" s="16" t="s">
        <v>125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6" t="s">
        <v>133</v>
      </c>
      <c r="BK485" s="145">
        <f>ROUND(I485*H485,2)</f>
        <v>0</v>
      </c>
      <c r="BL485" s="16" t="s">
        <v>230</v>
      </c>
      <c r="BM485" s="144" t="s">
        <v>729</v>
      </c>
    </row>
    <row r="486" spans="1:65" s="14" customFormat="1" x14ac:dyDescent="0.2">
      <c r="B486" s="152"/>
      <c r="C486" s="219"/>
      <c r="D486" s="216" t="s">
        <v>135</v>
      </c>
      <c r="E486" s="219"/>
      <c r="F486" s="221" t="s">
        <v>730</v>
      </c>
      <c r="G486" s="219"/>
      <c r="H486" s="222">
        <v>2.3420000000000001</v>
      </c>
      <c r="I486" s="154"/>
      <c r="J486" s="219"/>
      <c r="L486" s="152"/>
      <c r="M486" s="155"/>
      <c r="N486" s="156"/>
      <c r="O486" s="156"/>
      <c r="P486" s="156"/>
      <c r="Q486" s="156"/>
      <c r="R486" s="156"/>
      <c r="S486" s="156"/>
      <c r="T486" s="157"/>
      <c r="AT486" s="153" t="s">
        <v>135</v>
      </c>
      <c r="AU486" s="153" t="s">
        <v>133</v>
      </c>
      <c r="AV486" s="14" t="s">
        <v>133</v>
      </c>
      <c r="AW486" s="14" t="s">
        <v>3</v>
      </c>
      <c r="AX486" s="14" t="s">
        <v>81</v>
      </c>
      <c r="AY486" s="153" t="s">
        <v>125</v>
      </c>
    </row>
    <row r="487" spans="1:65" s="2" customFormat="1" ht="24.2" customHeight="1" x14ac:dyDescent="0.2">
      <c r="A487" s="31"/>
      <c r="B487" s="137"/>
      <c r="C487" s="230" t="s">
        <v>731</v>
      </c>
      <c r="D487" s="230" t="s">
        <v>128</v>
      </c>
      <c r="E487" s="231" t="s">
        <v>732</v>
      </c>
      <c r="F487" s="229" t="s">
        <v>733</v>
      </c>
      <c r="G487" s="232" t="s">
        <v>131</v>
      </c>
      <c r="H487" s="233">
        <v>2.964</v>
      </c>
      <c r="I487" s="138"/>
      <c r="J487" s="239">
        <f>ROUND(I487*H487,2)</f>
        <v>0</v>
      </c>
      <c r="K487" s="139"/>
      <c r="L487" s="32"/>
      <c r="M487" s="140" t="s">
        <v>1</v>
      </c>
      <c r="N487" s="141" t="s">
        <v>39</v>
      </c>
      <c r="O487" s="57"/>
      <c r="P487" s="142">
        <f>O487*H487</f>
        <v>0</v>
      </c>
      <c r="Q487" s="142">
        <v>0</v>
      </c>
      <c r="R487" s="142">
        <f>Q487*H487</f>
        <v>0</v>
      </c>
      <c r="S487" s="142">
        <v>0</v>
      </c>
      <c r="T487" s="14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44" t="s">
        <v>230</v>
      </c>
      <c r="AT487" s="144" t="s">
        <v>128</v>
      </c>
      <c r="AU487" s="144" t="s">
        <v>133</v>
      </c>
      <c r="AY487" s="16" t="s">
        <v>125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6" t="s">
        <v>133</v>
      </c>
      <c r="BK487" s="145">
        <f>ROUND(I487*H487,2)</f>
        <v>0</v>
      </c>
      <c r="BL487" s="16" t="s">
        <v>230</v>
      </c>
      <c r="BM487" s="144" t="s">
        <v>734</v>
      </c>
    </row>
    <row r="488" spans="1:65" s="13" customFormat="1" x14ac:dyDescent="0.2">
      <c r="B488" s="146"/>
      <c r="C488" s="215"/>
      <c r="D488" s="216" t="s">
        <v>135</v>
      </c>
      <c r="E488" s="217" t="s">
        <v>1</v>
      </c>
      <c r="F488" s="218" t="s">
        <v>711</v>
      </c>
      <c r="G488" s="215"/>
      <c r="H488" s="217" t="s">
        <v>1</v>
      </c>
      <c r="I488" s="148"/>
      <c r="J488" s="215"/>
      <c r="L488" s="146"/>
      <c r="M488" s="149"/>
      <c r="N488" s="150"/>
      <c r="O488" s="150"/>
      <c r="P488" s="150"/>
      <c r="Q488" s="150"/>
      <c r="R488" s="150"/>
      <c r="S488" s="150"/>
      <c r="T488" s="151"/>
      <c r="AT488" s="147" t="s">
        <v>135</v>
      </c>
      <c r="AU488" s="147" t="s">
        <v>133</v>
      </c>
      <c r="AV488" s="13" t="s">
        <v>81</v>
      </c>
      <c r="AW488" s="13" t="s">
        <v>30</v>
      </c>
      <c r="AX488" s="13" t="s">
        <v>73</v>
      </c>
      <c r="AY488" s="147" t="s">
        <v>125</v>
      </c>
    </row>
    <row r="489" spans="1:65" s="14" customFormat="1" x14ac:dyDescent="0.2">
      <c r="B489" s="152"/>
      <c r="C489" s="219"/>
      <c r="D489" s="216" t="s">
        <v>135</v>
      </c>
      <c r="E489" s="220" t="s">
        <v>1</v>
      </c>
      <c r="F489" s="221" t="s">
        <v>712</v>
      </c>
      <c r="G489" s="219"/>
      <c r="H489" s="222">
        <v>2.964</v>
      </c>
      <c r="I489" s="154"/>
      <c r="J489" s="219"/>
      <c r="L489" s="152"/>
      <c r="M489" s="155"/>
      <c r="N489" s="156"/>
      <c r="O489" s="156"/>
      <c r="P489" s="156"/>
      <c r="Q489" s="156"/>
      <c r="R489" s="156"/>
      <c r="S489" s="156"/>
      <c r="T489" s="157"/>
      <c r="AT489" s="153" t="s">
        <v>135</v>
      </c>
      <c r="AU489" s="153" t="s">
        <v>133</v>
      </c>
      <c r="AV489" s="14" t="s">
        <v>133</v>
      </c>
      <c r="AW489" s="14" t="s">
        <v>30</v>
      </c>
      <c r="AX489" s="14" t="s">
        <v>73</v>
      </c>
      <c r="AY489" s="153" t="s">
        <v>125</v>
      </c>
    </row>
    <row r="490" spans="1:65" s="2" customFormat="1" ht="24.2" customHeight="1" x14ac:dyDescent="0.2">
      <c r="A490" s="31"/>
      <c r="B490" s="137"/>
      <c r="C490" s="234" t="s">
        <v>735</v>
      </c>
      <c r="D490" s="234" t="s">
        <v>231</v>
      </c>
      <c r="E490" s="235" t="s">
        <v>736</v>
      </c>
      <c r="F490" s="236" t="s">
        <v>737</v>
      </c>
      <c r="G490" s="237" t="s">
        <v>728</v>
      </c>
      <c r="H490" s="238">
        <v>1.159</v>
      </c>
      <c r="I490" s="158"/>
      <c r="J490" s="240">
        <f>ROUND(I490*H490,2)</f>
        <v>0</v>
      </c>
      <c r="K490" s="159"/>
      <c r="L490" s="160"/>
      <c r="M490" s="161" t="s">
        <v>1</v>
      </c>
      <c r="N490" s="162" t="s">
        <v>39</v>
      </c>
      <c r="O490" s="57"/>
      <c r="P490" s="142">
        <f>O490*H490</f>
        <v>0</v>
      </c>
      <c r="Q490" s="142">
        <v>1E-3</v>
      </c>
      <c r="R490" s="142">
        <f>Q490*H490</f>
        <v>1.1590000000000001E-3</v>
      </c>
      <c r="S490" s="142">
        <v>0</v>
      </c>
      <c r="T490" s="14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44" t="s">
        <v>321</v>
      </c>
      <c r="AT490" s="144" t="s">
        <v>231</v>
      </c>
      <c r="AU490" s="144" t="s">
        <v>133</v>
      </c>
      <c r="AY490" s="16" t="s">
        <v>125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6" t="s">
        <v>133</v>
      </c>
      <c r="BK490" s="145">
        <f>ROUND(I490*H490,2)</f>
        <v>0</v>
      </c>
      <c r="BL490" s="16" t="s">
        <v>230</v>
      </c>
      <c r="BM490" s="144" t="s">
        <v>738</v>
      </c>
    </row>
    <row r="491" spans="1:65" s="14" customFormat="1" x14ac:dyDescent="0.2">
      <c r="B491" s="152"/>
      <c r="C491" s="219"/>
      <c r="D491" s="216" t="s">
        <v>135</v>
      </c>
      <c r="E491" s="219"/>
      <c r="F491" s="221" t="s">
        <v>739</v>
      </c>
      <c r="G491" s="219"/>
      <c r="H491" s="222">
        <v>1.159</v>
      </c>
      <c r="I491" s="154"/>
      <c r="J491" s="219"/>
      <c r="L491" s="152"/>
      <c r="M491" s="155"/>
      <c r="N491" s="156"/>
      <c r="O491" s="156"/>
      <c r="P491" s="156"/>
      <c r="Q491" s="156"/>
      <c r="R491" s="156"/>
      <c r="S491" s="156"/>
      <c r="T491" s="157"/>
      <c r="AT491" s="153" t="s">
        <v>135</v>
      </c>
      <c r="AU491" s="153" t="s">
        <v>133</v>
      </c>
      <c r="AV491" s="14" t="s">
        <v>133</v>
      </c>
      <c r="AW491" s="14" t="s">
        <v>3</v>
      </c>
      <c r="AX491" s="14" t="s">
        <v>81</v>
      </c>
      <c r="AY491" s="153" t="s">
        <v>125</v>
      </c>
    </row>
    <row r="492" spans="1:65" s="12" customFormat="1" ht="25.9" customHeight="1" x14ac:dyDescent="0.2">
      <c r="B492" s="126"/>
      <c r="C492" s="212"/>
      <c r="D492" s="213" t="s">
        <v>72</v>
      </c>
      <c r="E492" s="223" t="s">
        <v>740</v>
      </c>
      <c r="F492" s="223" t="s">
        <v>741</v>
      </c>
      <c r="G492" s="212"/>
      <c r="H492" s="212"/>
      <c r="I492" s="129"/>
      <c r="J492" s="228">
        <f>BK492</f>
        <v>0</v>
      </c>
      <c r="L492" s="126"/>
      <c r="M492" s="131"/>
      <c r="N492" s="132"/>
      <c r="O492" s="132"/>
      <c r="P492" s="133">
        <f>SUM(P493:P494)</f>
        <v>0</v>
      </c>
      <c r="Q492" s="132"/>
      <c r="R492" s="133">
        <f>SUM(R493:R494)</f>
        <v>0</v>
      </c>
      <c r="S492" s="132"/>
      <c r="T492" s="134">
        <f>SUM(T493:T494)</f>
        <v>0</v>
      </c>
      <c r="AR492" s="127" t="s">
        <v>132</v>
      </c>
      <c r="AT492" s="135" t="s">
        <v>72</v>
      </c>
      <c r="AU492" s="135" t="s">
        <v>73</v>
      </c>
      <c r="AY492" s="127" t="s">
        <v>125</v>
      </c>
      <c r="BK492" s="136">
        <f>SUM(BK493:BK494)</f>
        <v>0</v>
      </c>
    </row>
    <row r="493" spans="1:65" s="2" customFormat="1" ht="16.5" customHeight="1" x14ac:dyDescent="0.2">
      <c r="A493" s="31"/>
      <c r="B493" s="137"/>
      <c r="C493" s="230" t="s">
        <v>742</v>
      </c>
      <c r="D493" s="230" t="s">
        <v>128</v>
      </c>
      <c r="E493" s="231" t="s">
        <v>743</v>
      </c>
      <c r="F493" s="229" t="s">
        <v>744</v>
      </c>
      <c r="G493" s="232" t="s">
        <v>745</v>
      </c>
      <c r="H493" s="233">
        <v>50</v>
      </c>
      <c r="I493" s="138"/>
      <c r="J493" s="239">
        <f>ROUND(I493*H493,2)</f>
        <v>0</v>
      </c>
      <c r="K493" s="139"/>
      <c r="L493" s="32"/>
      <c r="M493" s="140" t="s">
        <v>1</v>
      </c>
      <c r="N493" s="141" t="s">
        <v>39</v>
      </c>
      <c r="O493" s="57"/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44" t="s">
        <v>746</v>
      </c>
      <c r="AT493" s="144" t="s">
        <v>128</v>
      </c>
      <c r="AU493" s="144" t="s">
        <v>81</v>
      </c>
      <c r="AY493" s="16" t="s">
        <v>125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6" t="s">
        <v>133</v>
      </c>
      <c r="BK493" s="145">
        <f>ROUND(I493*H493,2)</f>
        <v>0</v>
      </c>
      <c r="BL493" s="16" t="s">
        <v>746</v>
      </c>
      <c r="BM493" s="144" t="s">
        <v>747</v>
      </c>
    </row>
    <row r="494" spans="1:65" s="14" customFormat="1" ht="22.5" x14ac:dyDescent="0.2">
      <c r="B494" s="152"/>
      <c r="C494" s="219"/>
      <c r="D494" s="216" t="s">
        <v>135</v>
      </c>
      <c r="E494" s="220" t="s">
        <v>1</v>
      </c>
      <c r="F494" s="221" t="s">
        <v>748</v>
      </c>
      <c r="G494" s="219"/>
      <c r="H494" s="222">
        <v>50</v>
      </c>
      <c r="I494" s="154"/>
      <c r="J494" s="219"/>
      <c r="L494" s="152"/>
      <c r="M494" s="166"/>
      <c r="N494" s="167"/>
      <c r="O494" s="167"/>
      <c r="P494" s="167"/>
      <c r="Q494" s="167"/>
      <c r="R494" s="167"/>
      <c r="S494" s="167"/>
      <c r="T494" s="168"/>
      <c r="AT494" s="153" t="s">
        <v>135</v>
      </c>
      <c r="AU494" s="153" t="s">
        <v>81</v>
      </c>
      <c r="AV494" s="14" t="s">
        <v>133</v>
      </c>
      <c r="AW494" s="14" t="s">
        <v>30</v>
      </c>
      <c r="AX494" s="14" t="s">
        <v>73</v>
      </c>
      <c r="AY494" s="153" t="s">
        <v>125</v>
      </c>
    </row>
    <row r="495" spans="1:65" s="2" customFormat="1" ht="6.95" customHeight="1" x14ac:dyDescent="0.2">
      <c r="A495" s="31"/>
      <c r="B495" s="46"/>
      <c r="C495" s="47"/>
      <c r="D495" s="47"/>
      <c r="E495" s="47"/>
      <c r="F495" s="47"/>
      <c r="G495" s="47"/>
      <c r="H495" s="47"/>
      <c r="I495" s="47"/>
      <c r="J495" s="47"/>
      <c r="K495" s="47"/>
      <c r="L495" s="32"/>
      <c r="M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</row>
  </sheetData>
  <sheetProtection algorithmName="SHA-512" hashValue="i34pfFOvtUfXnXZhCtr4ZpTKuQ09SCZViK/b3vQkvXuEMV+UIjwyJlknJmB/LAMS7j67u0vFd2EEw9bayCbNNw==" saltValue="+2UZejr2N41YQ6yqq0+ASA==" spinCount="100000" sheet="1" objects="1" scenarios="1"/>
  <autoFilter ref="C134:K494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D.1.1 - Architektonicko-s...</vt:lpstr>
      <vt:lpstr>'D.1.1 - Architektonicko-s...'!Názvy_tisku</vt:lpstr>
      <vt:lpstr>'Rekapitulace stavby'!Názvy_tisku</vt:lpstr>
      <vt:lpstr>'D.1.1 - Architektonicko-s...'!Oblast_tisku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Saar Martin</dc:creator>
  <cp:lastModifiedBy>Manda Libor, DiS.</cp:lastModifiedBy>
  <cp:lastPrinted>2025-01-22T20:33:14Z</cp:lastPrinted>
  <dcterms:created xsi:type="dcterms:W3CDTF">2025-01-22T10:59:38Z</dcterms:created>
  <dcterms:modified xsi:type="dcterms:W3CDTF">2025-01-23T06:40:19Z</dcterms:modified>
</cp:coreProperties>
</file>