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Butoves\Documents\083_Butoves_2025\Chodník\Veřejná zakázka\Výzva\"/>
    </mc:Choice>
  </mc:AlternateContent>
  <xr:revisionPtr revIDLastSave="0" documentId="13_ncr:1_{B46EDD71-9011-41E7-8A89-5020F60D5C91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Rekapitulace" sheetId="4" r:id="rId1"/>
    <sheet name="SO 100.2" sheetId="2" r:id="rId2"/>
    <sheet name="SO 106" sheetId="3" r:id="rId3"/>
  </sheets>
  <calcPr calcId="181029"/>
  <webPublishing codePage="0"/>
</workbook>
</file>

<file path=xl/calcChain.xml><?xml version="1.0" encoding="utf-8"?>
<calcChain xmlns="http://schemas.openxmlformats.org/spreadsheetml/2006/main">
  <c r="I100" i="3" l="1"/>
  <c r="I91" i="3" s="1"/>
  <c r="I96" i="3"/>
  <c r="I92" i="3"/>
  <c r="I87" i="3"/>
  <c r="I83" i="3"/>
  <c r="I79" i="3"/>
  <c r="I75" i="3"/>
  <c r="I74" i="3" s="1"/>
  <c r="I70" i="3"/>
  <c r="I66" i="3"/>
  <c r="I62" i="3"/>
  <c r="I58" i="3"/>
  <c r="I54" i="3"/>
  <c r="I50" i="3"/>
  <c r="I46" i="3"/>
  <c r="I42" i="3"/>
  <c r="I41" i="3" s="1"/>
  <c r="I37" i="3"/>
  <c r="I33" i="3"/>
  <c r="I30" i="3"/>
  <c r="I26" i="3"/>
  <c r="I22" i="3"/>
  <c r="I18" i="3"/>
  <c r="I17" i="3"/>
  <c r="I13" i="3"/>
  <c r="I8" i="3" s="1"/>
  <c r="I9" i="3"/>
  <c r="I3" i="3" l="1"/>
  <c r="C11" i="4" s="1"/>
  <c r="D11" i="4" s="1"/>
  <c r="E11" i="4" s="1"/>
  <c r="I163" i="2" l="1"/>
  <c r="O163" i="2" s="1"/>
  <c r="I160" i="2"/>
  <c r="O160" i="2" s="1"/>
  <c r="I157" i="2"/>
  <c r="O157" i="2" s="1"/>
  <c r="I154" i="2"/>
  <c r="O154" i="2" s="1"/>
  <c r="I151" i="2"/>
  <c r="O151" i="2" s="1"/>
  <c r="I148" i="2"/>
  <c r="O148" i="2" s="1"/>
  <c r="I145" i="2"/>
  <c r="O145" i="2" s="1"/>
  <c r="I142" i="2"/>
  <c r="O142" i="2" s="1"/>
  <c r="I139" i="2"/>
  <c r="O139" i="2" s="1"/>
  <c r="I136" i="2"/>
  <c r="I132" i="2"/>
  <c r="O132" i="2" s="1"/>
  <c r="I129" i="2"/>
  <c r="O129" i="2" s="1"/>
  <c r="I126" i="2"/>
  <c r="O126" i="2" s="1"/>
  <c r="I123" i="2"/>
  <c r="O123" i="2" s="1"/>
  <c r="I120" i="2"/>
  <c r="O120" i="2" s="1"/>
  <c r="I117" i="2"/>
  <c r="I113" i="2"/>
  <c r="O113" i="2" s="1"/>
  <c r="R112" i="2" s="1"/>
  <c r="O112" i="2" s="1"/>
  <c r="Q112" i="2"/>
  <c r="I112" i="2" s="1"/>
  <c r="I109" i="2"/>
  <c r="O109" i="2" s="1"/>
  <c r="I106" i="2"/>
  <c r="O106" i="2" s="1"/>
  <c r="I103" i="2"/>
  <c r="O103" i="2" s="1"/>
  <c r="I100" i="2"/>
  <c r="O100" i="2" s="1"/>
  <c r="I97" i="2"/>
  <c r="O97" i="2" s="1"/>
  <c r="I94" i="2"/>
  <c r="O94" i="2" s="1"/>
  <c r="I91" i="2"/>
  <c r="O91" i="2" s="1"/>
  <c r="I88" i="2"/>
  <c r="O88" i="2" s="1"/>
  <c r="I84" i="2"/>
  <c r="I80" i="2"/>
  <c r="O80" i="2" s="1"/>
  <c r="I77" i="2"/>
  <c r="I73" i="2"/>
  <c r="O73" i="2" s="1"/>
  <c r="I70" i="2"/>
  <c r="O70" i="2" s="1"/>
  <c r="I67" i="2"/>
  <c r="O67" i="2" s="1"/>
  <c r="I64" i="2"/>
  <c r="O64" i="2" s="1"/>
  <c r="I61" i="2"/>
  <c r="O61" i="2" s="1"/>
  <c r="O58" i="2"/>
  <c r="I58" i="2"/>
  <c r="I55" i="2"/>
  <c r="O55" i="2" s="1"/>
  <c r="I52" i="2"/>
  <c r="O52" i="2" s="1"/>
  <c r="I49" i="2"/>
  <c r="O49" i="2" s="1"/>
  <c r="I46" i="2"/>
  <c r="O46" i="2" s="1"/>
  <c r="I43" i="2"/>
  <c r="O43" i="2" s="1"/>
  <c r="I40" i="2"/>
  <c r="O40" i="2" s="1"/>
  <c r="I37" i="2"/>
  <c r="O37" i="2" s="1"/>
  <c r="O34" i="2"/>
  <c r="I34" i="2"/>
  <c r="I30" i="2"/>
  <c r="O30" i="2" s="1"/>
  <c r="I27" i="2"/>
  <c r="O27" i="2" s="1"/>
  <c r="I24" i="2"/>
  <c r="O24" i="2" s="1"/>
  <c r="O21" i="2"/>
  <c r="I21" i="2"/>
  <c r="I18" i="2"/>
  <c r="O18" i="2" s="1"/>
  <c r="I15" i="2"/>
  <c r="O15" i="2" s="1"/>
  <c r="I12" i="2"/>
  <c r="O12" i="2" s="1"/>
  <c r="I9" i="2"/>
  <c r="Q8" i="2" l="1"/>
  <c r="I8" i="2" s="1"/>
  <c r="Q83" i="2"/>
  <c r="I83" i="2" s="1"/>
  <c r="O84" i="2"/>
  <c r="R83" i="2" s="1"/>
  <c r="O83" i="2" s="1"/>
  <c r="O9" i="2"/>
  <c r="R8" i="2" s="1"/>
  <c r="O8" i="2" s="1"/>
  <c r="Q76" i="2"/>
  <c r="I76" i="2" s="1"/>
  <c r="O77" i="2"/>
  <c r="R76" i="2" s="1"/>
  <c r="O76" i="2" s="1"/>
  <c r="Q87" i="2"/>
  <c r="I87" i="2" s="1"/>
  <c r="Q116" i="2"/>
  <c r="I116" i="2" s="1"/>
  <c r="O117" i="2"/>
  <c r="R116" i="2" s="1"/>
  <c r="O116" i="2" s="1"/>
  <c r="Q135" i="2"/>
  <c r="I135" i="2" s="1"/>
  <c r="O136" i="2"/>
  <c r="R135" i="2" s="1"/>
  <c r="O135" i="2" s="1"/>
  <c r="R33" i="2"/>
  <c r="O33" i="2" s="1"/>
  <c r="Q33" i="2"/>
  <c r="I33" i="2" s="1"/>
  <c r="R87" i="2"/>
  <c r="O87" i="2" s="1"/>
  <c r="O2" i="2" l="1"/>
  <c r="I3" i="2"/>
  <c r="C10" i="4" s="1"/>
  <c r="C6" i="4" l="1"/>
  <c r="D10" i="4"/>
  <c r="E10" i="4" s="1"/>
  <c r="C7" i="4" s="1"/>
</calcChain>
</file>

<file path=xl/sharedStrings.xml><?xml version="1.0" encoding="utf-8"?>
<sst xmlns="http://schemas.openxmlformats.org/spreadsheetml/2006/main" count="944" uniqueCount="360">
  <si>
    <t>ASPE10</t>
  </si>
  <si>
    <t>S</t>
  </si>
  <si>
    <t>Firma: Projektservis Jičín s.r.o.</t>
  </si>
  <si>
    <t>Soupis prací objektu</t>
  </si>
  <si>
    <t xml:space="preserve">Stavba: </t>
  </si>
  <si>
    <t>961/02</t>
  </si>
  <si>
    <t>BUTOVES - CHODNÍK PODÉL SILNICE III/32842</t>
  </si>
  <si>
    <t>O</t>
  </si>
  <si>
    <t>Rozpočet:</t>
  </si>
  <si>
    <t>0,00</t>
  </si>
  <si>
    <t>15,00</t>
  </si>
  <si>
    <t>21,00</t>
  </si>
  <si>
    <t>3</t>
  </si>
  <si>
    <t>2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</si>
  <si>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</si>
  <si>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</si>
  <si>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</si>
  <si>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</si>
  <si>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</si>
  <si>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</si>
  <si>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</si>
  <si>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</si>
  <si>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</si>
  <si>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</si>
  <si>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</si>
  <si>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</si>
  <si>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</si>
  <si>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</si>
  <si>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</si>
  <si>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</si>
  <si>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</si>
  <si>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</si>
  <si>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</si>
  <si>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</si>
  <si>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014101</t>
  </si>
  <si>
    <t/>
  </si>
  <si>
    <t>POPLATKY ZA SKLÁDKU</t>
  </si>
  <si>
    <t>M3</t>
  </si>
  <si>
    <t>PP</t>
  </si>
  <si>
    <t>VV</t>
  </si>
  <si>
    <t>029112A</t>
  </si>
  <si>
    <t>OSTATNÍ POŽADAVKY - GEODETICKÉ ZAMĚŘENÍ - PLOŠNÉ</t>
  </si>
  <si>
    <t>KPL</t>
  </si>
  <si>
    <t>02943</t>
  </si>
  <si>
    <t>OSTATNÍ POŽADAVKY - VYPRACOVÁNÍ RDS</t>
  </si>
  <si>
    <t>- vypracování realizační dokumentace stavby (RDS) dle potřeba zhotovitele 
- navrhovaná cena 5 000 Kč ( upřesní se dle skutečných požadavků zhotovitele 
stavby a investora)</t>
  </si>
  <si>
    <t>02944</t>
  </si>
  <si>
    <t>OSTAT POŽADAVKY - DOKUMENTACE SKUTEČ PROVEDENÍ V DIGIT FORMĚ</t>
  </si>
  <si>
    <t>- zjednodušená dokumentace skutečného provedení stavby (DSPS) 
- včetně digitálního zpracování na CD 
- situační výkres (po zaměření) skutečného provedení stavby 
- do 10 pracovních dnů od doručení písemné objednávky a podkladů od geodetů 
(pol. 02911A) 
- cena 7000 kč za předpokladu, že skutečné provedení vychází z dokumentace 
SPS+DZS tzn., že stavba byla realizována bez zásadních změn</t>
  </si>
  <si>
    <t>02945A</t>
  </si>
  <si>
    <t>OSTAT POŽADAVKY - GEOMETRICKÝ PLÁN</t>
  </si>
  <si>
    <t>- vypracování oddělovacího geometrického plánu 
- zaměření nové hranice chodníku 
- kompletní provedení včetně všech souvisejících prací</t>
  </si>
  <si>
    <t>03710</t>
  </si>
  <si>
    <t>POMOC PRÁCE ZAJIŠŤ NEBO ZŘÍZ OBJÍŽĎKY A PŘÍSTUP CESTY</t>
  </si>
  <si>
    <t>- zpřístupnění vedlejších pozemků a sousedních nemovitostí během výstavby 
- provizorní dosypání vjezdů  
- zpřístupnění objektů, lávky přes výkopy apod.  
- včetně následného odstranění 
- kompletní provedení včetně všech souvisejících prací</t>
  </si>
  <si>
    <t>7</t>
  </si>
  <si>
    <t>03720</t>
  </si>
  <si>
    <t>POMOC PRÁCE ZAJIŠŤ NEBO ZŘÍZ REGULACI A OCHRANU DOPRAVY</t>
  </si>
  <si>
    <t>- provizorní dopravní značení 
- označení a ohrazení staveniště 
- usměrnění provozu 
- projednání provizorního dopravního značení pro stavbu</t>
  </si>
  <si>
    <t>8</t>
  </si>
  <si>
    <t>03730</t>
  </si>
  <si>
    <t>POMOC PRÁCE ZAJIŠŤ NEBO ZŘÍZ OCHRANU INŽENÝRSKÝCH SÍTÍ</t>
  </si>
  <si>
    <t>- vytyčení všech stávajících inženýrských sítí 
- ověření výšek vedení sítí kopanými sondami (odhad 3x) 
- zajištění ochrany stávajících inženýrských sítí 
- kompletní provedení včetně všech souvisejících prací</t>
  </si>
  <si>
    <t>Zemní práce</t>
  </si>
  <si>
    <t>47</t>
  </si>
  <si>
    <t>11090A</t>
  </si>
  <si>
    <t>VŠEOBECNÉ VYKLIZENÍ OSTATNÍCH PLOCH</t>
  </si>
  <si>
    <t>- úklid a příprava staveniště před stavbou</t>
  </si>
  <si>
    <t>M2</t>
  </si>
  <si>
    <t>KUS</t>
  </si>
  <si>
    <t>11343</t>
  </si>
  <si>
    <t>ODSTRAN KRYTU ZPEVNĚNÝCH PLOCH S ASFALT POJIVEM VČET PODKLADU</t>
  </si>
  <si>
    <t>55</t>
  </si>
  <si>
    <t>12</t>
  </si>
  <si>
    <t>12373</t>
  </si>
  <si>
    <t>ODKOP PRO SPOD STAVBU SILNIC A ŽELEZNIC TŘ. I</t>
  </si>
  <si>
    <t>42</t>
  </si>
  <si>
    <t>12931A</t>
  </si>
  <si>
    <t>ČIŠTĚNÍ PŘÍKOPŮ OD NÁNOSU DO 0,25M3/M</t>
  </si>
  <si>
    <t>M</t>
  </si>
  <si>
    <t>13</t>
  </si>
  <si>
    <t>129946A</t>
  </si>
  <si>
    <t>ČIŠTĚNÍ POTRUBÍ DN DO 400MM</t>
  </si>
  <si>
    <t>14</t>
  </si>
  <si>
    <t>13273</t>
  </si>
  <si>
    <t>HLOUBENÍ RÝH ŠÍŘ DO 2M PAŽ I NEPAŽ TŘ. I</t>
  </si>
  <si>
    <t>15</t>
  </si>
  <si>
    <t>13373</t>
  </si>
  <si>
    <t>HLOUBENÍ ŠACHET ZAPAŽ I NEPAŽ TŘ. I</t>
  </si>
  <si>
    <t>60</t>
  </si>
  <si>
    <t>ULOŽENÍ SYPANINY DO NÁSYPŮ SE ZHUTNĚNÍM</t>
  </si>
  <si>
    <t>17</t>
  </si>
  <si>
    <t>17481</t>
  </si>
  <si>
    <t>ZÁSYP JAM A RÝH Z NAKUPOVANÝCH MATERIÁLŮ</t>
  </si>
  <si>
    <t>43</t>
  </si>
  <si>
    <t>18</t>
  </si>
  <si>
    <t>18110</t>
  </si>
  <si>
    <t>ÚPRAVA PLÁNĚ SE ZHUTNĚNÍM V HORNINĚ TŘ. I</t>
  </si>
  <si>
    <t>19</t>
  </si>
  <si>
    <t>18130</t>
  </si>
  <si>
    <t>ÚPRAVA PLÁNĚ BEZ ZHUTNĚNÍ</t>
  </si>
  <si>
    <t>56</t>
  </si>
  <si>
    <t>18220A</t>
  </si>
  <si>
    <t>ROZPROSTŘENÍ ORNICE VE SVAHU</t>
  </si>
  <si>
    <t>20</t>
  </si>
  <si>
    <t>18241A</t>
  </si>
  <si>
    <t>ZALOŽENÍ TRÁVNÍKU RUČNÍM VÝSEVEM</t>
  </si>
  <si>
    <t>Základy</t>
  </si>
  <si>
    <t>21</t>
  </si>
  <si>
    <t>21461</t>
  </si>
  <si>
    <t>SEPARAČNÍ GEOTEXTILIE</t>
  </si>
  <si>
    <t>57</t>
  </si>
  <si>
    <t>28999</t>
  </si>
  <si>
    <t>OPLÁŠTĚNÍ (ZPEVNĚNÍ) Z FÓLIE</t>
  </si>
  <si>
    <t>Vodorovné konstrukce</t>
  </si>
  <si>
    <t>22</t>
  </si>
  <si>
    <t>465512</t>
  </si>
  <si>
    <t>DLAŽBY Z LOMOVÉHO KAMENE NA MC</t>
  </si>
  <si>
    <t>44</t>
  </si>
  <si>
    <t>Komunikace</t>
  </si>
  <si>
    <t>24</t>
  </si>
  <si>
    <t>56330</t>
  </si>
  <si>
    <t>VOZOVKOVÉ VRSTVY ZE ŠTĚRKODRTI</t>
  </si>
  <si>
    <t>25</t>
  </si>
  <si>
    <t>572211</t>
  </si>
  <si>
    <t>SPOJOVACÍ POSTŘIK Z ASFALTU DO 0,5KG/M2</t>
  </si>
  <si>
    <t>26</t>
  </si>
  <si>
    <t>574A03</t>
  </si>
  <si>
    <t>ASFALTOVÝ BETON PRO OBRUSNÉ VRSTVY ACO 11</t>
  </si>
  <si>
    <t>27</t>
  </si>
  <si>
    <t>574C05</t>
  </si>
  <si>
    <t>ASFALTOVÝ BETON PRO LOŽNÍ VRSTVY ACL 16</t>
  </si>
  <si>
    <t>28</t>
  </si>
  <si>
    <t>582611</t>
  </si>
  <si>
    <t>KRYTY Z BETON DLAŽDIC SE ZÁMKEM ŠEDÝCH TL 60MM DO LOŽE Z KAM</t>
  </si>
  <si>
    <t>29</t>
  </si>
  <si>
    <t>58261A</t>
  </si>
  <si>
    <t>KRYTY Z BETON DLAŽDIC SE ZÁMKEM BAREV RELIÉF TL 60MM DO LOŽE Z KAM</t>
  </si>
  <si>
    <t>30</t>
  </si>
  <si>
    <t>58910</t>
  </si>
  <si>
    <t>VÝPLŇ SPAR ASFALTEM</t>
  </si>
  <si>
    <t>Přidružená stavební výroba</t>
  </si>
  <si>
    <t>58</t>
  </si>
  <si>
    <t>711116</t>
  </si>
  <si>
    <t>IZOLACE BĚŽN KONSTR PROTI ZEM VLHK Z MĚKČ PVC</t>
  </si>
  <si>
    <t>Potrubí</t>
  </si>
  <si>
    <t>31</t>
  </si>
  <si>
    <t>87444A</t>
  </si>
  <si>
    <t>POTRUBÍ Z TRUB PLASTOVÝCH ODPADNÍCH DN DO 250MM</t>
  </si>
  <si>
    <t>32</t>
  </si>
  <si>
    <t>87446</t>
  </si>
  <si>
    <t>POTRUBÍ Z TRUB PLASTOVÝCH ODPADNÍCH DN DO 400MM</t>
  </si>
  <si>
    <t>33</t>
  </si>
  <si>
    <t>ŠACHTY KANALIZAČNÍ PLASTOVÉ D 500MM</t>
  </si>
  <si>
    <t>36</t>
  </si>
  <si>
    <t>89712</t>
  </si>
  <si>
    <t>VPUSŤ KANALIZAČNÍ ULIČNÍ KOMPLETNÍ Z BETONOVÝCH DÍLCŮ</t>
  </si>
  <si>
    <t>35</t>
  </si>
  <si>
    <t>89921</t>
  </si>
  <si>
    <t>VÝŠKOVÁ ÚPRAVA POKLOPŮ</t>
  </si>
  <si>
    <t>- úprava poklopů do výšky nového povrchu   
- kompletní provedení včetně všech souvisejících prací</t>
  </si>
  <si>
    <t>34</t>
  </si>
  <si>
    <t>89923</t>
  </si>
  <si>
    <t>VÝŠKOVÁ ÚPRAVA KRYCÍCH HRNCŮ</t>
  </si>
  <si>
    <t>- úprava do výšky nového povrchu - celkem 1ks 
- kompletní provedení včetně všech souvisejících prací</t>
  </si>
  <si>
    <t>Ostatní konstrukce a práce</t>
  </si>
  <si>
    <t>46</t>
  </si>
  <si>
    <t>914162</t>
  </si>
  <si>
    <t>DOPRAVNÍ ZNAČKY ZÁKLADNÍ VELIKOSTI HLINÍKOVÉ FÓLIE TŘ 1 - MONTÁŽ S PŘEMÍSTĚNÍM</t>
  </si>
  <si>
    <t>51</t>
  </si>
  <si>
    <t>915111</t>
  </si>
  <si>
    <t>VODOROVNÉ DOPRAVNÍ ZNAČENÍ BARVOU HLADKÉ - DODÁVKA A POKLÁDKA</t>
  </si>
  <si>
    <t>52</t>
  </si>
  <si>
    <t>915211</t>
  </si>
  <si>
    <t>VODOROVNÉ DOPRAVNÍ ZNAČENÍ PLASTEM HLADKÉ - DODÁVKA A POKLÁDKA</t>
  </si>
  <si>
    <t>37</t>
  </si>
  <si>
    <t>917211</t>
  </si>
  <si>
    <t>ZÁHONOVÉ OBRUBY Z BETONOVÝCH OBRUBNÍKŮ ŠÍŘ 50MM</t>
  </si>
  <si>
    <t>38</t>
  </si>
  <si>
    <t>917224</t>
  </si>
  <si>
    <t>SILNIČNÍ A CHODNÍKOVÉ OBRUBY Z BETONOVÝCH OBRUBNÍKŮ ŠÍŘ 150MM</t>
  </si>
  <si>
    <t>39</t>
  </si>
  <si>
    <t>919113</t>
  </si>
  <si>
    <t>ŘEZÁNÍ ASFALTOVÉHO KRYTU VOZOVEK TL DO 150MM</t>
  </si>
  <si>
    <t>63</t>
  </si>
  <si>
    <t>936313</t>
  </si>
  <si>
    <t>DROBNÉ DOPLŇK KONSTR BETON MONOLIT DO C16/20</t>
  </si>
  <si>
    <t>40</t>
  </si>
  <si>
    <t>93811</t>
  </si>
  <si>
    <t>OČIŠTĚNÍ ASFALTOVÝCH VOZOVEK UMYTÍM VODOU</t>
  </si>
  <si>
    <t>- očištění přilehlé asfaltové komunikace III/32842, případně III/32834 od nečistot stavbou vzniklých  
- 1x v průběhu stavby, 1x na konci stavby (nebude-li situace vyžadovat častěji) 
2x 1500m2 = 3000m2</t>
  </si>
  <si>
    <t>61</t>
  </si>
  <si>
    <t>62</t>
  </si>
  <si>
    <t>96626A</t>
  </si>
  <si>
    <t>BOURÁNÍ KONSTRUKCÍ ZE ŽELEZOBETONU</t>
  </si>
  <si>
    <t>odstranění stávajících vtokových/výtokových objektů v místě nových spojovacích šachet 
odvoz na k tomu určenou skládku zhotovitele stavby</t>
  </si>
  <si>
    <t>966346</t>
  </si>
  <si>
    <t>BOURÁNÍ PROPUSTŮ Z TRUB DN DO 400MM</t>
  </si>
  <si>
    <t>SO 100.2</t>
  </si>
  <si>
    <t>Komunikace - Etapa II.</t>
  </si>
  <si>
    <t>- Odpad (stavbou nevyužitý materiál) bude předán přednostně k recyklaci, 
případně do jiného zařízení pro nakládání s odpady. 
- Odvoz včetně příslušné dopravy, naložení a složení materiálu. 
- Při nakládání s odpady je nutné řídit se zákonem č. 541/2020 Sb. o odpadech. 
- Zatřízení přebytečných materiálů dle vyhl. č.8/2021 Sb. 
96626A       beton                  2,0 m3 
12373         zemina/štěrk      75,7 m3  
ostatní vytěžené materiály budou využity do podkladních vstev, tělesa chodníku a zásypu zatrubnění v místě stavby, jedná se zejména o štěrkové, asfaltové konstrukce a zeminu</t>
  </si>
  <si>
    <t>- zaměření skutečného provedení stavby ke kolaudaci 
- upřesnění ceny na základě cenové nabídky zhotovitele godetického zaměření 
- kompletní provedení včetně všech souvisejících prací  
- cca 2500 m2 (včetně vozovky) = 0,30 HA</t>
  </si>
  <si>
    <t>11332A</t>
  </si>
  <si>
    <t>ODSTRANĚNÍ PODKLADŮ ZPEVNĚNÝCH PLOCH Z KAMENIVA NESTMELENÉHO</t>
  </si>
  <si>
    <t>- odstranění štěrkového krytu včetně podkladu 
- vjezdy k nemovitostem (26+13+13) m2 = 52m2 
- uvažovaná tl. kce 0,35m  
0,35 m x 52 m2 = 18,2 m3 
odtěžený štěrkový materiál se využije do podkladu nového chodníku 
dočasně se uloží na mezideponii, kterou si zajistí zhotovitel stavby po domluvě s investorem</t>
  </si>
  <si>
    <t>- okraj vozovky se rovně ořízne (cca 0,2m) od stávajícího okraje 
- materiál se rozdrtí a uloží na dočasnou mezideponii, kterou si zajistí zhotovitel po domluvě s investorem, dále se využije do podkladních vrstev nového chodníku 
- 0,2m (šířka) x 149 m = 29,8 m2 
- uvažovaná tl. kce k odstranění 0,3m 
29,8 m2 x 0,3 m = 8,94 m3 x 1,1 = 10 m3 
kompletní provedení včetně všech souvisejících prací</t>
  </si>
  <si>
    <t>- odkop pro konstrukci navrženého chodníku - (viz příčné řezy) = 135 m3 
- šířka chodníku  1,4 m (+obruby 0,15-0,2m)  
- délka chodníku: 149 m  
- 135 m3 / 149m = 0,91 m2 (prům. plocha odkopu na 1m délky v příčném řezu) 
- odtěžený zemní materiál se uloží na dočasnou mezideponii zhotovitele stavby  
(místo se určí po domluvě s investorem) 
- následně se zemina použije pro zásyp zatrubněného příkopu a vytvoření nového tělesa chodníku celkem 59,3m3 (pol. 17110A) 
- přebytečných 75,7 m3 materiálu se odveze do zařízení určeného pro nakládání s příslušnými odpady (zajistí zhotovitel stavby)</t>
  </si>
  <si>
    <t>- pročištění stávajících příkopů 
- přesný rozsah se upřesní při stavbě investorem a projektantem stavby  
- uvažovaný celkový rozsah příkopů k pročištění:  50 m (příkop od drážního pozemku po novou spojovací šachtu zatrubněného příkopu), pročištění před osazením zatrubňovací trubky 
- odtěžený materiál bude odvezen na k tomu určenou skládku, kterou si zajistí zhotovitel stavby, včetně skládkovného</t>
  </si>
  <si>
    <t>- pročištění stávajícícho zatrubnění v délce cca 105m (od konce úseku k místu výtoku, resp. nové spojovací šachty zatrubněného příkopu) 
- čištění včetně stávající uliční vpusti 
odstraněný materiál odveze na k tomu určenou skládku zhotovitele stavby, včetně skládkovného</t>
  </si>
  <si>
    <t>- hloubení rýh pro přípojky nových uličních vpustí  
- UV 2: 3,5m 
- UV 3: 1,5m  
- přípojka od žlabu z polymerbetonu: 1,5m 
- přípojka ze dvora od č.p. 53: 10m 
celkem přípojky: (3,5+1,5+1,5+10)m = 16,5 m 
rýhy: 16,5m x 0,6m x 1,0m = 10 m3 
- odtěžený zemní materiál se uloží na dočanou mezideponii zhotovitele stavby (míste se určí po domluvě s investorem) 
- následně se materiál využije na stavbě do zásypu zatrubněného příkopu a tvorby tělesa nového chodníku 
- kompletní provedení včetně všech souvisejících prací</t>
  </si>
  <si>
    <t>výkop pro spojovací šachtu v místě napojení nového zatrubnění: (1,5x1,5x1,5)m = 3,5 m3 
výkop pro vpusti: 2x (1x1x1,5)m = 3,0 m3 
- odtěžený zemní materiál se uloží na dočanou mezideponii zhotovitele stavby (míste se určí po domluvě s investorem) 
- následně se materiál využije na stavbě do zásypu zatrubněného příkopu a tvorby tělesa nového chodníku 
- kompletní provedení včetně všech souvisejících prací</t>
  </si>
  <si>
    <t>17110A</t>
  </si>
  <si>
    <t>- vytvoření zemního tělesa chodníku, úprava za obrubou  
- hutnění po vrstvách  
- kompletní provedení včetně všech souvisejících prací  
- celkový potřebný objem zeminy do násypů pro chodník v rámci druhé etapy je 122 m3 (výpočet z příčných řezů),  
- ohumusování sejmutou ornicí z mezideponie : 171m2 (plocha zelených pásů k ohumusování) x 0,1m (tl.ohumusování) = 18 m3 (sejmutá ornice v rámci první etapy) 
122m3 - 18m3 = 104 m3 (potřebný zemní materiál) 
- vhodný materiál z výkopů stavby uložený na mezideponii (11332A = 18,2 m3, 11343 = 10 m3, 12373 = 59,3 m3, 13273 = 10m3, 13373 = 6,5 m3)  = 104m3 
104 m3 (potřeba) - 104m3 (z mezideponie) = 0 m3 (materiál není nutné dokupovat, pouze se doveze z mezideponie 104m3 materiálu ze stavby) 
kompletní provedení včetně všech souvisejících prací</t>
  </si>
  <si>
    <t>- zásyp rýh pro odvodnění  - přípojky nových uličních vpustí 
- UV 2: 3,5m 
- UV 3: 1,5m  
- přípojka od žlabu z polymerbetonu: 1,5m 
- přípojka ze dvoča od č.p. 53: 10m 
celkem přípojky: (3,5+1,5+1,5+10)m = 16,5 m 
přípojky: 16,5m x 0,6m x 1,0m = 10 m3</t>
  </si>
  <si>
    <t>- plocha úpravy okraje vozovky silnice III/32842 ("příštět") =  12m2(od přejezdu k rozšíření vozovky) + 120m2 (rozšíření podél chodníku) = 132 m2 
- délka chodníku: 149m, šířka chodníku 1,4m (lokálně rozšířen dle podezdívky) + obruby 0,15-0,2m  
- plocha nového chodníku vč. rozšíření pod obrubou: 149m x 1,8m = 269 m2 
celkem: 132m2 + 269 m2  = 401 m2 x 1,1 = 441 m2 
kompletní provedení včetně všech souvisejících prací</t>
  </si>
  <si>
    <t>- kompletní provedení včetně všech souvisejících prací  
- úprava povrchu nově zřízeného tělesa chodníku a přilehlých ploch, včetně terénu stavbou poškozeného  
- včetně ruční úpravy terénu za obrubami chodníku, uhrabání, vybrání kamenů apod.  
171 m2  (zelený pás za obrubou od ZÚ II.etapy do cca km 0,280)</t>
  </si>
  <si>
    <t>- nakládka, dovoz z mezideponie zhotovitele stavby a následné rozprostření ornice na ohumusování  
svahů nového tělesa chodníku a příkopů  
- viz položka 12110A  z etapy I. - 17m3 ornice z mezideponie investora 
- kompletní provedení včetně všech souvisejících prací</t>
  </si>
  <si>
    <t>- osetí travním semenem v prostoru úpravy tělesa nového chodníku (viz pol. 18130) = 171 m2 
- včetně zálivky oseté plochy v průběhu a na konci stavby</t>
  </si>
  <si>
    <t>- zpevnění z tkané geotextilie (polypropylen PP) s funkcí výztužnou, separační a filtrační 
- pevnost v tahu min 60 kN/m příčně i podélně 
- plošná hmotnost min 285 g/m2 
- kompletní provedení včetně všech souvisejících prací 
- uložení na zemní pláň 
- uložení včetně všech nutných přesahů a zalomení, ukotvení 
- plocha viz pol. 18110 
441 m2 x 1,05 (přesahy, zalomení) = 463 m2</t>
  </si>
  <si>
    <t>- folie určená pro zpevnění a proti prorůstání plevele  
- pod nový štěrkový vjezd v km  0,255 = 20 m2</t>
  </si>
  <si>
    <t>- odláždění vtokových a výtokových čel z kamene, osazení do malty, vyspárování  
- odláždění části koryt před vtoky a za výtoky  
2,5 m2  - výtok zatrubněného příkopu 
uvažovaná tloušťka 0,25m = 2,5 m2 x 0,25m = 0,625 m3 x 1,1 = 0,7 m3</t>
  </si>
  <si>
    <t>23</t>
  </si>
  <si>
    <t>561401</t>
  </si>
  <si>
    <t>KAMENIVO ZPEVNĚNÉ CEMENTEM TŘ. I</t>
  </si>
  <si>
    <t>- zesílení chodníku v místech vjezdů na sousední pozemek  
- kompletní provedení včetně všech souvisejících prací 
- tloušťka konstrukce 0,10m 
- beton C8/10 
(12+11+10+8+8)m2 = 49 m2 
49m2 x 0,1m = 4,9 m3 x 1,1 = 5,4 m3</t>
  </si>
  <si>
    <t>CHODNÍK: 
materiál ŠDA 0/32 v tl. 250mm 
149m délka, 1,4m šířka + (obruby 0,15-0,2m), 149m x 1,6m = 238,4 m2 x 0,25m = 59,6 m3 x 1,05 = 63 m3 
ASFALTOVÝ PŘÍŠTĚT 
uvažovaná vrstva ŠDA do 0,42m 
(12+120)m2 =132m2 x 0,42m = 56 m3 x 1,05 = 59 m3 
(z toho (30%) = 18 m3 ŠDA 0/63 v tl. 0,25m) 
ŠTĚRKOVÝ VJEZD: 
km 0,255 20m2  x 0,2m (uvažovaná tl. štěrkové kce) = 4 m3 
Případné další nutné dosypávky 2m3 
CELKEM:  
63 m3 + 59 m3 + 4 m3 + 2 m3= 128 m3   
- materiál ŠDA  z nákupu 
- kompletní provedení včetně všech souvisejících prací (nákup, dovoz, uložení, hutnění, atp...)</t>
  </si>
  <si>
    <t>- plocha úpravy okraje vozovky silnice III/32842 ("příštěty") = (12 + 120) m2 = 132 m2 x 1,1 = 145 m2 
- spojovací postřik mezi asfaltové vrstvy ACL a ACP 0,3kg/m2 
- pokládka dle technologického postupu</t>
  </si>
  <si>
    <t>- plocha úpravy okraje vozovky silnice III/32842 ("příštěty") =  (12 + 120) m2 = 132 m2  
- šířka příštětu je proměnná - viz situace, příčné řezy 
- tloušťka ACO 11 60mm 
- pokládka dle technologického postupu 
- doasfaltování k nové obrubě 
132 m2 x 0,06 m = 7,92 m3 x 1,1 = 9 m3</t>
  </si>
  <si>
    <t>- plocha úpravy okraje vozovky silnice III/32842 ("příštěty") = (12 + 120) m2 = 132 m2 
- tloušťka ACL16  70mm 
- pokládka dle technologického postupu 
132 m2 x 0,07m = 9,24 m3 x 1,15 = 11 m3</t>
  </si>
  <si>
    <t>- zámková dlažba betonová, 3 formáty, (100x200, 200x200, 300x200) 
- barva šedá 
- tl. dlaždic 0,06m 
- včetně DK 4/8 40mm 
- kompletní provedení včetně všech souvisejících prací 
- šířka chodníku (bez obrub) = 1,40m, délka 149m (plocha 209m2) 
209 m2 x 1,04 (prořez) = 217 m2 - varovné pásy 16 m2 = 201 m2 
- kompletní provedení včetně všech souvisejících prací</t>
  </si>
  <si>
    <t>- varovné a signální pásy:  
- na začátku a konci chodníku, u snížení obruby ve vjezdech, v místě pro přecházení  
- šířka 0,4m, tloušťka 0,06m 
- osazení do lože z kameniva DK 4/8 40 mm 
- dlažba musí plnit NV 163/2002 Sb. a TN TZÚS 12.03.04. - 06. 
- betonová zámková dlažba, reliéfní, vizuálně kontrastní - červená barva 
- kompletní provedení včetně všech souvisejících prací 
celkem: (1,2+2+3+3+2,5+2,5+1,2)m2 = 15,4x 1,05 = 16 m2</t>
  </si>
  <si>
    <t>- vyplnění spar stálepružnou, asfaltovou zálivkou  se zadrcením  
- napojení na stávající asfalt 
(60+100)m = 160m x 1,1 = 176 m</t>
  </si>
  <si>
    <t>Nopová folie - osazení podél stávajících podezdívek plotů 
80m délky na konci úseku  
uvažovaná šířka pásu nopové folie 0,5m  
80 x 0,5 = 40 m2 
kompletní provedení včetně všech souvisejících prací</t>
  </si>
  <si>
    <t>- přípojky od uličních vpustí do zaústění (zatrubněný příkop)   
UV2 3,5m 
UV3 1,5m 
přípojka od žlabu z polymerbetonu 1,5m 
přípojka ze dvora č.p. 53 10m 
celkem: (3,5+1,5+1,5+10)m = 16,5 m x 1,1 = 18 m 
- kompletní provedení včetně všech souvisejících prací  
- včetně podsypu a obsypu tříděným pískem se zhutněním, uložení a napojení 
- materiál PEHD, DN 250, SN8</t>
  </si>
  <si>
    <t>- zatrubnění příkopů 
44m od spojovací šachty na konci stávajícího zatrubnění po výtokový objekt před žel. tratí 
zatrubnění z plastového potrubí DN 400, SN 12,  
kompletní provedení, včetně všech souvisejících prací (podsyp a obsyp tříděným pískem se zhutněním, uložení, napojení ...)</t>
  </si>
  <si>
    <t>894857</t>
  </si>
  <si>
    <t>1x km 0,262 - v místě prodloužení stávajícího zatrubnění 
včetně osazení poklopu  
kompletní provedení včetně všech souvisejících prací 
Poznámka:  
V km 0,252 se nachází stávající příčný propustek pod silnicí DN 700(betonový). V místě zatrubnění přilehlého příkopu bude nutné realizovat napojovací šachtu k zajištění výtoku tohoto příčného propustku, resp. v případě realizace chodníku v předstihu oproti komunikaci, je nutné propustek realizovat již v průběhu prací na chodníku. Propustek včetně šachty je započítán v projektu komunikace (samostatná investice SS KHK).  
Kontakt na projektanta komunikace: Bc. Lenka Ledvinková, 725601941, lenka.ledvinkova@prodin.cz</t>
  </si>
  <si>
    <t>- zřízení nových ulíčních vpustí UV2, UV3 
- umístění UV2 v nejnižším místě podélného sklonu 
- přesné umístění UV3 se odsouhlasí při stavbě projektantem a investorem 
- kompletní provedení včetně všech souvisejících prací 
- včetně obyspu, umístění do správné výškové polohy - viz koordinační situace 
- osazení koše na hrubé nečistoty 
celkem 2ks + 1ks rez.</t>
  </si>
  <si>
    <t>za přejezdem, posun SDZ 2 ks  
osazení mimo nový chodník  
uložení do patek</t>
  </si>
  <si>
    <t>- předznačení barvou VDZ V4 0,125 na konci úseku - oddělení zpevněné krajnice od vozovky 
- celková délka 97m v tl. 0,125m = 12,1 m2 x 1,1 = 13,4 m2</t>
  </si>
  <si>
    <t>- VDZ V4 0,125 na konci úseku - oddělení zpevněné krajnice od vozovky 
- celková délka 97m v tl. 0,125m = 12,1 m2 x 1,1 = 13,4 m2</t>
  </si>
  <si>
    <t>- betonové záhonové obruby 1000/250/50 (d/v/š) 
- záhonová obruba v místě mimo zástavbu bude na jedné straně tvořit vodicí linii (+0,06m oproti dlažbě chodníku) 
- kompletní provedení včetně všech souvisejících prací (dovoz, uložení do lože, řezání apod.) 
- uložení do betonového lože C20/25 n xF3 (ČSN 736131) 
65m + 20m (vjezdy) + 20m (nahrazení podezdívky - upřesní se při stavbě) = 105m x 1,05 = 110 m</t>
  </si>
  <si>
    <t>- betonové silniční obruby 1000/250/150 (d/v/š) 
- kompletní provedení včetně všech souvisejících prací (dovoz, uložení, řezání apod.) 
- včetně uložení do betonového lože C20/25 n xf3 (ČSN 736131) 
150m x 1,05 = 158 m</t>
  </si>
  <si>
    <t>- řezání stávajícího okraje asfaltové vozovky v místech příštětu a nového obrubníku   
- rovné oříznutí okraje, proříznutí spáry před zalitím asfaltovou zálivkou 
- napojení na stávající asfalt 
2x (60+100)m = 320m x 1,1 = 352 m</t>
  </si>
  <si>
    <t>59</t>
  </si>
  <si>
    <t>93543</t>
  </si>
  <si>
    <t>ŽLABY Z DÍLCŮ Z POLYMERBETONU SVĚTLÉ ŠÍŘKY DO 200MM VČETNĚ MŘÍŽÍ</t>
  </si>
  <si>
    <t>osazení za vjezdem v km 0,290  
včetně osazení litinové mříže  
napojení do stávajícího zatrubněného příkopu 
kompletní provedení včetně všech souvisejících prací</t>
  </si>
  <si>
    <t>- případné drobné dobetonávky mezi obrubou a podezdívkou, dobetonávky ve vjezdech apod.</t>
  </si>
  <si>
    <t>III/328 42 Kacákova Lhota - Tuř</t>
  </si>
  <si>
    <t>SO 106</t>
  </si>
  <si>
    <t>Butoves (intravilán) - PP11, PŘP3</t>
  </si>
  <si>
    <t>014111</t>
  </si>
  <si>
    <t>A</t>
  </si>
  <si>
    <t>POPLATKY ZA SKLÁDKU TYP S-IO (INERTNÍ ODPAD)</t>
  </si>
  <si>
    <t>[zemina, štěrk]</t>
  </si>
  <si>
    <t>z pol. 13173 
9,9 =9,900 [A] 
z pol. 13273 
25,632=25,632 [B] 
Celkem: A+B=35,532 [C]</t>
  </si>
  <si>
    <t>TS</t>
  </si>
  <si>
    <t>zahrnuje veškeré poplatky provozovateli skládky související s uložením odpadu na skládce.</t>
  </si>
  <si>
    <t>014121</t>
  </si>
  <si>
    <t>POPLATKY ZA SKLÁDKU TYP S-OO (OSTATNÍ ODPAD)</t>
  </si>
  <si>
    <t>[betony, šachty, obruby]</t>
  </si>
  <si>
    <t>96615 
7,56 =7,560 [A] 
966346 
14 * 0,033 =0,462 [B] 
96636 
9 * 0,118 =1,062 [C] 
Celkem: A+B+C=9,084 [D]</t>
  </si>
  <si>
    <t>13173</t>
  </si>
  <si>
    <t>HLOUBENÍ JAM ZAPAŽ I NEPAŽ TŘ. I</t>
  </si>
  <si>
    <t>odměřeno z výkresové části D.1.1</t>
  </si>
  <si>
    <t>Betonová kanalizační šachta DN 1000 
(1,5 * 1,5 * 2,2) * 2  =9,900 [A] 
Celkem: A=9,900 [B]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</si>
  <si>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</si>
  <si>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PP 11 km 2,635 
Zemní práce pro vyhloubení zajišťovacích prahů 
(2,4 * 0,3 * 0,6) * 1 =0,432 [A] 
PP 11 km 2,635 
(1,20 * 1,5 * 14) =25,200 [B] 
Celkem: A+B=25,632 [C]</t>
  </si>
  <si>
    <t>17120</t>
  </si>
  <si>
    <t>ULOŽENÍ SYPANINY DO NÁSYPŮ A NA SKLÁDKY BEZ ZHUTNĚNÍ</t>
  </si>
  <si>
    <t>z pol. 13173 
9,9 =9,900 [A] 
z pol. 13273 
25,632 =25,632 [B] 
Celkem: A+B=35,532 [C]</t>
  </si>
  <si>
    <t>položka zahrnuje:  
- kompletní provedení zemní konstrukce do předepsaného tvaru  
- ošetření úložiště po celou dobu práce v něm vč. klimatických opatření  
- ztížení v okolí vedení, konstrukcí a objektů a jejich dočasné zajištění  
- ztížení provádění ve ztížených podmínkách a stísněných prostorech  
- ztížené ukládání sypaniny pod vodu  
- ukládání po vrstvách a po jiných nutných částech (figurách) vč. dosypávek  
- spouštění a nošení materiálu  
- úprava, očištění a ochrana podloží a svahů  
- svahování,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</si>
  <si>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17380</t>
  </si>
  <si>
    <t>ZEMNÍ KRAJNICE A DOSYPÁVKY Z NAKUPOVANÝCH MATERIÁLŮ</t>
  </si>
  <si>
    <t>odměřeno z výkresové části D.1.1  
Únosný podklad pod krajnice - nezámrzný materiál, zhutněno -  prům. tl.100 mm</t>
  </si>
  <si>
    <t>(17,7 + 60,8 + 18,9 + 8,5 + 21,8 + 56,5 + 58,5 + 7) * 0,31 * 0,1 =7,741 [A]</t>
  </si>
  <si>
    <t>PP 11 km 2,635 
zpětný zásyp  
(1,20 * 0,7 * 14) =11,760 [A] 
Betonová kanalizační šachta DN 1000 
(0,5 * 0,5 * 2,2) * 2  =1,100 [B] 
Celkem: A+B=12,86 [C]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</si>
  <si>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</si>
  <si>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</si>
  <si>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</si>
  <si>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PP 11 km 2,635 
štěrkopísk.podsyp pod trubku  
(1,20 * 0,1 * 14) =1,680 [A] 
obsyp potrubí 
(1,20 * 0,7 * 14) =11,760 [B] 
Celkem: A+B=13,440 [C]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</si>
  <si>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a výplň jam a prohlubní v podloží  
- úprava, očištění, ochrana a zhutnění podloží  
- svahování, hutnění a uzavírání povrchů svahů  
- zřízení lavic na svazích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- zemina vytlačená potrubím o DN do 180mm se od kubatury obsypů neodečítá</t>
  </si>
  <si>
    <t>123</t>
  </si>
  <si>
    <t>451312</t>
  </si>
  <si>
    <t>PODKLADNÍ A VÝPLŇOVÉ VRSTVY Z PROSTÉHO BETONU C12/15</t>
  </si>
  <si>
    <t>odměřeno z výkresové části D.1.1  
Podkladní beton C12/15 - Xo tl. 100 mm</t>
  </si>
  <si>
    <t>PŘP3 km 2,641 55 
(8 * 1,6) * 0,1 =1,280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</si>
  <si>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</t>
  </si>
  <si>
    <t>451315</t>
  </si>
  <si>
    <t>PODKLADNÍ A VÝPLŇOVÉ VRSTVY Z PROSTÉHO BETONU C30/37</t>
  </si>
  <si>
    <t>odměřeno z výkresové části D.1.1  
Dlažba z lomového kamene do bet.lože tl.100 mm C30/37-XF3,XC4 s vyspárováním tl 200 mm</t>
  </si>
  <si>
    <t>PP 11 km 2,635 
((2,4 * 1,5) - (0,2 * 0,2 * 3,14)) * 0,1 =0,347 [A] 
Celkem: A= 0,347 [B]</t>
  </si>
  <si>
    <t>451324</t>
  </si>
  <si>
    <t>PODKL A VÝPLŇ VRSTVY ZE ŽELEZOBET DO C25/30</t>
  </si>
  <si>
    <t>odměřeno z výkresové části D.1.1  
Betonová deska C20/25 – XF3 tl. 100 mm</t>
  </si>
  <si>
    <t>PŘP3 km 2,641 55 
(8 * 1,8) * 0,1 =1,440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</si>
  <si>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 
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 
zeminou nebo kamenivem,  
- případné zřízení spojovací vrstvy u základů,  
- úpravy pro osazení zařízení ochrany konstrukce proti vlivu bludných proudů</t>
  </si>
  <si>
    <t>451366</t>
  </si>
  <si>
    <t>VÝZTUŽ PODKL VRSTEV Z KARI-SÍTÍ</t>
  </si>
  <si>
    <t>T</t>
  </si>
  <si>
    <t>odměřeno z výkresové části D.1.1  
kari síť 150x150x6 mm</t>
  </si>
  <si>
    <t>PŘP3 km 2,641 55 
1,44 * 0,06 =0,086 [A]</t>
  </si>
  <si>
    <t>položka zahrnuje:  
- dodání betonářské výztuže v požadované kvalitě, stříhání, řezání, ohýbání a spojování do všech požadovaných tvarů (vč. armakošů) a uložení s požadovaným zajištěním polohy a krytí výztuže betonem  
- veškeré svary nebo jiné spoje výztuže  
- pomocné konstrukce a práce pro osazení a upevnění výztuže  
- zednické výpomoci pro montáž betonářské výztuže  
- úpravy výztuže pro osazení doplňkových konstrukcí  
- ochranu výztuže do doby jejího zabetonování  
- veškerá opatření pro zajištění soudržnosti výztuže a betonu  
- vodivé propojení výztuže, které je součástí ochrany konstrukce proti vlivům bludných proudů, vyvedení do měřících skříní nebo míst pro měření bludných proudů  
- povrchovou antikorozní úpravu výztuže  
- separaci výztuže</t>
  </si>
  <si>
    <t>45157</t>
  </si>
  <si>
    <t>PODKLADNÍ A VÝPLŇOVÉ VRSTVY Z KAMENIVA TĚŽENÉHO</t>
  </si>
  <si>
    <t>odměřeno z výkresové části D.1.1  
Podklad nebo podsyp ze štěrkopísku ŠP tl 100 mm - pod zajišťovací prahy</t>
  </si>
  <si>
    <t>PP 11 km 2,635 
(2,4 * 0,3) * 1 * 0,1 =0,072 [A] 
Betonová kanalizační šachta DN 1000 
(1,5 * 1,5 * 0,2) * 2  =0,900 [B] 
Celkem: A+B=0,972 [C]</t>
  </si>
  <si>
    <t>položka zahrnuje dodávku předepsaného kameniva, mimostaveništní a vnitrostaveništní dopravu a jeho uložení  
není-li v zadávací dokumentaci uvedeno jinak, jedná se o nakupovaný materiál</t>
  </si>
  <si>
    <t>451573</t>
  </si>
  <si>
    <t>VÝPLŇ VRSTVY Z KAMENIVA TĚŽENÉHO, INDEX ZHUTNĚNÍ ID DO 0,9</t>
  </si>
  <si>
    <t>odměřeno z výkresové části D.1.1  
Hutněný zásyp I=0,8 až 0,9, hutněno po 300 mm</t>
  </si>
  <si>
    <t>PŘP3 km 2,641 55 
8 * (0,34 * 2) =5,440 [A]</t>
  </si>
  <si>
    <t>PP 11 km 2,635 
((2,4 * 1,5) - (0,2 * 0,2 * 3,14)) * 0,2 =0,695 [A] 
Celkem: A=0,695 [B]</t>
  </si>
  <si>
    <t>položka zahrnuje:  
- nutné zemní práce (svahování, úpravu pláně a pod.)  
- zřízení spojovací vrstvy  
- zřízení lože dlažby z cementové malty předepsané kvality a předepsané tloušťky  
- dodávku a položení dlažby z lomového kamene do předepsaného tvaru  
- spárování, těsnění, tmelení a vyplnění spar MC případně s vyklínováním  
- úprava povrchu pro odvedení srážkové vody  
- nezahrnuje podklad pod dlažbu, vykazuje se samostatně položkami SD 45</t>
  </si>
  <si>
    <t>467315</t>
  </si>
  <si>
    <t>STUPNĚ A PRAHY VODNÍCH KORYT Z PROSTÉHO BETONU C30/37</t>
  </si>
  <si>
    <t>odměřeno z výkresové části D.1.1  
Zajišťovací práh z betonu prostého C30/37 - XF3,XC4</t>
  </si>
  <si>
    <t>PP 11 km 2,635 
(2,4 * 0,3 * 0,5) * 1 =0,360 [A] 
Celkem: A=0,360 [B]</t>
  </si>
  <si>
    <t>položka zahrnuje:  
- nutné zemní práce (hloubení rýh apod.)  
- dodání  čerstvého  betonu  (betonové  směsi)  požadované  kvality,  jeho  uložení  do požadovaného tvaru při jakékoliv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doplňkových konstrukcí a vybavení,  
- úpravy povrchu pro položení požadované izolace, povlaků a nátěrů, případně vyspravení,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</t>
  </si>
  <si>
    <t>117</t>
  </si>
  <si>
    <t>odměřeno z výkresové části D.1.1  
VYSOKOPEVNOSTNÍ HLADKOSTĚNÉ PVC-U DN 400 (SN 16)</t>
  </si>
  <si>
    <t>PP 11 km 2,635 
(14) =14,000 [A]</t>
  </si>
  <si>
    <t>položky pro zhotovení potrubí platí bez ohledu na sklon  
zahrnuje:  
- výrobní dokumentaci (včetně technologického předpisu)  
- dodání veškerého trubního a pomocného materiálu  (trouby,  trubky,  tvarovky,  spojovací a těsnící 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nezahrnuje zkoušky vodotěsnosti a televizní prohlídku</t>
  </si>
  <si>
    <t>133</t>
  </si>
  <si>
    <t>87458</t>
  </si>
  <si>
    <t>POTRUBÍ Z TRUB PLAST ODPAD DN DO 600MM</t>
  </si>
  <si>
    <t>odměřeno z výkresové části D.1.1  
PVC DN 400 (SN 16)</t>
  </si>
  <si>
    <t>PŘP3 km 2,641 55 
(8,0) =8,000 [A]</t>
  </si>
  <si>
    <t>134</t>
  </si>
  <si>
    <t>894158</t>
  </si>
  <si>
    <t>ŠACHTY KANALIZAČNÍ Z BETON DÍLCŮ NA POTRUBÍ DN DO 600MM</t>
  </si>
  <si>
    <t>Betonová kanalizační šachta DN 1000 
2 =2,000 [A]</t>
  </si>
  <si>
    <t>položka zahrnuje:  
- poklopy s rámem, mříže s rámem, stupadla, žebříky, stropy z bet. dílců a pod.  
- předepsané betonové skruže, prefabrikované nebo monolitické betonové dno  
- dodání  dílce  požadovaného  tvaru  a  vlastností,  jeho  skladování,  doprava  a  osazení  do  definitivní polohy, včetně komplexní technologie výroby a montáže dílců, ošetření a ochrana dílců,  
- u dílců železobetonových a předpjatých veškerá výztuž, případně i tuhé kovové prvky a závěsná oka,  
- úpravy a zařízení pro uložení a transport dílce,  
- veškeré požadované úpravy dílců, včetně doplňkových konstrukcí a vybavení,  
- sestavení dílce na stavbě včetně montážních zařízení, plošin a prahů a pod.,  
- výplň, těsnění a tmelení spár a spojů,  
- očištění a ošetření úložných ploch,  
- zednické výpomoce pro montáž dílců,  
- označení dílce výrobním štítkem nebo jiným způsobem,  
- úpravy dílce pro dodržení požadované přesnosti jeho osazení, včetně případných měření,  
- veškerá zařízení pro zajištění stability v každém okamžiku  
- předepsané podkladní konstrukce</t>
  </si>
  <si>
    <t>71</t>
  </si>
  <si>
    <t>89952</t>
  </si>
  <si>
    <t>OBETONOVÁNÍ POTRUBÍ Z PROSTÉHO BETONU</t>
  </si>
  <si>
    <t xml:space="preserve">
PŘP3 km 2,641 55 
Obetonování trouby C20/25 - XF3 
(1,5 * 0,64 * 8) - (0,229 * 8) =5,848 [A] 
Celkem: A=5,848 [B]</t>
  </si>
  <si>
    <t>96</t>
  </si>
  <si>
    <t>96615</t>
  </si>
  <si>
    <t>BOURÁNÍ KONSTRUKCÍ Z PROSTÉHO BETONU</t>
  </si>
  <si>
    <t>PP 11 km 2,635 
Vybourání betonových čel 
(2,5 * 0,4 * 1,5) * 2 =3,000 [A] 
Vybourání základů stěn stav. propustku 
(2,5 * 0,6 * 0,8) * 2 =2,400 [B] 
PŘP3 km 2,641 55 
Vybourání betonových čel 
(2,0 * 0,4 * 1,5) =1,200 [C] 
Vybourání základů stěn stav. propustku 
(2,0 * 0,6 * 0,8) =0,960 [D] 
Celkem: A+B+C+D=7,560 [E]</t>
  </si>
  <si>
    <t>položka zahrnuje:  
- rozbourání konstrukce bez ohledu na použitou technologii  
- veškeré pomocné konstrukce (lešení a pod.) 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veškeré další práce plynoucí z technologického předpisu a z platných předpisů</t>
  </si>
  <si>
    <t>136</t>
  </si>
  <si>
    <t>PP 9 km 2,638 50, PP 10 km 2,605 60, PP 11 km 2,635 
Vybourání stávající bet. Trouby DN 400 
(14) =14,000 [A]</t>
  </si>
  <si>
    <t>položka zahrnuje:  
- odstranění trub včetně případného obetonování a lože  
- veškeré pomocné konstrukce (lešení a pod.) 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veškeré další práce plynoucí z technologického předpisu a z platných předpisů  
- nezahrnuje bourání čel, vtokových a výtokových jímek, odstranění zábradlí</t>
  </si>
  <si>
    <t>103</t>
  </si>
  <si>
    <t>96636</t>
  </si>
  <si>
    <t>BOURÁNÍ PROPUSTŮ Z TRUB DN DO 800MM</t>
  </si>
  <si>
    <t>Vybourání stávající bet. Trouby DN 700 
(9) =9,000 [A]</t>
  </si>
  <si>
    <t>Rekapitulace ceny</t>
  </si>
  <si>
    <t xml:space="preserve">Varianta: ZŘ 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</si>
  <si>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</si>
  <si>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</si>
  <si>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</si>
  <si>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</si>
  <si>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</si>
  <si>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</si>
  <si>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</si>
  <si>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 xml:space="preserve">Stavba:  Butoves - chodník nad drahou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</si>
</sst>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8" x14ac:knownFonts="1">
    <font>
      <sz val="10"/>
      <name val="Arial"/>
    </font>
    <font>
      <b/>
      <sz val="16"/>
      <color rgb="FF000000"/>
      <name val="Arial"/>
    </font>
    <font>
      <b/>
      <sz val="11"/>
      <name val="Arial"/>
    </font>
    <font>
      <sz val="10"/>
      <color rgb="FFFFFFFF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6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3" fillId="3" borderId="1" xfId="6" applyFont="1" applyFill="1" applyBorder="1" applyAlignment="1">
      <alignment horizontal="center" vertical="center" wrapText="1"/>
    </xf>
    <xf numFmtId="0" fontId="0" fillId="2" borderId="3" xfId="6" applyFont="1" applyFill="1" applyBorder="1"/>
    <xf numFmtId="0" fontId="2" fillId="2" borderId="3" xfId="6" applyFont="1" applyFill="1" applyBorder="1" applyAlignment="1">
      <alignment horizontal="right"/>
    </xf>
    <xf numFmtId="0" fontId="0" fillId="2" borderId="0" xfId="6" applyFont="1" applyFill="1"/>
    <xf numFmtId="0" fontId="2" fillId="2" borderId="0" xfId="6" applyFont="1" applyFill="1" applyAlignment="1">
      <alignment horizontal="right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0" fillId="2" borderId="1" xfId="6" applyFont="1" applyFill="1" applyBorder="1" applyAlignment="1">
      <alignment horizontal="center"/>
    </xf>
    <xf numFmtId="0" fontId="0" fillId="2" borderId="2" xfId="6" applyFont="1" applyFill="1" applyBorder="1"/>
    <xf numFmtId="0" fontId="0" fillId="2" borderId="3" xfId="6" applyFont="1" applyFill="1" applyBorder="1"/>
    <xf numFmtId="0" fontId="2" fillId="2" borderId="0" xfId="6" applyFont="1" applyFill="1"/>
    <xf numFmtId="0" fontId="2" fillId="2" borderId="0" xfId="6" applyFont="1" applyFill="1" applyAlignment="1">
      <alignment horizontal="left"/>
    </xf>
    <xf numFmtId="0" fontId="3" fillId="3" borderId="1" xfId="6" applyFont="1" applyFill="1" applyBorder="1" applyAlignment="1">
      <alignment horizontal="center" vertical="center" wrapText="1"/>
    </xf>
    <xf numFmtId="0" fontId="2" fillId="2" borderId="3" xfId="6" applyFont="1" applyFill="1" applyBorder="1"/>
    <xf numFmtId="0" fontId="2" fillId="2" borderId="3" xfId="6" applyFont="1" applyFill="1" applyBorder="1" applyAlignment="1">
      <alignment horizontal="left"/>
    </xf>
    <xf numFmtId="0" fontId="0" fillId="2" borderId="5" xfId="6" applyFont="1" applyFill="1" applyBorder="1"/>
    <xf numFmtId="0" fontId="0" fillId="0" borderId="1" xfId="6" applyFont="1" applyBorder="1"/>
    <xf numFmtId="0" fontId="4" fillId="2" borderId="5" xfId="6" applyFont="1" applyFill="1" applyBorder="1" applyAlignment="1">
      <alignment horizontal="right"/>
    </xf>
    <xf numFmtId="0" fontId="4" fillId="2" borderId="5" xfId="6" applyFont="1" applyFill="1" applyBorder="1" applyAlignment="1">
      <alignment wrapText="1"/>
    </xf>
    <xf numFmtId="4" fontId="4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4" borderId="1" xfId="6" applyNumberFormat="1" applyFont="1" applyFill="1" applyBorder="1" applyAlignment="1" applyProtection="1">
      <alignment horizontal="center"/>
      <protection locked="0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5" fillId="0" borderId="1" xfId="6" applyFont="1" applyBorder="1" applyAlignment="1">
      <alignment horizontal="left" vertical="center" wrapText="1"/>
    </xf>
    <xf numFmtId="0" fontId="0" fillId="0" borderId="3" xfId="6" applyFont="1" applyBorder="1" applyAlignment="1">
      <alignment vertical="top"/>
    </xf>
    <xf numFmtId="0" fontId="4" fillId="2" borderId="0" xfId="6" applyFont="1" applyFill="1" applyAlignment="1">
      <alignment horizontal="right"/>
    </xf>
    <xf numFmtId="0" fontId="4" fillId="2" borderId="3" xfId="6" applyFont="1" applyFill="1" applyBorder="1" applyAlignment="1">
      <alignment horizontal="right"/>
    </xf>
    <xf numFmtId="4" fontId="4" fillId="2" borderId="3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  <xf numFmtId="0" fontId="1" fillId="2" borderId="0" xfId="6" applyFont="1" applyFill="1" applyAlignment="1">
      <alignment horizontal="center" vertical="center"/>
    </xf>
    <xf numFmtId="0" fontId="7" fillId="2" borderId="0" xfId="6" applyFont="1" applyFill="1"/>
    <xf numFmtId="4" fontId="4" fillId="2" borderId="0" xfId="6" applyNumberFormat="1" applyFont="1" applyFill="1" applyAlignment="1">
      <alignment horizontal="right"/>
    </xf>
    <xf numFmtId="0" fontId="3" fillId="3" borderId="1" xfId="6" applyFont="1" applyFill="1" applyBorder="1" applyAlignment="1">
      <alignment horizontal="center"/>
    </xf>
    <xf numFmtId="0" fontId="4" fillId="0" borderId="1" xfId="6" applyFont="1" applyBorder="1" applyAlignment="1">
      <alignment horizontal="left"/>
    </xf>
    <xf numFmtId="4" fontId="4" fillId="0" borderId="1" xfId="6" applyNumberFormat="1" applyFont="1" applyBorder="1" applyAlignment="1">
      <alignment horizontal="right"/>
    </xf>
    <xf numFmtId="4" fontId="0" fillId="0" borderId="0" xfId="0" applyNumberFormat="1"/>
    <xf numFmtId="4" fontId="0" fillId="5" borderId="1" xfId="6" applyNumberFormat="1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092F04-8CCB-4ABF-AF61-44658DAB8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33500" cy="5715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13A8A-6A5B-40EE-9762-3CCA9546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D55E-0F04-4148-8166-6BE89091972C}">
  <sheetPr>
    <pageSetUpPr fitToPage="1"/>
  </sheetPr>
  <dimension ref="A1:E12"/>
  <sheetViews>
    <sheetView tabSelected="1" workbookViewId="0">
      <selection activeCell="B5" sqref="B5:D5"/>
    </sheetView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3" width="23.5703125" customWidth="1"/>
    <col min="4" max="5" width="20.7109375" customWidth="1"/>
  </cols>
  <sheetData>
    <row r="1" spans="1:5" ht="12.75" customHeight="1" x14ac:dyDescent="0.2">
      <c r="A1" s="4"/>
      <c r="B1" s="6"/>
      <c r="C1" s="6"/>
      <c r="D1" s="6"/>
      <c r="E1" s="6"/>
    </row>
    <row r="2" spans="1:5" ht="12.75" customHeight="1" x14ac:dyDescent="0.2">
      <c r="A2" s="4"/>
      <c r="B2" s="36" t="s">
        <v>350</v>
      </c>
      <c r="C2" s="6"/>
      <c r="D2" s="6"/>
      <c r="E2" s="6"/>
    </row>
    <row r="3" spans="1:5" ht="20.100000000000001" customHeight="1" x14ac:dyDescent="0.2">
      <c r="A3" s="4"/>
      <c r="B3" s="4"/>
      <c r="C3" s="6"/>
      <c r="D3" s="6"/>
      <c r="E3" s="6"/>
    </row>
    <row r="4" spans="1:5" ht="20.100000000000001" customHeight="1" x14ac:dyDescent="0.3">
      <c r="A4" s="6"/>
      <c r="B4" s="37" t="s">
        <v>359</v>
      </c>
      <c r="C4" s="4"/>
      <c r="D4" s="4"/>
      <c r="E4" s="6"/>
    </row>
    <row r="5" spans="1:5" ht="12.75" customHeight="1" x14ac:dyDescent="0.2">
      <c r="A5" s="6"/>
      <c r="B5" s="4" t="s">
        <v>351</v>
      </c>
      <c r="C5" s="4"/>
      <c r="D5" s="4"/>
      <c r="E5" s="6"/>
    </row>
    <row r="6" spans="1:5" ht="12.75" customHeight="1" x14ac:dyDescent="0.2">
      <c r="A6" s="6"/>
      <c r="B6" s="32" t="s">
        <v>352</v>
      </c>
      <c r="C6" s="38">
        <f>SUM(C10:C11)</f>
        <v>0</v>
      </c>
      <c r="D6" s="6"/>
      <c r="E6" s="6"/>
    </row>
    <row r="7" spans="1:5" ht="12.75" customHeight="1" x14ac:dyDescent="0.2">
      <c r="A7" s="6"/>
      <c r="B7" s="32" t="s">
        <v>353</v>
      </c>
      <c r="C7" s="38">
        <f>SUM(E10:E11)</f>
        <v>0</v>
      </c>
      <c r="D7" s="6"/>
      <c r="E7" s="6"/>
    </row>
    <row r="8" spans="1:5" ht="12.75" customHeight="1" x14ac:dyDescent="0.2">
      <c r="A8" s="10"/>
      <c r="B8" s="10"/>
      <c r="C8" s="10"/>
      <c r="D8" s="10"/>
      <c r="E8" s="10"/>
    </row>
    <row r="9" spans="1:5" ht="12.75" customHeight="1" x14ac:dyDescent="0.2">
      <c r="A9" s="39" t="s">
        <v>354</v>
      </c>
      <c r="B9" s="39" t="s">
        <v>355</v>
      </c>
      <c r="C9" s="39" t="s">
        <v>356</v>
      </c>
      <c r="D9" s="39" t="s">
        <v>357</v>
      </c>
      <c r="E9" s="39" t="s">
        <v>358</v>
      </c>
    </row>
    <row r="10" spans="1:5" ht="12.75" customHeight="1" x14ac:dyDescent="0.2">
      <c r="A10" s="40" t="s">
        <v>198</v>
      </c>
      <c r="B10" s="40" t="s">
        <v>199</v>
      </c>
      <c r="C10" s="41">
        <f>'SO 100.2'!I3</f>
        <v>0</v>
      </c>
      <c r="D10" s="41">
        <f>C10*0.21</f>
        <v>0</v>
      </c>
      <c r="E10" s="41">
        <f>C10+D10</f>
        <v>0</v>
      </c>
    </row>
    <row r="11" spans="1:5" ht="12.75" customHeight="1" x14ac:dyDescent="0.2">
      <c r="A11" s="40" t="s">
        <v>250</v>
      </c>
      <c r="B11" s="40" t="s">
        <v>251</v>
      </c>
      <c r="C11" s="41">
        <f>'SO 106'!I3</f>
        <v>0</v>
      </c>
      <c r="D11" s="41">
        <f>C11*0.21</f>
        <v>0</v>
      </c>
      <c r="E11" s="41">
        <f>C11+D11</f>
        <v>0</v>
      </c>
    </row>
    <row r="12" spans="1:5" ht="12.75" customHeight="1" x14ac:dyDescent="0.2">
      <c r="C12" s="42"/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65"/>
  <sheetViews>
    <sheetView workbookViewId="0">
      <pane ySplit="7" topLeftCell="A89" activePane="bottomLeft" state="frozen"/>
      <selection pane="bottomLeft" activeCell="H10" sqref="H10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0</v>
      </c>
      <c r="B1" s="6"/>
      <c r="C1" s="6"/>
      <c r="D1" s="6"/>
      <c r="E1" s="6" t="s">
        <v>2</v>
      </c>
      <c r="F1" s="6"/>
      <c r="G1" s="6"/>
      <c r="H1" s="6"/>
      <c r="I1" s="6"/>
      <c r="P1" t="s">
        <v>12</v>
      </c>
    </row>
    <row r="2" spans="1:18" ht="24.95" customHeight="1" x14ac:dyDescent="0.2">
      <c r="B2" s="6"/>
      <c r="C2" s="6"/>
      <c r="D2" s="6"/>
      <c r="E2" s="7" t="s">
        <v>3</v>
      </c>
      <c r="F2" s="6"/>
      <c r="G2" s="6"/>
      <c r="H2" s="10"/>
      <c r="I2" s="10"/>
      <c r="O2">
        <f>0+O8+O33+O76+O83+O87+O112+O116+O135</f>
        <v>0</v>
      </c>
      <c r="P2" t="s">
        <v>12</v>
      </c>
    </row>
    <row r="3" spans="1:18" ht="15" customHeight="1" x14ac:dyDescent="0.25">
      <c r="A3" t="s">
        <v>1</v>
      </c>
      <c r="B3" s="11" t="s">
        <v>4</v>
      </c>
      <c r="C3" s="5" t="s">
        <v>5</v>
      </c>
      <c r="D3" s="4"/>
      <c r="E3" s="12" t="s">
        <v>6</v>
      </c>
      <c r="F3" s="6"/>
      <c r="G3" s="9"/>
      <c r="H3" s="8" t="s">
        <v>198</v>
      </c>
      <c r="I3" s="35">
        <f>0+I8+I33+I76+I83+I87+I112+I116+I135</f>
        <v>0</v>
      </c>
      <c r="O3" t="s">
        <v>9</v>
      </c>
      <c r="P3" t="s">
        <v>13</v>
      </c>
    </row>
    <row r="4" spans="1:18" ht="15" customHeight="1" x14ac:dyDescent="0.25">
      <c r="A4" t="s">
        <v>7</v>
      </c>
      <c r="B4" s="14" t="s">
        <v>8</v>
      </c>
      <c r="C4" s="3" t="s">
        <v>198</v>
      </c>
      <c r="D4" s="2"/>
      <c r="E4" s="15" t="s">
        <v>199</v>
      </c>
      <c r="F4" s="10"/>
      <c r="G4" s="10"/>
      <c r="H4" s="16"/>
      <c r="I4" s="16"/>
      <c r="O4" t="s">
        <v>10</v>
      </c>
      <c r="P4" t="s">
        <v>13</v>
      </c>
    </row>
    <row r="5" spans="1:18" ht="12.75" customHeight="1" x14ac:dyDescent="0.2">
      <c r="A5" s="1" t="s">
        <v>14</v>
      </c>
      <c r="B5" s="1" t="s">
        <v>16</v>
      </c>
      <c r="C5" s="1" t="s">
        <v>18</v>
      </c>
      <c r="D5" s="1" t="s">
        <v>19</v>
      </c>
      <c r="E5" s="1" t="s">
        <v>20</v>
      </c>
      <c r="F5" s="1" t="s">
        <v>22</v>
      </c>
      <c r="G5" s="1" t="s">
        <v>24</v>
      </c>
      <c r="H5" s="1" t="s">
        <v>26</v>
      </c>
      <c r="I5" s="1"/>
      <c r="O5" t="s">
        <v>11</v>
      </c>
      <c r="P5" t="s">
        <v>13</v>
      </c>
    </row>
    <row r="6" spans="1:18" ht="12.75" customHeight="1" x14ac:dyDescent="0.2">
      <c r="A6" s="1"/>
      <c r="B6" s="1"/>
      <c r="C6" s="1"/>
      <c r="D6" s="1"/>
      <c r="E6" s="1"/>
      <c r="F6" s="1"/>
      <c r="G6" s="1"/>
      <c r="H6" s="13" t="s">
        <v>27</v>
      </c>
      <c r="I6" s="13" t="s">
        <v>29</v>
      </c>
    </row>
    <row r="7" spans="1:18" ht="12.75" customHeight="1" x14ac:dyDescent="0.2">
      <c r="A7" s="13" t="s">
        <v>15</v>
      </c>
      <c r="B7" s="13" t="s">
        <v>17</v>
      </c>
      <c r="C7" s="13" t="s">
        <v>13</v>
      </c>
      <c r="D7" s="13" t="s">
        <v>12</v>
      </c>
      <c r="E7" s="13" t="s">
        <v>21</v>
      </c>
      <c r="F7" s="13" t="s">
        <v>23</v>
      </c>
      <c r="G7" s="13" t="s">
        <v>25</v>
      </c>
      <c r="H7" s="13" t="s">
        <v>28</v>
      </c>
      <c r="I7" s="13" t="s">
        <v>30</v>
      </c>
    </row>
    <row r="8" spans="1:18" ht="12.75" customHeight="1" x14ac:dyDescent="0.2">
      <c r="A8" s="16" t="s">
        <v>31</v>
      </c>
      <c r="B8" s="16"/>
      <c r="C8" s="18" t="s">
        <v>15</v>
      </c>
      <c r="D8" s="16"/>
      <c r="E8" s="19" t="s">
        <v>32</v>
      </c>
      <c r="F8" s="16"/>
      <c r="G8" s="16"/>
      <c r="H8" s="16"/>
      <c r="I8" s="20">
        <f>0+Q8</f>
        <v>0</v>
      </c>
      <c r="O8">
        <f>0+R8</f>
        <v>0</v>
      </c>
      <c r="Q8">
        <f>0+I9+I12+I15+I18+I21+I24+I27+I30</f>
        <v>0</v>
      </c>
      <c r="R8">
        <f>0+O9+O12+O15+O18+O21+O24+O27+O30</f>
        <v>0</v>
      </c>
    </row>
    <row r="9" spans="1:18" x14ac:dyDescent="0.2">
      <c r="A9" s="17" t="s">
        <v>33</v>
      </c>
      <c r="B9" s="21" t="s">
        <v>17</v>
      </c>
      <c r="C9" s="21" t="s">
        <v>34</v>
      </c>
      <c r="D9" s="17" t="s">
        <v>35</v>
      </c>
      <c r="E9" s="22" t="s">
        <v>36</v>
      </c>
      <c r="F9" s="23" t="s">
        <v>37</v>
      </c>
      <c r="G9" s="24">
        <v>77.7</v>
      </c>
      <c r="H9" s="25">
        <v>0</v>
      </c>
      <c r="I9" s="26">
        <f>ROUND(ROUND(H9,2)*ROUND(G9,3),2)</f>
        <v>0</v>
      </c>
      <c r="O9">
        <f>(I9*21)/100</f>
        <v>0</v>
      </c>
      <c r="P9" t="s">
        <v>13</v>
      </c>
    </row>
    <row r="10" spans="1:18" ht="165.75" x14ac:dyDescent="0.2">
      <c r="A10" s="27" t="s">
        <v>38</v>
      </c>
      <c r="E10" s="28" t="s">
        <v>200</v>
      </c>
    </row>
    <row r="11" spans="1:18" x14ac:dyDescent="0.2">
      <c r="A11" s="31" t="s">
        <v>39</v>
      </c>
      <c r="E11" s="30" t="s">
        <v>35</v>
      </c>
    </row>
    <row r="12" spans="1:18" x14ac:dyDescent="0.2">
      <c r="A12" s="17" t="s">
        <v>33</v>
      </c>
      <c r="B12" s="21" t="s">
        <v>13</v>
      </c>
      <c r="C12" s="21" t="s">
        <v>40</v>
      </c>
      <c r="D12" s="17" t="s">
        <v>35</v>
      </c>
      <c r="E12" s="22" t="s">
        <v>41</v>
      </c>
      <c r="F12" s="23" t="s">
        <v>42</v>
      </c>
      <c r="G12" s="24">
        <v>1</v>
      </c>
      <c r="H12" s="25">
        <v>0</v>
      </c>
      <c r="I12" s="26">
        <f>ROUND(ROUND(H12,2)*ROUND(G12,3),2)</f>
        <v>0</v>
      </c>
      <c r="O12">
        <f>(I12*21)/100</f>
        <v>0</v>
      </c>
      <c r="P12" t="s">
        <v>13</v>
      </c>
    </row>
    <row r="13" spans="1:18" ht="51" x14ac:dyDescent="0.2">
      <c r="A13" s="27" t="s">
        <v>38</v>
      </c>
      <c r="E13" s="28" t="s">
        <v>201</v>
      </c>
    </row>
    <row r="14" spans="1:18" x14ac:dyDescent="0.2">
      <c r="A14" s="31" t="s">
        <v>39</v>
      </c>
      <c r="E14" s="30" t="s">
        <v>35</v>
      </c>
    </row>
    <row r="15" spans="1:18" x14ac:dyDescent="0.2">
      <c r="A15" s="17" t="s">
        <v>33</v>
      </c>
      <c r="B15" s="21" t="s">
        <v>21</v>
      </c>
      <c r="C15" s="21" t="s">
        <v>43</v>
      </c>
      <c r="D15" s="17" t="s">
        <v>35</v>
      </c>
      <c r="E15" s="22" t="s">
        <v>44</v>
      </c>
      <c r="F15" s="23" t="s">
        <v>42</v>
      </c>
      <c r="G15" s="24">
        <v>1</v>
      </c>
      <c r="H15" s="25">
        <v>0</v>
      </c>
      <c r="I15" s="26">
        <f>ROUND(ROUND(H15,2)*ROUND(G15,3),2)</f>
        <v>0</v>
      </c>
      <c r="O15">
        <f>(I15*21)/100</f>
        <v>0</v>
      </c>
      <c r="P15" t="s">
        <v>13</v>
      </c>
    </row>
    <row r="16" spans="1:18" ht="38.25" x14ac:dyDescent="0.2">
      <c r="A16" s="27" t="s">
        <v>38</v>
      </c>
      <c r="E16" s="28" t="s">
        <v>45</v>
      </c>
    </row>
    <row r="17" spans="1:16" x14ac:dyDescent="0.2">
      <c r="A17" s="31" t="s">
        <v>39</v>
      </c>
      <c r="E17" s="30" t="s">
        <v>35</v>
      </c>
    </row>
    <row r="18" spans="1:16" x14ac:dyDescent="0.2">
      <c r="A18" s="17" t="s">
        <v>33</v>
      </c>
      <c r="B18" s="21" t="s">
        <v>12</v>
      </c>
      <c r="C18" s="21" t="s">
        <v>46</v>
      </c>
      <c r="D18" s="17" t="s">
        <v>35</v>
      </c>
      <c r="E18" s="22" t="s">
        <v>47</v>
      </c>
      <c r="F18" s="23" t="s">
        <v>42</v>
      </c>
      <c r="G18" s="24">
        <v>1</v>
      </c>
      <c r="H18" s="25">
        <v>0</v>
      </c>
      <c r="I18" s="26">
        <f>ROUND(ROUND(H18,2)*ROUND(G18,3),2)</f>
        <v>0</v>
      </c>
      <c r="O18">
        <f>(I18*21)/100</f>
        <v>0</v>
      </c>
      <c r="P18" t="s">
        <v>13</v>
      </c>
    </row>
    <row r="19" spans="1:16" ht="89.25" x14ac:dyDescent="0.2">
      <c r="A19" s="27" t="s">
        <v>38</v>
      </c>
      <c r="E19" s="28" t="s">
        <v>48</v>
      </c>
    </row>
    <row r="20" spans="1:16" x14ac:dyDescent="0.2">
      <c r="A20" s="31" t="s">
        <v>39</v>
      </c>
      <c r="E20" s="30" t="s">
        <v>35</v>
      </c>
    </row>
    <row r="21" spans="1:16" x14ac:dyDescent="0.2">
      <c r="A21" s="17" t="s">
        <v>33</v>
      </c>
      <c r="B21" s="21" t="s">
        <v>28</v>
      </c>
      <c r="C21" s="21" t="s">
        <v>49</v>
      </c>
      <c r="D21" s="17" t="s">
        <v>35</v>
      </c>
      <c r="E21" s="22" t="s">
        <v>50</v>
      </c>
      <c r="F21" s="23" t="s">
        <v>42</v>
      </c>
      <c r="G21" s="24">
        <v>1</v>
      </c>
      <c r="H21" s="25">
        <v>0</v>
      </c>
      <c r="I21" s="26">
        <f>ROUND(ROUND(H21,2)*ROUND(G21,3),2)</f>
        <v>0</v>
      </c>
      <c r="O21">
        <f>(I21*21)/100</f>
        <v>0</v>
      </c>
      <c r="P21" t="s">
        <v>13</v>
      </c>
    </row>
    <row r="22" spans="1:16" ht="38.25" x14ac:dyDescent="0.2">
      <c r="A22" s="27" t="s">
        <v>38</v>
      </c>
      <c r="E22" s="28" t="s">
        <v>51</v>
      </c>
    </row>
    <row r="23" spans="1:16" x14ac:dyDescent="0.2">
      <c r="A23" s="31" t="s">
        <v>39</v>
      </c>
      <c r="E23" s="30" t="s">
        <v>35</v>
      </c>
    </row>
    <row r="24" spans="1:16" x14ac:dyDescent="0.2">
      <c r="A24" s="17" t="s">
        <v>33</v>
      </c>
      <c r="B24" s="21" t="s">
        <v>25</v>
      </c>
      <c r="C24" s="21" t="s">
        <v>52</v>
      </c>
      <c r="D24" s="17" t="s">
        <v>35</v>
      </c>
      <c r="E24" s="22" t="s">
        <v>53</v>
      </c>
      <c r="F24" s="23" t="s">
        <v>42</v>
      </c>
      <c r="G24" s="24">
        <v>1</v>
      </c>
      <c r="H24" s="25">
        <v>0</v>
      </c>
      <c r="I24" s="26">
        <f>ROUND(ROUND(H24,2)*ROUND(G24,3),2)</f>
        <v>0</v>
      </c>
      <c r="O24">
        <f>(I24*21)/100</f>
        <v>0</v>
      </c>
      <c r="P24" t="s">
        <v>13</v>
      </c>
    </row>
    <row r="25" spans="1:16" ht="63.75" x14ac:dyDescent="0.2">
      <c r="A25" s="27" t="s">
        <v>38</v>
      </c>
      <c r="E25" s="28" t="s">
        <v>54</v>
      </c>
    </row>
    <row r="26" spans="1:16" x14ac:dyDescent="0.2">
      <c r="A26" s="31" t="s">
        <v>39</v>
      </c>
      <c r="E26" s="30" t="s">
        <v>35</v>
      </c>
    </row>
    <row r="27" spans="1:16" x14ac:dyDescent="0.2">
      <c r="A27" s="17" t="s">
        <v>33</v>
      </c>
      <c r="B27" s="21" t="s">
        <v>55</v>
      </c>
      <c r="C27" s="21" t="s">
        <v>56</v>
      </c>
      <c r="D27" s="17" t="s">
        <v>35</v>
      </c>
      <c r="E27" s="22" t="s">
        <v>57</v>
      </c>
      <c r="F27" s="23" t="s">
        <v>42</v>
      </c>
      <c r="G27" s="24">
        <v>1</v>
      </c>
      <c r="H27" s="25">
        <v>0</v>
      </c>
      <c r="I27" s="26">
        <f>ROUND(ROUND(H27,2)*ROUND(G27,3),2)</f>
        <v>0</v>
      </c>
      <c r="O27">
        <f>(I27*21)/100</f>
        <v>0</v>
      </c>
      <c r="P27" t="s">
        <v>13</v>
      </c>
    </row>
    <row r="28" spans="1:16" ht="51" x14ac:dyDescent="0.2">
      <c r="A28" s="27" t="s">
        <v>38</v>
      </c>
      <c r="E28" s="28" t="s">
        <v>58</v>
      </c>
    </row>
    <row r="29" spans="1:16" x14ac:dyDescent="0.2">
      <c r="A29" s="31" t="s">
        <v>39</v>
      </c>
      <c r="E29" s="30" t="s">
        <v>35</v>
      </c>
    </row>
    <row r="30" spans="1:16" x14ac:dyDescent="0.2">
      <c r="A30" s="17" t="s">
        <v>33</v>
      </c>
      <c r="B30" s="21" t="s">
        <v>59</v>
      </c>
      <c r="C30" s="21" t="s">
        <v>60</v>
      </c>
      <c r="D30" s="17" t="s">
        <v>35</v>
      </c>
      <c r="E30" s="22" t="s">
        <v>61</v>
      </c>
      <c r="F30" s="23" t="s">
        <v>42</v>
      </c>
      <c r="G30" s="24">
        <v>1</v>
      </c>
      <c r="H30" s="25">
        <v>0</v>
      </c>
      <c r="I30" s="26">
        <f>ROUND(ROUND(H30,2)*ROUND(G30,3),2)</f>
        <v>0</v>
      </c>
      <c r="O30">
        <f>(I30*21)/100</f>
        <v>0</v>
      </c>
      <c r="P30" t="s">
        <v>13</v>
      </c>
    </row>
    <row r="31" spans="1:16" ht="51" x14ac:dyDescent="0.2">
      <c r="A31" s="27" t="s">
        <v>38</v>
      </c>
      <c r="E31" s="28" t="s">
        <v>62</v>
      </c>
    </row>
    <row r="32" spans="1:16" x14ac:dyDescent="0.2">
      <c r="A32" s="29" t="s">
        <v>39</v>
      </c>
      <c r="E32" s="30" t="s">
        <v>35</v>
      </c>
    </row>
    <row r="33" spans="1:18" ht="12.75" customHeight="1" x14ac:dyDescent="0.2">
      <c r="A33" s="10" t="s">
        <v>31</v>
      </c>
      <c r="B33" s="10"/>
      <c r="C33" s="33" t="s">
        <v>17</v>
      </c>
      <c r="D33" s="10"/>
      <c r="E33" s="19" t="s">
        <v>63</v>
      </c>
      <c r="F33" s="10"/>
      <c r="G33" s="10"/>
      <c r="H33" s="10"/>
      <c r="I33" s="34">
        <f>0+Q33</f>
        <v>0</v>
      </c>
      <c r="O33">
        <f>0+R33</f>
        <v>0</v>
      </c>
      <c r="Q33">
        <f>0+I34+I37+I40+I43+I46+I49+I52+I55+I58+I61+I64+I67+I70+I73</f>
        <v>0</v>
      </c>
      <c r="R33">
        <f>0+O34+O37+O40+O43+O46+O49+O52+O55+O58+O61+O64+O67+O70+O73</f>
        <v>0</v>
      </c>
    </row>
    <row r="34" spans="1:18" x14ac:dyDescent="0.2">
      <c r="A34" s="17" t="s">
        <v>33</v>
      </c>
      <c r="B34" s="21" t="s">
        <v>64</v>
      </c>
      <c r="C34" s="21" t="s">
        <v>65</v>
      </c>
      <c r="D34" s="17" t="s">
        <v>35</v>
      </c>
      <c r="E34" s="22" t="s">
        <v>66</v>
      </c>
      <c r="F34" s="23" t="s">
        <v>42</v>
      </c>
      <c r="G34" s="24">
        <v>1</v>
      </c>
      <c r="H34" s="25">
        <v>0</v>
      </c>
      <c r="I34" s="26">
        <f>ROUND(ROUND(H34,2)*ROUND(G34,3),2)</f>
        <v>0</v>
      </c>
      <c r="O34">
        <f>(I34*21)/100</f>
        <v>0</v>
      </c>
      <c r="P34" t="s">
        <v>13</v>
      </c>
    </row>
    <row r="35" spans="1:18" x14ac:dyDescent="0.2">
      <c r="A35" s="27" t="s">
        <v>38</v>
      </c>
      <c r="E35" s="28" t="s">
        <v>67</v>
      </c>
    </row>
    <row r="36" spans="1:18" x14ac:dyDescent="0.2">
      <c r="A36" s="31" t="s">
        <v>39</v>
      </c>
      <c r="E36" s="30" t="s">
        <v>35</v>
      </c>
    </row>
    <row r="37" spans="1:18" ht="25.5" x14ac:dyDescent="0.2">
      <c r="A37" s="17" t="s">
        <v>33</v>
      </c>
      <c r="B37" s="21" t="s">
        <v>72</v>
      </c>
      <c r="C37" s="21" t="s">
        <v>202</v>
      </c>
      <c r="D37" s="17" t="s">
        <v>35</v>
      </c>
      <c r="E37" s="22" t="s">
        <v>203</v>
      </c>
      <c r="F37" s="23" t="s">
        <v>37</v>
      </c>
      <c r="G37" s="24">
        <v>18.2</v>
      </c>
      <c r="H37" s="25">
        <v>0</v>
      </c>
      <c r="I37" s="26">
        <f>ROUND(ROUND(H37,2)*ROUND(G37,3),2)</f>
        <v>0</v>
      </c>
      <c r="O37">
        <f>(I37*21)/100</f>
        <v>0</v>
      </c>
      <c r="P37" t="s">
        <v>13</v>
      </c>
    </row>
    <row r="38" spans="1:18" ht="102" x14ac:dyDescent="0.2">
      <c r="A38" s="27" t="s">
        <v>38</v>
      </c>
      <c r="E38" s="28" t="s">
        <v>204</v>
      </c>
    </row>
    <row r="39" spans="1:18" x14ac:dyDescent="0.2">
      <c r="A39" s="31" t="s">
        <v>39</v>
      </c>
      <c r="E39" s="30" t="s">
        <v>35</v>
      </c>
    </row>
    <row r="40" spans="1:18" ht="25.5" x14ac:dyDescent="0.2">
      <c r="A40" s="17" t="s">
        <v>33</v>
      </c>
      <c r="B40" s="21" t="s">
        <v>191</v>
      </c>
      <c r="C40" s="21" t="s">
        <v>70</v>
      </c>
      <c r="D40" s="17" t="s">
        <v>35</v>
      </c>
      <c r="E40" s="22" t="s">
        <v>71</v>
      </c>
      <c r="F40" s="23" t="s">
        <v>37</v>
      </c>
      <c r="G40" s="24">
        <v>10</v>
      </c>
      <c r="H40" s="25">
        <v>0</v>
      </c>
      <c r="I40" s="26">
        <f>ROUND(ROUND(H40,2)*ROUND(G40,3),2)</f>
        <v>0</v>
      </c>
      <c r="O40">
        <f>(I40*21)/100</f>
        <v>0</v>
      </c>
      <c r="P40" t="s">
        <v>13</v>
      </c>
    </row>
    <row r="41" spans="1:18" ht="102" x14ac:dyDescent="0.2">
      <c r="A41" s="27" t="s">
        <v>38</v>
      </c>
      <c r="E41" s="28" t="s">
        <v>205</v>
      </c>
    </row>
    <row r="42" spans="1:18" x14ac:dyDescent="0.2">
      <c r="A42" s="31" t="s">
        <v>39</v>
      </c>
      <c r="E42" s="30" t="s">
        <v>35</v>
      </c>
    </row>
    <row r="43" spans="1:18" x14ac:dyDescent="0.2">
      <c r="A43" s="17" t="s">
        <v>33</v>
      </c>
      <c r="B43" s="21" t="s">
        <v>73</v>
      </c>
      <c r="C43" s="21" t="s">
        <v>74</v>
      </c>
      <c r="D43" s="17" t="s">
        <v>35</v>
      </c>
      <c r="E43" s="22" t="s">
        <v>75</v>
      </c>
      <c r="F43" s="23" t="s">
        <v>37</v>
      </c>
      <c r="G43" s="24">
        <v>135</v>
      </c>
      <c r="H43" s="25">
        <v>0</v>
      </c>
      <c r="I43" s="26">
        <f>ROUND(ROUND(H43,2)*ROUND(G43,3),2)</f>
        <v>0</v>
      </c>
      <c r="O43">
        <f>(I43*21)/100</f>
        <v>0</v>
      </c>
      <c r="P43" t="s">
        <v>13</v>
      </c>
    </row>
    <row r="44" spans="1:18" ht="140.25" x14ac:dyDescent="0.2">
      <c r="A44" s="27" t="s">
        <v>38</v>
      </c>
      <c r="E44" s="28" t="s">
        <v>206</v>
      </c>
    </row>
    <row r="45" spans="1:18" x14ac:dyDescent="0.2">
      <c r="A45" s="31" t="s">
        <v>39</v>
      </c>
      <c r="E45" s="30" t="s">
        <v>35</v>
      </c>
    </row>
    <row r="46" spans="1:18" x14ac:dyDescent="0.2">
      <c r="A46" s="17" t="s">
        <v>33</v>
      </c>
      <c r="B46" s="21" t="s">
        <v>76</v>
      </c>
      <c r="C46" s="21" t="s">
        <v>77</v>
      </c>
      <c r="D46" s="17" t="s">
        <v>35</v>
      </c>
      <c r="E46" s="22" t="s">
        <v>78</v>
      </c>
      <c r="F46" s="23" t="s">
        <v>79</v>
      </c>
      <c r="G46" s="24">
        <v>50</v>
      </c>
      <c r="H46" s="25">
        <v>0</v>
      </c>
      <c r="I46" s="26">
        <f>ROUND(ROUND(H46,2)*ROUND(G46,3),2)</f>
        <v>0</v>
      </c>
      <c r="O46">
        <f>(I46*21)/100</f>
        <v>0</v>
      </c>
      <c r="P46" t="s">
        <v>13</v>
      </c>
    </row>
    <row r="47" spans="1:18" ht="89.25" x14ac:dyDescent="0.2">
      <c r="A47" s="27" t="s">
        <v>38</v>
      </c>
      <c r="E47" s="28" t="s">
        <v>207</v>
      </c>
    </row>
    <row r="48" spans="1:18" x14ac:dyDescent="0.2">
      <c r="A48" s="31" t="s">
        <v>39</v>
      </c>
      <c r="E48" s="30" t="s">
        <v>35</v>
      </c>
    </row>
    <row r="49" spans="1:16" x14ac:dyDescent="0.2">
      <c r="A49" s="17" t="s">
        <v>33</v>
      </c>
      <c r="B49" s="21" t="s">
        <v>80</v>
      </c>
      <c r="C49" s="21" t="s">
        <v>81</v>
      </c>
      <c r="D49" s="17" t="s">
        <v>35</v>
      </c>
      <c r="E49" s="22" t="s">
        <v>82</v>
      </c>
      <c r="F49" s="23" t="s">
        <v>79</v>
      </c>
      <c r="G49" s="24">
        <v>105</v>
      </c>
      <c r="H49" s="25">
        <v>0</v>
      </c>
      <c r="I49" s="26">
        <f>ROUND(ROUND(H49,2)*ROUND(G49,3),2)</f>
        <v>0</v>
      </c>
      <c r="O49">
        <f>(I49*21)/100</f>
        <v>0</v>
      </c>
      <c r="P49" t="s">
        <v>13</v>
      </c>
    </row>
    <row r="50" spans="1:16" ht="76.5" x14ac:dyDescent="0.2">
      <c r="A50" s="27" t="s">
        <v>38</v>
      </c>
      <c r="E50" s="28" t="s">
        <v>208</v>
      </c>
    </row>
    <row r="51" spans="1:16" x14ac:dyDescent="0.2">
      <c r="A51" s="31" t="s">
        <v>39</v>
      </c>
      <c r="E51" s="30" t="s">
        <v>35</v>
      </c>
    </row>
    <row r="52" spans="1:16" x14ac:dyDescent="0.2">
      <c r="A52" s="17" t="s">
        <v>33</v>
      </c>
      <c r="B52" s="21" t="s">
        <v>83</v>
      </c>
      <c r="C52" s="21" t="s">
        <v>84</v>
      </c>
      <c r="D52" s="17" t="s">
        <v>35</v>
      </c>
      <c r="E52" s="22" t="s">
        <v>85</v>
      </c>
      <c r="F52" s="23" t="s">
        <v>37</v>
      </c>
      <c r="G52" s="24">
        <v>10</v>
      </c>
      <c r="H52" s="25">
        <v>0</v>
      </c>
      <c r="I52" s="26">
        <f>ROUND(ROUND(H52,2)*ROUND(G52,3),2)</f>
        <v>0</v>
      </c>
      <c r="O52">
        <f>(I52*21)/100</f>
        <v>0</v>
      </c>
      <c r="P52" t="s">
        <v>13</v>
      </c>
    </row>
    <row r="53" spans="1:16" ht="178.5" x14ac:dyDescent="0.2">
      <c r="A53" s="27" t="s">
        <v>38</v>
      </c>
      <c r="E53" s="28" t="s">
        <v>209</v>
      </c>
    </row>
    <row r="54" spans="1:16" x14ac:dyDescent="0.2">
      <c r="A54" s="31" t="s">
        <v>39</v>
      </c>
      <c r="E54" s="30" t="s">
        <v>35</v>
      </c>
    </row>
    <row r="55" spans="1:16" x14ac:dyDescent="0.2">
      <c r="A55" s="17" t="s">
        <v>33</v>
      </c>
      <c r="B55" s="21" t="s">
        <v>86</v>
      </c>
      <c r="C55" s="21" t="s">
        <v>87</v>
      </c>
      <c r="D55" s="17" t="s">
        <v>35</v>
      </c>
      <c r="E55" s="22" t="s">
        <v>88</v>
      </c>
      <c r="F55" s="23" t="s">
        <v>37</v>
      </c>
      <c r="G55" s="24">
        <v>6.5</v>
      </c>
      <c r="H55" s="25">
        <v>0</v>
      </c>
      <c r="I55" s="26">
        <f>ROUND(ROUND(H55,2)*ROUND(G55,3),2)</f>
        <v>0</v>
      </c>
      <c r="O55">
        <f>(I55*21)/100</f>
        <v>0</v>
      </c>
      <c r="P55" t="s">
        <v>13</v>
      </c>
    </row>
    <row r="56" spans="1:16" ht="114.75" x14ac:dyDescent="0.2">
      <c r="A56" s="27" t="s">
        <v>38</v>
      </c>
      <c r="E56" s="28" t="s">
        <v>210</v>
      </c>
    </row>
    <row r="57" spans="1:16" x14ac:dyDescent="0.2">
      <c r="A57" s="31" t="s">
        <v>39</v>
      </c>
      <c r="E57" s="30" t="s">
        <v>35</v>
      </c>
    </row>
    <row r="58" spans="1:16" x14ac:dyDescent="0.2">
      <c r="A58" s="17" t="s">
        <v>33</v>
      </c>
      <c r="B58" s="21" t="s">
        <v>89</v>
      </c>
      <c r="C58" s="21" t="s">
        <v>211</v>
      </c>
      <c r="D58" s="17" t="s">
        <v>35</v>
      </c>
      <c r="E58" s="22" t="s">
        <v>90</v>
      </c>
      <c r="F58" s="23" t="s">
        <v>37</v>
      </c>
      <c r="G58" s="24">
        <v>104</v>
      </c>
      <c r="H58" s="25">
        <v>0</v>
      </c>
      <c r="I58" s="26">
        <f>ROUND(ROUND(H58,2)*ROUND(G58,3),2)</f>
        <v>0</v>
      </c>
      <c r="O58">
        <f>(I58*21)/100</f>
        <v>0</v>
      </c>
      <c r="P58" t="s">
        <v>13</v>
      </c>
    </row>
    <row r="59" spans="1:16" ht="216.75" x14ac:dyDescent="0.2">
      <c r="A59" s="27" t="s">
        <v>38</v>
      </c>
      <c r="E59" s="28" t="s">
        <v>212</v>
      </c>
    </row>
    <row r="60" spans="1:16" x14ac:dyDescent="0.2">
      <c r="A60" s="31" t="s">
        <v>39</v>
      </c>
      <c r="E60" s="30" t="s">
        <v>35</v>
      </c>
    </row>
    <row r="61" spans="1:16" x14ac:dyDescent="0.2">
      <c r="A61" s="17" t="s">
        <v>33</v>
      </c>
      <c r="B61" s="21" t="s">
        <v>91</v>
      </c>
      <c r="C61" s="21" t="s">
        <v>92</v>
      </c>
      <c r="D61" s="17" t="s">
        <v>35</v>
      </c>
      <c r="E61" s="22" t="s">
        <v>93</v>
      </c>
      <c r="F61" s="23" t="s">
        <v>37</v>
      </c>
      <c r="G61" s="24">
        <v>10</v>
      </c>
      <c r="H61" s="25">
        <v>0</v>
      </c>
      <c r="I61" s="26">
        <f>ROUND(ROUND(H61,2)*ROUND(G61,3),2)</f>
        <v>0</v>
      </c>
      <c r="O61">
        <f>(I61*21)/100</f>
        <v>0</v>
      </c>
      <c r="P61" t="s">
        <v>13</v>
      </c>
    </row>
    <row r="62" spans="1:16" ht="114.75" x14ac:dyDescent="0.2">
      <c r="A62" s="27" t="s">
        <v>38</v>
      </c>
      <c r="E62" s="28" t="s">
        <v>213</v>
      </c>
    </row>
    <row r="63" spans="1:16" x14ac:dyDescent="0.2">
      <c r="A63" s="31" t="s">
        <v>39</v>
      </c>
      <c r="E63" s="30" t="s">
        <v>35</v>
      </c>
    </row>
    <row r="64" spans="1:16" x14ac:dyDescent="0.2">
      <c r="A64" s="17" t="s">
        <v>33</v>
      </c>
      <c r="B64" s="21" t="s">
        <v>95</v>
      </c>
      <c r="C64" s="21" t="s">
        <v>96</v>
      </c>
      <c r="D64" s="17" t="s">
        <v>35</v>
      </c>
      <c r="E64" s="22" t="s">
        <v>97</v>
      </c>
      <c r="F64" s="23" t="s">
        <v>68</v>
      </c>
      <c r="G64" s="24">
        <v>441</v>
      </c>
      <c r="H64" s="25">
        <v>0</v>
      </c>
      <c r="I64" s="26">
        <f>ROUND(ROUND(H64,2)*ROUND(G64,3),2)</f>
        <v>0</v>
      </c>
      <c r="O64">
        <f>(I64*21)/100</f>
        <v>0</v>
      </c>
      <c r="P64" t="s">
        <v>13</v>
      </c>
    </row>
    <row r="65" spans="1:18" ht="114.75" x14ac:dyDescent="0.2">
      <c r="A65" s="27" t="s">
        <v>38</v>
      </c>
      <c r="E65" s="28" t="s">
        <v>214</v>
      </c>
    </row>
    <row r="66" spans="1:18" x14ac:dyDescent="0.2">
      <c r="A66" s="31" t="s">
        <v>39</v>
      </c>
      <c r="E66" s="30" t="s">
        <v>35</v>
      </c>
    </row>
    <row r="67" spans="1:18" x14ac:dyDescent="0.2">
      <c r="A67" s="17" t="s">
        <v>33</v>
      </c>
      <c r="B67" s="21" t="s">
        <v>98</v>
      </c>
      <c r="C67" s="21" t="s">
        <v>99</v>
      </c>
      <c r="D67" s="17" t="s">
        <v>35</v>
      </c>
      <c r="E67" s="22" t="s">
        <v>100</v>
      </c>
      <c r="F67" s="23" t="s">
        <v>68</v>
      </c>
      <c r="G67" s="24">
        <v>171</v>
      </c>
      <c r="H67" s="25">
        <v>0</v>
      </c>
      <c r="I67" s="26">
        <f>ROUND(ROUND(H67,2)*ROUND(G67,3),2)</f>
        <v>0</v>
      </c>
      <c r="O67">
        <f>(I67*21)/100</f>
        <v>0</v>
      </c>
      <c r="P67" t="s">
        <v>13</v>
      </c>
    </row>
    <row r="68" spans="1:18" ht="89.25" x14ac:dyDescent="0.2">
      <c r="A68" s="27" t="s">
        <v>38</v>
      </c>
      <c r="E68" s="28" t="s">
        <v>215</v>
      </c>
    </row>
    <row r="69" spans="1:18" x14ac:dyDescent="0.2">
      <c r="A69" s="31" t="s">
        <v>39</v>
      </c>
      <c r="E69" s="30" t="s">
        <v>35</v>
      </c>
    </row>
    <row r="70" spans="1:18" x14ac:dyDescent="0.2">
      <c r="A70" s="17" t="s">
        <v>33</v>
      </c>
      <c r="B70" s="21" t="s">
        <v>101</v>
      </c>
      <c r="C70" s="21" t="s">
        <v>102</v>
      </c>
      <c r="D70" s="17" t="s">
        <v>35</v>
      </c>
      <c r="E70" s="22" t="s">
        <v>103</v>
      </c>
      <c r="F70" s="23" t="s">
        <v>37</v>
      </c>
      <c r="G70" s="24">
        <v>17</v>
      </c>
      <c r="H70" s="25">
        <v>0</v>
      </c>
      <c r="I70" s="26">
        <f>ROUND(ROUND(H70,2)*ROUND(G70,3),2)</f>
        <v>0</v>
      </c>
      <c r="O70">
        <f>(I70*21)/100</f>
        <v>0</v>
      </c>
      <c r="P70" t="s">
        <v>13</v>
      </c>
    </row>
    <row r="71" spans="1:18" ht="63.75" x14ac:dyDescent="0.2">
      <c r="A71" s="27" t="s">
        <v>38</v>
      </c>
      <c r="E71" s="28" t="s">
        <v>216</v>
      </c>
    </row>
    <row r="72" spans="1:18" x14ac:dyDescent="0.2">
      <c r="A72" s="31" t="s">
        <v>39</v>
      </c>
      <c r="E72" s="30" t="s">
        <v>35</v>
      </c>
    </row>
    <row r="73" spans="1:18" x14ac:dyDescent="0.2">
      <c r="A73" s="17" t="s">
        <v>33</v>
      </c>
      <c r="B73" s="21" t="s">
        <v>104</v>
      </c>
      <c r="C73" s="21" t="s">
        <v>105</v>
      </c>
      <c r="D73" s="17" t="s">
        <v>35</v>
      </c>
      <c r="E73" s="22" t="s">
        <v>106</v>
      </c>
      <c r="F73" s="23" t="s">
        <v>68</v>
      </c>
      <c r="G73" s="24">
        <v>171</v>
      </c>
      <c r="H73" s="25">
        <v>0</v>
      </c>
      <c r="I73" s="26">
        <f>ROUND(ROUND(H73,2)*ROUND(G73,3),2)</f>
        <v>0</v>
      </c>
      <c r="O73">
        <f>(I73*21)/100</f>
        <v>0</v>
      </c>
      <c r="P73" t="s">
        <v>13</v>
      </c>
    </row>
    <row r="74" spans="1:18" ht="38.25" x14ac:dyDescent="0.2">
      <c r="A74" s="27" t="s">
        <v>38</v>
      </c>
      <c r="E74" s="28" t="s">
        <v>217</v>
      </c>
    </row>
    <row r="75" spans="1:18" x14ac:dyDescent="0.2">
      <c r="A75" s="29" t="s">
        <v>39</v>
      </c>
      <c r="E75" s="30" t="s">
        <v>35</v>
      </c>
    </row>
    <row r="76" spans="1:18" ht="12.75" customHeight="1" x14ac:dyDescent="0.2">
      <c r="A76" s="10" t="s">
        <v>31</v>
      </c>
      <c r="B76" s="10"/>
      <c r="C76" s="33" t="s">
        <v>13</v>
      </c>
      <c r="D76" s="10"/>
      <c r="E76" s="19" t="s">
        <v>107</v>
      </c>
      <c r="F76" s="10"/>
      <c r="G76" s="10"/>
      <c r="H76" s="10"/>
      <c r="I76" s="34">
        <f>0+Q76</f>
        <v>0</v>
      </c>
      <c r="O76">
        <f>0+R76</f>
        <v>0</v>
      </c>
      <c r="Q76">
        <f>0+I77+I80</f>
        <v>0</v>
      </c>
      <c r="R76">
        <f>0+O77+O80</f>
        <v>0</v>
      </c>
    </row>
    <row r="77" spans="1:18" x14ac:dyDescent="0.2">
      <c r="A77" s="17" t="s">
        <v>33</v>
      </c>
      <c r="B77" s="21" t="s">
        <v>108</v>
      </c>
      <c r="C77" s="21" t="s">
        <v>109</v>
      </c>
      <c r="D77" s="17" t="s">
        <v>35</v>
      </c>
      <c r="E77" s="22" t="s">
        <v>110</v>
      </c>
      <c r="F77" s="23" t="s">
        <v>68</v>
      </c>
      <c r="G77" s="24">
        <v>463</v>
      </c>
      <c r="H77" s="25">
        <v>0</v>
      </c>
      <c r="I77" s="26">
        <f>ROUND(ROUND(H77,2)*ROUND(G77,3),2)</f>
        <v>0</v>
      </c>
      <c r="O77">
        <f>(I77*21)/100</f>
        <v>0</v>
      </c>
      <c r="P77" t="s">
        <v>13</v>
      </c>
    </row>
    <row r="78" spans="1:18" ht="127.5" x14ac:dyDescent="0.2">
      <c r="A78" s="27" t="s">
        <v>38</v>
      </c>
      <c r="E78" s="28" t="s">
        <v>218</v>
      </c>
    </row>
    <row r="79" spans="1:18" x14ac:dyDescent="0.2">
      <c r="A79" s="31" t="s">
        <v>39</v>
      </c>
      <c r="E79" s="30" t="s">
        <v>35</v>
      </c>
    </row>
    <row r="80" spans="1:18" x14ac:dyDescent="0.2">
      <c r="A80" s="17" t="s">
        <v>33</v>
      </c>
      <c r="B80" s="21" t="s">
        <v>111</v>
      </c>
      <c r="C80" s="21" t="s">
        <v>112</v>
      </c>
      <c r="D80" s="17" t="s">
        <v>35</v>
      </c>
      <c r="E80" s="22" t="s">
        <v>113</v>
      </c>
      <c r="F80" s="23" t="s">
        <v>68</v>
      </c>
      <c r="G80" s="24">
        <v>20</v>
      </c>
      <c r="H80" s="25">
        <v>0</v>
      </c>
      <c r="I80" s="26">
        <f>ROUND(ROUND(H80,2)*ROUND(G80,3),2)</f>
        <v>0</v>
      </c>
      <c r="O80">
        <f>(I80*21)/100</f>
        <v>0</v>
      </c>
      <c r="P80" t="s">
        <v>13</v>
      </c>
    </row>
    <row r="81" spans="1:18" ht="25.5" x14ac:dyDescent="0.2">
      <c r="A81" s="27" t="s">
        <v>38</v>
      </c>
      <c r="E81" s="28" t="s">
        <v>219</v>
      </c>
    </row>
    <row r="82" spans="1:18" x14ac:dyDescent="0.2">
      <c r="A82" s="29" t="s">
        <v>39</v>
      </c>
      <c r="E82" s="30" t="s">
        <v>35</v>
      </c>
    </row>
    <row r="83" spans="1:18" ht="12.75" customHeight="1" x14ac:dyDescent="0.2">
      <c r="A83" s="10" t="s">
        <v>31</v>
      </c>
      <c r="B83" s="10"/>
      <c r="C83" s="33" t="s">
        <v>21</v>
      </c>
      <c r="D83" s="10"/>
      <c r="E83" s="19" t="s">
        <v>114</v>
      </c>
      <c r="F83" s="10"/>
      <c r="G83" s="10"/>
      <c r="H83" s="10"/>
      <c r="I83" s="34">
        <f>0+Q83</f>
        <v>0</v>
      </c>
      <c r="O83">
        <f>0+R83</f>
        <v>0</v>
      </c>
      <c r="Q83">
        <f>0+I84</f>
        <v>0</v>
      </c>
      <c r="R83">
        <f>0+O84</f>
        <v>0</v>
      </c>
    </row>
    <row r="84" spans="1:18" x14ac:dyDescent="0.2">
      <c r="A84" s="17" t="s">
        <v>33</v>
      </c>
      <c r="B84" s="21" t="s">
        <v>115</v>
      </c>
      <c r="C84" s="21" t="s">
        <v>116</v>
      </c>
      <c r="D84" s="17" t="s">
        <v>35</v>
      </c>
      <c r="E84" s="22" t="s">
        <v>117</v>
      </c>
      <c r="F84" s="23" t="s">
        <v>37</v>
      </c>
      <c r="G84" s="24">
        <v>0.7</v>
      </c>
      <c r="H84" s="25">
        <v>0</v>
      </c>
      <c r="I84" s="26">
        <f>ROUND(ROUND(H84,2)*ROUND(G84,3),2)</f>
        <v>0</v>
      </c>
      <c r="O84">
        <f>(I84*21)/100</f>
        <v>0</v>
      </c>
      <c r="P84" t="s">
        <v>13</v>
      </c>
    </row>
    <row r="85" spans="1:18" ht="76.5" x14ac:dyDescent="0.2">
      <c r="A85" s="27" t="s">
        <v>38</v>
      </c>
      <c r="E85" s="28" t="s">
        <v>220</v>
      </c>
    </row>
    <row r="86" spans="1:18" x14ac:dyDescent="0.2">
      <c r="A86" s="29" t="s">
        <v>39</v>
      </c>
      <c r="E86" s="30" t="s">
        <v>35</v>
      </c>
    </row>
    <row r="87" spans="1:18" ht="12.75" customHeight="1" x14ac:dyDescent="0.2">
      <c r="A87" s="10" t="s">
        <v>31</v>
      </c>
      <c r="B87" s="10"/>
      <c r="C87" s="33" t="s">
        <v>23</v>
      </c>
      <c r="D87" s="10"/>
      <c r="E87" s="19" t="s">
        <v>119</v>
      </c>
      <c r="F87" s="10"/>
      <c r="G87" s="10"/>
      <c r="H87" s="10"/>
      <c r="I87" s="34">
        <f>0+Q87</f>
        <v>0</v>
      </c>
      <c r="O87">
        <f>0+R87</f>
        <v>0</v>
      </c>
      <c r="Q87">
        <f>0+I88+I91+I94+I97+I100+I103+I106+I109</f>
        <v>0</v>
      </c>
      <c r="R87">
        <f>0+O88+O91+O94+O97+O100+O103+O106+O109</f>
        <v>0</v>
      </c>
    </row>
    <row r="88" spans="1:18" x14ac:dyDescent="0.2">
      <c r="A88" s="17" t="s">
        <v>33</v>
      </c>
      <c r="B88" s="21" t="s">
        <v>221</v>
      </c>
      <c r="C88" s="21" t="s">
        <v>222</v>
      </c>
      <c r="D88" s="17" t="s">
        <v>35</v>
      </c>
      <c r="E88" s="22" t="s">
        <v>223</v>
      </c>
      <c r="F88" s="23" t="s">
        <v>37</v>
      </c>
      <c r="G88" s="24">
        <v>5.4</v>
      </c>
      <c r="H88" s="25">
        <v>0</v>
      </c>
      <c r="I88" s="26">
        <f>ROUND(ROUND(H88,2)*ROUND(G88,3),2)</f>
        <v>0</v>
      </c>
      <c r="O88">
        <f>(I88*21)/100</f>
        <v>0</v>
      </c>
      <c r="P88" t="s">
        <v>13</v>
      </c>
    </row>
    <row r="89" spans="1:18" ht="89.25" x14ac:dyDescent="0.2">
      <c r="A89" s="27" t="s">
        <v>38</v>
      </c>
      <c r="E89" s="28" t="s">
        <v>224</v>
      </c>
    </row>
    <row r="90" spans="1:18" x14ac:dyDescent="0.2">
      <c r="A90" s="31" t="s">
        <v>39</v>
      </c>
      <c r="E90" s="30" t="s">
        <v>35</v>
      </c>
    </row>
    <row r="91" spans="1:18" x14ac:dyDescent="0.2">
      <c r="A91" s="17" t="s">
        <v>33</v>
      </c>
      <c r="B91" s="21" t="s">
        <v>120</v>
      </c>
      <c r="C91" s="21" t="s">
        <v>121</v>
      </c>
      <c r="D91" s="17" t="s">
        <v>35</v>
      </c>
      <c r="E91" s="22" t="s">
        <v>122</v>
      </c>
      <c r="F91" s="23" t="s">
        <v>37</v>
      </c>
      <c r="G91" s="24">
        <v>128</v>
      </c>
      <c r="H91" s="25">
        <v>0</v>
      </c>
      <c r="I91" s="26">
        <f>ROUND(ROUND(H91,2)*ROUND(G91,3),2)</f>
        <v>0</v>
      </c>
      <c r="O91">
        <f>(I91*21)/100</f>
        <v>0</v>
      </c>
      <c r="P91" t="s">
        <v>13</v>
      </c>
    </row>
    <row r="92" spans="1:18" ht="280.5" x14ac:dyDescent="0.2">
      <c r="A92" s="27" t="s">
        <v>38</v>
      </c>
      <c r="E92" s="28" t="s">
        <v>225</v>
      </c>
    </row>
    <row r="93" spans="1:18" x14ac:dyDescent="0.2">
      <c r="A93" s="31" t="s">
        <v>39</v>
      </c>
      <c r="E93" s="30" t="s">
        <v>35</v>
      </c>
    </row>
    <row r="94" spans="1:18" x14ac:dyDescent="0.2">
      <c r="A94" s="17" t="s">
        <v>33</v>
      </c>
      <c r="B94" s="21" t="s">
        <v>123</v>
      </c>
      <c r="C94" s="21" t="s">
        <v>124</v>
      </c>
      <c r="D94" s="17" t="s">
        <v>35</v>
      </c>
      <c r="E94" s="22" t="s">
        <v>125</v>
      </c>
      <c r="F94" s="23" t="s">
        <v>68</v>
      </c>
      <c r="G94" s="24">
        <v>145</v>
      </c>
      <c r="H94" s="25">
        <v>0</v>
      </c>
      <c r="I94" s="26">
        <f>ROUND(ROUND(H94,2)*ROUND(G94,3),2)</f>
        <v>0</v>
      </c>
      <c r="O94">
        <f>(I94*21)/100</f>
        <v>0</v>
      </c>
      <c r="P94" t="s">
        <v>13</v>
      </c>
    </row>
    <row r="95" spans="1:18" ht="51" x14ac:dyDescent="0.2">
      <c r="A95" s="27" t="s">
        <v>38</v>
      </c>
      <c r="E95" s="28" t="s">
        <v>226</v>
      </c>
    </row>
    <row r="96" spans="1:18" x14ac:dyDescent="0.2">
      <c r="A96" s="31" t="s">
        <v>39</v>
      </c>
      <c r="E96" s="30" t="s">
        <v>35</v>
      </c>
    </row>
    <row r="97" spans="1:18" x14ac:dyDescent="0.2">
      <c r="A97" s="17" t="s">
        <v>33</v>
      </c>
      <c r="B97" s="21" t="s">
        <v>126</v>
      </c>
      <c r="C97" s="21" t="s">
        <v>127</v>
      </c>
      <c r="D97" s="17" t="s">
        <v>35</v>
      </c>
      <c r="E97" s="22" t="s">
        <v>128</v>
      </c>
      <c r="F97" s="23" t="s">
        <v>37</v>
      </c>
      <c r="G97" s="24">
        <v>9</v>
      </c>
      <c r="H97" s="25">
        <v>0</v>
      </c>
      <c r="I97" s="26">
        <f>ROUND(ROUND(H97,2)*ROUND(G97,3),2)</f>
        <v>0</v>
      </c>
      <c r="O97">
        <f>(I97*21)/100</f>
        <v>0</v>
      </c>
      <c r="P97" t="s">
        <v>13</v>
      </c>
    </row>
    <row r="98" spans="1:18" ht="89.25" x14ac:dyDescent="0.2">
      <c r="A98" s="27" t="s">
        <v>38</v>
      </c>
      <c r="E98" s="28" t="s">
        <v>227</v>
      </c>
    </row>
    <row r="99" spans="1:18" x14ac:dyDescent="0.2">
      <c r="A99" s="31" t="s">
        <v>39</v>
      </c>
      <c r="E99" s="30" t="s">
        <v>35</v>
      </c>
    </row>
    <row r="100" spans="1:18" x14ac:dyDescent="0.2">
      <c r="A100" s="17" t="s">
        <v>33</v>
      </c>
      <c r="B100" s="21" t="s">
        <v>129</v>
      </c>
      <c r="C100" s="21" t="s">
        <v>130</v>
      </c>
      <c r="D100" s="17" t="s">
        <v>35</v>
      </c>
      <c r="E100" s="22" t="s">
        <v>131</v>
      </c>
      <c r="F100" s="23" t="s">
        <v>37</v>
      </c>
      <c r="G100" s="24">
        <v>11</v>
      </c>
      <c r="H100" s="25">
        <v>0</v>
      </c>
      <c r="I100" s="26">
        <f>ROUND(ROUND(H100,2)*ROUND(G100,3),2)</f>
        <v>0</v>
      </c>
      <c r="O100">
        <f>(I100*21)/100</f>
        <v>0</v>
      </c>
      <c r="P100" t="s">
        <v>13</v>
      </c>
    </row>
    <row r="101" spans="1:18" ht="63.75" x14ac:dyDescent="0.2">
      <c r="A101" s="27" t="s">
        <v>38</v>
      </c>
      <c r="E101" s="28" t="s">
        <v>228</v>
      </c>
    </row>
    <row r="102" spans="1:18" x14ac:dyDescent="0.2">
      <c r="A102" s="31" t="s">
        <v>39</v>
      </c>
      <c r="E102" s="30" t="s">
        <v>35</v>
      </c>
    </row>
    <row r="103" spans="1:18" x14ac:dyDescent="0.2">
      <c r="A103" s="17" t="s">
        <v>33</v>
      </c>
      <c r="B103" s="21" t="s">
        <v>132</v>
      </c>
      <c r="C103" s="21" t="s">
        <v>133</v>
      </c>
      <c r="D103" s="17" t="s">
        <v>35</v>
      </c>
      <c r="E103" s="22" t="s">
        <v>134</v>
      </c>
      <c r="F103" s="23" t="s">
        <v>68</v>
      </c>
      <c r="G103" s="24">
        <v>201</v>
      </c>
      <c r="H103" s="25">
        <v>0</v>
      </c>
      <c r="I103" s="26">
        <f>ROUND(ROUND(H103,2)*ROUND(G103,3),2)</f>
        <v>0</v>
      </c>
      <c r="O103">
        <f>(I103*21)/100</f>
        <v>0</v>
      </c>
      <c r="P103" t="s">
        <v>13</v>
      </c>
    </row>
    <row r="104" spans="1:18" ht="127.5" x14ac:dyDescent="0.2">
      <c r="A104" s="27" t="s">
        <v>38</v>
      </c>
      <c r="E104" s="28" t="s">
        <v>229</v>
      </c>
    </row>
    <row r="105" spans="1:18" x14ac:dyDescent="0.2">
      <c r="A105" s="31" t="s">
        <v>39</v>
      </c>
      <c r="E105" s="30" t="s">
        <v>35</v>
      </c>
    </row>
    <row r="106" spans="1:18" ht="25.5" x14ac:dyDescent="0.2">
      <c r="A106" s="17" t="s">
        <v>33</v>
      </c>
      <c r="B106" s="21" t="s">
        <v>135</v>
      </c>
      <c r="C106" s="21" t="s">
        <v>136</v>
      </c>
      <c r="D106" s="17" t="s">
        <v>35</v>
      </c>
      <c r="E106" s="22" t="s">
        <v>137</v>
      </c>
      <c r="F106" s="23" t="s">
        <v>68</v>
      </c>
      <c r="G106" s="24">
        <v>16</v>
      </c>
      <c r="H106" s="25">
        <v>0</v>
      </c>
      <c r="I106" s="26">
        <f>ROUND(ROUND(H106,2)*ROUND(G106,3),2)</f>
        <v>0</v>
      </c>
      <c r="O106">
        <f>(I106*21)/100</f>
        <v>0</v>
      </c>
      <c r="P106" t="s">
        <v>13</v>
      </c>
    </row>
    <row r="107" spans="1:18" ht="127.5" x14ac:dyDescent="0.2">
      <c r="A107" s="27" t="s">
        <v>38</v>
      </c>
      <c r="E107" s="28" t="s">
        <v>230</v>
      </c>
    </row>
    <row r="108" spans="1:18" x14ac:dyDescent="0.2">
      <c r="A108" s="31" t="s">
        <v>39</v>
      </c>
      <c r="E108" s="30" t="s">
        <v>35</v>
      </c>
    </row>
    <row r="109" spans="1:18" x14ac:dyDescent="0.2">
      <c r="A109" s="17" t="s">
        <v>33</v>
      </c>
      <c r="B109" s="21" t="s">
        <v>138</v>
      </c>
      <c r="C109" s="21" t="s">
        <v>139</v>
      </c>
      <c r="D109" s="17" t="s">
        <v>35</v>
      </c>
      <c r="E109" s="22" t="s">
        <v>140</v>
      </c>
      <c r="F109" s="23" t="s">
        <v>79</v>
      </c>
      <c r="G109" s="24">
        <v>176</v>
      </c>
      <c r="H109" s="25">
        <v>0</v>
      </c>
      <c r="I109" s="26">
        <f>ROUND(ROUND(H109,2)*ROUND(G109,3),2)</f>
        <v>0</v>
      </c>
      <c r="O109">
        <f>(I109*21)/100</f>
        <v>0</v>
      </c>
      <c r="P109" t="s">
        <v>13</v>
      </c>
    </row>
    <row r="110" spans="1:18" ht="51" x14ac:dyDescent="0.2">
      <c r="A110" s="27" t="s">
        <v>38</v>
      </c>
      <c r="E110" s="28" t="s">
        <v>231</v>
      </c>
    </row>
    <row r="111" spans="1:18" x14ac:dyDescent="0.2">
      <c r="A111" s="29" t="s">
        <v>39</v>
      </c>
      <c r="E111" s="30" t="s">
        <v>35</v>
      </c>
    </row>
    <row r="112" spans="1:18" ht="12.75" customHeight="1" x14ac:dyDescent="0.2">
      <c r="A112" s="10" t="s">
        <v>31</v>
      </c>
      <c r="B112" s="10"/>
      <c r="C112" s="33" t="s">
        <v>55</v>
      </c>
      <c r="D112" s="10"/>
      <c r="E112" s="19" t="s">
        <v>141</v>
      </c>
      <c r="F112" s="10"/>
      <c r="G112" s="10"/>
      <c r="H112" s="10"/>
      <c r="I112" s="34">
        <f>0+Q112</f>
        <v>0</v>
      </c>
      <c r="O112">
        <f>0+R112</f>
        <v>0</v>
      </c>
      <c r="Q112">
        <f>0+I113</f>
        <v>0</v>
      </c>
      <c r="R112">
        <f>0+O113</f>
        <v>0</v>
      </c>
    </row>
    <row r="113" spans="1:18" x14ac:dyDescent="0.2">
      <c r="A113" s="17" t="s">
        <v>33</v>
      </c>
      <c r="B113" s="21" t="s">
        <v>142</v>
      </c>
      <c r="C113" s="21" t="s">
        <v>143</v>
      </c>
      <c r="D113" s="17" t="s">
        <v>35</v>
      </c>
      <c r="E113" s="22" t="s">
        <v>144</v>
      </c>
      <c r="F113" s="23" t="s">
        <v>68</v>
      </c>
      <c r="G113" s="24">
        <v>40</v>
      </c>
      <c r="H113" s="25">
        <v>0</v>
      </c>
      <c r="I113" s="26">
        <f>ROUND(ROUND(H113,2)*ROUND(G113,3),2)</f>
        <v>0</v>
      </c>
      <c r="O113">
        <f>(I113*21)/100</f>
        <v>0</v>
      </c>
      <c r="P113" t="s">
        <v>13</v>
      </c>
    </row>
    <row r="114" spans="1:18" ht="76.5" x14ac:dyDescent="0.2">
      <c r="A114" s="27" t="s">
        <v>38</v>
      </c>
      <c r="E114" s="28" t="s">
        <v>232</v>
      </c>
    </row>
    <row r="115" spans="1:18" x14ac:dyDescent="0.2">
      <c r="A115" s="29" t="s">
        <v>39</v>
      </c>
      <c r="E115" s="30" t="s">
        <v>35</v>
      </c>
    </row>
    <row r="116" spans="1:18" ht="12.75" customHeight="1" x14ac:dyDescent="0.2">
      <c r="A116" s="10" t="s">
        <v>31</v>
      </c>
      <c r="B116" s="10"/>
      <c r="C116" s="33" t="s">
        <v>59</v>
      </c>
      <c r="D116" s="10"/>
      <c r="E116" s="19" t="s">
        <v>145</v>
      </c>
      <c r="F116" s="10"/>
      <c r="G116" s="10"/>
      <c r="H116" s="10"/>
      <c r="I116" s="34">
        <f>0+Q116</f>
        <v>0</v>
      </c>
      <c r="O116">
        <f>0+R116</f>
        <v>0</v>
      </c>
      <c r="Q116">
        <f>0+I117+I120+I123+I126+I129+I132</f>
        <v>0</v>
      </c>
      <c r="R116">
        <f>0+O117+O120+O123+O126+O129+O132</f>
        <v>0</v>
      </c>
    </row>
    <row r="117" spans="1:18" x14ac:dyDescent="0.2">
      <c r="A117" s="17" t="s">
        <v>33</v>
      </c>
      <c r="B117" s="21" t="s">
        <v>146</v>
      </c>
      <c r="C117" s="21" t="s">
        <v>147</v>
      </c>
      <c r="D117" s="17" t="s">
        <v>35</v>
      </c>
      <c r="E117" s="22" t="s">
        <v>148</v>
      </c>
      <c r="F117" s="23" t="s">
        <v>79</v>
      </c>
      <c r="G117" s="24">
        <v>18</v>
      </c>
      <c r="H117" s="25">
        <v>0</v>
      </c>
      <c r="I117" s="26">
        <f>ROUND(ROUND(H117,2)*ROUND(G117,3),2)</f>
        <v>0</v>
      </c>
      <c r="O117">
        <f>(I117*21)/100</f>
        <v>0</v>
      </c>
      <c r="P117" t="s">
        <v>13</v>
      </c>
    </row>
    <row r="118" spans="1:18" ht="140.25" x14ac:dyDescent="0.2">
      <c r="A118" s="27" t="s">
        <v>38</v>
      </c>
      <c r="E118" s="28" t="s">
        <v>233</v>
      </c>
    </row>
    <row r="119" spans="1:18" x14ac:dyDescent="0.2">
      <c r="A119" s="31" t="s">
        <v>39</v>
      </c>
      <c r="E119" s="30" t="s">
        <v>35</v>
      </c>
    </row>
    <row r="120" spans="1:18" x14ac:dyDescent="0.2">
      <c r="A120" s="17" t="s">
        <v>33</v>
      </c>
      <c r="B120" s="21" t="s">
        <v>149</v>
      </c>
      <c r="C120" s="21" t="s">
        <v>150</v>
      </c>
      <c r="D120" s="17" t="s">
        <v>35</v>
      </c>
      <c r="E120" s="22" t="s">
        <v>151</v>
      </c>
      <c r="F120" s="23" t="s">
        <v>79</v>
      </c>
      <c r="G120" s="24">
        <v>44</v>
      </c>
      <c r="H120" s="25">
        <v>0</v>
      </c>
      <c r="I120" s="26">
        <f>ROUND(ROUND(H120,2)*ROUND(G120,3),2)</f>
        <v>0</v>
      </c>
      <c r="O120">
        <f>(I120*21)/100</f>
        <v>0</v>
      </c>
      <c r="P120" t="s">
        <v>13</v>
      </c>
    </row>
    <row r="121" spans="1:18" ht="89.25" x14ac:dyDescent="0.2">
      <c r="A121" s="27" t="s">
        <v>38</v>
      </c>
      <c r="E121" s="28" t="s">
        <v>234</v>
      </c>
    </row>
    <row r="122" spans="1:18" x14ac:dyDescent="0.2">
      <c r="A122" s="31" t="s">
        <v>39</v>
      </c>
      <c r="E122" s="30" t="s">
        <v>35</v>
      </c>
    </row>
    <row r="123" spans="1:18" x14ac:dyDescent="0.2">
      <c r="A123" s="17" t="s">
        <v>33</v>
      </c>
      <c r="B123" s="21" t="s">
        <v>152</v>
      </c>
      <c r="C123" s="21" t="s">
        <v>235</v>
      </c>
      <c r="D123" s="17" t="s">
        <v>35</v>
      </c>
      <c r="E123" s="22" t="s">
        <v>153</v>
      </c>
      <c r="F123" s="23" t="s">
        <v>69</v>
      </c>
      <c r="G123" s="24">
        <v>1</v>
      </c>
      <c r="H123" s="25">
        <v>0</v>
      </c>
      <c r="I123" s="26">
        <f>ROUND(ROUND(H123,2)*ROUND(G123,3),2)</f>
        <v>0</v>
      </c>
      <c r="O123">
        <f>(I123*21)/100</f>
        <v>0</v>
      </c>
      <c r="P123" t="s">
        <v>13</v>
      </c>
    </row>
    <row r="124" spans="1:18" ht="165.75" x14ac:dyDescent="0.2">
      <c r="A124" s="27" t="s">
        <v>38</v>
      </c>
      <c r="E124" s="28" t="s">
        <v>236</v>
      </c>
    </row>
    <row r="125" spans="1:18" x14ac:dyDescent="0.2">
      <c r="A125" s="31" t="s">
        <v>39</v>
      </c>
      <c r="E125" s="30" t="s">
        <v>35</v>
      </c>
    </row>
    <row r="126" spans="1:18" x14ac:dyDescent="0.2">
      <c r="A126" s="17" t="s">
        <v>33</v>
      </c>
      <c r="B126" s="21" t="s">
        <v>154</v>
      </c>
      <c r="C126" s="21" t="s">
        <v>155</v>
      </c>
      <c r="D126" s="17" t="s">
        <v>35</v>
      </c>
      <c r="E126" s="22" t="s">
        <v>156</v>
      </c>
      <c r="F126" s="23" t="s">
        <v>69</v>
      </c>
      <c r="G126" s="24">
        <v>3</v>
      </c>
      <c r="H126" s="25">
        <v>0</v>
      </c>
      <c r="I126" s="26">
        <f>ROUND(ROUND(H126,2)*ROUND(G126,3),2)</f>
        <v>0</v>
      </c>
      <c r="O126">
        <f>(I126*21)/100</f>
        <v>0</v>
      </c>
      <c r="P126" t="s">
        <v>13</v>
      </c>
    </row>
    <row r="127" spans="1:18" ht="89.25" x14ac:dyDescent="0.2">
      <c r="A127" s="27" t="s">
        <v>38</v>
      </c>
      <c r="E127" s="28" t="s">
        <v>237</v>
      </c>
    </row>
    <row r="128" spans="1:18" x14ac:dyDescent="0.2">
      <c r="A128" s="31" t="s">
        <v>39</v>
      </c>
      <c r="E128" s="30" t="s">
        <v>35</v>
      </c>
    </row>
    <row r="129" spans="1:18" x14ac:dyDescent="0.2">
      <c r="A129" s="17" t="s">
        <v>33</v>
      </c>
      <c r="B129" s="21" t="s">
        <v>157</v>
      </c>
      <c r="C129" s="21" t="s">
        <v>158</v>
      </c>
      <c r="D129" s="17" t="s">
        <v>35</v>
      </c>
      <c r="E129" s="22" t="s">
        <v>159</v>
      </c>
      <c r="F129" s="23" t="s">
        <v>69</v>
      </c>
      <c r="G129" s="24">
        <v>2</v>
      </c>
      <c r="H129" s="25">
        <v>0</v>
      </c>
      <c r="I129" s="26">
        <f>ROUND(ROUND(H129,2)*ROUND(G129,3),2)</f>
        <v>0</v>
      </c>
      <c r="O129">
        <f>(I129*21)/100</f>
        <v>0</v>
      </c>
      <c r="P129" t="s">
        <v>13</v>
      </c>
    </row>
    <row r="130" spans="1:18" ht="25.5" x14ac:dyDescent="0.2">
      <c r="A130" s="27" t="s">
        <v>38</v>
      </c>
      <c r="E130" s="28" t="s">
        <v>160</v>
      </c>
    </row>
    <row r="131" spans="1:18" x14ac:dyDescent="0.2">
      <c r="A131" s="31" t="s">
        <v>39</v>
      </c>
      <c r="E131" s="30" t="s">
        <v>35</v>
      </c>
    </row>
    <row r="132" spans="1:18" x14ac:dyDescent="0.2">
      <c r="A132" s="17" t="s">
        <v>33</v>
      </c>
      <c r="B132" s="21" t="s">
        <v>161</v>
      </c>
      <c r="C132" s="21" t="s">
        <v>162</v>
      </c>
      <c r="D132" s="17" t="s">
        <v>35</v>
      </c>
      <c r="E132" s="22" t="s">
        <v>163</v>
      </c>
      <c r="F132" s="23" t="s">
        <v>69</v>
      </c>
      <c r="G132" s="24">
        <v>2</v>
      </c>
      <c r="H132" s="25">
        <v>0</v>
      </c>
      <c r="I132" s="26">
        <f>ROUND(ROUND(H132,2)*ROUND(G132,3),2)</f>
        <v>0</v>
      </c>
      <c r="O132">
        <f>(I132*21)/100</f>
        <v>0</v>
      </c>
      <c r="P132" t="s">
        <v>13</v>
      </c>
    </row>
    <row r="133" spans="1:18" ht="25.5" x14ac:dyDescent="0.2">
      <c r="A133" s="27" t="s">
        <v>38</v>
      </c>
      <c r="E133" s="28" t="s">
        <v>164</v>
      </c>
    </row>
    <row r="134" spans="1:18" x14ac:dyDescent="0.2">
      <c r="A134" s="29" t="s">
        <v>39</v>
      </c>
      <c r="E134" s="30" t="s">
        <v>35</v>
      </c>
    </row>
    <row r="135" spans="1:18" ht="12.75" customHeight="1" x14ac:dyDescent="0.2">
      <c r="A135" s="10" t="s">
        <v>31</v>
      </c>
      <c r="B135" s="10"/>
      <c r="C135" s="33" t="s">
        <v>28</v>
      </c>
      <c r="D135" s="10"/>
      <c r="E135" s="19" t="s">
        <v>165</v>
      </c>
      <c r="F135" s="10"/>
      <c r="G135" s="10"/>
      <c r="H135" s="10"/>
      <c r="I135" s="34">
        <f>0+Q135</f>
        <v>0</v>
      </c>
      <c r="O135">
        <f>0+R135</f>
        <v>0</v>
      </c>
      <c r="Q135">
        <f>0+I136+I139+I142+I145+I148+I151+I154+I157+I160+I163</f>
        <v>0</v>
      </c>
      <c r="R135">
        <f>0+O136+O139+O142+O145+O148+O151+O154+O157+O160+O163</f>
        <v>0</v>
      </c>
    </row>
    <row r="136" spans="1:18" ht="25.5" x14ac:dyDescent="0.2">
      <c r="A136" s="17" t="s">
        <v>33</v>
      </c>
      <c r="B136" s="21" t="s">
        <v>166</v>
      </c>
      <c r="C136" s="21" t="s">
        <v>167</v>
      </c>
      <c r="D136" s="17" t="s">
        <v>35</v>
      </c>
      <c r="E136" s="22" t="s">
        <v>168</v>
      </c>
      <c r="F136" s="23" t="s">
        <v>69</v>
      </c>
      <c r="G136" s="24">
        <v>2</v>
      </c>
      <c r="H136" s="25">
        <v>0</v>
      </c>
      <c r="I136" s="26">
        <f>ROUND(ROUND(H136,2)*ROUND(G136,3),2)</f>
        <v>0</v>
      </c>
      <c r="O136">
        <f>(I136*21)/100</f>
        <v>0</v>
      </c>
      <c r="P136" t="s">
        <v>13</v>
      </c>
    </row>
    <row r="137" spans="1:18" ht="38.25" x14ac:dyDescent="0.2">
      <c r="A137" s="27" t="s">
        <v>38</v>
      </c>
      <c r="E137" s="28" t="s">
        <v>238</v>
      </c>
    </row>
    <row r="138" spans="1:18" x14ac:dyDescent="0.2">
      <c r="A138" s="31" t="s">
        <v>39</v>
      </c>
      <c r="E138" s="30" t="s">
        <v>35</v>
      </c>
    </row>
    <row r="139" spans="1:18" ht="25.5" x14ac:dyDescent="0.2">
      <c r="A139" s="17" t="s">
        <v>33</v>
      </c>
      <c r="B139" s="21" t="s">
        <v>169</v>
      </c>
      <c r="C139" s="21" t="s">
        <v>170</v>
      </c>
      <c r="D139" s="17" t="s">
        <v>35</v>
      </c>
      <c r="E139" s="22" t="s">
        <v>171</v>
      </c>
      <c r="F139" s="23" t="s">
        <v>68</v>
      </c>
      <c r="G139" s="24">
        <v>13.4</v>
      </c>
      <c r="H139" s="25">
        <v>0</v>
      </c>
      <c r="I139" s="26">
        <f>ROUND(ROUND(H139,2)*ROUND(G139,3),2)</f>
        <v>0</v>
      </c>
      <c r="O139">
        <f>(I139*21)/100</f>
        <v>0</v>
      </c>
      <c r="P139" t="s">
        <v>13</v>
      </c>
    </row>
    <row r="140" spans="1:18" ht="38.25" x14ac:dyDescent="0.2">
      <c r="A140" s="27" t="s">
        <v>38</v>
      </c>
      <c r="E140" s="28" t="s">
        <v>239</v>
      </c>
    </row>
    <row r="141" spans="1:18" x14ac:dyDescent="0.2">
      <c r="A141" s="31" t="s">
        <v>39</v>
      </c>
      <c r="E141" s="30" t="s">
        <v>35</v>
      </c>
    </row>
    <row r="142" spans="1:18" ht="25.5" x14ac:dyDescent="0.2">
      <c r="A142" s="17" t="s">
        <v>33</v>
      </c>
      <c r="B142" s="21" t="s">
        <v>172</v>
      </c>
      <c r="C142" s="21" t="s">
        <v>173</v>
      </c>
      <c r="D142" s="17" t="s">
        <v>35</v>
      </c>
      <c r="E142" s="22" t="s">
        <v>174</v>
      </c>
      <c r="F142" s="23" t="s">
        <v>68</v>
      </c>
      <c r="G142" s="24">
        <v>13.4</v>
      </c>
      <c r="H142" s="25">
        <v>0</v>
      </c>
      <c r="I142" s="26">
        <f>ROUND(ROUND(H142,2)*ROUND(G142,3),2)</f>
        <v>0</v>
      </c>
      <c r="O142">
        <f>(I142*21)/100</f>
        <v>0</v>
      </c>
      <c r="P142" t="s">
        <v>13</v>
      </c>
    </row>
    <row r="143" spans="1:18" ht="25.5" x14ac:dyDescent="0.2">
      <c r="A143" s="27" t="s">
        <v>38</v>
      </c>
      <c r="E143" s="28" t="s">
        <v>240</v>
      </c>
    </row>
    <row r="144" spans="1:18" x14ac:dyDescent="0.2">
      <c r="A144" s="31" t="s">
        <v>39</v>
      </c>
      <c r="E144" s="30" t="s">
        <v>35</v>
      </c>
    </row>
    <row r="145" spans="1:16" x14ac:dyDescent="0.2">
      <c r="A145" s="17" t="s">
        <v>33</v>
      </c>
      <c r="B145" s="21" t="s">
        <v>175</v>
      </c>
      <c r="C145" s="21" t="s">
        <v>176</v>
      </c>
      <c r="D145" s="17" t="s">
        <v>35</v>
      </c>
      <c r="E145" s="22" t="s">
        <v>177</v>
      </c>
      <c r="F145" s="23" t="s">
        <v>79</v>
      </c>
      <c r="G145" s="24">
        <v>110</v>
      </c>
      <c r="H145" s="25">
        <v>0</v>
      </c>
      <c r="I145" s="26">
        <f>ROUND(ROUND(H145,2)*ROUND(G145,3),2)</f>
        <v>0</v>
      </c>
      <c r="O145">
        <f>(I145*21)/100</f>
        <v>0</v>
      </c>
      <c r="P145" t="s">
        <v>13</v>
      </c>
    </row>
    <row r="146" spans="1:16" ht="114.75" x14ac:dyDescent="0.2">
      <c r="A146" s="27" t="s">
        <v>38</v>
      </c>
      <c r="E146" s="28" t="s">
        <v>241</v>
      </c>
    </row>
    <row r="147" spans="1:16" x14ac:dyDescent="0.2">
      <c r="A147" s="31" t="s">
        <v>39</v>
      </c>
      <c r="E147" s="30" t="s">
        <v>35</v>
      </c>
    </row>
    <row r="148" spans="1:16" x14ac:dyDescent="0.2">
      <c r="A148" s="17" t="s">
        <v>33</v>
      </c>
      <c r="B148" s="21" t="s">
        <v>178</v>
      </c>
      <c r="C148" s="21" t="s">
        <v>179</v>
      </c>
      <c r="D148" s="17" t="s">
        <v>35</v>
      </c>
      <c r="E148" s="22" t="s">
        <v>180</v>
      </c>
      <c r="F148" s="23" t="s">
        <v>79</v>
      </c>
      <c r="G148" s="24">
        <v>158</v>
      </c>
      <c r="H148" s="25">
        <v>0</v>
      </c>
      <c r="I148" s="26">
        <f>ROUND(ROUND(H148,2)*ROUND(G148,3),2)</f>
        <v>0</v>
      </c>
      <c r="O148">
        <f>(I148*21)/100</f>
        <v>0</v>
      </c>
      <c r="P148" t="s">
        <v>13</v>
      </c>
    </row>
    <row r="149" spans="1:16" ht="63.75" x14ac:dyDescent="0.2">
      <c r="A149" s="27" t="s">
        <v>38</v>
      </c>
      <c r="E149" s="28" t="s">
        <v>242</v>
      </c>
    </row>
    <row r="150" spans="1:16" x14ac:dyDescent="0.2">
      <c r="A150" s="31" t="s">
        <v>39</v>
      </c>
      <c r="E150" s="30" t="s">
        <v>35</v>
      </c>
    </row>
    <row r="151" spans="1:16" x14ac:dyDescent="0.2">
      <c r="A151" s="17" t="s">
        <v>33</v>
      </c>
      <c r="B151" s="21" t="s">
        <v>181</v>
      </c>
      <c r="C151" s="21" t="s">
        <v>182</v>
      </c>
      <c r="D151" s="17" t="s">
        <v>35</v>
      </c>
      <c r="E151" s="22" t="s">
        <v>183</v>
      </c>
      <c r="F151" s="23" t="s">
        <v>79</v>
      </c>
      <c r="G151" s="24">
        <v>352</v>
      </c>
      <c r="H151" s="25">
        <v>0</v>
      </c>
      <c r="I151" s="26">
        <f>ROUND(ROUND(H151,2)*ROUND(G151,3),2)</f>
        <v>0</v>
      </c>
      <c r="O151">
        <f>(I151*21)/100</f>
        <v>0</v>
      </c>
      <c r="P151" t="s">
        <v>13</v>
      </c>
    </row>
    <row r="152" spans="1:16" ht="63.75" x14ac:dyDescent="0.2">
      <c r="A152" s="27" t="s">
        <v>38</v>
      </c>
      <c r="E152" s="28" t="s">
        <v>243</v>
      </c>
    </row>
    <row r="153" spans="1:16" x14ac:dyDescent="0.2">
      <c r="A153" s="31" t="s">
        <v>39</v>
      </c>
      <c r="E153" s="30" t="s">
        <v>35</v>
      </c>
    </row>
    <row r="154" spans="1:16" ht="25.5" x14ac:dyDescent="0.2">
      <c r="A154" s="17" t="s">
        <v>33</v>
      </c>
      <c r="B154" s="21" t="s">
        <v>244</v>
      </c>
      <c r="C154" s="21" t="s">
        <v>245</v>
      </c>
      <c r="D154" s="17" t="s">
        <v>35</v>
      </c>
      <c r="E154" s="22" t="s">
        <v>246</v>
      </c>
      <c r="F154" s="23" t="s">
        <v>79</v>
      </c>
      <c r="G154" s="24">
        <v>1</v>
      </c>
      <c r="H154" s="25">
        <v>0</v>
      </c>
      <c r="I154" s="26">
        <f>ROUND(ROUND(H154,2)*ROUND(G154,3),2)</f>
        <v>0</v>
      </c>
      <c r="O154">
        <f>(I154*21)/100</f>
        <v>0</v>
      </c>
      <c r="P154" t="s">
        <v>13</v>
      </c>
    </row>
    <row r="155" spans="1:16" ht="51" x14ac:dyDescent="0.2">
      <c r="A155" s="27" t="s">
        <v>38</v>
      </c>
      <c r="E155" s="28" t="s">
        <v>247</v>
      </c>
    </row>
    <row r="156" spans="1:16" x14ac:dyDescent="0.2">
      <c r="A156" s="31" t="s">
        <v>39</v>
      </c>
      <c r="E156" s="30" t="s">
        <v>35</v>
      </c>
    </row>
    <row r="157" spans="1:16" x14ac:dyDescent="0.2">
      <c r="A157" s="17" t="s">
        <v>33</v>
      </c>
      <c r="B157" s="21" t="s">
        <v>184</v>
      </c>
      <c r="C157" s="21" t="s">
        <v>185</v>
      </c>
      <c r="D157" s="17" t="s">
        <v>35</v>
      </c>
      <c r="E157" s="22" t="s">
        <v>186</v>
      </c>
      <c r="F157" s="23" t="s">
        <v>37</v>
      </c>
      <c r="G157" s="24">
        <v>1</v>
      </c>
      <c r="H157" s="25">
        <v>0</v>
      </c>
      <c r="I157" s="26">
        <f>ROUND(ROUND(H157,2)*ROUND(G157,3),2)</f>
        <v>0</v>
      </c>
      <c r="O157">
        <f>(I157*21)/100</f>
        <v>0</v>
      </c>
      <c r="P157" t="s">
        <v>13</v>
      </c>
    </row>
    <row r="158" spans="1:16" ht="25.5" x14ac:dyDescent="0.2">
      <c r="A158" s="27" t="s">
        <v>38</v>
      </c>
      <c r="E158" s="28" t="s">
        <v>248</v>
      </c>
    </row>
    <row r="159" spans="1:16" x14ac:dyDescent="0.2">
      <c r="A159" s="31" t="s">
        <v>39</v>
      </c>
      <c r="E159" s="30" t="s">
        <v>35</v>
      </c>
    </row>
    <row r="160" spans="1:16" x14ac:dyDescent="0.2">
      <c r="A160" s="17" t="s">
        <v>33</v>
      </c>
      <c r="B160" s="21" t="s">
        <v>187</v>
      </c>
      <c r="C160" s="21" t="s">
        <v>188</v>
      </c>
      <c r="D160" s="17" t="s">
        <v>35</v>
      </c>
      <c r="E160" s="22" t="s">
        <v>189</v>
      </c>
      <c r="F160" s="23" t="s">
        <v>68</v>
      </c>
      <c r="G160" s="24">
        <v>3000</v>
      </c>
      <c r="H160" s="25">
        <v>0</v>
      </c>
      <c r="I160" s="26">
        <f>ROUND(ROUND(H160,2)*ROUND(G160,3),2)</f>
        <v>0</v>
      </c>
      <c r="O160">
        <f>(I160*21)/100</f>
        <v>0</v>
      </c>
      <c r="P160" t="s">
        <v>13</v>
      </c>
    </row>
    <row r="161" spans="1:16" ht="63.75" x14ac:dyDescent="0.2">
      <c r="A161" s="27" t="s">
        <v>38</v>
      </c>
      <c r="E161" s="28" t="s">
        <v>190</v>
      </c>
    </row>
    <row r="162" spans="1:16" x14ac:dyDescent="0.2">
      <c r="A162" s="31" t="s">
        <v>39</v>
      </c>
      <c r="E162" s="30" t="s">
        <v>35</v>
      </c>
    </row>
    <row r="163" spans="1:16" x14ac:dyDescent="0.2">
      <c r="A163" s="17" t="s">
        <v>33</v>
      </c>
      <c r="B163" s="21" t="s">
        <v>192</v>
      </c>
      <c r="C163" s="21" t="s">
        <v>193</v>
      </c>
      <c r="D163" s="17" t="s">
        <v>35</v>
      </c>
      <c r="E163" s="22" t="s">
        <v>194</v>
      </c>
      <c r="F163" s="23" t="s">
        <v>37</v>
      </c>
      <c r="G163" s="24">
        <v>2</v>
      </c>
      <c r="H163" s="25">
        <v>0</v>
      </c>
      <c r="I163" s="26">
        <f>ROUND(ROUND(H163,2)*ROUND(G163,3),2)</f>
        <v>0</v>
      </c>
      <c r="O163">
        <f>(I163*21)/100</f>
        <v>0</v>
      </c>
      <c r="P163" t="s">
        <v>13</v>
      </c>
    </row>
    <row r="164" spans="1:16" ht="38.25" x14ac:dyDescent="0.2">
      <c r="A164" s="27" t="s">
        <v>38</v>
      </c>
      <c r="E164" s="28" t="s">
        <v>195</v>
      </c>
    </row>
    <row r="165" spans="1:16" x14ac:dyDescent="0.2">
      <c r="A165" s="29" t="s">
        <v>39</v>
      </c>
      <c r="E165" s="30" t="s">
        <v>35</v>
      </c>
    </row>
  </sheetData>
  <sheetProtection sheet="1" objects="1" scenarios="1"/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63DA-F93D-47D2-B09C-5576C667469F}">
  <sheetPr>
    <pageSetUpPr fitToPage="1"/>
  </sheetPr>
  <dimension ref="A1:I103"/>
  <sheetViews>
    <sheetView topLeftCell="D1" zoomScaleNormal="100" workbookViewId="0">
      <pane ySplit="7" topLeftCell="A8" activePane="bottomLeft" state="frozen"/>
      <selection pane="bottomLeft" activeCell="H100" sqref="H100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4" max="19" width="9.140625" customWidth="1"/>
  </cols>
  <sheetData>
    <row r="1" spans="1:9" ht="12.75" customHeight="1" x14ac:dyDescent="0.2">
      <c r="A1" t="s">
        <v>0</v>
      </c>
      <c r="B1" s="6"/>
      <c r="C1" s="6"/>
      <c r="D1" s="6"/>
      <c r="E1" s="6"/>
      <c r="F1" s="6"/>
      <c r="G1" s="6"/>
      <c r="H1" s="6"/>
      <c r="I1" s="6"/>
    </row>
    <row r="2" spans="1:9" ht="24.95" customHeight="1" x14ac:dyDescent="0.2">
      <c r="B2" s="6"/>
      <c r="C2" s="6"/>
      <c r="D2" s="6"/>
      <c r="E2" s="7" t="s">
        <v>3</v>
      </c>
      <c r="F2" s="6"/>
      <c r="G2" s="6"/>
      <c r="H2" s="10"/>
      <c r="I2" s="10"/>
    </row>
    <row r="3" spans="1:9" ht="15" customHeight="1" x14ac:dyDescent="0.25">
      <c r="A3" t="s">
        <v>1</v>
      </c>
      <c r="B3" s="11" t="s">
        <v>4</v>
      </c>
      <c r="C3" s="5"/>
      <c r="D3" s="4"/>
      <c r="E3" s="12" t="s">
        <v>249</v>
      </c>
      <c r="F3" s="6"/>
      <c r="G3" s="9"/>
      <c r="H3" s="8" t="s">
        <v>250</v>
      </c>
      <c r="I3" s="35">
        <f>SUM(I8+I17+I41+I74+I91)</f>
        <v>0</v>
      </c>
    </row>
    <row r="4" spans="1:9" ht="15" customHeight="1" x14ac:dyDescent="0.25">
      <c r="A4" t="s">
        <v>7</v>
      </c>
      <c r="B4" s="14" t="s">
        <v>8</v>
      </c>
      <c r="C4" s="3" t="s">
        <v>250</v>
      </c>
      <c r="D4" s="2"/>
      <c r="E4" s="15" t="s">
        <v>251</v>
      </c>
      <c r="F4" s="10"/>
      <c r="G4" s="10"/>
      <c r="H4" s="16"/>
      <c r="I4" s="16"/>
    </row>
    <row r="5" spans="1:9" ht="12.75" customHeight="1" x14ac:dyDescent="0.2">
      <c r="A5" s="1" t="s">
        <v>14</v>
      </c>
      <c r="B5" s="1" t="s">
        <v>16</v>
      </c>
      <c r="C5" s="1" t="s">
        <v>18</v>
      </c>
      <c r="D5" s="1" t="s">
        <v>19</v>
      </c>
      <c r="E5" s="1" t="s">
        <v>20</v>
      </c>
      <c r="F5" s="1" t="s">
        <v>22</v>
      </c>
      <c r="G5" s="1" t="s">
        <v>24</v>
      </c>
      <c r="H5" s="1" t="s">
        <v>26</v>
      </c>
      <c r="I5" s="1"/>
    </row>
    <row r="6" spans="1:9" ht="12.75" customHeight="1" x14ac:dyDescent="0.2">
      <c r="A6" s="1"/>
      <c r="B6" s="1"/>
      <c r="C6" s="1"/>
      <c r="D6" s="1"/>
      <c r="E6" s="1"/>
      <c r="F6" s="1"/>
      <c r="G6" s="1"/>
      <c r="H6" s="13" t="s">
        <v>27</v>
      </c>
      <c r="I6" s="13" t="s">
        <v>29</v>
      </c>
    </row>
    <row r="7" spans="1:9" ht="12.75" customHeight="1" x14ac:dyDescent="0.2">
      <c r="A7" s="13" t="s">
        <v>15</v>
      </c>
      <c r="B7" s="13" t="s">
        <v>17</v>
      </c>
      <c r="C7" s="13" t="s">
        <v>13</v>
      </c>
      <c r="D7" s="13" t="s">
        <v>12</v>
      </c>
      <c r="E7" s="13" t="s">
        <v>21</v>
      </c>
      <c r="F7" s="13" t="s">
        <v>23</v>
      </c>
      <c r="G7" s="13" t="s">
        <v>25</v>
      </c>
      <c r="H7" s="13" t="s">
        <v>28</v>
      </c>
      <c r="I7" s="13" t="s">
        <v>30</v>
      </c>
    </row>
    <row r="8" spans="1:9" ht="12.75" customHeight="1" x14ac:dyDescent="0.2">
      <c r="A8" s="16" t="s">
        <v>31</v>
      </c>
      <c r="B8" s="16"/>
      <c r="C8" s="18" t="s">
        <v>15</v>
      </c>
      <c r="D8" s="16"/>
      <c r="E8" s="19" t="s">
        <v>32</v>
      </c>
      <c r="F8" s="16"/>
      <c r="G8" s="16"/>
      <c r="H8" s="16"/>
      <c r="I8" s="20">
        <f>SUM(I9:I13)</f>
        <v>0</v>
      </c>
    </row>
    <row r="9" spans="1:9" x14ac:dyDescent="0.2">
      <c r="A9" s="17" t="s">
        <v>33</v>
      </c>
      <c r="B9" s="21" t="s">
        <v>17</v>
      </c>
      <c r="C9" s="21" t="s">
        <v>252</v>
      </c>
      <c r="D9" s="17" t="s">
        <v>253</v>
      </c>
      <c r="E9" s="22" t="s">
        <v>254</v>
      </c>
      <c r="F9" s="23" t="s">
        <v>37</v>
      </c>
      <c r="G9" s="24">
        <v>35.531999999999996</v>
      </c>
      <c r="H9" s="43"/>
      <c r="I9" s="26">
        <f>ROUND(ROUND(H9,2)*ROUND(G9,3),2)</f>
        <v>0</v>
      </c>
    </row>
    <row r="10" spans="1:9" x14ac:dyDescent="0.2">
      <c r="A10" s="27" t="s">
        <v>38</v>
      </c>
      <c r="E10" s="28" t="s">
        <v>255</v>
      </c>
    </row>
    <row r="11" spans="1:9" ht="63.75" x14ac:dyDescent="0.2">
      <c r="A11" s="29" t="s">
        <v>39</v>
      </c>
      <c r="E11" s="30" t="s">
        <v>256</v>
      </c>
    </row>
    <row r="12" spans="1:9" ht="25.5" x14ac:dyDescent="0.2">
      <c r="A12" t="s">
        <v>257</v>
      </c>
      <c r="E12" s="28" t="s">
        <v>258</v>
      </c>
    </row>
    <row r="13" spans="1:9" x14ac:dyDescent="0.2">
      <c r="A13" s="17" t="s">
        <v>33</v>
      </c>
      <c r="B13" s="21" t="s">
        <v>12</v>
      </c>
      <c r="C13" s="21" t="s">
        <v>259</v>
      </c>
      <c r="D13" s="17" t="s">
        <v>35</v>
      </c>
      <c r="E13" s="22" t="s">
        <v>260</v>
      </c>
      <c r="F13" s="23" t="s">
        <v>37</v>
      </c>
      <c r="G13" s="24">
        <v>9.0839999999999996</v>
      </c>
      <c r="H13" s="43"/>
      <c r="I13" s="26">
        <f>ROUND(ROUND(H13,2)*ROUND(G13,3),2)</f>
        <v>0</v>
      </c>
    </row>
    <row r="14" spans="1:9" x14ac:dyDescent="0.2">
      <c r="A14" s="27" t="s">
        <v>38</v>
      </c>
      <c r="E14" s="28" t="s">
        <v>261</v>
      </c>
    </row>
    <row r="15" spans="1:9" ht="89.25" x14ac:dyDescent="0.2">
      <c r="A15" s="29" t="s">
        <v>39</v>
      </c>
      <c r="E15" s="30" t="s">
        <v>262</v>
      </c>
    </row>
    <row r="16" spans="1:9" ht="25.5" x14ac:dyDescent="0.2">
      <c r="A16" t="s">
        <v>257</v>
      </c>
      <c r="E16" s="28" t="s">
        <v>258</v>
      </c>
    </row>
    <row r="17" spans="1:9" ht="12.75" customHeight="1" x14ac:dyDescent="0.2">
      <c r="A17" s="10" t="s">
        <v>31</v>
      </c>
      <c r="B17" s="10"/>
      <c r="C17" s="33">
        <v>1</v>
      </c>
      <c r="D17" s="10"/>
      <c r="E17" s="19" t="s">
        <v>63</v>
      </c>
      <c r="F17" s="10"/>
      <c r="G17" s="10"/>
      <c r="H17" s="10"/>
      <c r="I17" s="34">
        <f>SUM(I18:I40)</f>
        <v>0</v>
      </c>
    </row>
    <row r="18" spans="1:9" x14ac:dyDescent="0.2">
      <c r="A18" s="17" t="s">
        <v>33</v>
      </c>
      <c r="B18" s="21" t="s">
        <v>95</v>
      </c>
      <c r="C18" s="21" t="s">
        <v>263</v>
      </c>
      <c r="D18" s="17" t="s">
        <v>35</v>
      </c>
      <c r="E18" s="22" t="s">
        <v>264</v>
      </c>
      <c r="F18" s="23" t="s">
        <v>37</v>
      </c>
      <c r="G18" s="24">
        <v>9.9</v>
      </c>
      <c r="H18" s="43"/>
      <c r="I18" s="26">
        <f>ROUND(ROUND(H18,2)*ROUND(G18,3),2)</f>
        <v>0</v>
      </c>
    </row>
    <row r="19" spans="1:9" x14ac:dyDescent="0.2">
      <c r="A19" s="27" t="s">
        <v>38</v>
      </c>
      <c r="E19" s="28" t="s">
        <v>265</v>
      </c>
    </row>
    <row r="20" spans="1:9" ht="38.25" x14ac:dyDescent="0.2">
      <c r="A20" s="29" t="s">
        <v>39</v>
      </c>
      <c r="E20" s="30" t="s">
        <v>266</v>
      </c>
    </row>
    <row r="21" spans="1:9" ht="318.75" x14ac:dyDescent="0.2">
      <c r="A21" t="s">
        <v>257</v>
      </c>
      <c r="E21" s="28" t="s">
        <v>267</v>
      </c>
    </row>
    <row r="22" spans="1:9" x14ac:dyDescent="0.2">
      <c r="A22" s="17" t="s">
        <v>33</v>
      </c>
      <c r="B22" s="21" t="s">
        <v>98</v>
      </c>
      <c r="C22" s="21" t="s">
        <v>84</v>
      </c>
      <c r="D22" s="17" t="s">
        <v>35</v>
      </c>
      <c r="E22" s="22" t="s">
        <v>85</v>
      </c>
      <c r="F22" s="23" t="s">
        <v>37</v>
      </c>
      <c r="G22" s="24">
        <v>25.632000000000001</v>
      </c>
      <c r="H22" s="43"/>
      <c r="I22" s="26">
        <f>ROUND(ROUND(H22,2)*ROUND(G22,3),2)</f>
        <v>0</v>
      </c>
    </row>
    <row r="23" spans="1:9" x14ac:dyDescent="0.2">
      <c r="A23" s="27" t="s">
        <v>38</v>
      </c>
      <c r="E23" s="28" t="s">
        <v>265</v>
      </c>
    </row>
    <row r="24" spans="1:9" ht="76.5" x14ac:dyDescent="0.2">
      <c r="A24" s="29" t="s">
        <v>39</v>
      </c>
      <c r="E24" s="30" t="s">
        <v>268</v>
      </c>
    </row>
    <row r="25" spans="1:9" ht="318.75" x14ac:dyDescent="0.2">
      <c r="A25" t="s">
        <v>257</v>
      </c>
      <c r="E25" s="28" t="s">
        <v>267</v>
      </c>
    </row>
    <row r="26" spans="1:9" x14ac:dyDescent="0.2">
      <c r="A26" s="17" t="s">
        <v>33</v>
      </c>
      <c r="B26" s="21" t="s">
        <v>104</v>
      </c>
      <c r="C26" s="21" t="s">
        <v>269</v>
      </c>
      <c r="D26" s="17" t="s">
        <v>35</v>
      </c>
      <c r="E26" s="22" t="s">
        <v>270</v>
      </c>
      <c r="F26" s="23" t="s">
        <v>37</v>
      </c>
      <c r="G26" s="24">
        <v>35.531999999999996</v>
      </c>
      <c r="H26" s="43"/>
      <c r="I26" s="26">
        <f>ROUND(ROUND(H26,2)*ROUND(G26,3),2)</f>
        <v>0</v>
      </c>
    </row>
    <row r="27" spans="1:9" x14ac:dyDescent="0.2">
      <c r="A27" s="27" t="s">
        <v>38</v>
      </c>
      <c r="E27" s="28" t="s">
        <v>35</v>
      </c>
    </row>
    <row r="28" spans="1:9" ht="63.75" x14ac:dyDescent="0.2">
      <c r="A28" s="29" t="s">
        <v>39</v>
      </c>
      <c r="E28" s="30" t="s">
        <v>271</v>
      </c>
    </row>
    <row r="29" spans="1:9" ht="191.25" x14ac:dyDescent="0.2">
      <c r="A29" t="s">
        <v>257</v>
      </c>
      <c r="E29" s="28" t="s">
        <v>272</v>
      </c>
    </row>
    <row r="30" spans="1:9" x14ac:dyDescent="0.2">
      <c r="A30" s="17" t="s">
        <v>33</v>
      </c>
      <c r="B30" s="21" t="s">
        <v>115</v>
      </c>
      <c r="C30" s="21" t="s">
        <v>273</v>
      </c>
      <c r="D30" s="17" t="s">
        <v>35</v>
      </c>
      <c r="E30" s="22" t="s">
        <v>274</v>
      </c>
      <c r="F30" s="23" t="s">
        <v>37</v>
      </c>
      <c r="G30" s="24">
        <v>7.7409999999999997</v>
      </c>
      <c r="H30" s="43"/>
      <c r="I30" s="26">
        <f>ROUND(ROUND(H30,2)*ROUND(G30,3),2)</f>
        <v>0</v>
      </c>
    </row>
    <row r="31" spans="1:9" ht="25.5" x14ac:dyDescent="0.2">
      <c r="A31" s="27" t="s">
        <v>38</v>
      </c>
      <c r="E31" s="28" t="s">
        <v>275</v>
      </c>
    </row>
    <row r="32" spans="1:9" x14ac:dyDescent="0.2">
      <c r="A32" s="29" t="s">
        <v>39</v>
      </c>
      <c r="E32" s="30" t="s">
        <v>276</v>
      </c>
    </row>
    <row r="33" spans="1:9" x14ac:dyDescent="0.2">
      <c r="A33" s="17" t="s">
        <v>33</v>
      </c>
      <c r="B33" s="21" t="s">
        <v>120</v>
      </c>
      <c r="C33" s="21" t="s">
        <v>92</v>
      </c>
      <c r="D33" s="17" t="s">
        <v>35</v>
      </c>
      <c r="E33" s="22" t="s">
        <v>93</v>
      </c>
      <c r="F33" s="23" t="s">
        <v>37</v>
      </c>
      <c r="G33" s="24">
        <v>12.86</v>
      </c>
      <c r="H33" s="43"/>
      <c r="I33" s="26">
        <f>ROUND(ROUND(H33,2)*ROUND(G33,3),2)</f>
        <v>0</v>
      </c>
    </row>
    <row r="34" spans="1:9" x14ac:dyDescent="0.2">
      <c r="A34" s="27" t="s">
        <v>38</v>
      </c>
      <c r="E34" s="28" t="s">
        <v>265</v>
      </c>
    </row>
    <row r="35" spans="1:9" ht="76.5" x14ac:dyDescent="0.2">
      <c r="A35" s="29" t="s">
        <v>39</v>
      </c>
      <c r="E35" s="30" t="s">
        <v>277</v>
      </c>
    </row>
    <row r="36" spans="1:9" ht="229.5" x14ac:dyDescent="0.2">
      <c r="A36" t="s">
        <v>257</v>
      </c>
      <c r="E36" s="28" t="s">
        <v>278</v>
      </c>
    </row>
    <row r="37" spans="1:9" x14ac:dyDescent="0.2">
      <c r="A37" s="17" t="s">
        <v>33</v>
      </c>
      <c r="B37" s="21" t="s">
        <v>123</v>
      </c>
      <c r="C37" s="21" t="s">
        <v>279</v>
      </c>
      <c r="D37" s="17" t="s">
        <v>35</v>
      </c>
      <c r="E37" s="22" t="s">
        <v>280</v>
      </c>
      <c r="F37" s="23" t="s">
        <v>37</v>
      </c>
      <c r="G37" s="24">
        <v>13.44</v>
      </c>
      <c r="H37" s="43"/>
      <c r="I37" s="26">
        <f>ROUND(ROUND(H37,2)*ROUND(G37,3),2)</f>
        <v>0</v>
      </c>
    </row>
    <row r="38" spans="1:9" x14ac:dyDescent="0.2">
      <c r="A38" s="27" t="s">
        <v>38</v>
      </c>
      <c r="E38" s="28" t="s">
        <v>265</v>
      </c>
    </row>
    <row r="39" spans="1:9" ht="76.5" x14ac:dyDescent="0.2">
      <c r="A39" s="29" t="s">
        <v>39</v>
      </c>
      <c r="E39" s="30" t="s">
        <v>281</v>
      </c>
    </row>
    <row r="40" spans="1:9" ht="293.25" x14ac:dyDescent="0.2">
      <c r="A40" t="s">
        <v>257</v>
      </c>
      <c r="E40" s="28" t="s">
        <v>282</v>
      </c>
    </row>
    <row r="41" spans="1:9" ht="12.75" customHeight="1" x14ac:dyDescent="0.2">
      <c r="A41" s="10" t="s">
        <v>31</v>
      </c>
      <c r="B41" s="10"/>
      <c r="C41" s="33" t="s">
        <v>21</v>
      </c>
      <c r="D41" s="10"/>
      <c r="E41" s="19" t="s">
        <v>114</v>
      </c>
      <c r="F41" s="10"/>
      <c r="G41" s="10"/>
      <c r="H41" s="10"/>
      <c r="I41" s="34">
        <f>SUM(I42:I73)</f>
        <v>0</v>
      </c>
    </row>
    <row r="42" spans="1:9" x14ac:dyDescent="0.2">
      <c r="A42" s="17" t="s">
        <v>33</v>
      </c>
      <c r="B42" s="21" t="s">
        <v>283</v>
      </c>
      <c r="C42" s="21" t="s">
        <v>284</v>
      </c>
      <c r="D42" s="17" t="s">
        <v>35</v>
      </c>
      <c r="E42" s="22" t="s">
        <v>285</v>
      </c>
      <c r="F42" s="23" t="s">
        <v>37</v>
      </c>
      <c r="G42" s="24">
        <v>1.28</v>
      </c>
      <c r="H42" s="43"/>
      <c r="I42" s="26">
        <f>ROUND(ROUND(H42,2)*ROUND(G42,3),2)</f>
        <v>0</v>
      </c>
    </row>
    <row r="43" spans="1:9" ht="25.5" x14ac:dyDescent="0.2">
      <c r="A43" s="27" t="s">
        <v>38</v>
      </c>
      <c r="E43" s="28" t="s">
        <v>286</v>
      </c>
    </row>
    <row r="44" spans="1:9" ht="25.5" x14ac:dyDescent="0.2">
      <c r="A44" s="29" t="s">
        <v>39</v>
      </c>
      <c r="E44" s="30" t="s">
        <v>287</v>
      </c>
    </row>
    <row r="45" spans="1:9" ht="369.75" x14ac:dyDescent="0.2">
      <c r="A45" t="s">
        <v>257</v>
      </c>
      <c r="E45" s="28" t="s">
        <v>288</v>
      </c>
    </row>
    <row r="46" spans="1:9" x14ac:dyDescent="0.2">
      <c r="A46" s="17" t="s">
        <v>33</v>
      </c>
      <c r="B46" s="21" t="s">
        <v>181</v>
      </c>
      <c r="C46" s="21" t="s">
        <v>289</v>
      </c>
      <c r="D46" s="17" t="s">
        <v>35</v>
      </c>
      <c r="E46" s="22" t="s">
        <v>290</v>
      </c>
      <c r="F46" s="23" t="s">
        <v>37</v>
      </c>
      <c r="G46" s="24">
        <v>0.34699999999999998</v>
      </c>
      <c r="H46" s="43"/>
      <c r="I46" s="26">
        <f>ROUND(ROUND(H46,2)*ROUND(G46,3),2)</f>
        <v>0</v>
      </c>
    </row>
    <row r="47" spans="1:9" ht="38.25" x14ac:dyDescent="0.2">
      <c r="A47" s="27" t="s">
        <v>38</v>
      </c>
      <c r="E47" s="28" t="s">
        <v>291</v>
      </c>
    </row>
    <row r="48" spans="1:9" ht="38.25" x14ac:dyDescent="0.2">
      <c r="A48" s="29" t="s">
        <v>39</v>
      </c>
      <c r="E48" s="30" t="s">
        <v>292</v>
      </c>
    </row>
    <row r="49" spans="1:9" ht="369.75" x14ac:dyDescent="0.2">
      <c r="A49" t="s">
        <v>257</v>
      </c>
      <c r="E49" s="28" t="s">
        <v>288</v>
      </c>
    </row>
    <row r="50" spans="1:9" x14ac:dyDescent="0.2">
      <c r="A50" s="17" t="s">
        <v>33</v>
      </c>
      <c r="B50" s="21" t="s">
        <v>132</v>
      </c>
      <c r="C50" s="21" t="s">
        <v>293</v>
      </c>
      <c r="D50" s="17" t="s">
        <v>35</v>
      </c>
      <c r="E50" s="22" t="s">
        <v>294</v>
      </c>
      <c r="F50" s="23" t="s">
        <v>37</v>
      </c>
      <c r="G50" s="24">
        <v>1.44</v>
      </c>
      <c r="H50" s="43"/>
      <c r="I50" s="26">
        <f>ROUND(ROUND(H50,2)*ROUND(G50,3),2)</f>
        <v>0</v>
      </c>
    </row>
    <row r="51" spans="1:9" ht="25.5" x14ac:dyDescent="0.2">
      <c r="A51" s="27" t="s">
        <v>38</v>
      </c>
      <c r="E51" s="28" t="s">
        <v>295</v>
      </c>
    </row>
    <row r="52" spans="1:9" ht="25.5" x14ac:dyDescent="0.2">
      <c r="A52" s="29" t="s">
        <v>39</v>
      </c>
      <c r="E52" s="30" t="s">
        <v>296</v>
      </c>
    </row>
    <row r="53" spans="1:9" ht="395.25" x14ac:dyDescent="0.2">
      <c r="A53" t="s">
        <v>257</v>
      </c>
      <c r="E53" s="28" t="s">
        <v>297</v>
      </c>
    </row>
    <row r="54" spans="1:9" x14ac:dyDescent="0.2">
      <c r="A54" s="17" t="s">
        <v>33</v>
      </c>
      <c r="B54" s="21" t="s">
        <v>135</v>
      </c>
      <c r="C54" s="21" t="s">
        <v>298</v>
      </c>
      <c r="D54" s="17" t="s">
        <v>35</v>
      </c>
      <c r="E54" s="22" t="s">
        <v>299</v>
      </c>
      <c r="F54" s="23" t="s">
        <v>300</v>
      </c>
      <c r="G54" s="24">
        <v>8.5999999999999993E-2</v>
      </c>
      <c r="H54" s="43"/>
      <c r="I54" s="26">
        <f>ROUND(ROUND(H54,2)*ROUND(G54,3),2)</f>
        <v>0</v>
      </c>
    </row>
    <row r="55" spans="1:9" ht="25.5" x14ac:dyDescent="0.2">
      <c r="A55" s="27" t="s">
        <v>38</v>
      </c>
      <c r="E55" s="28" t="s">
        <v>301</v>
      </c>
    </row>
    <row r="56" spans="1:9" ht="25.5" x14ac:dyDescent="0.2">
      <c r="A56" s="29" t="s">
        <v>39</v>
      </c>
      <c r="E56" s="30" t="s">
        <v>302</v>
      </c>
    </row>
    <row r="57" spans="1:9" ht="191.25" x14ac:dyDescent="0.2">
      <c r="A57" t="s">
        <v>257</v>
      </c>
      <c r="E57" s="28" t="s">
        <v>303</v>
      </c>
    </row>
    <row r="58" spans="1:9" x14ac:dyDescent="0.2">
      <c r="A58" s="17" t="s">
        <v>33</v>
      </c>
      <c r="B58" s="21" t="s">
        <v>187</v>
      </c>
      <c r="C58" s="21" t="s">
        <v>304</v>
      </c>
      <c r="D58" s="17" t="s">
        <v>35</v>
      </c>
      <c r="E58" s="22" t="s">
        <v>305</v>
      </c>
      <c r="F58" s="23" t="s">
        <v>37</v>
      </c>
      <c r="G58" s="24">
        <v>0.97199999999999998</v>
      </c>
      <c r="H58" s="43"/>
      <c r="I58" s="26">
        <f>ROUND(ROUND(H58,2)*ROUND(G58,3),2)</f>
        <v>0</v>
      </c>
    </row>
    <row r="59" spans="1:9" ht="25.5" x14ac:dyDescent="0.2">
      <c r="A59" s="27" t="s">
        <v>38</v>
      </c>
      <c r="E59" s="28" t="s">
        <v>306</v>
      </c>
    </row>
    <row r="60" spans="1:9" ht="63.75" x14ac:dyDescent="0.2">
      <c r="A60" s="29" t="s">
        <v>39</v>
      </c>
      <c r="E60" s="30" t="s">
        <v>307</v>
      </c>
    </row>
    <row r="61" spans="1:9" ht="38.25" x14ac:dyDescent="0.2">
      <c r="A61" t="s">
        <v>257</v>
      </c>
      <c r="E61" s="28" t="s">
        <v>308</v>
      </c>
    </row>
    <row r="62" spans="1:9" x14ac:dyDescent="0.2">
      <c r="A62" s="17" t="s">
        <v>33</v>
      </c>
      <c r="B62" s="21" t="s">
        <v>76</v>
      </c>
      <c r="C62" s="21" t="s">
        <v>309</v>
      </c>
      <c r="D62" s="17" t="s">
        <v>35</v>
      </c>
      <c r="E62" s="22" t="s">
        <v>310</v>
      </c>
      <c r="F62" s="23" t="s">
        <v>37</v>
      </c>
      <c r="G62" s="24">
        <v>5.44</v>
      </c>
      <c r="H62" s="43"/>
      <c r="I62" s="26">
        <f>ROUND(ROUND(H62,2)*ROUND(G62,3),2)</f>
        <v>0</v>
      </c>
    </row>
    <row r="63" spans="1:9" ht="25.5" x14ac:dyDescent="0.2">
      <c r="A63" s="27" t="s">
        <v>38</v>
      </c>
      <c r="E63" s="28" t="s">
        <v>311</v>
      </c>
    </row>
    <row r="64" spans="1:9" ht="25.5" x14ac:dyDescent="0.2">
      <c r="A64" s="29" t="s">
        <v>39</v>
      </c>
      <c r="E64" s="30" t="s">
        <v>312</v>
      </c>
    </row>
    <row r="65" spans="1:9" ht="38.25" x14ac:dyDescent="0.2">
      <c r="A65" t="s">
        <v>257</v>
      </c>
      <c r="E65" s="28" t="s">
        <v>308</v>
      </c>
    </row>
    <row r="66" spans="1:9" x14ac:dyDescent="0.2">
      <c r="A66" s="17" t="s">
        <v>33</v>
      </c>
      <c r="B66" s="21" t="s">
        <v>94</v>
      </c>
      <c r="C66" s="21" t="s">
        <v>116</v>
      </c>
      <c r="D66" s="17" t="s">
        <v>35</v>
      </c>
      <c r="E66" s="22" t="s">
        <v>117</v>
      </c>
      <c r="F66" s="23" t="s">
        <v>37</v>
      </c>
      <c r="G66" s="24">
        <v>0.69499999999999995</v>
      </c>
      <c r="H66" s="43"/>
      <c r="I66" s="26">
        <f>ROUND(ROUND(H66,2)*ROUND(G66,3),2)</f>
        <v>0</v>
      </c>
    </row>
    <row r="67" spans="1:9" ht="38.25" x14ac:dyDescent="0.2">
      <c r="A67" s="27" t="s">
        <v>38</v>
      </c>
      <c r="E67" s="28" t="s">
        <v>291</v>
      </c>
    </row>
    <row r="68" spans="1:9" ht="38.25" x14ac:dyDescent="0.2">
      <c r="A68" s="29" t="s">
        <v>39</v>
      </c>
      <c r="E68" s="30" t="s">
        <v>313</v>
      </c>
    </row>
    <row r="69" spans="1:9" ht="102" x14ac:dyDescent="0.2">
      <c r="A69" t="s">
        <v>257</v>
      </c>
      <c r="E69" s="28" t="s">
        <v>314</v>
      </c>
    </row>
    <row r="70" spans="1:9" x14ac:dyDescent="0.2">
      <c r="A70" s="17" t="s">
        <v>33</v>
      </c>
      <c r="B70" s="21" t="s">
        <v>118</v>
      </c>
      <c r="C70" s="21" t="s">
        <v>315</v>
      </c>
      <c r="D70" s="17" t="s">
        <v>35</v>
      </c>
      <c r="E70" s="22" t="s">
        <v>316</v>
      </c>
      <c r="F70" s="23" t="s">
        <v>37</v>
      </c>
      <c r="G70" s="24">
        <v>0.36</v>
      </c>
      <c r="H70" s="43"/>
      <c r="I70" s="26">
        <f>ROUND(ROUND(H70,2)*ROUND(G70,3),2)</f>
        <v>0</v>
      </c>
    </row>
    <row r="71" spans="1:9" ht="25.5" x14ac:dyDescent="0.2">
      <c r="A71" s="27" t="s">
        <v>38</v>
      </c>
      <c r="E71" s="28" t="s">
        <v>317</v>
      </c>
    </row>
    <row r="72" spans="1:9" ht="38.25" x14ac:dyDescent="0.2">
      <c r="A72" s="29" t="s">
        <v>39</v>
      </c>
      <c r="E72" s="30" t="s">
        <v>318</v>
      </c>
    </row>
    <row r="73" spans="1:9" ht="357" x14ac:dyDescent="0.2">
      <c r="A73" t="s">
        <v>257</v>
      </c>
      <c r="E73" s="28" t="s">
        <v>319</v>
      </c>
    </row>
    <row r="74" spans="1:9" ht="12.75" customHeight="1" x14ac:dyDescent="0.2">
      <c r="A74" s="10" t="s">
        <v>31</v>
      </c>
      <c r="B74" s="10"/>
      <c r="C74" s="33" t="s">
        <v>59</v>
      </c>
      <c r="D74" s="10"/>
      <c r="E74" s="19" t="s">
        <v>145</v>
      </c>
      <c r="F74" s="10"/>
      <c r="G74" s="10"/>
      <c r="H74" s="10"/>
      <c r="I74" s="34">
        <f>SUM(I75:I90)</f>
        <v>0</v>
      </c>
    </row>
    <row r="75" spans="1:9" x14ac:dyDescent="0.2">
      <c r="A75" s="17" t="s">
        <v>33</v>
      </c>
      <c r="B75" s="21" t="s">
        <v>320</v>
      </c>
      <c r="C75" s="21" t="s">
        <v>150</v>
      </c>
      <c r="D75" s="17" t="s">
        <v>35</v>
      </c>
      <c r="E75" s="22" t="s">
        <v>151</v>
      </c>
      <c r="F75" s="23" t="s">
        <v>79</v>
      </c>
      <c r="G75" s="24">
        <v>14</v>
      </c>
      <c r="H75" s="43"/>
      <c r="I75" s="26">
        <f>ROUND(ROUND(H75,2)*ROUND(G75,3),2)</f>
        <v>0</v>
      </c>
    </row>
    <row r="76" spans="1:9" ht="25.5" x14ac:dyDescent="0.2">
      <c r="A76" s="27" t="s">
        <v>38</v>
      </c>
      <c r="E76" s="28" t="s">
        <v>321</v>
      </c>
    </row>
    <row r="77" spans="1:9" ht="25.5" x14ac:dyDescent="0.2">
      <c r="A77" s="29" t="s">
        <v>39</v>
      </c>
      <c r="E77" s="30" t="s">
        <v>322</v>
      </c>
    </row>
    <row r="78" spans="1:9" ht="255" x14ac:dyDescent="0.2">
      <c r="A78" t="s">
        <v>257</v>
      </c>
      <c r="E78" s="28" t="s">
        <v>323</v>
      </c>
    </row>
    <row r="79" spans="1:9" x14ac:dyDescent="0.2">
      <c r="A79" s="17" t="s">
        <v>33</v>
      </c>
      <c r="B79" s="21" t="s">
        <v>324</v>
      </c>
      <c r="C79" s="21" t="s">
        <v>325</v>
      </c>
      <c r="D79" s="17" t="s">
        <v>35</v>
      </c>
      <c r="E79" s="22" t="s">
        <v>326</v>
      </c>
      <c r="F79" s="23" t="s">
        <v>79</v>
      </c>
      <c r="G79" s="24">
        <v>8</v>
      </c>
      <c r="H79" s="43"/>
      <c r="I79" s="26">
        <f>ROUND(ROUND(H79,2)*ROUND(G79,3),2)</f>
        <v>0</v>
      </c>
    </row>
    <row r="80" spans="1:9" ht="25.5" x14ac:dyDescent="0.2">
      <c r="A80" s="27" t="s">
        <v>38</v>
      </c>
      <c r="E80" s="28" t="s">
        <v>327</v>
      </c>
    </row>
    <row r="81" spans="1:9" ht="25.5" x14ac:dyDescent="0.2">
      <c r="A81" s="29" t="s">
        <v>39</v>
      </c>
      <c r="E81" s="30" t="s">
        <v>328</v>
      </c>
    </row>
    <row r="82" spans="1:9" ht="255" x14ac:dyDescent="0.2">
      <c r="A82" t="s">
        <v>257</v>
      </c>
      <c r="E82" s="28" t="s">
        <v>323</v>
      </c>
    </row>
    <row r="83" spans="1:9" x14ac:dyDescent="0.2">
      <c r="A83" s="17" t="s">
        <v>33</v>
      </c>
      <c r="B83" s="21" t="s">
        <v>329</v>
      </c>
      <c r="C83" s="21" t="s">
        <v>330</v>
      </c>
      <c r="D83" s="17" t="s">
        <v>35</v>
      </c>
      <c r="E83" s="22" t="s">
        <v>331</v>
      </c>
      <c r="F83" s="23" t="s">
        <v>69</v>
      </c>
      <c r="G83" s="24">
        <v>2</v>
      </c>
      <c r="H83" s="43"/>
      <c r="I83" s="26">
        <f>ROUND(ROUND(H83,2)*ROUND(G83,3),2)</f>
        <v>0</v>
      </c>
    </row>
    <row r="84" spans="1:9" x14ac:dyDescent="0.2">
      <c r="A84" s="27" t="s">
        <v>38</v>
      </c>
      <c r="E84" s="28" t="s">
        <v>265</v>
      </c>
    </row>
    <row r="85" spans="1:9" ht="25.5" x14ac:dyDescent="0.2">
      <c r="A85" s="29" t="s">
        <v>39</v>
      </c>
      <c r="E85" s="30" t="s">
        <v>332</v>
      </c>
    </row>
    <row r="86" spans="1:9" ht="242.25" x14ac:dyDescent="0.2">
      <c r="A86" t="s">
        <v>257</v>
      </c>
      <c r="E86" s="28" t="s">
        <v>333</v>
      </c>
    </row>
    <row r="87" spans="1:9" x14ac:dyDescent="0.2">
      <c r="A87" s="17" t="s">
        <v>33</v>
      </c>
      <c r="B87" s="21" t="s">
        <v>334</v>
      </c>
      <c r="C87" s="21" t="s">
        <v>335</v>
      </c>
      <c r="D87" s="17" t="s">
        <v>35</v>
      </c>
      <c r="E87" s="22" t="s">
        <v>336</v>
      </c>
      <c r="F87" s="23" t="s">
        <v>37</v>
      </c>
      <c r="G87" s="24">
        <v>5.8479999999999999</v>
      </c>
      <c r="H87" s="43"/>
      <c r="I87" s="26">
        <f>ROUND(ROUND(H87,2)*ROUND(G87,3),2)</f>
        <v>0</v>
      </c>
    </row>
    <row r="88" spans="1:9" x14ac:dyDescent="0.2">
      <c r="A88" s="27" t="s">
        <v>38</v>
      </c>
      <c r="E88" s="28" t="s">
        <v>265</v>
      </c>
    </row>
    <row r="89" spans="1:9" ht="63.75" x14ac:dyDescent="0.2">
      <c r="A89" s="29" t="s">
        <v>39</v>
      </c>
      <c r="E89" s="30" t="s">
        <v>337</v>
      </c>
    </row>
    <row r="90" spans="1:9" ht="369.75" x14ac:dyDescent="0.2">
      <c r="A90" t="s">
        <v>257</v>
      </c>
      <c r="E90" s="28" t="s">
        <v>288</v>
      </c>
    </row>
    <row r="91" spans="1:9" ht="12.75" customHeight="1" x14ac:dyDescent="0.2">
      <c r="A91" s="10" t="s">
        <v>31</v>
      </c>
      <c r="B91" s="10"/>
      <c r="C91" s="33" t="s">
        <v>28</v>
      </c>
      <c r="D91" s="10"/>
      <c r="E91" s="19" t="s">
        <v>165</v>
      </c>
      <c r="F91" s="10"/>
      <c r="G91" s="10"/>
      <c r="H91" s="10"/>
      <c r="I91" s="34">
        <f>SUM(I92:I103)</f>
        <v>0</v>
      </c>
    </row>
    <row r="92" spans="1:9" x14ac:dyDescent="0.2">
      <c r="A92" s="17" t="s">
        <v>33</v>
      </c>
      <c r="B92" s="21" t="s">
        <v>338</v>
      </c>
      <c r="C92" s="21" t="s">
        <v>339</v>
      </c>
      <c r="D92" s="17" t="s">
        <v>35</v>
      </c>
      <c r="E92" s="22" t="s">
        <v>340</v>
      </c>
      <c r="F92" s="23" t="s">
        <v>37</v>
      </c>
      <c r="G92" s="24">
        <v>7.56</v>
      </c>
      <c r="H92" s="43"/>
      <c r="I92" s="26">
        <f>ROUND(ROUND(H92,2)*ROUND(G92,3),2)</f>
        <v>0</v>
      </c>
    </row>
    <row r="93" spans="1:9" x14ac:dyDescent="0.2">
      <c r="A93" s="27" t="s">
        <v>38</v>
      </c>
      <c r="E93" s="28" t="s">
        <v>265</v>
      </c>
    </row>
    <row r="94" spans="1:9" ht="140.25" x14ac:dyDescent="0.2">
      <c r="A94" s="29" t="s">
        <v>39</v>
      </c>
      <c r="E94" s="30" t="s">
        <v>341</v>
      </c>
    </row>
    <row r="95" spans="1:9" ht="114.75" x14ac:dyDescent="0.2">
      <c r="A95" t="s">
        <v>257</v>
      </c>
      <c r="E95" s="28" t="s">
        <v>342</v>
      </c>
    </row>
    <row r="96" spans="1:9" x14ac:dyDescent="0.2">
      <c r="A96" s="17" t="s">
        <v>33</v>
      </c>
      <c r="B96" s="21" t="s">
        <v>343</v>
      </c>
      <c r="C96" s="21" t="s">
        <v>196</v>
      </c>
      <c r="D96" s="17" t="s">
        <v>35</v>
      </c>
      <c r="E96" s="22" t="s">
        <v>197</v>
      </c>
      <c r="F96" s="23" t="s">
        <v>79</v>
      </c>
      <c r="G96" s="24">
        <v>14</v>
      </c>
      <c r="H96" s="43"/>
      <c r="I96" s="26">
        <f>ROUND(ROUND(H96,2)*ROUND(G96,3),2)</f>
        <v>0</v>
      </c>
    </row>
    <row r="97" spans="1:9" x14ac:dyDescent="0.2">
      <c r="A97" s="27" t="s">
        <v>38</v>
      </c>
      <c r="E97" s="28" t="s">
        <v>265</v>
      </c>
    </row>
    <row r="98" spans="1:9" ht="38.25" x14ac:dyDescent="0.2">
      <c r="A98" s="29" t="s">
        <v>39</v>
      </c>
      <c r="E98" s="30" t="s">
        <v>344</v>
      </c>
    </row>
    <row r="99" spans="1:9" ht="127.5" x14ac:dyDescent="0.2">
      <c r="A99" t="s">
        <v>257</v>
      </c>
      <c r="E99" s="28" t="s">
        <v>345</v>
      </c>
    </row>
    <row r="100" spans="1:9" x14ac:dyDescent="0.2">
      <c r="A100" s="17" t="s">
        <v>33</v>
      </c>
      <c r="B100" s="21" t="s">
        <v>346</v>
      </c>
      <c r="C100" s="21" t="s">
        <v>347</v>
      </c>
      <c r="D100" s="17" t="s">
        <v>35</v>
      </c>
      <c r="E100" s="22" t="s">
        <v>348</v>
      </c>
      <c r="F100" s="23" t="s">
        <v>79</v>
      </c>
      <c r="G100" s="24">
        <v>9</v>
      </c>
      <c r="H100" s="43"/>
      <c r="I100" s="26">
        <f>ROUND(ROUND(H100,2)*ROUND(G100,3),2)</f>
        <v>0</v>
      </c>
    </row>
    <row r="101" spans="1:9" x14ac:dyDescent="0.2">
      <c r="A101" s="27" t="s">
        <v>38</v>
      </c>
      <c r="E101" s="28" t="s">
        <v>265</v>
      </c>
    </row>
    <row r="102" spans="1:9" ht="25.5" x14ac:dyDescent="0.2">
      <c r="A102" s="29" t="s">
        <v>39</v>
      </c>
      <c r="E102" s="30" t="s">
        <v>349</v>
      </c>
    </row>
    <row r="103" spans="1:9" ht="127.5" x14ac:dyDescent="0.2">
      <c r="A103" t="s">
        <v>257</v>
      </c>
      <c r="E103" s="28" t="s">
        <v>345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5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SO 100.2</vt:lpstr>
      <vt:lpstr>SO 106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Butoves</cp:lastModifiedBy>
  <dcterms:modified xsi:type="dcterms:W3CDTF">2025-02-13T09:14:59Z</dcterms:modified>
  <cp:category/>
  <cp:contentStatus/>
</cp:coreProperties>
</file>