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Pol'!$A$1:$U$133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AC123" i="12"/>
  <c r="F39" i="1" s="1"/>
  <c r="G9" i="12"/>
  <c r="I9" i="12"/>
  <c r="K9" i="12"/>
  <c r="M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M15" i="12" s="1"/>
  <c r="I16" i="12"/>
  <c r="K16" i="12"/>
  <c r="O16" i="12"/>
  <c r="O15" i="12" s="1"/>
  <c r="Q16" i="12"/>
  <c r="U16" i="12"/>
  <c r="G17" i="12"/>
  <c r="I17" i="12"/>
  <c r="K17" i="12"/>
  <c r="M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I29" i="12"/>
  <c r="Q29" i="12"/>
  <c r="G30" i="12"/>
  <c r="G29" i="12" s="1"/>
  <c r="I50" i="1" s="1"/>
  <c r="I30" i="12"/>
  <c r="K30" i="12"/>
  <c r="K29" i="12" s="1"/>
  <c r="M30" i="12"/>
  <c r="M29" i="12" s="1"/>
  <c r="O30" i="12"/>
  <c r="O29" i="12" s="1"/>
  <c r="Q30" i="12"/>
  <c r="U30" i="12"/>
  <c r="U29" i="12" s="1"/>
  <c r="G31" i="12"/>
  <c r="I51" i="1" s="1"/>
  <c r="G32" i="12"/>
  <c r="M32" i="12" s="1"/>
  <c r="M31" i="12" s="1"/>
  <c r="I32" i="12"/>
  <c r="I31" i="12" s="1"/>
  <c r="K32" i="12"/>
  <c r="K31" i="12" s="1"/>
  <c r="O32" i="12"/>
  <c r="O31" i="12" s="1"/>
  <c r="Q32" i="12"/>
  <c r="Q31" i="12" s="1"/>
  <c r="U32" i="12"/>
  <c r="U31" i="12" s="1"/>
  <c r="I33" i="12"/>
  <c r="K33" i="12"/>
  <c r="U33" i="12"/>
  <c r="G34" i="12"/>
  <c r="G33" i="12" s="1"/>
  <c r="I34" i="12"/>
  <c r="K34" i="12"/>
  <c r="M34" i="12"/>
  <c r="M33" i="12" s="1"/>
  <c r="O34" i="12"/>
  <c r="O33" i="12" s="1"/>
  <c r="Q34" i="12"/>
  <c r="Q33" i="12" s="1"/>
  <c r="U34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Q52" i="12"/>
  <c r="G53" i="12"/>
  <c r="G52" i="12" s="1"/>
  <c r="I55" i="1" s="1"/>
  <c r="I53" i="12"/>
  <c r="I52" i="12" s="1"/>
  <c r="K53" i="12"/>
  <c r="K52" i="12" s="1"/>
  <c r="M53" i="12"/>
  <c r="M52" i="12" s="1"/>
  <c r="O53" i="12"/>
  <c r="O52" i="12" s="1"/>
  <c r="Q53" i="12"/>
  <c r="U53" i="12"/>
  <c r="U52" i="12" s="1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I57" i="1" s="1"/>
  <c r="G61" i="12"/>
  <c r="M61" i="12" s="1"/>
  <c r="M60" i="12" s="1"/>
  <c r="I61" i="12"/>
  <c r="I60" i="12" s="1"/>
  <c r="K61" i="12"/>
  <c r="K60" i="12" s="1"/>
  <c r="O61" i="12"/>
  <c r="O60" i="12" s="1"/>
  <c r="Q61" i="12"/>
  <c r="Q60" i="12" s="1"/>
  <c r="U61" i="12"/>
  <c r="U60" i="12" s="1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G68" i="12"/>
  <c r="M68" i="12" s="1"/>
  <c r="I68" i="12"/>
  <c r="I67" i="12" s="1"/>
  <c r="K68" i="12"/>
  <c r="K67" i="12" s="1"/>
  <c r="O68" i="12"/>
  <c r="O67" i="12" s="1"/>
  <c r="Q68" i="12"/>
  <c r="U68" i="12"/>
  <c r="U67" i="12" s="1"/>
  <c r="G69" i="12"/>
  <c r="G67" i="12" s="1"/>
  <c r="I59" i="1" s="1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8" i="12"/>
  <c r="I78" i="12"/>
  <c r="K78" i="12"/>
  <c r="M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U77" i="12" s="1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7" i="12"/>
  <c r="M87" i="12" s="1"/>
  <c r="I87" i="12"/>
  <c r="K87" i="12"/>
  <c r="O87" i="12"/>
  <c r="Q87" i="12"/>
  <c r="U87" i="12"/>
  <c r="G88" i="12"/>
  <c r="M88" i="12" s="1"/>
  <c r="I88" i="12"/>
  <c r="K88" i="12"/>
  <c r="K86" i="12" s="1"/>
  <c r="O88" i="12"/>
  <c r="Q88" i="12"/>
  <c r="U88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Q111" i="12"/>
  <c r="G112" i="12"/>
  <c r="M112" i="12" s="1"/>
  <c r="M111" i="12" s="1"/>
  <c r="I112" i="12"/>
  <c r="I111" i="12" s="1"/>
  <c r="K112" i="12"/>
  <c r="K111" i="12" s="1"/>
  <c r="O112" i="12"/>
  <c r="O111" i="12" s="1"/>
  <c r="Q112" i="12"/>
  <c r="U112" i="12"/>
  <c r="U111" i="12" s="1"/>
  <c r="K113" i="12"/>
  <c r="G114" i="12"/>
  <c r="G113" i="12" s="1"/>
  <c r="I65" i="1" s="1"/>
  <c r="I114" i="12"/>
  <c r="I113" i="12" s="1"/>
  <c r="K114" i="12"/>
  <c r="O114" i="12"/>
  <c r="O113" i="12" s="1"/>
  <c r="Q114" i="12"/>
  <c r="Q113" i="12" s="1"/>
  <c r="U114" i="12"/>
  <c r="U113" i="12" s="1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O118" i="12"/>
  <c r="Q118" i="12"/>
  <c r="U118" i="12"/>
  <c r="G119" i="12"/>
  <c r="M119" i="12" s="1"/>
  <c r="I119" i="12"/>
  <c r="K119" i="12"/>
  <c r="O119" i="12"/>
  <c r="Q119" i="12"/>
  <c r="Q115" i="12" s="1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I20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U71" i="12"/>
  <c r="I62" i="12"/>
  <c r="Q54" i="12"/>
  <c r="I115" i="12"/>
  <c r="O115" i="12"/>
  <c r="G111" i="12"/>
  <c r="I64" i="1" s="1"/>
  <c r="I18" i="1" s="1"/>
  <c r="U90" i="12"/>
  <c r="O90" i="12"/>
  <c r="K71" i="12"/>
  <c r="I54" i="12"/>
  <c r="Q45" i="12"/>
  <c r="U35" i="12"/>
  <c r="I35" i="12"/>
  <c r="U18" i="12"/>
  <c r="O18" i="12"/>
  <c r="Q15" i="12"/>
  <c r="Q8" i="12"/>
  <c r="U8" i="12"/>
  <c r="K8" i="12"/>
  <c r="I86" i="12"/>
  <c r="K77" i="12"/>
  <c r="I71" i="12"/>
  <c r="K115" i="12"/>
  <c r="I90" i="12"/>
  <c r="Q86" i="12"/>
  <c r="M86" i="12"/>
  <c r="I77" i="12"/>
  <c r="O77" i="12"/>
  <c r="G77" i="12"/>
  <c r="I61" i="1" s="1"/>
  <c r="Q71" i="12"/>
  <c r="Q67" i="12"/>
  <c r="M67" i="12"/>
  <c r="K62" i="12"/>
  <c r="Q62" i="12"/>
  <c r="M62" i="12"/>
  <c r="U54" i="12"/>
  <c r="O54" i="12"/>
  <c r="U45" i="12"/>
  <c r="K45" i="12"/>
  <c r="O35" i="12"/>
  <c r="I18" i="12"/>
  <c r="K15" i="12"/>
  <c r="G15" i="12"/>
  <c r="I48" i="1" s="1"/>
  <c r="K54" i="12"/>
  <c r="Q35" i="12"/>
  <c r="G115" i="12"/>
  <c r="I66" i="1" s="1"/>
  <c r="I19" i="1" s="1"/>
  <c r="U115" i="12"/>
  <c r="K90" i="12"/>
  <c r="Q90" i="12"/>
  <c r="U86" i="12"/>
  <c r="O86" i="12"/>
  <c r="Q77" i="12"/>
  <c r="O71" i="12"/>
  <c r="U62" i="12"/>
  <c r="O62" i="12"/>
  <c r="I45" i="12"/>
  <c r="O45" i="12"/>
  <c r="G45" i="12"/>
  <c r="I54" i="1" s="1"/>
  <c r="K35" i="12"/>
  <c r="K18" i="12"/>
  <c r="Q18" i="12"/>
  <c r="U15" i="12"/>
  <c r="I15" i="12"/>
  <c r="I8" i="12"/>
  <c r="O8" i="12"/>
  <c r="G8" i="12"/>
  <c r="M8" i="12"/>
  <c r="AD123" i="12"/>
  <c r="G39" i="1" s="1"/>
  <c r="G40" i="1" s="1"/>
  <c r="G25" i="1" s="1"/>
  <c r="G26" i="1" s="1"/>
  <c r="G24" i="1"/>
  <c r="G28" i="1"/>
  <c r="M90" i="12"/>
  <c r="M77" i="12"/>
  <c r="M18" i="12"/>
  <c r="M45" i="12"/>
  <c r="M54" i="12"/>
  <c r="M35" i="12"/>
  <c r="M71" i="12"/>
  <c r="M118" i="12"/>
  <c r="M115" i="12" s="1"/>
  <c r="M114" i="12"/>
  <c r="M113" i="12" s="1"/>
  <c r="G90" i="12"/>
  <c r="I63" i="1" s="1"/>
  <c r="G86" i="12"/>
  <c r="I62" i="1" s="1"/>
  <c r="G62" i="12"/>
  <c r="I58" i="1" s="1"/>
  <c r="G54" i="12"/>
  <c r="I56" i="1" s="1"/>
  <c r="G18" i="12"/>
  <c r="I49" i="1" s="1"/>
  <c r="G71" i="12"/>
  <c r="I60" i="1" s="1"/>
  <c r="G35" i="12"/>
  <c r="I53" i="1" s="1"/>
  <c r="G29" i="1" l="1"/>
  <c r="I47" i="1"/>
  <c r="G123" i="12"/>
  <c r="H39" i="1"/>
  <c r="I17" i="1"/>
  <c r="I39" i="1" l="1"/>
  <c r="I40" i="1" s="1"/>
  <c r="J39" i="1" s="1"/>
  <c r="J40" i="1" s="1"/>
  <c r="H40" i="1"/>
  <c r="I16" i="1"/>
  <c r="I21" i="1" s="1"/>
  <c r="I67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<sst xmlns="http://schemas.openxmlformats.org/spreadsheetml/2006/main" count="626" uniqueCount="310">
  <si>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</si>
  <si>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</si>
  <si>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</si>
  <si>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</si>
  <si>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</si>
  <si>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</si>
  <si>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</si>
  <si>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</si>
  <si>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</si>
  <si>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</si>
  <si>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</si>
  <si>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</si>
  <si>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</si>
  <si>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</si>
  <si>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</si>
  <si>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</si>
  <si>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</si>
  <si>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</si>
  <si>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</si>
  <si>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</si>
  <si>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</si>
  <si>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</si>
  <si>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</si>
  <si>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</si>
  <si>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</si>
  <si>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</si>
  <si>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</si>
  <si>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</si>
  <si>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</si>
  <si>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</si>
  <si>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</si>
  <si>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</si>
  <si>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</si>
  <si>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</si>
  <si>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</si>
  <si>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</si>
  <si>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</si>
  <si>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</si>
  <si>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</si>
  <si>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</si>
  <si>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</si>
  <si>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</si>
  <si>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</si>
  <si>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</si>
  <si>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</si>
  <si>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</si>
  <si>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</si>
  <si>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</si>
  <si>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3</t>
  </si>
  <si>
    <t>Svislé a kompletní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</si>
  <si>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</si>
  <si>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</si>
  <si>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</si>
  <si>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</si>
  <si>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</si>
  <si>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</si>
  <si>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</si>
  <si>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</si>
  <si>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</si>
  <si>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</si>
  <si>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</si>
  <si>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</si>
  <si>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</si>
  <si>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</si>
  <si>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</si>
  <si>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</si>
  <si>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</si>
  <si>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</si>
  <si>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722</t>
  </si>
  <si>
    <t>ZTI, ÚT</t>
  </si>
  <si>
    <t>762</t>
  </si>
  <si>
    <t>Konstrukce tesařské</t>
  </si>
  <si>
    <t>766</t>
  </si>
  <si>
    <t>Konstrukce truhlářské</t>
  </si>
  <si>
    <t>767</t>
  </si>
  <si>
    <t>Konstrukce zámečnické</t>
  </si>
  <si>
    <t>781</t>
  </si>
  <si>
    <t>Obklady keramické</t>
  </si>
  <si>
    <t>784</t>
  </si>
  <si>
    <t>Malby</t>
  </si>
  <si>
    <t>786</t>
  </si>
  <si>
    <t>Jevištní technika</t>
  </si>
  <si>
    <t>M21</t>
  </si>
  <si>
    <t>Elektromontáže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</si>
  <si>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</si>
  <si>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</si>
  <si>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</si>
  <si>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</si>
  <si>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</si>
  <si>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</si>
  <si>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</si>
  <si>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</si>
  <si>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</si>
  <si>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</si>
  <si>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</si>
  <si>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</si>
  <si>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</si>
  <si>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</si>
  <si>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</si>
  <si>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</si>
  <si>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</si>
  <si>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</si>
  <si>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</si>
  <si>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</si>
  <si>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</si>
  <si>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</si>
  <si>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</si>
  <si>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</si>
  <si>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</si>
  <si>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</si>
  <si>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</si>
  <si>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</si>
  <si>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</si>
  <si>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</si>
  <si>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</si>
  <si>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340271615R00</t>
  </si>
  <si>
    <t>Zazdívka otvorů pl.do 4 m2, pórobet.tvár.,tl.15 cm, zazdívka 2x otvor 0,9x2,0m</t>
  </si>
  <si>
    <t>m3</t>
  </si>
  <si>
    <t>POL1_0</t>
  </si>
  <si>
    <t>342668111R00</t>
  </si>
  <si>
    <t>Těsnění styku příčky se stáv. konstrukcí PU pěnou</t>
  </si>
  <si>
    <t>m</t>
  </si>
  <si>
    <t>342948111R00</t>
  </si>
  <si>
    <t>Ukotvení příček k cihel.konstr. kotvami na hmožd.</t>
  </si>
  <si>
    <t>342267112R00</t>
  </si>
  <si>
    <t>Obklad trámů sádrokartonem třístranný do 0,5/0,5 m, ukončení minerálního podhledu</t>
  </si>
  <si>
    <t>310236251R00</t>
  </si>
  <si>
    <t>Zazdívka otvorů pl.0, 09 m2 cihlami, tl. zdi 45 cm, po elektroinstalaci</t>
  </si>
  <si>
    <t>kus</t>
  </si>
  <si>
    <t>340236212RT2</t>
  </si>
  <si>
    <t>Zazdívka otvorů pl.0,09m2,cihlami tl.zdi nad 10 cm, s použitím suché maltové směsi,po elektroinstalaci</t>
  </si>
  <si>
    <t>602011141RT3</t>
  </si>
  <si>
    <t>Štuk na stěnách vnitřní , ručně, tloušťka vrstvy 4 mm</t>
  </si>
  <si>
    <t>m2</t>
  </si>
  <si>
    <t>601011141RT3</t>
  </si>
  <si>
    <t>Štuk na stropech  ručně, tloušťka vrstvy 4 mm</t>
  </si>
  <si>
    <t>612403380R00</t>
  </si>
  <si>
    <t>Hrubá výplň rýh ve stěnách do 3x3 cm maltou ze SMS, rýhy po elektroinstalaci</t>
  </si>
  <si>
    <t>612403382R00</t>
  </si>
  <si>
    <t>Hrubá výplň rýh ve stěnách do 5x5 cm maltou ze SMS, rýhy po elektroinstalaci</t>
  </si>
  <si>
    <t>612401391RT2</t>
  </si>
  <si>
    <t>Omítka malých ploch vnitřních stěn do 1 m2, s použ. such.malt.směsi, zazdívka dveřních otvorů</t>
  </si>
  <si>
    <t>602016193R00</t>
  </si>
  <si>
    <t xml:space="preserve">Penetrace hloubková stěn </t>
  </si>
  <si>
    <t>612421615R00</t>
  </si>
  <si>
    <t>Omítka vnitřní zdiva, MVC, hrubá zatřená, pod nové obklady</t>
  </si>
  <si>
    <t>611421331R00</t>
  </si>
  <si>
    <t>Oprava váp.omítek stropů do 30% plochy - štukových,  jeviště</t>
  </si>
  <si>
    <t>612421431R00</t>
  </si>
  <si>
    <t>Oprava vápen.omítek stěn do 50 % pl. - štukových, jeviště</t>
  </si>
  <si>
    <t>612473185R00</t>
  </si>
  <si>
    <t>Příplatek za zabudované omítníky v ploše stěn</t>
  </si>
  <si>
    <t>612409991RT2</t>
  </si>
  <si>
    <t>Začištění omítek kolem oken,dveří apod., s použitím suché maltové směsi</t>
  </si>
  <si>
    <t>610991111R00</t>
  </si>
  <si>
    <t>Zakrývání výplní vnitřních otvorů, okna, prosklené stěny</t>
  </si>
  <si>
    <t>632419235R00</t>
  </si>
  <si>
    <t>Samonivel.podlah.hmota tl.35mm, jeviště</t>
  </si>
  <si>
    <t>941955002R00</t>
  </si>
  <si>
    <t>Lešení lehké pomocné, výška podlahy do 1,9 m</t>
  </si>
  <si>
    <t>952901111R00</t>
  </si>
  <si>
    <t>Vyčištění budov o výšce podlaží do 4 m</t>
  </si>
  <si>
    <t>968061125R00</t>
  </si>
  <si>
    <t>Vyvěšení dřevěných dveřních křídel pl. do 2 m2</t>
  </si>
  <si>
    <t>968072455R00</t>
  </si>
  <si>
    <t>Vybourání kovových dveřních zárubní pl. do 2 m2</t>
  </si>
  <si>
    <t>962031133R00</t>
  </si>
  <si>
    <t>Bourání příček cihelných tl. 15 cm</t>
  </si>
  <si>
    <t>965081713RT2</t>
  </si>
  <si>
    <t>Bourání dlaždic keramických tl. 1 cm, nad 1 m2, sbíječka, dlaždice keramické</t>
  </si>
  <si>
    <t>965048250R00</t>
  </si>
  <si>
    <t>Dočištění povrchu po vybourání dlažeb, MC do 50%</t>
  </si>
  <si>
    <t>965042141RT3</t>
  </si>
  <si>
    <t>Bourání mazanin betonových tl. 10 cm, nad 4 m2, sbíječka tl. mazaniny 5 - 8 cm</t>
  </si>
  <si>
    <t>965024131R00</t>
  </si>
  <si>
    <t>Bourání kamenných podlah z desek plochy nad 1 m2, pod přístupovou rampou</t>
  </si>
  <si>
    <t>460030081RT1</t>
  </si>
  <si>
    <t>Řezání spáry v asfaltu nebo betonu, v tloušťce vrstvy do 5 cm, pod přístupovou rampou</t>
  </si>
  <si>
    <t>965042121RT1</t>
  </si>
  <si>
    <t>Bourání mazanin betonových tl. 10 cm, pl. 1 m2, ručně tl. mazaniny 5 - 8 cm,pod přístupovou rampou</t>
  </si>
  <si>
    <t>978059531R00</t>
  </si>
  <si>
    <t>Odsekání vnitřních obkladů stěn nad 2 m2, včetně otlučení podkladní omítky až na zdivo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</si>
  <si>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</si>
  <si>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</si>
  <si>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</si>
  <si>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</si>
  <si>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</si>
  <si>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</si>
  <si>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</si>
  <si>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</si>
  <si>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km, příplatek za dalších 10km</t>
  </si>
  <si>
    <t>979990102R00</t>
  </si>
  <si>
    <t>Poplatek za skládku suti - směs betonu a cihel</t>
  </si>
  <si>
    <t>999281105R00</t>
  </si>
  <si>
    <t>Přesun hmot pro opravy a údržbu do výšky 6 m</t>
  </si>
  <si>
    <t>713121111R00</t>
  </si>
  <si>
    <t>Izolace tepelná podlah na sucho, jednovrstvá, jeviště</t>
  </si>
  <si>
    <t>63153803.AR</t>
  </si>
  <si>
    <t>Deska z minerální vlny STEPROCK HD 1000x600x 50 mm, polotuhá, podlahová</t>
  </si>
  <si>
    <t>POL3_0</t>
  </si>
  <si>
    <t>63140274R</t>
  </si>
  <si>
    <t>Pásek dilatační okrajový STEPROCK 120x12x1000 mm, podlahový včetně montáže</t>
  </si>
  <si>
    <t>71301</t>
  </si>
  <si>
    <t>Okrajový pásek šířky 100mm ve dvou vrstvách, výška 50mm, dodávka + montáž</t>
  </si>
  <si>
    <t>998713101R00</t>
  </si>
  <si>
    <t>Přesun hmot pro izolace tepelné, výšky do 6 m</t>
  </si>
  <si>
    <t>722R1</t>
  </si>
  <si>
    <t>ZDRAVOTECHNIKA + ÚT, viz. samostatný výkaz výměr</t>
  </si>
  <si>
    <t>kpl</t>
  </si>
  <si>
    <t>762512125R00</t>
  </si>
  <si>
    <t>Položení desek OSB ve dvou vrstvách šroubovan.</t>
  </si>
  <si>
    <t>60725034R</t>
  </si>
  <si>
    <t>Deska dřevoštěpková OSB  SUPERFINISH tl. 18 mm, broušená, pero-drážka</t>
  </si>
  <si>
    <t>775413123R00</t>
  </si>
  <si>
    <t>Podlahové lišty připevněné vruty, DUB 10/1,5 cm, olištování OSB desek dřevěnými lištami</t>
  </si>
  <si>
    <t>998762102R00</t>
  </si>
  <si>
    <t>Přesun hmot pro tesařské konstrukce, výšky do 12 m</t>
  </si>
  <si>
    <t>766111820R00</t>
  </si>
  <si>
    <t>Demontáž dřevěných stěn plných</t>
  </si>
  <si>
    <t>766699612R00</t>
  </si>
  <si>
    <t>Montáž krytů topných těles vč. okenních parapetů, montáž prvku 9/T</t>
  </si>
  <si>
    <t>766R1</t>
  </si>
  <si>
    <t>Kryt otopných těles včetně okenního parapetu, z laminátových desek, cca 7100x800x300</t>
  </si>
  <si>
    <t>767581801R00</t>
  </si>
  <si>
    <t>Demontáž podhledů - kazet, AL podhled - místnost  1.09</t>
  </si>
  <si>
    <t>767582800R00</t>
  </si>
  <si>
    <t>Demontáž podhledů - roštů</t>
  </si>
  <si>
    <t>767586101R00</t>
  </si>
  <si>
    <t>Nosný rošt minerálního podhledu , pro akustické panely Euroacoustic Tonga</t>
  </si>
  <si>
    <t>767586203RV9</t>
  </si>
  <si>
    <t>Podhled minerální - panely, akustické pnely Euroacoustic Tonga</t>
  </si>
  <si>
    <t>998767101R00</t>
  </si>
  <si>
    <t>Přesun hmot pro zámečnické konstr., výšky do 6 m</t>
  </si>
  <si>
    <t>781415016R00</t>
  </si>
  <si>
    <t>Montáž obkladů stěn, porovin.,tmel, nad 20x25 cm</t>
  </si>
  <si>
    <t>781419711R00</t>
  </si>
  <si>
    <t>Příplatek k obkladu stěn za plochu do 10 m2 jedntl</t>
  </si>
  <si>
    <t>781101210R00</t>
  </si>
  <si>
    <t>Penetrace podkladu pod obklady</t>
  </si>
  <si>
    <t>781419706R00</t>
  </si>
  <si>
    <t>Příplatek za spárovací vodotěsnou hmotu - plošně</t>
  </si>
  <si>
    <t>781491001RT1</t>
  </si>
  <si>
    <t>Montáž lišt k obkladům, rohových, koutových i dilatačních</t>
  </si>
  <si>
    <t>283424154R</t>
  </si>
  <si>
    <t>Profil ukončovací obkladový "L" PVC  H = 12 mm, L = 2,50 m, 6 barev</t>
  </si>
  <si>
    <t>597813663R</t>
  </si>
  <si>
    <t>Obkládačka 20x25 světle šedá mat, Color One</t>
  </si>
  <si>
    <t>998781101R00</t>
  </si>
  <si>
    <t>Přesun hmot pro obklady keramické, výšky do 6 m</t>
  </si>
  <si>
    <t>784402801R00</t>
  </si>
  <si>
    <t>Odstranění malby oškrábáním v místnosti H do 3,8 m</t>
  </si>
  <si>
    <t>784191201R00</t>
  </si>
  <si>
    <t>Penetrace podkladu hloubková Primalex 1x</t>
  </si>
  <si>
    <t>784195222R00</t>
  </si>
  <si>
    <t>Malba tekutá Primalex Plus, barva, 2 x</t>
  </si>
  <si>
    <t>786R1</t>
  </si>
  <si>
    <t>Např. nabídka fy TUCHLER s.r.o., art.č.1300310, Kolejnice TT1 s lankem vedeným uvnitř</t>
  </si>
  <si>
    <t>786R2</t>
  </si>
  <si>
    <t>Např. nabídka fy TUCHLER s.r.o., art.č.1300300, Oponová kolejnice TT1 ruční ovládání</t>
  </si>
  <si>
    <t>786R3</t>
  </si>
  <si>
    <t>786R4</t>
  </si>
  <si>
    <t>Např. nabídka fy TUCHLER s.r.o., art.č.1300400, Kolejnice TT2 s ručním ovládáním</t>
  </si>
  <si>
    <t>786R5</t>
  </si>
  <si>
    <t>Např. nabídka fy TUCHLER s.r.o., art.č. 1300400, Kolejnice TT2 s ručním ovládáním</t>
  </si>
  <si>
    <t>786R6</t>
  </si>
  <si>
    <t>786R7</t>
  </si>
  <si>
    <t>786R8</t>
  </si>
  <si>
    <t>786R9</t>
  </si>
  <si>
    <t>Např. nabídka fy TUCHLER s.r.o., art.č. SB-STAHL01, Otočné šálové ramono</t>
  </si>
  <si>
    <t>786R10</t>
  </si>
  <si>
    <t>Např. nabídka fy TUCHLER s.r.o., art.č. 980053, Konfekce - jevištní samet Chopin</t>
  </si>
  <si>
    <t>786R11</t>
  </si>
  <si>
    <t>Např. nabídka fy TUCHLER s.r.o., art.č.980053, Konfekce - jevištní samet Chopin</t>
  </si>
  <si>
    <t>786R12</t>
  </si>
  <si>
    <t>Např. nabídka fy TUCHLER s.r.o., art.č.980027, Konfekce - jevištní molton B1 300</t>
  </si>
  <si>
    <t>786R13</t>
  </si>
  <si>
    <t>Např. nabídka fy TUCHLER s.r.o., art.č. 980027, Konfekce - jevištní molton B1 300</t>
  </si>
  <si>
    <t>786R14</t>
  </si>
  <si>
    <t>786R15</t>
  </si>
  <si>
    <t>786R16</t>
  </si>
  <si>
    <t>Např. nabídka fy TUCHLER s.r.o., art.č. 980041, Konfekce - zatemňovací tkanina SUNBLOCK SOFT WP</t>
  </si>
  <si>
    <t>786R17</t>
  </si>
  <si>
    <t>786R18</t>
  </si>
  <si>
    <t>786R19</t>
  </si>
  <si>
    <t>786R20</t>
  </si>
  <si>
    <t>Např. nabídka fy TUCHLER s.r.o.,art.č.SB-MONTAGE01, Doprava a montáž položek č.67 až č.86</t>
  </si>
  <si>
    <t>M21R1</t>
  </si>
  <si>
    <t>ELEKTROINSTALACE - viz. samostatný výkaz výměr</t>
  </si>
  <si>
    <t>M24R1</t>
  </si>
  <si>
    <t>VZDUCHOTECHNIKA - viz. samostatný výkaz výměr</t>
  </si>
  <si>
    <t>005121010R</t>
  </si>
  <si>
    <t>Vybudování zařízení staveniště</t>
  </si>
  <si>
    <t>Soubor</t>
  </si>
  <si>
    <t>005121030R</t>
  </si>
  <si>
    <t>Odstranění zařízení staveniště</t>
  </si>
  <si>
    <t>005121020R</t>
  </si>
  <si>
    <t xml:space="preserve">Provoz zařízení staveniště </t>
  </si>
  <si>
    <t>005122010R</t>
  </si>
  <si>
    <t xml:space="preserve">Provoz objednatele </t>
  </si>
  <si>
    <t>005211080R</t>
  </si>
  <si>
    <t>Bezpečnostní a hygienická opatření na staveništi , opatření vyplývající z PBŘ</t>
  </si>
  <si>
    <t>005231020R</t>
  </si>
  <si>
    <t>Měření doby dozvuku</t>
  </si>
  <si>
    <t/>
  </si>
  <si>
    <t>SUM</t>
  </si>
  <si>
    <t>POPUZIV</t>
  </si>
  <si>
    <t>END</t>
  </si>
  <si>
    <t>Soupis prací, dodávek a služeb</t>
  </si>
  <si>
    <t>Stavební úpravy zkušebny LDO v objektu Horní Valy 2 v Hodoníně</t>
  </si>
  <si>
    <t>Stavební úpravy zkušebny LDO v objektu Horní Valy 2   v Hodoníně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</si>
</sst>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_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M17" sqref="M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307</v>
      </c>
      <c r="C1" s="232"/>
      <c r="D1" s="232"/>
      <c r="E1" s="232"/>
      <c r="F1" s="232"/>
      <c r="G1" s="232"/>
      <c r="H1" s="232"/>
      <c r="I1" s="232"/>
      <c r="J1" s="233"/>
    </row>
    <row r="2" spans="1:15" ht="30" customHeight="1" x14ac:dyDescent="0.2">
      <c r="A2" s="4"/>
      <c r="B2" s="81" t="s">
        <v>40</v>
      </c>
      <c r="C2" s="82"/>
      <c r="D2" s="83"/>
      <c r="E2" s="271" t="s">
        <v>309</v>
      </c>
      <c r="F2" s="271"/>
      <c r="G2" s="271"/>
      <c r="H2" s="271"/>
      <c r="I2" s="271"/>
      <c r="J2" s="272"/>
      <c r="O2" s="2"/>
    </row>
    <row r="3" spans="1:15" ht="23.25" hidden="1" customHeight="1" x14ac:dyDescent="0.2">
      <c r="A3" s="4"/>
      <c r="B3" s="84" t="s">
        <v>42</v>
      </c>
      <c r="C3" s="82"/>
      <c r="D3" s="85"/>
      <c r="E3" s="85"/>
      <c r="F3" s="86"/>
      <c r="G3" s="86"/>
      <c r="H3" s="82"/>
      <c r="I3" s="87"/>
      <c r="J3" s="88"/>
    </row>
    <row r="4" spans="1:15" ht="23.25" hidden="1" customHeight="1" x14ac:dyDescent="0.2">
      <c r="A4" s="4"/>
      <c r="B4" s="89" t="s">
        <v>43</v>
      </c>
      <c r="C4" s="90"/>
      <c r="D4" s="91"/>
      <c r="E4" s="91"/>
      <c r="F4" s="92"/>
      <c r="G4" s="93"/>
      <c r="H4" s="92"/>
      <c r="I4" s="93"/>
      <c r="J4" s="94"/>
    </row>
    <row r="5" spans="1:15" ht="24" customHeight="1" x14ac:dyDescent="0.2">
      <c r="A5" s="4"/>
      <c r="B5" s="47" t="s">
        <v>21</v>
      </c>
      <c r="C5" s="5"/>
      <c r="D5" s="95"/>
      <c r="E5" s="26"/>
      <c r="F5" s="26"/>
      <c r="G5" s="26"/>
      <c r="H5" s="28" t="s">
        <v>33</v>
      </c>
      <c r="I5" s="95"/>
      <c r="J5" s="11"/>
    </row>
    <row r="6" spans="1:15" ht="15.75" customHeight="1" x14ac:dyDescent="0.2">
      <c r="A6" s="4"/>
      <c r="B6" s="41"/>
      <c r="C6" s="26"/>
      <c r="D6" s="95"/>
      <c r="E6" s="26"/>
      <c r="F6" s="26"/>
      <c r="G6" s="26"/>
      <c r="H6" s="28" t="s">
        <v>34</v>
      </c>
      <c r="I6" s="95"/>
      <c r="J6" s="11"/>
    </row>
    <row r="7" spans="1:15" ht="15.75" customHeight="1" x14ac:dyDescent="0.2">
      <c r="A7" s="4"/>
      <c r="B7" s="42"/>
      <c r="C7" s="96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8"/>
      <c r="E11" s="238"/>
      <c r="F11" s="238"/>
      <c r="G11" s="238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41"/>
      <c r="E12" s="241"/>
      <c r="F12" s="241"/>
      <c r="G12" s="241"/>
      <c r="H12" s="28" t="s">
        <v>34</v>
      </c>
      <c r="I12" s="98"/>
      <c r="J12" s="11"/>
    </row>
    <row r="13" spans="1:15" ht="15.75" customHeight="1" x14ac:dyDescent="0.2">
      <c r="A13" s="4"/>
      <c r="B13" s="42"/>
      <c r="C13" s="97"/>
      <c r="D13" s="242"/>
      <c r="E13" s="242"/>
      <c r="F13" s="242"/>
      <c r="G13" s="24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7"/>
      <c r="F15" s="237"/>
      <c r="G15" s="239"/>
      <c r="H15" s="239"/>
      <c r="I15" s="239" t="s">
        <v>28</v>
      </c>
      <c r="J15" s="240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21"/>
      <c r="F16" s="222"/>
      <c r="G16" s="221"/>
      <c r="H16" s="222"/>
      <c r="I16" s="221">
        <f>SUMIF(F47:F66,A16,I47:I66)+SUMIF(F47:F66,"PSU",I47:I66)</f>
        <v>0</v>
      </c>
      <c r="J16" s="223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21"/>
      <c r="F17" s="222"/>
      <c r="G17" s="221"/>
      <c r="H17" s="222"/>
      <c r="I17" s="221">
        <f>SUMIF(F47:F66,A17,I47:I66)</f>
        <v>0</v>
      </c>
      <c r="J17" s="223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21"/>
      <c r="F18" s="222"/>
      <c r="G18" s="221"/>
      <c r="H18" s="222"/>
      <c r="I18" s="221">
        <f>SUMIF(F47:F66,A18,I47:I66)</f>
        <v>0</v>
      </c>
      <c r="J18" s="223"/>
    </row>
    <row r="19" spans="1:10" ht="23.25" customHeight="1" x14ac:dyDescent="0.2">
      <c r="A19" s="145" t="s">
        <v>86</v>
      </c>
      <c r="B19" s="146" t="s">
        <v>26</v>
      </c>
      <c r="C19" s="58"/>
      <c r="D19" s="59"/>
      <c r="E19" s="221"/>
      <c r="F19" s="222"/>
      <c r="G19" s="221"/>
      <c r="H19" s="222"/>
      <c r="I19" s="221">
        <f>SUMIF(F47:F66,A19,I47:I66)</f>
        <v>0</v>
      </c>
      <c r="J19" s="223"/>
    </row>
    <row r="20" spans="1:10" ht="23.25" customHeight="1" x14ac:dyDescent="0.2">
      <c r="A20" s="145" t="s">
        <v>87</v>
      </c>
      <c r="B20" s="146" t="s">
        <v>27</v>
      </c>
      <c r="C20" s="58"/>
      <c r="D20" s="59"/>
      <c r="E20" s="221"/>
      <c r="F20" s="222"/>
      <c r="G20" s="221"/>
      <c r="H20" s="222"/>
      <c r="I20" s="221">
        <f>SUMIF(F47:F66,A20,I47:I66)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44"/>
      <c r="G21" s="229"/>
      <c r="H21" s="244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7" t="s">
        <v>22</v>
      </c>
      <c r="C28" s="118"/>
      <c r="D28" s="118"/>
      <c r="E28" s="119"/>
      <c r="F28" s="120"/>
      <c r="G28" s="245">
        <f>ZakladDPHSniVypocet+ZakladDPHZaklVypocet</f>
        <v>0</v>
      </c>
      <c r="H28" s="245"/>
      <c r="I28" s="245"/>
      <c r="J28" s="121" t="str">
        <f t="shared" si="0"/>
        <v>CZK</v>
      </c>
    </row>
    <row r="29" spans="1:10" ht="27.75" customHeight="1" thickBot="1" x14ac:dyDescent="0.25">
      <c r="A29" s="4"/>
      <c r="B29" s="117" t="s">
        <v>35</v>
      </c>
      <c r="C29" s="122"/>
      <c r="D29" s="122"/>
      <c r="E29" s="122"/>
      <c r="F29" s="122"/>
      <c r="G29" s="243">
        <f>ZakladDPHSni+DPHSni+ZakladDPHZakl+DPHZakl+Zaokrouhleni</f>
        <v>0</v>
      </c>
      <c r="H29" s="243"/>
      <c r="I29" s="243"/>
      <c r="J29" s="123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9"/>
      <c r="G37" s="109"/>
      <c r="H37" s="109"/>
      <c r="I37" s="109"/>
      <c r="J37" s="3"/>
    </row>
    <row r="38" spans="1:10" ht="25.5" hidden="1" customHeight="1" x14ac:dyDescent="0.2">
      <c r="A38" s="101" t="s">
        <v>37</v>
      </c>
      <c r="B38" s="103" t="s">
        <v>16</v>
      </c>
      <c r="C38" s="104" t="s">
        <v>5</v>
      </c>
      <c r="D38" s="105"/>
      <c r="E38" s="105"/>
      <c r="F38" s="110" t="str">
        <f>B23</f>
        <v>Základ pro sníženou DPH</v>
      </c>
      <c r="G38" s="110" t="str">
        <f>B25</f>
        <v>Základ pro základní DPH</v>
      </c>
      <c r="H38" s="111" t="s">
        <v>17</v>
      </c>
      <c r="I38" s="111" t="s">
        <v>1</v>
      </c>
      <c r="J38" s="106" t="s">
        <v>0</v>
      </c>
    </row>
    <row r="39" spans="1:10" ht="25.5" hidden="1" customHeight="1" x14ac:dyDescent="0.2">
      <c r="A39" s="101">
        <v>1</v>
      </c>
      <c r="B39" s="107"/>
      <c r="C39" s="212"/>
      <c r="D39" s="213"/>
      <c r="E39" s="213"/>
      <c r="F39" s="112">
        <f>' Pol'!AC123</f>
        <v>0</v>
      </c>
      <c r="G39" s="113">
        <f>' Pol'!AD123</f>
        <v>0</v>
      </c>
      <c r="H39" s="114">
        <f>(F39*SazbaDPH1/100)+(G39*SazbaDPH2/100)</f>
        <v>0</v>
      </c>
      <c r="I39" s="114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101"/>
      <c r="B40" s="214" t="s">
        <v>44</v>
      </c>
      <c r="C40" s="215"/>
      <c r="D40" s="215"/>
      <c r="E40" s="216"/>
      <c r="F40" s="115">
        <f>SUMIF(A39:A39,"=1",F39:F39)</f>
        <v>0</v>
      </c>
      <c r="G40" s="116">
        <f>SUMIF(A39:A39,"=1",G39:G39)</f>
        <v>0</v>
      </c>
      <c r="H40" s="116">
        <f>SUMIF(A39:A39,"=1",H39:H39)</f>
        <v>0</v>
      </c>
      <c r="I40" s="116">
        <f>SUMIF(A39:A39,"=1",I39:I39)</f>
        <v>0</v>
      </c>
      <c r="J40" s="102">
        <f>SUMIF(A39:A39,"=1",J39:J39)</f>
        <v>0</v>
      </c>
    </row>
    <row r="44" spans="1:10" ht="15.75" x14ac:dyDescent="0.25">
      <c r="B44" s="124" t="s">
        <v>46</v>
      </c>
    </row>
    <row r="46" spans="1:10" ht="25.5" customHeight="1" x14ac:dyDescent="0.2">
      <c r="A46" s="125"/>
      <c r="B46" s="129" t="s">
        <v>16</v>
      </c>
      <c r="C46" s="129" t="s">
        <v>5</v>
      </c>
      <c r="D46" s="130"/>
      <c r="E46" s="130"/>
      <c r="F46" s="133" t="s">
        <v>47</v>
      </c>
      <c r="G46" s="133"/>
      <c r="H46" s="133"/>
      <c r="I46" s="217" t="s">
        <v>28</v>
      </c>
      <c r="J46" s="217"/>
    </row>
    <row r="47" spans="1:10" ht="25.5" customHeight="1" x14ac:dyDescent="0.2">
      <c r="A47" s="126"/>
      <c r="B47" s="134" t="s">
        <v>48</v>
      </c>
      <c r="C47" s="219" t="s">
        <v>49</v>
      </c>
      <c r="D47" s="220"/>
      <c r="E47" s="220"/>
      <c r="F47" s="136" t="s">
        <v>23</v>
      </c>
      <c r="G47" s="137"/>
      <c r="H47" s="137"/>
      <c r="I47" s="218">
        <f>' Pol'!G8</f>
        <v>0</v>
      </c>
      <c r="J47" s="218"/>
    </row>
    <row r="48" spans="1:10" ht="25.5" customHeight="1" x14ac:dyDescent="0.2">
      <c r="A48" s="126"/>
      <c r="B48" s="128" t="s">
        <v>50</v>
      </c>
      <c r="C48" s="207" t="s">
        <v>51</v>
      </c>
      <c r="D48" s="208"/>
      <c r="E48" s="208"/>
      <c r="F48" s="138" t="s">
        <v>23</v>
      </c>
      <c r="G48" s="139"/>
      <c r="H48" s="139"/>
      <c r="I48" s="206">
        <f>' Pol'!G15</f>
        <v>0</v>
      </c>
      <c r="J48" s="206"/>
    </row>
    <row r="49" spans="1:10" ht="25.5" customHeight="1" x14ac:dyDescent="0.2">
      <c r="A49" s="126"/>
      <c r="B49" s="128" t="s">
        <v>52</v>
      </c>
      <c r="C49" s="207" t="s">
        <v>53</v>
      </c>
      <c r="D49" s="208"/>
      <c r="E49" s="208"/>
      <c r="F49" s="138" t="s">
        <v>23</v>
      </c>
      <c r="G49" s="139"/>
      <c r="H49" s="139"/>
      <c r="I49" s="206">
        <f>' Pol'!G18</f>
        <v>0</v>
      </c>
      <c r="J49" s="206"/>
    </row>
    <row r="50" spans="1:10" ht="25.5" customHeight="1" x14ac:dyDescent="0.2">
      <c r="A50" s="126"/>
      <c r="B50" s="128" t="s">
        <v>54</v>
      </c>
      <c r="C50" s="207" t="s">
        <v>55</v>
      </c>
      <c r="D50" s="208"/>
      <c r="E50" s="208"/>
      <c r="F50" s="138" t="s">
        <v>23</v>
      </c>
      <c r="G50" s="139"/>
      <c r="H50" s="139"/>
      <c r="I50" s="206">
        <f>' Pol'!G29</f>
        <v>0</v>
      </c>
      <c r="J50" s="206"/>
    </row>
    <row r="51" spans="1:10" ht="25.5" customHeight="1" x14ac:dyDescent="0.2">
      <c r="A51" s="126"/>
      <c r="B51" s="128" t="s">
        <v>56</v>
      </c>
      <c r="C51" s="207" t="s">
        <v>57</v>
      </c>
      <c r="D51" s="208"/>
      <c r="E51" s="208"/>
      <c r="F51" s="138" t="s">
        <v>23</v>
      </c>
      <c r="G51" s="139"/>
      <c r="H51" s="139"/>
      <c r="I51" s="206">
        <f>' Pol'!G31</f>
        <v>0</v>
      </c>
      <c r="J51" s="206"/>
    </row>
    <row r="52" spans="1:10" ht="25.5" customHeight="1" x14ac:dyDescent="0.2">
      <c r="A52" s="126"/>
      <c r="B52" s="128" t="s">
        <v>58</v>
      </c>
      <c r="C52" s="207" t="s">
        <v>59</v>
      </c>
      <c r="D52" s="208"/>
      <c r="E52" s="208"/>
      <c r="F52" s="138" t="s">
        <v>23</v>
      </c>
      <c r="G52" s="139"/>
      <c r="H52" s="139"/>
      <c r="I52" s="206">
        <f>' Pol'!G33</f>
        <v>0</v>
      </c>
      <c r="J52" s="206"/>
    </row>
    <row r="53" spans="1:10" ht="25.5" customHeight="1" x14ac:dyDescent="0.2">
      <c r="A53" s="126"/>
      <c r="B53" s="128" t="s">
        <v>60</v>
      </c>
      <c r="C53" s="207" t="s">
        <v>61</v>
      </c>
      <c r="D53" s="208"/>
      <c r="E53" s="208"/>
      <c r="F53" s="138" t="s">
        <v>23</v>
      </c>
      <c r="G53" s="139"/>
      <c r="H53" s="139"/>
      <c r="I53" s="206">
        <f>' Pol'!G35</f>
        <v>0</v>
      </c>
      <c r="J53" s="206"/>
    </row>
    <row r="54" spans="1:10" ht="25.5" customHeight="1" x14ac:dyDescent="0.2">
      <c r="A54" s="126"/>
      <c r="B54" s="128" t="s">
        <v>62</v>
      </c>
      <c r="C54" s="207" t="s">
        <v>63</v>
      </c>
      <c r="D54" s="208"/>
      <c r="E54" s="208"/>
      <c r="F54" s="138" t="s">
        <v>23</v>
      </c>
      <c r="G54" s="139"/>
      <c r="H54" s="139"/>
      <c r="I54" s="206">
        <f>' Pol'!G45</f>
        <v>0</v>
      </c>
      <c r="J54" s="206"/>
    </row>
    <row r="55" spans="1:10" ht="25.5" customHeight="1" x14ac:dyDescent="0.2">
      <c r="A55" s="126"/>
      <c r="B55" s="128" t="s">
        <v>64</v>
      </c>
      <c r="C55" s="207" t="s">
        <v>65</v>
      </c>
      <c r="D55" s="208"/>
      <c r="E55" s="208"/>
      <c r="F55" s="138" t="s">
        <v>23</v>
      </c>
      <c r="G55" s="139"/>
      <c r="H55" s="139"/>
      <c r="I55" s="206">
        <f>' Pol'!G52</f>
        <v>0</v>
      </c>
      <c r="J55" s="206"/>
    </row>
    <row r="56" spans="1:10" ht="25.5" customHeight="1" x14ac:dyDescent="0.2">
      <c r="A56" s="126"/>
      <c r="B56" s="128" t="s">
        <v>66</v>
      </c>
      <c r="C56" s="207" t="s">
        <v>67</v>
      </c>
      <c r="D56" s="208"/>
      <c r="E56" s="208"/>
      <c r="F56" s="138" t="s">
        <v>24</v>
      </c>
      <c r="G56" s="139"/>
      <c r="H56" s="139"/>
      <c r="I56" s="206">
        <f>' Pol'!G54</f>
        <v>0</v>
      </c>
      <c r="J56" s="206"/>
    </row>
    <row r="57" spans="1:10" ht="25.5" customHeight="1" x14ac:dyDescent="0.2">
      <c r="A57" s="126"/>
      <c r="B57" s="128" t="s">
        <v>68</v>
      </c>
      <c r="C57" s="207" t="s">
        <v>69</v>
      </c>
      <c r="D57" s="208"/>
      <c r="E57" s="208"/>
      <c r="F57" s="138" t="s">
        <v>24</v>
      </c>
      <c r="G57" s="139"/>
      <c r="H57" s="139"/>
      <c r="I57" s="206">
        <f>' Pol'!G60</f>
        <v>0</v>
      </c>
      <c r="J57" s="206"/>
    </row>
    <row r="58" spans="1:10" ht="25.5" customHeight="1" x14ac:dyDescent="0.2">
      <c r="A58" s="126"/>
      <c r="B58" s="128" t="s">
        <v>70</v>
      </c>
      <c r="C58" s="207" t="s">
        <v>71</v>
      </c>
      <c r="D58" s="208"/>
      <c r="E58" s="208"/>
      <c r="F58" s="138" t="s">
        <v>24</v>
      </c>
      <c r="G58" s="139"/>
      <c r="H58" s="139"/>
      <c r="I58" s="206">
        <f>' Pol'!G62</f>
        <v>0</v>
      </c>
      <c r="J58" s="206"/>
    </row>
    <row r="59" spans="1:10" ht="25.5" customHeight="1" x14ac:dyDescent="0.2">
      <c r="A59" s="126"/>
      <c r="B59" s="128" t="s">
        <v>72</v>
      </c>
      <c r="C59" s="207" t="s">
        <v>73</v>
      </c>
      <c r="D59" s="208"/>
      <c r="E59" s="208"/>
      <c r="F59" s="138" t="s">
        <v>24</v>
      </c>
      <c r="G59" s="139"/>
      <c r="H59" s="139"/>
      <c r="I59" s="206">
        <f>' Pol'!G67</f>
        <v>0</v>
      </c>
      <c r="J59" s="206"/>
    </row>
    <row r="60" spans="1:10" ht="25.5" customHeight="1" x14ac:dyDescent="0.2">
      <c r="A60" s="126"/>
      <c r="B60" s="128" t="s">
        <v>74</v>
      </c>
      <c r="C60" s="207" t="s">
        <v>75</v>
      </c>
      <c r="D60" s="208"/>
      <c r="E60" s="208"/>
      <c r="F60" s="138" t="s">
        <v>24</v>
      </c>
      <c r="G60" s="139"/>
      <c r="H60" s="139"/>
      <c r="I60" s="206">
        <f>' Pol'!G71</f>
        <v>0</v>
      </c>
      <c r="J60" s="206"/>
    </row>
    <row r="61" spans="1:10" ht="25.5" customHeight="1" x14ac:dyDescent="0.2">
      <c r="A61" s="126"/>
      <c r="B61" s="128" t="s">
        <v>76</v>
      </c>
      <c r="C61" s="207" t="s">
        <v>77</v>
      </c>
      <c r="D61" s="208"/>
      <c r="E61" s="208"/>
      <c r="F61" s="138" t="s">
        <v>24</v>
      </c>
      <c r="G61" s="139"/>
      <c r="H61" s="139"/>
      <c r="I61" s="206">
        <f>' Pol'!G77</f>
        <v>0</v>
      </c>
      <c r="J61" s="206"/>
    </row>
    <row r="62" spans="1:10" ht="25.5" customHeight="1" x14ac:dyDescent="0.2">
      <c r="A62" s="126"/>
      <c r="B62" s="128" t="s">
        <v>78</v>
      </c>
      <c r="C62" s="207" t="s">
        <v>79</v>
      </c>
      <c r="D62" s="208"/>
      <c r="E62" s="208"/>
      <c r="F62" s="138" t="s">
        <v>24</v>
      </c>
      <c r="G62" s="139"/>
      <c r="H62" s="139"/>
      <c r="I62" s="206">
        <f>' Pol'!G86</f>
        <v>0</v>
      </c>
      <c r="J62" s="206"/>
    </row>
    <row r="63" spans="1:10" ht="25.5" customHeight="1" x14ac:dyDescent="0.2">
      <c r="A63" s="126"/>
      <c r="B63" s="128" t="s">
        <v>80</v>
      </c>
      <c r="C63" s="207" t="s">
        <v>81</v>
      </c>
      <c r="D63" s="208"/>
      <c r="E63" s="208"/>
      <c r="F63" s="138" t="s">
        <v>24</v>
      </c>
      <c r="G63" s="139"/>
      <c r="H63" s="139"/>
      <c r="I63" s="206">
        <f>' Pol'!G90</f>
        <v>0</v>
      </c>
      <c r="J63" s="206"/>
    </row>
    <row r="64" spans="1:10" ht="25.5" customHeight="1" x14ac:dyDescent="0.2">
      <c r="A64" s="126"/>
      <c r="B64" s="128" t="s">
        <v>82</v>
      </c>
      <c r="C64" s="207" t="s">
        <v>83</v>
      </c>
      <c r="D64" s="208"/>
      <c r="E64" s="208"/>
      <c r="F64" s="138" t="s">
        <v>25</v>
      </c>
      <c r="G64" s="139"/>
      <c r="H64" s="139"/>
      <c r="I64" s="206">
        <f>' Pol'!G111</f>
        <v>0</v>
      </c>
      <c r="J64" s="206"/>
    </row>
    <row r="65" spans="1:10" ht="25.5" customHeight="1" x14ac:dyDescent="0.2">
      <c r="A65" s="126"/>
      <c r="B65" s="128" t="s">
        <v>84</v>
      </c>
      <c r="C65" s="207" t="s">
        <v>85</v>
      </c>
      <c r="D65" s="208"/>
      <c r="E65" s="208"/>
      <c r="F65" s="138" t="s">
        <v>25</v>
      </c>
      <c r="G65" s="139"/>
      <c r="H65" s="139"/>
      <c r="I65" s="206">
        <f>' Pol'!G113</f>
        <v>0</v>
      </c>
      <c r="J65" s="206"/>
    </row>
    <row r="66" spans="1:10" ht="25.5" customHeight="1" x14ac:dyDescent="0.2">
      <c r="A66" s="126"/>
      <c r="B66" s="135" t="s">
        <v>86</v>
      </c>
      <c r="C66" s="210" t="s">
        <v>26</v>
      </c>
      <c r="D66" s="211"/>
      <c r="E66" s="211"/>
      <c r="F66" s="140" t="s">
        <v>86</v>
      </c>
      <c r="G66" s="141"/>
      <c r="H66" s="141"/>
      <c r="I66" s="209">
        <f>' Pol'!G115</f>
        <v>0</v>
      </c>
      <c r="J66" s="209"/>
    </row>
    <row r="67" spans="1:10" ht="25.5" customHeight="1" x14ac:dyDescent="0.2">
      <c r="A67" s="127"/>
      <c r="B67" s="131" t="s">
        <v>1</v>
      </c>
      <c r="C67" s="131"/>
      <c r="D67" s="132"/>
      <c r="E67" s="132"/>
      <c r="F67" s="142"/>
      <c r="G67" s="143"/>
      <c r="H67" s="143"/>
      <c r="I67" s="205">
        <f>SUM(I47:I66)</f>
        <v>0</v>
      </c>
      <c r="J67" s="205"/>
    </row>
    <row r="68" spans="1:10" x14ac:dyDescent="0.2">
      <c r="F68" s="144"/>
      <c r="G68" s="100"/>
      <c r="H68" s="144"/>
      <c r="I68" s="100"/>
      <c r="J68" s="100"/>
    </row>
    <row r="69" spans="1:10" x14ac:dyDescent="0.2">
      <c r="F69" s="144"/>
      <c r="G69" s="100"/>
      <c r="H69" s="144"/>
      <c r="I69" s="100"/>
      <c r="J69" s="100"/>
    </row>
    <row r="70" spans="1:10" x14ac:dyDescent="0.2">
      <c r="F70" s="144"/>
      <c r="G70" s="100"/>
      <c r="H70" s="144"/>
      <c r="I70" s="100"/>
      <c r="J70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E2:I2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7:J67"/>
    <mergeCell ref="I64:J64"/>
    <mergeCell ref="C64:E64"/>
    <mergeCell ref="I65:J65"/>
    <mergeCell ref="C65:E65"/>
    <mergeCell ref="I66:J66"/>
    <mergeCell ref="C66:E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142" sqref="C142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89</v>
      </c>
    </row>
    <row r="2" spans="1:60" ht="24.95" customHeight="1" x14ac:dyDescent="0.2">
      <c r="A2" s="150" t="s">
        <v>88</v>
      </c>
      <c r="B2" s="148"/>
      <c r="C2" s="263" t="s">
        <v>308</v>
      </c>
      <c r="D2" s="264"/>
      <c r="E2" s="264"/>
      <c r="F2" s="264"/>
      <c r="G2" s="265"/>
      <c r="AE2" t="s">
        <v>90</v>
      </c>
    </row>
    <row r="3" spans="1:60" ht="24.95" hidden="1" customHeight="1" x14ac:dyDescent="0.2">
      <c r="A3" s="151" t="s">
        <v>7</v>
      </c>
      <c r="B3" s="149"/>
      <c r="C3" s="266"/>
      <c r="D3" s="266"/>
      <c r="E3" s="266"/>
      <c r="F3" s="266"/>
      <c r="G3" s="267"/>
      <c r="AE3" t="s">
        <v>91</v>
      </c>
    </row>
    <row r="4" spans="1:60" ht="24.95" hidden="1" customHeight="1" x14ac:dyDescent="0.2">
      <c r="A4" s="151" t="s">
        <v>8</v>
      </c>
      <c r="B4" s="149"/>
      <c r="C4" s="268"/>
      <c r="D4" s="266"/>
      <c r="E4" s="266"/>
      <c r="F4" s="266"/>
      <c r="G4" s="267"/>
      <c r="AE4" t="s">
        <v>92</v>
      </c>
    </row>
    <row r="5" spans="1:60" hidden="1" x14ac:dyDescent="0.2">
      <c r="A5" s="152" t="s">
        <v>93</v>
      </c>
      <c r="B5" s="153"/>
      <c r="C5" s="154"/>
      <c r="D5" s="155"/>
      <c r="E5" s="156"/>
      <c r="F5" s="156"/>
      <c r="G5" s="157"/>
      <c r="AE5" t="s">
        <v>94</v>
      </c>
    </row>
    <row r="6" spans="1:60" x14ac:dyDescent="0.2">
      <c r="D6" s="147"/>
    </row>
    <row r="7" spans="1:60" ht="38.25" x14ac:dyDescent="0.2">
      <c r="A7" s="162" t="s">
        <v>95</v>
      </c>
      <c r="B7" s="163" t="s">
        <v>96</v>
      </c>
      <c r="C7" s="163" t="s">
        <v>97</v>
      </c>
      <c r="D7" s="177" t="s">
        <v>98</v>
      </c>
      <c r="E7" s="162" t="s">
        <v>99</v>
      </c>
      <c r="F7" s="158" t="s">
        <v>100</v>
      </c>
      <c r="G7" s="178" t="s">
        <v>28</v>
      </c>
      <c r="H7" s="179" t="s">
        <v>29</v>
      </c>
      <c r="I7" s="179" t="s">
        <v>101</v>
      </c>
      <c r="J7" s="179" t="s">
        <v>30</v>
      </c>
      <c r="K7" s="179" t="s">
        <v>102</v>
      </c>
      <c r="L7" s="179" t="s">
        <v>103</v>
      </c>
      <c r="M7" s="179" t="s">
        <v>104</v>
      </c>
      <c r="N7" s="179" t="s">
        <v>105</v>
      </c>
      <c r="O7" s="179" t="s">
        <v>106</v>
      </c>
      <c r="P7" s="179" t="s">
        <v>107</v>
      </c>
      <c r="Q7" s="179" t="s">
        <v>108</v>
      </c>
      <c r="R7" s="179" t="s">
        <v>109</v>
      </c>
      <c r="S7" s="179" t="s">
        <v>110</v>
      </c>
      <c r="T7" s="179" t="s">
        <v>111</v>
      </c>
      <c r="U7" s="164" t="s">
        <v>112</v>
      </c>
    </row>
    <row r="8" spans="1:60" x14ac:dyDescent="0.2">
      <c r="A8" s="180" t="s">
        <v>113</v>
      </c>
      <c r="B8" s="181" t="s">
        <v>48</v>
      </c>
      <c r="C8" s="182" t="s">
        <v>49</v>
      </c>
      <c r="D8" s="183"/>
      <c r="E8" s="184"/>
      <c r="F8" s="171"/>
      <c r="G8" s="171">
        <f>SUMIF(AE9:AE14,"&lt;&gt;NOR",G9:G14)</f>
        <v>0</v>
      </c>
      <c r="H8" s="171"/>
      <c r="I8" s="171">
        <f>SUM(I9:I14)</f>
        <v>0</v>
      </c>
      <c r="J8" s="171"/>
      <c r="K8" s="171">
        <f>SUM(K9:K14)</f>
        <v>0</v>
      </c>
      <c r="L8" s="171"/>
      <c r="M8" s="171">
        <f>SUM(M9:M14)</f>
        <v>0</v>
      </c>
      <c r="N8" s="171"/>
      <c r="O8" s="171">
        <f>SUM(O9:O14)</f>
        <v>0.86</v>
      </c>
      <c r="P8" s="171"/>
      <c r="Q8" s="171">
        <f>SUM(Q9:Q14)</f>
        <v>0</v>
      </c>
      <c r="R8" s="171"/>
      <c r="S8" s="171"/>
      <c r="T8" s="185"/>
      <c r="U8" s="171">
        <f>SUM(U9:U14)</f>
        <v>27.59</v>
      </c>
      <c r="AE8" t="s">
        <v>114</v>
      </c>
    </row>
    <row r="9" spans="1:60" ht="22.5" outlineLevel="1" x14ac:dyDescent="0.2">
      <c r="A9" s="160">
        <v>1</v>
      </c>
      <c r="B9" s="165" t="s">
        <v>115</v>
      </c>
      <c r="C9" s="198" t="s">
        <v>116</v>
      </c>
      <c r="D9" s="167" t="s">
        <v>117</v>
      </c>
      <c r="E9" s="169">
        <v>0.54</v>
      </c>
      <c r="F9" s="172"/>
      <c r="G9" s="173">
        <f t="shared" ref="G9:G14" si="0">ROUND(E9*F9,2)</f>
        <v>0</v>
      </c>
      <c r="H9" s="172"/>
      <c r="I9" s="173">
        <f t="shared" ref="I9:I14" si="1">ROUND(E9*H9,2)</f>
        <v>0</v>
      </c>
      <c r="J9" s="172"/>
      <c r="K9" s="173">
        <f t="shared" ref="K9:K14" si="2">ROUND(E9*J9,2)</f>
        <v>0</v>
      </c>
      <c r="L9" s="173">
        <v>21</v>
      </c>
      <c r="M9" s="173">
        <f t="shared" ref="M9:M14" si="3">G9*(1+L9/100)</f>
        <v>0</v>
      </c>
      <c r="N9" s="173">
        <v>0.75173000000000001</v>
      </c>
      <c r="O9" s="173">
        <f t="shared" ref="O9:O14" si="4">ROUND(E9*N9,2)</f>
        <v>0.41</v>
      </c>
      <c r="P9" s="173">
        <v>0</v>
      </c>
      <c r="Q9" s="173">
        <f t="shared" ref="Q9:Q14" si="5">ROUND(E9*P9,2)</f>
        <v>0</v>
      </c>
      <c r="R9" s="173"/>
      <c r="S9" s="173"/>
      <c r="T9" s="174">
        <v>3.3231899999999999</v>
      </c>
      <c r="U9" s="173">
        <f t="shared" ref="U9:U14" si="6">ROUND(E9*T9,2)</f>
        <v>1.79</v>
      </c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118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">
      <c r="A10" s="160">
        <v>2</v>
      </c>
      <c r="B10" s="165" t="s">
        <v>119</v>
      </c>
      <c r="C10" s="198" t="s">
        <v>120</v>
      </c>
      <c r="D10" s="167" t="s">
        <v>121</v>
      </c>
      <c r="E10" s="169">
        <v>9.8000000000000007</v>
      </c>
      <c r="F10" s="172"/>
      <c r="G10" s="173">
        <f t="shared" si="0"/>
        <v>0</v>
      </c>
      <c r="H10" s="172"/>
      <c r="I10" s="173">
        <f t="shared" si="1"/>
        <v>0</v>
      </c>
      <c r="J10" s="172"/>
      <c r="K10" s="173">
        <f t="shared" si="2"/>
        <v>0</v>
      </c>
      <c r="L10" s="173">
        <v>21</v>
      </c>
      <c r="M10" s="173">
        <f t="shared" si="3"/>
        <v>0</v>
      </c>
      <c r="N10" s="173">
        <v>8.0000000000000007E-5</v>
      </c>
      <c r="O10" s="173">
        <f t="shared" si="4"/>
        <v>0</v>
      </c>
      <c r="P10" s="173">
        <v>0</v>
      </c>
      <c r="Q10" s="173">
        <f t="shared" si="5"/>
        <v>0</v>
      </c>
      <c r="R10" s="173"/>
      <c r="S10" s="173"/>
      <c r="T10" s="174">
        <v>0.18</v>
      </c>
      <c r="U10" s="173">
        <f t="shared" si="6"/>
        <v>1.76</v>
      </c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118</v>
      </c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">
      <c r="A11" s="160">
        <v>3</v>
      </c>
      <c r="B11" s="165" t="s">
        <v>122</v>
      </c>
      <c r="C11" s="198" t="s">
        <v>123</v>
      </c>
      <c r="D11" s="167" t="s">
        <v>121</v>
      </c>
      <c r="E11" s="169">
        <v>8</v>
      </c>
      <c r="F11" s="172"/>
      <c r="G11" s="173">
        <f t="shared" si="0"/>
        <v>0</v>
      </c>
      <c r="H11" s="172"/>
      <c r="I11" s="173">
        <f t="shared" si="1"/>
        <v>0</v>
      </c>
      <c r="J11" s="172"/>
      <c r="K11" s="173">
        <f t="shared" si="2"/>
        <v>0</v>
      </c>
      <c r="L11" s="173">
        <v>21</v>
      </c>
      <c r="M11" s="173">
        <f t="shared" si="3"/>
        <v>0</v>
      </c>
      <c r="N11" s="173">
        <v>1.0200000000000001E-3</v>
      </c>
      <c r="O11" s="173">
        <f t="shared" si="4"/>
        <v>0.01</v>
      </c>
      <c r="P11" s="173">
        <v>0</v>
      </c>
      <c r="Q11" s="173">
        <f t="shared" si="5"/>
        <v>0</v>
      </c>
      <c r="R11" s="173"/>
      <c r="S11" s="173"/>
      <c r="T11" s="174">
        <v>0.36</v>
      </c>
      <c r="U11" s="173">
        <f t="shared" si="6"/>
        <v>2.88</v>
      </c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118</v>
      </c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ht="22.5" outlineLevel="1" x14ac:dyDescent="0.2">
      <c r="A12" s="160">
        <v>4</v>
      </c>
      <c r="B12" s="165" t="s">
        <v>124</v>
      </c>
      <c r="C12" s="198" t="s">
        <v>125</v>
      </c>
      <c r="D12" s="167" t="s">
        <v>121</v>
      </c>
      <c r="E12" s="169">
        <v>8.875</v>
      </c>
      <c r="F12" s="172"/>
      <c r="G12" s="173">
        <f t="shared" si="0"/>
        <v>0</v>
      </c>
      <c r="H12" s="172"/>
      <c r="I12" s="173">
        <f t="shared" si="1"/>
        <v>0</v>
      </c>
      <c r="J12" s="172"/>
      <c r="K12" s="173">
        <f t="shared" si="2"/>
        <v>0</v>
      </c>
      <c r="L12" s="173">
        <v>21</v>
      </c>
      <c r="M12" s="173">
        <f t="shared" si="3"/>
        <v>0</v>
      </c>
      <c r="N12" s="173">
        <v>1.7160000000000002E-2</v>
      </c>
      <c r="O12" s="173">
        <f t="shared" si="4"/>
        <v>0.15</v>
      </c>
      <c r="P12" s="173">
        <v>0</v>
      </c>
      <c r="Q12" s="173">
        <f t="shared" si="5"/>
        <v>0</v>
      </c>
      <c r="R12" s="173"/>
      <c r="S12" s="173"/>
      <c r="T12" s="174">
        <v>2.1379999999999999</v>
      </c>
      <c r="U12" s="173">
        <f t="shared" si="6"/>
        <v>18.97</v>
      </c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118</v>
      </c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ht="22.5" outlineLevel="1" x14ac:dyDescent="0.2">
      <c r="A13" s="160">
        <v>5</v>
      </c>
      <c r="B13" s="165" t="s">
        <v>126</v>
      </c>
      <c r="C13" s="198" t="s">
        <v>127</v>
      </c>
      <c r="D13" s="167" t="s">
        <v>128</v>
      </c>
      <c r="E13" s="169">
        <v>2</v>
      </c>
      <c r="F13" s="172"/>
      <c r="G13" s="173">
        <f t="shared" si="0"/>
        <v>0</v>
      </c>
      <c r="H13" s="172"/>
      <c r="I13" s="173">
        <f t="shared" si="1"/>
        <v>0</v>
      </c>
      <c r="J13" s="172"/>
      <c r="K13" s="173">
        <f t="shared" si="2"/>
        <v>0</v>
      </c>
      <c r="L13" s="173">
        <v>21</v>
      </c>
      <c r="M13" s="173">
        <f t="shared" si="3"/>
        <v>0</v>
      </c>
      <c r="N13" s="173">
        <v>8.3210000000000006E-2</v>
      </c>
      <c r="O13" s="173">
        <f t="shared" si="4"/>
        <v>0.17</v>
      </c>
      <c r="P13" s="173">
        <v>0</v>
      </c>
      <c r="Q13" s="173">
        <f t="shared" si="5"/>
        <v>0</v>
      </c>
      <c r="R13" s="173"/>
      <c r="S13" s="173"/>
      <c r="T13" s="174">
        <v>0.34100000000000003</v>
      </c>
      <c r="U13" s="173">
        <f t="shared" si="6"/>
        <v>0.68</v>
      </c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118</v>
      </c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ht="22.5" outlineLevel="1" x14ac:dyDescent="0.2">
      <c r="A14" s="160">
        <v>6</v>
      </c>
      <c r="B14" s="165" t="s">
        <v>129</v>
      </c>
      <c r="C14" s="198" t="s">
        <v>130</v>
      </c>
      <c r="D14" s="167" t="s">
        <v>128</v>
      </c>
      <c r="E14" s="169">
        <v>5</v>
      </c>
      <c r="F14" s="172"/>
      <c r="G14" s="173">
        <f t="shared" si="0"/>
        <v>0</v>
      </c>
      <c r="H14" s="172"/>
      <c r="I14" s="173">
        <f t="shared" si="1"/>
        <v>0</v>
      </c>
      <c r="J14" s="172"/>
      <c r="K14" s="173">
        <f t="shared" si="2"/>
        <v>0</v>
      </c>
      <c r="L14" s="173">
        <v>21</v>
      </c>
      <c r="M14" s="173">
        <f t="shared" si="3"/>
        <v>0</v>
      </c>
      <c r="N14" s="173">
        <v>2.462E-2</v>
      </c>
      <c r="O14" s="173">
        <f t="shared" si="4"/>
        <v>0.12</v>
      </c>
      <c r="P14" s="173">
        <v>0</v>
      </c>
      <c r="Q14" s="173">
        <f t="shared" si="5"/>
        <v>0</v>
      </c>
      <c r="R14" s="173"/>
      <c r="S14" s="173"/>
      <c r="T14" s="174">
        <v>0.30220000000000002</v>
      </c>
      <c r="U14" s="173">
        <f t="shared" si="6"/>
        <v>1.51</v>
      </c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118</v>
      </c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x14ac:dyDescent="0.2">
      <c r="A15" s="161" t="s">
        <v>113</v>
      </c>
      <c r="B15" s="166" t="s">
        <v>50</v>
      </c>
      <c r="C15" s="199" t="s">
        <v>51</v>
      </c>
      <c r="D15" s="168"/>
      <c r="E15" s="170"/>
      <c r="F15" s="175"/>
      <c r="G15" s="175">
        <f>SUMIF(AE16:AE17,"&lt;&gt;NOR",G16:G17)</f>
        <v>0</v>
      </c>
      <c r="H15" s="175"/>
      <c r="I15" s="175">
        <f>SUM(I16:I17)</f>
        <v>0</v>
      </c>
      <c r="J15" s="175"/>
      <c r="K15" s="175">
        <f>SUM(K16:K17)</f>
        <v>0</v>
      </c>
      <c r="L15" s="175"/>
      <c r="M15" s="175">
        <f>SUM(M16:M17)</f>
        <v>0</v>
      </c>
      <c r="N15" s="175"/>
      <c r="O15" s="175">
        <f>SUM(O16:O17)</f>
        <v>0.60000000000000009</v>
      </c>
      <c r="P15" s="175"/>
      <c r="Q15" s="175">
        <f>SUM(Q16:Q17)</f>
        <v>0</v>
      </c>
      <c r="R15" s="175"/>
      <c r="S15" s="175"/>
      <c r="T15" s="176"/>
      <c r="U15" s="175">
        <f>SUM(U16:U17)</f>
        <v>32.700000000000003</v>
      </c>
      <c r="AE15" t="s">
        <v>114</v>
      </c>
    </row>
    <row r="16" spans="1:60" outlineLevel="1" x14ac:dyDescent="0.2">
      <c r="A16" s="160">
        <v>7</v>
      </c>
      <c r="B16" s="165" t="s">
        <v>131</v>
      </c>
      <c r="C16" s="198" t="s">
        <v>132</v>
      </c>
      <c r="D16" s="167" t="s">
        <v>133</v>
      </c>
      <c r="E16" s="169">
        <v>65.656000000000006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3">
        <v>4.8999999999999998E-3</v>
      </c>
      <c r="O16" s="173">
        <f>ROUND(E16*N16,2)</f>
        <v>0.32</v>
      </c>
      <c r="P16" s="173">
        <v>0</v>
      </c>
      <c r="Q16" s="173">
        <f>ROUND(E16*P16,2)</f>
        <v>0</v>
      </c>
      <c r="R16" s="173"/>
      <c r="S16" s="173"/>
      <c r="T16" s="174">
        <v>0.25</v>
      </c>
      <c r="U16" s="173">
        <f>ROUND(E16*T16,2)</f>
        <v>16.41</v>
      </c>
      <c r="V16" s="159"/>
      <c r="W16" s="159"/>
      <c r="X16" s="159"/>
      <c r="Y16" s="159"/>
      <c r="Z16" s="159"/>
      <c r="AA16" s="159"/>
      <c r="AB16" s="159"/>
      <c r="AC16" s="159"/>
      <c r="AD16" s="159"/>
      <c r="AE16" s="159" t="s">
        <v>118</v>
      </c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</row>
    <row r="17" spans="1:60" outlineLevel="1" x14ac:dyDescent="0.2">
      <c r="A17" s="160">
        <v>8</v>
      </c>
      <c r="B17" s="165" t="s">
        <v>134</v>
      </c>
      <c r="C17" s="198" t="s">
        <v>135</v>
      </c>
      <c r="D17" s="167" t="s">
        <v>133</v>
      </c>
      <c r="E17" s="169">
        <v>50.917000000000002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3">
        <v>5.5900000000000004E-3</v>
      </c>
      <c r="O17" s="173">
        <f>ROUND(E17*N17,2)</f>
        <v>0.28000000000000003</v>
      </c>
      <c r="P17" s="173">
        <v>0</v>
      </c>
      <c r="Q17" s="173">
        <f>ROUND(E17*P17,2)</f>
        <v>0</v>
      </c>
      <c r="R17" s="173"/>
      <c r="S17" s="173"/>
      <c r="T17" s="174">
        <v>0.32</v>
      </c>
      <c r="U17" s="173">
        <f>ROUND(E17*T17,2)</f>
        <v>16.29</v>
      </c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118</v>
      </c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x14ac:dyDescent="0.2">
      <c r="A18" s="161" t="s">
        <v>113</v>
      </c>
      <c r="B18" s="166" t="s">
        <v>52</v>
      </c>
      <c r="C18" s="199" t="s">
        <v>53</v>
      </c>
      <c r="D18" s="168"/>
      <c r="E18" s="170"/>
      <c r="F18" s="175"/>
      <c r="G18" s="175">
        <f>SUMIF(AE19:AE28,"&lt;&gt;NOR",G19:G28)</f>
        <v>0</v>
      </c>
      <c r="H18" s="175"/>
      <c r="I18" s="175">
        <f>SUM(I19:I28)</f>
        <v>0</v>
      </c>
      <c r="J18" s="175"/>
      <c r="K18" s="175">
        <f>SUM(K19:K28)</f>
        <v>0</v>
      </c>
      <c r="L18" s="175"/>
      <c r="M18" s="175">
        <f>SUM(M19:M28)</f>
        <v>0</v>
      </c>
      <c r="N18" s="175"/>
      <c r="O18" s="175">
        <f>SUM(O19:O28)</f>
        <v>4.0699999999999994</v>
      </c>
      <c r="P18" s="175"/>
      <c r="Q18" s="175">
        <f>SUM(Q19:Q28)</f>
        <v>0</v>
      </c>
      <c r="R18" s="175"/>
      <c r="S18" s="175"/>
      <c r="T18" s="176"/>
      <c r="U18" s="175">
        <f>SUM(U19:U28)</f>
        <v>129.06</v>
      </c>
      <c r="AE18" t="s">
        <v>114</v>
      </c>
    </row>
    <row r="19" spans="1:60" ht="22.5" outlineLevel="1" x14ac:dyDescent="0.2">
      <c r="A19" s="160">
        <v>9</v>
      </c>
      <c r="B19" s="165" t="s">
        <v>136</v>
      </c>
      <c r="C19" s="198" t="s">
        <v>137</v>
      </c>
      <c r="D19" s="167" t="s">
        <v>121</v>
      </c>
      <c r="E19" s="169">
        <v>318.5</v>
      </c>
      <c r="F19" s="172"/>
      <c r="G19" s="173">
        <f t="shared" ref="G19:G28" si="7">ROUND(E19*F19,2)</f>
        <v>0</v>
      </c>
      <c r="H19" s="172"/>
      <c r="I19" s="173">
        <f t="shared" ref="I19:I28" si="8">ROUND(E19*H19,2)</f>
        <v>0</v>
      </c>
      <c r="J19" s="172"/>
      <c r="K19" s="173">
        <f t="shared" ref="K19:K28" si="9">ROUND(E19*J19,2)</f>
        <v>0</v>
      </c>
      <c r="L19" s="173">
        <v>21</v>
      </c>
      <c r="M19" s="173">
        <f t="shared" ref="M19:M28" si="10">G19*(1+L19/100)</f>
        <v>0</v>
      </c>
      <c r="N19" s="173">
        <v>1.56E-3</v>
      </c>
      <c r="O19" s="173">
        <f t="shared" ref="O19:O28" si="11">ROUND(E19*N19,2)</f>
        <v>0.5</v>
      </c>
      <c r="P19" s="173">
        <v>0</v>
      </c>
      <c r="Q19" s="173">
        <f t="shared" ref="Q19:Q28" si="12">ROUND(E19*P19,2)</f>
        <v>0</v>
      </c>
      <c r="R19" s="173"/>
      <c r="S19" s="173"/>
      <c r="T19" s="174">
        <v>0.12</v>
      </c>
      <c r="U19" s="173">
        <f t="shared" ref="U19:U28" si="13">ROUND(E19*T19,2)</f>
        <v>38.22</v>
      </c>
      <c r="V19" s="159"/>
      <c r="W19" s="159"/>
      <c r="X19" s="159"/>
      <c r="Y19" s="159"/>
      <c r="Z19" s="159"/>
      <c r="AA19" s="159"/>
      <c r="AB19" s="159"/>
      <c r="AC19" s="159"/>
      <c r="AD19" s="159"/>
      <c r="AE19" s="159" t="s">
        <v>118</v>
      </c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</row>
    <row r="20" spans="1:60" ht="22.5" outlineLevel="1" x14ac:dyDescent="0.2">
      <c r="A20" s="160">
        <v>10</v>
      </c>
      <c r="B20" s="165" t="s">
        <v>138</v>
      </c>
      <c r="C20" s="198" t="s">
        <v>139</v>
      </c>
      <c r="D20" s="167" t="s">
        <v>121</v>
      </c>
      <c r="E20" s="169">
        <v>45</v>
      </c>
      <c r="F20" s="172"/>
      <c r="G20" s="173">
        <f t="shared" si="7"/>
        <v>0</v>
      </c>
      <c r="H20" s="172"/>
      <c r="I20" s="173">
        <f t="shared" si="8"/>
        <v>0</v>
      </c>
      <c r="J20" s="172"/>
      <c r="K20" s="173">
        <f t="shared" si="9"/>
        <v>0</v>
      </c>
      <c r="L20" s="173">
        <v>21</v>
      </c>
      <c r="M20" s="173">
        <f t="shared" si="10"/>
        <v>0</v>
      </c>
      <c r="N20" s="173">
        <v>4.3299999999999996E-3</v>
      </c>
      <c r="O20" s="173">
        <f t="shared" si="11"/>
        <v>0.19</v>
      </c>
      <c r="P20" s="173">
        <v>0</v>
      </c>
      <c r="Q20" s="173">
        <f t="shared" si="12"/>
        <v>0</v>
      </c>
      <c r="R20" s="173"/>
      <c r="S20" s="173"/>
      <c r="T20" s="174">
        <v>0.152</v>
      </c>
      <c r="U20" s="173">
        <f t="shared" si="13"/>
        <v>6.84</v>
      </c>
      <c r="V20" s="159"/>
      <c r="W20" s="159"/>
      <c r="X20" s="159"/>
      <c r="Y20" s="159"/>
      <c r="Z20" s="159"/>
      <c r="AA20" s="159"/>
      <c r="AB20" s="159"/>
      <c r="AC20" s="159"/>
      <c r="AD20" s="159"/>
      <c r="AE20" s="159" t="s">
        <v>118</v>
      </c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</row>
    <row r="21" spans="1:60" ht="22.5" outlineLevel="1" x14ac:dyDescent="0.2">
      <c r="A21" s="160">
        <v>11</v>
      </c>
      <c r="B21" s="165" t="s">
        <v>140</v>
      </c>
      <c r="C21" s="198" t="s">
        <v>141</v>
      </c>
      <c r="D21" s="167" t="s">
        <v>128</v>
      </c>
      <c r="E21" s="169">
        <v>8</v>
      </c>
      <c r="F21" s="172"/>
      <c r="G21" s="173">
        <f t="shared" si="7"/>
        <v>0</v>
      </c>
      <c r="H21" s="172"/>
      <c r="I21" s="173">
        <f t="shared" si="8"/>
        <v>0</v>
      </c>
      <c r="J21" s="172"/>
      <c r="K21" s="173">
        <f t="shared" si="9"/>
        <v>0</v>
      </c>
      <c r="L21" s="173">
        <v>21</v>
      </c>
      <c r="M21" s="173">
        <f t="shared" si="10"/>
        <v>0</v>
      </c>
      <c r="N21" s="173">
        <v>3.5619999999999999E-2</v>
      </c>
      <c r="O21" s="173">
        <f t="shared" si="11"/>
        <v>0.28000000000000003</v>
      </c>
      <c r="P21" s="173">
        <v>0</v>
      </c>
      <c r="Q21" s="173">
        <f t="shared" si="12"/>
        <v>0</v>
      </c>
      <c r="R21" s="173"/>
      <c r="S21" s="173"/>
      <c r="T21" s="174">
        <v>0.88292999999999999</v>
      </c>
      <c r="U21" s="173">
        <f t="shared" si="13"/>
        <v>7.06</v>
      </c>
      <c r="V21" s="159"/>
      <c r="W21" s="159"/>
      <c r="X21" s="159"/>
      <c r="Y21" s="159"/>
      <c r="Z21" s="159"/>
      <c r="AA21" s="159"/>
      <c r="AB21" s="159"/>
      <c r="AC21" s="159"/>
      <c r="AD21" s="159"/>
      <c r="AE21" s="159" t="s">
        <v>118</v>
      </c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</row>
    <row r="22" spans="1:60" outlineLevel="1" x14ac:dyDescent="0.2">
      <c r="A22" s="160">
        <v>12</v>
      </c>
      <c r="B22" s="165" t="s">
        <v>142</v>
      </c>
      <c r="C22" s="198" t="s">
        <v>143</v>
      </c>
      <c r="D22" s="167" t="s">
        <v>133</v>
      </c>
      <c r="E22" s="169">
        <v>120.848</v>
      </c>
      <c r="F22" s="172"/>
      <c r="G22" s="173">
        <f t="shared" si="7"/>
        <v>0</v>
      </c>
      <c r="H22" s="172"/>
      <c r="I22" s="173">
        <f t="shared" si="8"/>
        <v>0</v>
      </c>
      <c r="J22" s="172"/>
      <c r="K22" s="173">
        <f t="shared" si="9"/>
        <v>0</v>
      </c>
      <c r="L22" s="173">
        <v>21</v>
      </c>
      <c r="M22" s="173">
        <f t="shared" si="10"/>
        <v>0</v>
      </c>
      <c r="N22" s="173">
        <v>3.2000000000000003E-4</v>
      </c>
      <c r="O22" s="173">
        <f t="shared" si="11"/>
        <v>0.04</v>
      </c>
      <c r="P22" s="173">
        <v>0</v>
      </c>
      <c r="Q22" s="173">
        <f t="shared" si="12"/>
        <v>0</v>
      </c>
      <c r="R22" s="173"/>
      <c r="S22" s="173"/>
      <c r="T22" s="174">
        <v>7.0000000000000007E-2</v>
      </c>
      <c r="U22" s="173">
        <f t="shared" si="13"/>
        <v>8.4600000000000009</v>
      </c>
      <c r="V22" s="159"/>
      <c r="W22" s="159"/>
      <c r="X22" s="159"/>
      <c r="Y22" s="159"/>
      <c r="Z22" s="159"/>
      <c r="AA22" s="159"/>
      <c r="AB22" s="159"/>
      <c r="AC22" s="159"/>
      <c r="AD22" s="159"/>
      <c r="AE22" s="159" t="s">
        <v>118</v>
      </c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</row>
    <row r="23" spans="1:60" ht="22.5" outlineLevel="1" x14ac:dyDescent="0.2">
      <c r="A23" s="160">
        <v>13</v>
      </c>
      <c r="B23" s="165" t="s">
        <v>144</v>
      </c>
      <c r="C23" s="198" t="s">
        <v>145</v>
      </c>
      <c r="D23" s="167" t="s">
        <v>133</v>
      </c>
      <c r="E23" s="169">
        <v>4.2750000000000004</v>
      </c>
      <c r="F23" s="172"/>
      <c r="G23" s="173">
        <f t="shared" si="7"/>
        <v>0</v>
      </c>
      <c r="H23" s="172"/>
      <c r="I23" s="173">
        <f t="shared" si="8"/>
        <v>0</v>
      </c>
      <c r="J23" s="172"/>
      <c r="K23" s="173">
        <f t="shared" si="9"/>
        <v>0</v>
      </c>
      <c r="L23" s="173">
        <v>21</v>
      </c>
      <c r="M23" s="173">
        <f t="shared" si="10"/>
        <v>0</v>
      </c>
      <c r="N23" s="173">
        <v>3.9210000000000002E-2</v>
      </c>
      <c r="O23" s="173">
        <f t="shared" si="11"/>
        <v>0.17</v>
      </c>
      <c r="P23" s="173">
        <v>0</v>
      </c>
      <c r="Q23" s="173">
        <f t="shared" si="12"/>
        <v>0</v>
      </c>
      <c r="R23" s="173"/>
      <c r="S23" s="173"/>
      <c r="T23" s="174">
        <v>0.39600000000000002</v>
      </c>
      <c r="U23" s="173">
        <f t="shared" si="13"/>
        <v>1.69</v>
      </c>
      <c r="V23" s="159"/>
      <c r="W23" s="159"/>
      <c r="X23" s="159"/>
      <c r="Y23" s="159"/>
      <c r="Z23" s="159"/>
      <c r="AA23" s="159"/>
      <c r="AB23" s="159"/>
      <c r="AC23" s="159"/>
      <c r="AD23" s="159"/>
      <c r="AE23" s="159" t="s">
        <v>118</v>
      </c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</row>
    <row r="24" spans="1:60" ht="22.5" outlineLevel="1" x14ac:dyDescent="0.2">
      <c r="A24" s="160">
        <v>14</v>
      </c>
      <c r="B24" s="165" t="s">
        <v>146</v>
      </c>
      <c r="C24" s="198" t="s">
        <v>147</v>
      </c>
      <c r="D24" s="167" t="s">
        <v>133</v>
      </c>
      <c r="E24" s="169">
        <v>50.917000000000002</v>
      </c>
      <c r="F24" s="172"/>
      <c r="G24" s="173">
        <f t="shared" si="7"/>
        <v>0</v>
      </c>
      <c r="H24" s="172"/>
      <c r="I24" s="173">
        <f t="shared" si="8"/>
        <v>0</v>
      </c>
      <c r="J24" s="172"/>
      <c r="K24" s="173">
        <f t="shared" si="9"/>
        <v>0</v>
      </c>
      <c r="L24" s="173">
        <v>21</v>
      </c>
      <c r="M24" s="173">
        <f t="shared" si="10"/>
        <v>0</v>
      </c>
      <c r="N24" s="173">
        <v>1.8880000000000001E-2</v>
      </c>
      <c r="O24" s="173">
        <f t="shared" si="11"/>
        <v>0.96</v>
      </c>
      <c r="P24" s="173">
        <v>0</v>
      </c>
      <c r="Q24" s="173">
        <f t="shared" si="12"/>
        <v>0</v>
      </c>
      <c r="R24" s="173"/>
      <c r="S24" s="173"/>
      <c r="T24" s="174">
        <v>0.38716</v>
      </c>
      <c r="U24" s="173">
        <f t="shared" si="13"/>
        <v>19.71</v>
      </c>
      <c r="V24" s="159"/>
      <c r="W24" s="159"/>
      <c r="X24" s="159"/>
      <c r="Y24" s="159"/>
      <c r="Z24" s="159"/>
      <c r="AA24" s="159"/>
      <c r="AB24" s="159"/>
      <c r="AC24" s="159"/>
      <c r="AD24" s="159"/>
      <c r="AE24" s="159" t="s">
        <v>118</v>
      </c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</row>
    <row r="25" spans="1:60" ht="22.5" outlineLevel="1" x14ac:dyDescent="0.2">
      <c r="A25" s="160">
        <v>15</v>
      </c>
      <c r="B25" s="165" t="s">
        <v>148</v>
      </c>
      <c r="C25" s="198" t="s">
        <v>149</v>
      </c>
      <c r="D25" s="167" t="s">
        <v>133</v>
      </c>
      <c r="E25" s="169">
        <v>65.656000000000006</v>
      </c>
      <c r="F25" s="172"/>
      <c r="G25" s="173">
        <f t="shared" si="7"/>
        <v>0</v>
      </c>
      <c r="H25" s="172"/>
      <c r="I25" s="173">
        <f t="shared" si="8"/>
        <v>0</v>
      </c>
      <c r="J25" s="172"/>
      <c r="K25" s="173">
        <f t="shared" si="9"/>
        <v>0</v>
      </c>
      <c r="L25" s="173">
        <v>21</v>
      </c>
      <c r="M25" s="173">
        <f t="shared" si="10"/>
        <v>0</v>
      </c>
      <c r="N25" s="173">
        <v>2.8459999999999999E-2</v>
      </c>
      <c r="O25" s="173">
        <f t="shared" si="11"/>
        <v>1.87</v>
      </c>
      <c r="P25" s="173">
        <v>0</v>
      </c>
      <c r="Q25" s="173">
        <f t="shared" si="12"/>
        <v>0</v>
      </c>
      <c r="R25" s="173"/>
      <c r="S25" s="173"/>
      <c r="T25" s="174">
        <v>0.58225000000000005</v>
      </c>
      <c r="U25" s="173">
        <f t="shared" si="13"/>
        <v>38.229999999999997</v>
      </c>
      <c r="V25" s="159"/>
      <c r="W25" s="159"/>
      <c r="X25" s="159"/>
      <c r="Y25" s="159"/>
      <c r="Z25" s="159"/>
      <c r="AA25" s="159"/>
      <c r="AB25" s="159"/>
      <c r="AC25" s="159"/>
      <c r="AD25" s="159"/>
      <c r="AE25" s="159" t="s">
        <v>118</v>
      </c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</row>
    <row r="26" spans="1:60" outlineLevel="1" x14ac:dyDescent="0.2">
      <c r="A26" s="160">
        <v>16</v>
      </c>
      <c r="B26" s="165" t="s">
        <v>150</v>
      </c>
      <c r="C26" s="198" t="s">
        <v>151</v>
      </c>
      <c r="D26" s="167" t="s">
        <v>133</v>
      </c>
      <c r="E26" s="169">
        <v>4.2750000000000004</v>
      </c>
      <c r="F26" s="172"/>
      <c r="G26" s="173">
        <f t="shared" si="7"/>
        <v>0</v>
      </c>
      <c r="H26" s="172"/>
      <c r="I26" s="173">
        <f t="shared" si="8"/>
        <v>0</v>
      </c>
      <c r="J26" s="172"/>
      <c r="K26" s="173">
        <f t="shared" si="9"/>
        <v>0</v>
      </c>
      <c r="L26" s="173">
        <v>21</v>
      </c>
      <c r="M26" s="173">
        <f t="shared" si="10"/>
        <v>0</v>
      </c>
      <c r="N26" s="173">
        <v>8.0000000000000007E-5</v>
      </c>
      <c r="O26" s="173">
        <f t="shared" si="11"/>
        <v>0</v>
      </c>
      <c r="P26" s="173">
        <v>0</v>
      </c>
      <c r="Q26" s="173">
        <f t="shared" si="12"/>
        <v>0</v>
      </c>
      <c r="R26" s="173"/>
      <c r="S26" s="173"/>
      <c r="T26" s="174">
        <v>0</v>
      </c>
      <c r="U26" s="173">
        <f t="shared" si="13"/>
        <v>0</v>
      </c>
      <c r="V26" s="159"/>
      <c r="W26" s="159"/>
      <c r="X26" s="159"/>
      <c r="Y26" s="159"/>
      <c r="Z26" s="159"/>
      <c r="AA26" s="159"/>
      <c r="AB26" s="159"/>
      <c r="AC26" s="159"/>
      <c r="AD26" s="159"/>
      <c r="AE26" s="159" t="s">
        <v>118</v>
      </c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</row>
    <row r="27" spans="1:60" ht="22.5" outlineLevel="1" x14ac:dyDescent="0.2">
      <c r="A27" s="160">
        <v>17</v>
      </c>
      <c r="B27" s="165" t="s">
        <v>152</v>
      </c>
      <c r="C27" s="198" t="s">
        <v>153</v>
      </c>
      <c r="D27" s="167" t="s">
        <v>121</v>
      </c>
      <c r="E27" s="169">
        <v>26.1</v>
      </c>
      <c r="F27" s="172"/>
      <c r="G27" s="173">
        <f t="shared" si="7"/>
        <v>0</v>
      </c>
      <c r="H27" s="172"/>
      <c r="I27" s="173">
        <f t="shared" si="8"/>
        <v>0</v>
      </c>
      <c r="J27" s="172"/>
      <c r="K27" s="173">
        <f t="shared" si="9"/>
        <v>0</v>
      </c>
      <c r="L27" s="173">
        <v>21</v>
      </c>
      <c r="M27" s="173">
        <f t="shared" si="10"/>
        <v>0</v>
      </c>
      <c r="N27" s="173">
        <v>2.3800000000000002E-3</v>
      </c>
      <c r="O27" s="173">
        <f t="shared" si="11"/>
        <v>0.06</v>
      </c>
      <c r="P27" s="173">
        <v>0</v>
      </c>
      <c r="Q27" s="173">
        <f t="shared" si="12"/>
        <v>0</v>
      </c>
      <c r="R27" s="173"/>
      <c r="S27" s="173"/>
      <c r="T27" s="174">
        <v>0.18232999999999999</v>
      </c>
      <c r="U27" s="173">
        <f t="shared" si="13"/>
        <v>4.76</v>
      </c>
      <c r="V27" s="159"/>
      <c r="W27" s="159"/>
      <c r="X27" s="159"/>
      <c r="Y27" s="159"/>
      <c r="Z27" s="159"/>
      <c r="AA27" s="159"/>
      <c r="AB27" s="159"/>
      <c r="AC27" s="159"/>
      <c r="AD27" s="159"/>
      <c r="AE27" s="159" t="s">
        <v>118</v>
      </c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</row>
    <row r="28" spans="1:60" ht="22.5" outlineLevel="1" x14ac:dyDescent="0.2">
      <c r="A28" s="160">
        <v>18</v>
      </c>
      <c r="B28" s="165" t="s">
        <v>154</v>
      </c>
      <c r="C28" s="198" t="s">
        <v>155</v>
      </c>
      <c r="D28" s="167" t="s">
        <v>133</v>
      </c>
      <c r="E28" s="169">
        <v>52.378999999999998</v>
      </c>
      <c r="F28" s="172"/>
      <c r="G28" s="173">
        <f t="shared" si="7"/>
        <v>0</v>
      </c>
      <c r="H28" s="172"/>
      <c r="I28" s="173">
        <f t="shared" si="8"/>
        <v>0</v>
      </c>
      <c r="J28" s="172"/>
      <c r="K28" s="173">
        <f t="shared" si="9"/>
        <v>0</v>
      </c>
      <c r="L28" s="173">
        <v>21</v>
      </c>
      <c r="M28" s="173">
        <f t="shared" si="10"/>
        <v>0</v>
      </c>
      <c r="N28" s="173">
        <v>4.0000000000000003E-5</v>
      </c>
      <c r="O28" s="173">
        <f t="shared" si="11"/>
        <v>0</v>
      </c>
      <c r="P28" s="173">
        <v>0</v>
      </c>
      <c r="Q28" s="173">
        <f t="shared" si="12"/>
        <v>0</v>
      </c>
      <c r="R28" s="173"/>
      <c r="S28" s="173"/>
      <c r="T28" s="174">
        <v>7.8E-2</v>
      </c>
      <c r="U28" s="173">
        <f t="shared" si="13"/>
        <v>4.09</v>
      </c>
      <c r="V28" s="159"/>
      <c r="W28" s="159"/>
      <c r="X28" s="159"/>
      <c r="Y28" s="159"/>
      <c r="Z28" s="159"/>
      <c r="AA28" s="159"/>
      <c r="AB28" s="159"/>
      <c r="AC28" s="159"/>
      <c r="AD28" s="159"/>
      <c r="AE28" s="159" t="s">
        <v>118</v>
      </c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</row>
    <row r="29" spans="1:60" x14ac:dyDescent="0.2">
      <c r="A29" s="161" t="s">
        <v>113</v>
      </c>
      <c r="B29" s="166" t="s">
        <v>54</v>
      </c>
      <c r="C29" s="199" t="s">
        <v>55</v>
      </c>
      <c r="D29" s="168"/>
      <c r="E29" s="170"/>
      <c r="F29" s="175"/>
      <c r="G29" s="175">
        <f>SUMIF(AE30:AE30,"&lt;&gt;NOR",G30:G30)</f>
        <v>0</v>
      </c>
      <c r="H29" s="175"/>
      <c r="I29" s="175">
        <f>SUM(I30:I30)</f>
        <v>0</v>
      </c>
      <c r="J29" s="175"/>
      <c r="K29" s="175">
        <f>SUM(K30:K30)</f>
        <v>0</v>
      </c>
      <c r="L29" s="175"/>
      <c r="M29" s="175">
        <f>SUM(M30:M30)</f>
        <v>0</v>
      </c>
      <c r="N29" s="175"/>
      <c r="O29" s="175">
        <f>SUM(O30:O30)</f>
        <v>2.88</v>
      </c>
      <c r="P29" s="175"/>
      <c r="Q29" s="175">
        <f>SUM(Q30:Q30)</f>
        <v>0</v>
      </c>
      <c r="R29" s="175"/>
      <c r="S29" s="175"/>
      <c r="T29" s="176"/>
      <c r="U29" s="175">
        <f>SUM(U30:U30)</f>
        <v>16.760000000000002</v>
      </c>
      <c r="AE29" t="s">
        <v>114</v>
      </c>
    </row>
    <row r="30" spans="1:60" outlineLevel="1" x14ac:dyDescent="0.2">
      <c r="A30" s="160">
        <v>19</v>
      </c>
      <c r="B30" s="165" t="s">
        <v>156</v>
      </c>
      <c r="C30" s="198" t="s">
        <v>157</v>
      </c>
      <c r="D30" s="167" t="s">
        <v>133</v>
      </c>
      <c r="E30" s="169">
        <v>52.21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3">
        <v>5.5129999999999998E-2</v>
      </c>
      <c r="O30" s="173">
        <f>ROUND(E30*N30,2)</f>
        <v>2.88</v>
      </c>
      <c r="P30" s="173">
        <v>0</v>
      </c>
      <c r="Q30" s="173">
        <f>ROUND(E30*P30,2)</f>
        <v>0</v>
      </c>
      <c r="R30" s="173"/>
      <c r="S30" s="173"/>
      <c r="T30" s="174">
        <v>0.32108999999999999</v>
      </c>
      <c r="U30" s="173">
        <f>ROUND(E30*T30,2)</f>
        <v>16.760000000000002</v>
      </c>
      <c r="V30" s="159"/>
      <c r="W30" s="159"/>
      <c r="X30" s="159"/>
      <c r="Y30" s="159"/>
      <c r="Z30" s="159"/>
      <c r="AA30" s="159"/>
      <c r="AB30" s="159"/>
      <c r="AC30" s="159"/>
      <c r="AD30" s="159"/>
      <c r="AE30" s="159" t="s">
        <v>118</v>
      </c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</row>
    <row r="31" spans="1:60" x14ac:dyDescent="0.2">
      <c r="A31" s="161" t="s">
        <v>113</v>
      </c>
      <c r="B31" s="166" t="s">
        <v>56</v>
      </c>
      <c r="C31" s="199" t="s">
        <v>57</v>
      </c>
      <c r="D31" s="168"/>
      <c r="E31" s="170"/>
      <c r="F31" s="175"/>
      <c r="G31" s="175">
        <f>SUMIF(AE32:AE32,"&lt;&gt;NOR",G32:G32)</f>
        <v>0</v>
      </c>
      <c r="H31" s="175"/>
      <c r="I31" s="175">
        <f>SUM(I32:I32)</f>
        <v>0</v>
      </c>
      <c r="J31" s="175"/>
      <c r="K31" s="175">
        <f>SUM(K32:K32)</f>
        <v>0</v>
      </c>
      <c r="L31" s="175"/>
      <c r="M31" s="175">
        <f>SUM(M32:M32)</f>
        <v>0</v>
      </c>
      <c r="N31" s="175"/>
      <c r="O31" s="175">
        <f>SUM(O32:O32)</f>
        <v>0.25</v>
      </c>
      <c r="P31" s="175"/>
      <c r="Q31" s="175">
        <f>SUM(Q32:Q32)</f>
        <v>0</v>
      </c>
      <c r="R31" s="175"/>
      <c r="S31" s="175"/>
      <c r="T31" s="176"/>
      <c r="U31" s="175">
        <f>SUM(U32:U32)</f>
        <v>33.450000000000003</v>
      </c>
      <c r="AE31" t="s">
        <v>114</v>
      </c>
    </row>
    <row r="32" spans="1:60" outlineLevel="1" x14ac:dyDescent="0.2">
      <c r="A32" s="160">
        <v>20</v>
      </c>
      <c r="B32" s="165" t="s">
        <v>158</v>
      </c>
      <c r="C32" s="198" t="s">
        <v>159</v>
      </c>
      <c r="D32" s="167" t="s">
        <v>133</v>
      </c>
      <c r="E32" s="169">
        <v>156.31899999999999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73">
        <v>1.58E-3</v>
      </c>
      <c r="O32" s="173">
        <f>ROUND(E32*N32,2)</f>
        <v>0.25</v>
      </c>
      <c r="P32" s="173">
        <v>0</v>
      </c>
      <c r="Q32" s="173">
        <f>ROUND(E32*P32,2)</f>
        <v>0</v>
      </c>
      <c r="R32" s="173"/>
      <c r="S32" s="173"/>
      <c r="T32" s="174">
        <v>0.214</v>
      </c>
      <c r="U32" s="173">
        <f>ROUND(E32*T32,2)</f>
        <v>33.450000000000003</v>
      </c>
      <c r="V32" s="159"/>
      <c r="W32" s="159"/>
      <c r="X32" s="159"/>
      <c r="Y32" s="159"/>
      <c r="Z32" s="159"/>
      <c r="AA32" s="159"/>
      <c r="AB32" s="159"/>
      <c r="AC32" s="159"/>
      <c r="AD32" s="159"/>
      <c r="AE32" s="159" t="s">
        <v>118</v>
      </c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</row>
    <row r="33" spans="1:60" x14ac:dyDescent="0.2">
      <c r="A33" s="161" t="s">
        <v>113</v>
      </c>
      <c r="B33" s="166" t="s">
        <v>58</v>
      </c>
      <c r="C33" s="199" t="s">
        <v>59</v>
      </c>
      <c r="D33" s="168"/>
      <c r="E33" s="170"/>
      <c r="F33" s="175"/>
      <c r="G33" s="175">
        <f>SUMIF(AE34:AE34,"&lt;&gt;NOR",G34:G34)</f>
        <v>0</v>
      </c>
      <c r="H33" s="175"/>
      <c r="I33" s="175">
        <f>SUM(I34:I34)</f>
        <v>0</v>
      </c>
      <c r="J33" s="175"/>
      <c r="K33" s="175">
        <f>SUM(K34:K34)</f>
        <v>0</v>
      </c>
      <c r="L33" s="175"/>
      <c r="M33" s="175">
        <f>SUM(M34:M34)</f>
        <v>0</v>
      </c>
      <c r="N33" s="175"/>
      <c r="O33" s="175">
        <f>SUM(O34:O34)</f>
        <v>0.02</v>
      </c>
      <c r="P33" s="175"/>
      <c r="Q33" s="175">
        <f>SUM(Q34:Q34)</f>
        <v>0</v>
      </c>
      <c r="R33" s="175"/>
      <c r="S33" s="175"/>
      <c r="T33" s="176"/>
      <c r="U33" s="175">
        <f>SUM(U34:U34)</f>
        <v>159.03</v>
      </c>
      <c r="AE33" t="s">
        <v>114</v>
      </c>
    </row>
    <row r="34" spans="1:60" outlineLevel="1" x14ac:dyDescent="0.2">
      <c r="A34" s="160">
        <v>21</v>
      </c>
      <c r="B34" s="165" t="s">
        <v>160</v>
      </c>
      <c r="C34" s="198" t="s">
        <v>161</v>
      </c>
      <c r="D34" s="167" t="s">
        <v>133</v>
      </c>
      <c r="E34" s="169">
        <v>516.31899999999996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73">
        <v>4.0000000000000003E-5</v>
      </c>
      <c r="O34" s="173">
        <f>ROUND(E34*N34,2)</f>
        <v>0.02</v>
      </c>
      <c r="P34" s="173">
        <v>0</v>
      </c>
      <c r="Q34" s="173">
        <f>ROUND(E34*P34,2)</f>
        <v>0</v>
      </c>
      <c r="R34" s="173"/>
      <c r="S34" s="173"/>
      <c r="T34" s="174">
        <v>0.308</v>
      </c>
      <c r="U34" s="173">
        <f>ROUND(E34*T34,2)</f>
        <v>159.03</v>
      </c>
      <c r="V34" s="159"/>
      <c r="W34" s="159"/>
      <c r="X34" s="159"/>
      <c r="Y34" s="159"/>
      <c r="Z34" s="159"/>
      <c r="AA34" s="159"/>
      <c r="AB34" s="159"/>
      <c r="AC34" s="159"/>
      <c r="AD34" s="159"/>
      <c r="AE34" s="159" t="s">
        <v>118</v>
      </c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</row>
    <row r="35" spans="1:60" x14ac:dyDescent="0.2">
      <c r="A35" s="161" t="s">
        <v>113</v>
      </c>
      <c r="B35" s="166" t="s">
        <v>60</v>
      </c>
      <c r="C35" s="199" t="s">
        <v>61</v>
      </c>
      <c r="D35" s="168"/>
      <c r="E35" s="170"/>
      <c r="F35" s="175"/>
      <c r="G35" s="175">
        <f>SUMIF(AE36:AE44,"&lt;&gt;NOR",G36:G44)</f>
        <v>0</v>
      </c>
      <c r="H35" s="175"/>
      <c r="I35" s="175">
        <f>SUM(I36:I44)</f>
        <v>0</v>
      </c>
      <c r="J35" s="175"/>
      <c r="K35" s="175">
        <f>SUM(K36:K44)</f>
        <v>0</v>
      </c>
      <c r="L35" s="175"/>
      <c r="M35" s="175">
        <f>SUM(M36:M44)</f>
        <v>0</v>
      </c>
      <c r="N35" s="175"/>
      <c r="O35" s="175">
        <f>SUM(O36:O44)</f>
        <v>0.01</v>
      </c>
      <c r="P35" s="175"/>
      <c r="Q35" s="175">
        <f>SUM(Q36:Q44)</f>
        <v>13.41</v>
      </c>
      <c r="R35" s="175"/>
      <c r="S35" s="175"/>
      <c r="T35" s="176"/>
      <c r="U35" s="175">
        <f>SUM(U36:U44)</f>
        <v>32.730000000000004</v>
      </c>
      <c r="AE35" t="s">
        <v>114</v>
      </c>
    </row>
    <row r="36" spans="1:60" outlineLevel="1" x14ac:dyDescent="0.2">
      <c r="A36" s="160">
        <v>22</v>
      </c>
      <c r="B36" s="165" t="s">
        <v>162</v>
      </c>
      <c r="C36" s="198" t="s">
        <v>163</v>
      </c>
      <c r="D36" s="167" t="s">
        <v>128</v>
      </c>
      <c r="E36" s="169">
        <v>2</v>
      </c>
      <c r="F36" s="172"/>
      <c r="G36" s="173">
        <f t="shared" ref="G36:G44" si="14">ROUND(E36*F36,2)</f>
        <v>0</v>
      </c>
      <c r="H36" s="172"/>
      <c r="I36" s="173">
        <f t="shared" ref="I36:I44" si="15">ROUND(E36*H36,2)</f>
        <v>0</v>
      </c>
      <c r="J36" s="172"/>
      <c r="K36" s="173">
        <f t="shared" ref="K36:K44" si="16">ROUND(E36*J36,2)</f>
        <v>0</v>
      </c>
      <c r="L36" s="173">
        <v>21</v>
      </c>
      <c r="M36" s="173">
        <f t="shared" ref="M36:M44" si="17">G36*(1+L36/100)</f>
        <v>0</v>
      </c>
      <c r="N36" s="173">
        <v>0</v>
      </c>
      <c r="O36" s="173">
        <f t="shared" ref="O36:O44" si="18">ROUND(E36*N36,2)</f>
        <v>0</v>
      </c>
      <c r="P36" s="173">
        <v>0</v>
      </c>
      <c r="Q36" s="173">
        <f t="shared" ref="Q36:Q44" si="19">ROUND(E36*P36,2)</f>
        <v>0</v>
      </c>
      <c r="R36" s="173"/>
      <c r="S36" s="173"/>
      <c r="T36" s="174">
        <v>0.05</v>
      </c>
      <c r="U36" s="173">
        <f t="shared" ref="U36:U44" si="20">ROUND(E36*T36,2)</f>
        <v>0.1</v>
      </c>
      <c r="V36" s="159"/>
      <c r="W36" s="159"/>
      <c r="X36" s="159"/>
      <c r="Y36" s="159"/>
      <c r="Z36" s="159"/>
      <c r="AA36" s="159"/>
      <c r="AB36" s="159"/>
      <c r="AC36" s="159"/>
      <c r="AD36" s="159"/>
      <c r="AE36" s="159" t="s">
        <v>118</v>
      </c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</row>
    <row r="37" spans="1:60" outlineLevel="1" x14ac:dyDescent="0.2">
      <c r="A37" s="160">
        <v>23</v>
      </c>
      <c r="B37" s="165" t="s">
        <v>164</v>
      </c>
      <c r="C37" s="198" t="s">
        <v>165</v>
      </c>
      <c r="D37" s="167" t="s">
        <v>133</v>
      </c>
      <c r="E37" s="169">
        <v>3.6</v>
      </c>
      <c r="F37" s="172"/>
      <c r="G37" s="173">
        <f t="shared" si="14"/>
        <v>0</v>
      </c>
      <c r="H37" s="172"/>
      <c r="I37" s="173">
        <f t="shared" si="15"/>
        <v>0</v>
      </c>
      <c r="J37" s="172"/>
      <c r="K37" s="173">
        <f t="shared" si="16"/>
        <v>0</v>
      </c>
      <c r="L37" s="173">
        <v>21</v>
      </c>
      <c r="M37" s="173">
        <f t="shared" si="17"/>
        <v>0</v>
      </c>
      <c r="N37" s="173">
        <v>1.17E-3</v>
      </c>
      <c r="O37" s="173">
        <f t="shared" si="18"/>
        <v>0</v>
      </c>
      <c r="P37" s="173">
        <v>7.5999999999999998E-2</v>
      </c>
      <c r="Q37" s="173">
        <f t="shared" si="19"/>
        <v>0.27</v>
      </c>
      <c r="R37" s="173"/>
      <c r="S37" s="173"/>
      <c r="T37" s="174">
        <v>0.93899999999999995</v>
      </c>
      <c r="U37" s="173">
        <f t="shared" si="20"/>
        <v>3.38</v>
      </c>
      <c r="V37" s="159"/>
      <c r="W37" s="159"/>
      <c r="X37" s="159"/>
      <c r="Y37" s="159"/>
      <c r="Z37" s="159"/>
      <c r="AA37" s="159"/>
      <c r="AB37" s="159"/>
      <c r="AC37" s="159"/>
      <c r="AD37" s="159"/>
      <c r="AE37" s="159" t="s">
        <v>118</v>
      </c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</row>
    <row r="38" spans="1:60" outlineLevel="1" x14ac:dyDescent="0.2">
      <c r="A38" s="160">
        <v>24</v>
      </c>
      <c r="B38" s="165" t="s">
        <v>166</v>
      </c>
      <c r="C38" s="198" t="s">
        <v>167</v>
      </c>
      <c r="D38" s="167" t="s">
        <v>133</v>
      </c>
      <c r="E38" s="169">
        <v>18.513999999999999</v>
      </c>
      <c r="F38" s="172"/>
      <c r="G38" s="173">
        <f t="shared" si="14"/>
        <v>0</v>
      </c>
      <c r="H38" s="172"/>
      <c r="I38" s="173">
        <f t="shared" si="15"/>
        <v>0</v>
      </c>
      <c r="J38" s="172"/>
      <c r="K38" s="173">
        <f t="shared" si="16"/>
        <v>0</v>
      </c>
      <c r="L38" s="173">
        <v>21</v>
      </c>
      <c r="M38" s="173">
        <f t="shared" si="17"/>
        <v>0</v>
      </c>
      <c r="N38" s="173">
        <v>6.7000000000000002E-4</v>
      </c>
      <c r="O38" s="173">
        <f t="shared" si="18"/>
        <v>0.01</v>
      </c>
      <c r="P38" s="173">
        <v>0.26100000000000001</v>
      </c>
      <c r="Q38" s="173">
        <f t="shared" si="19"/>
        <v>4.83</v>
      </c>
      <c r="R38" s="173"/>
      <c r="S38" s="173"/>
      <c r="T38" s="174">
        <v>0.25800000000000001</v>
      </c>
      <c r="U38" s="173">
        <f t="shared" si="20"/>
        <v>4.78</v>
      </c>
      <c r="V38" s="159"/>
      <c r="W38" s="159"/>
      <c r="X38" s="159"/>
      <c r="Y38" s="159"/>
      <c r="Z38" s="159"/>
      <c r="AA38" s="159"/>
      <c r="AB38" s="159"/>
      <c r="AC38" s="159"/>
      <c r="AD38" s="159"/>
      <c r="AE38" s="159" t="s">
        <v>118</v>
      </c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</row>
    <row r="39" spans="1:60" ht="22.5" outlineLevel="1" x14ac:dyDescent="0.2">
      <c r="A39" s="160">
        <v>25</v>
      </c>
      <c r="B39" s="165" t="s">
        <v>168</v>
      </c>
      <c r="C39" s="198" t="s">
        <v>169</v>
      </c>
      <c r="D39" s="167" t="s">
        <v>133</v>
      </c>
      <c r="E39" s="169">
        <v>50.917000000000002</v>
      </c>
      <c r="F39" s="172"/>
      <c r="G39" s="173">
        <f t="shared" si="14"/>
        <v>0</v>
      </c>
      <c r="H39" s="172"/>
      <c r="I39" s="173">
        <f t="shared" si="15"/>
        <v>0</v>
      </c>
      <c r="J39" s="172"/>
      <c r="K39" s="173">
        <f t="shared" si="16"/>
        <v>0</v>
      </c>
      <c r="L39" s="173">
        <v>21</v>
      </c>
      <c r="M39" s="173">
        <f t="shared" si="17"/>
        <v>0</v>
      </c>
      <c r="N39" s="173">
        <v>0</v>
      </c>
      <c r="O39" s="173">
        <f t="shared" si="18"/>
        <v>0</v>
      </c>
      <c r="P39" s="173">
        <v>0.02</v>
      </c>
      <c r="Q39" s="173">
        <f t="shared" si="19"/>
        <v>1.02</v>
      </c>
      <c r="R39" s="173"/>
      <c r="S39" s="173"/>
      <c r="T39" s="174">
        <v>7.8E-2</v>
      </c>
      <c r="U39" s="173">
        <f t="shared" si="20"/>
        <v>3.97</v>
      </c>
      <c r="V39" s="159"/>
      <c r="W39" s="159"/>
      <c r="X39" s="159"/>
      <c r="Y39" s="159"/>
      <c r="Z39" s="159"/>
      <c r="AA39" s="159"/>
      <c r="AB39" s="159"/>
      <c r="AC39" s="159"/>
      <c r="AD39" s="159"/>
      <c r="AE39" s="159" t="s">
        <v>118</v>
      </c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</row>
    <row r="40" spans="1:60" outlineLevel="1" x14ac:dyDescent="0.2">
      <c r="A40" s="160">
        <v>26</v>
      </c>
      <c r="B40" s="165" t="s">
        <v>170</v>
      </c>
      <c r="C40" s="198" t="s">
        <v>171</v>
      </c>
      <c r="D40" s="167" t="s">
        <v>133</v>
      </c>
      <c r="E40" s="169">
        <v>50.917000000000002</v>
      </c>
      <c r="F40" s="172"/>
      <c r="G40" s="173">
        <f t="shared" si="14"/>
        <v>0</v>
      </c>
      <c r="H40" s="172"/>
      <c r="I40" s="173">
        <f t="shared" si="15"/>
        <v>0</v>
      </c>
      <c r="J40" s="172"/>
      <c r="K40" s="173">
        <f t="shared" si="16"/>
        <v>0</v>
      </c>
      <c r="L40" s="173">
        <v>21</v>
      </c>
      <c r="M40" s="173">
        <f t="shared" si="17"/>
        <v>0</v>
      </c>
      <c r="N40" s="173">
        <v>0</v>
      </c>
      <c r="O40" s="173">
        <f t="shared" si="18"/>
        <v>0</v>
      </c>
      <c r="P40" s="173">
        <v>2.5510000000000001E-2</v>
      </c>
      <c r="Q40" s="173">
        <f t="shared" si="19"/>
        <v>1.3</v>
      </c>
      <c r="R40" s="173"/>
      <c r="S40" s="173"/>
      <c r="T40" s="174">
        <v>0.11550000000000001</v>
      </c>
      <c r="U40" s="173">
        <f t="shared" si="20"/>
        <v>5.88</v>
      </c>
      <c r="V40" s="159"/>
      <c r="W40" s="159"/>
      <c r="X40" s="159"/>
      <c r="Y40" s="159"/>
      <c r="Z40" s="159"/>
      <c r="AA40" s="159"/>
      <c r="AB40" s="159"/>
      <c r="AC40" s="159"/>
      <c r="AD40" s="159"/>
      <c r="AE40" s="159" t="s">
        <v>118</v>
      </c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</row>
    <row r="41" spans="1:60" ht="22.5" outlineLevel="1" x14ac:dyDescent="0.2">
      <c r="A41" s="160">
        <v>27</v>
      </c>
      <c r="B41" s="165" t="s">
        <v>172</v>
      </c>
      <c r="C41" s="198" t="s">
        <v>173</v>
      </c>
      <c r="D41" s="167" t="s">
        <v>117</v>
      </c>
      <c r="E41" s="169">
        <v>2.5449999999999999</v>
      </c>
      <c r="F41" s="172"/>
      <c r="G41" s="173">
        <f t="shared" si="14"/>
        <v>0</v>
      </c>
      <c r="H41" s="172"/>
      <c r="I41" s="173">
        <f t="shared" si="15"/>
        <v>0</v>
      </c>
      <c r="J41" s="172"/>
      <c r="K41" s="173">
        <f t="shared" si="16"/>
        <v>0</v>
      </c>
      <c r="L41" s="173">
        <v>21</v>
      </c>
      <c r="M41" s="173">
        <f t="shared" si="17"/>
        <v>0</v>
      </c>
      <c r="N41" s="173">
        <v>0</v>
      </c>
      <c r="O41" s="173">
        <f t="shared" si="18"/>
        <v>0</v>
      </c>
      <c r="P41" s="173">
        <v>2.2000000000000002</v>
      </c>
      <c r="Q41" s="173">
        <f t="shared" si="19"/>
        <v>5.6</v>
      </c>
      <c r="R41" s="173"/>
      <c r="S41" s="173"/>
      <c r="T41" s="174">
        <v>5.0750000000000002</v>
      </c>
      <c r="U41" s="173">
        <f t="shared" si="20"/>
        <v>12.92</v>
      </c>
      <c r="V41" s="159"/>
      <c r="W41" s="159"/>
      <c r="X41" s="159"/>
      <c r="Y41" s="159"/>
      <c r="Z41" s="159"/>
      <c r="AA41" s="159"/>
      <c r="AB41" s="159"/>
      <c r="AC41" s="159"/>
      <c r="AD41" s="159"/>
      <c r="AE41" s="159" t="s">
        <v>118</v>
      </c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</row>
    <row r="42" spans="1:60" ht="22.5" outlineLevel="1" x14ac:dyDescent="0.2">
      <c r="A42" s="160">
        <v>28</v>
      </c>
      <c r="B42" s="165" t="s">
        <v>174</v>
      </c>
      <c r="C42" s="198" t="s">
        <v>175</v>
      </c>
      <c r="D42" s="167" t="s">
        <v>133</v>
      </c>
      <c r="E42" s="169">
        <v>1.29</v>
      </c>
      <c r="F42" s="172"/>
      <c r="G42" s="173">
        <f t="shared" si="14"/>
        <v>0</v>
      </c>
      <c r="H42" s="172"/>
      <c r="I42" s="173">
        <f t="shared" si="15"/>
        <v>0</v>
      </c>
      <c r="J42" s="172"/>
      <c r="K42" s="173">
        <f t="shared" si="16"/>
        <v>0</v>
      </c>
      <c r="L42" s="173">
        <v>21</v>
      </c>
      <c r="M42" s="173">
        <f t="shared" si="17"/>
        <v>0</v>
      </c>
      <c r="N42" s="173">
        <v>0</v>
      </c>
      <c r="O42" s="173">
        <f t="shared" si="18"/>
        <v>0</v>
      </c>
      <c r="P42" s="173">
        <v>0.192</v>
      </c>
      <c r="Q42" s="173">
        <f t="shared" si="19"/>
        <v>0.25</v>
      </c>
      <c r="R42" s="173"/>
      <c r="S42" s="173"/>
      <c r="T42" s="174">
        <v>0.129</v>
      </c>
      <c r="U42" s="173">
        <f t="shared" si="20"/>
        <v>0.17</v>
      </c>
      <c r="V42" s="159"/>
      <c r="W42" s="159"/>
      <c r="X42" s="159"/>
      <c r="Y42" s="159"/>
      <c r="Z42" s="159"/>
      <c r="AA42" s="159"/>
      <c r="AB42" s="159"/>
      <c r="AC42" s="159"/>
      <c r="AD42" s="159"/>
      <c r="AE42" s="159" t="s">
        <v>118</v>
      </c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</row>
    <row r="43" spans="1:60" ht="22.5" outlineLevel="1" x14ac:dyDescent="0.2">
      <c r="A43" s="160">
        <v>29</v>
      </c>
      <c r="B43" s="165" t="s">
        <v>176</v>
      </c>
      <c r="C43" s="198" t="s">
        <v>177</v>
      </c>
      <c r="D43" s="167" t="s">
        <v>121</v>
      </c>
      <c r="E43" s="169">
        <v>4.6740000000000004</v>
      </c>
      <c r="F43" s="172"/>
      <c r="G43" s="173">
        <f t="shared" si="14"/>
        <v>0</v>
      </c>
      <c r="H43" s="172"/>
      <c r="I43" s="173">
        <f t="shared" si="15"/>
        <v>0</v>
      </c>
      <c r="J43" s="172"/>
      <c r="K43" s="173">
        <f t="shared" si="16"/>
        <v>0</v>
      </c>
      <c r="L43" s="173">
        <v>21</v>
      </c>
      <c r="M43" s="173">
        <f t="shared" si="17"/>
        <v>0</v>
      </c>
      <c r="N43" s="173">
        <v>0</v>
      </c>
      <c r="O43" s="173">
        <f t="shared" si="18"/>
        <v>0</v>
      </c>
      <c r="P43" s="173">
        <v>0</v>
      </c>
      <c r="Q43" s="173">
        <f t="shared" si="19"/>
        <v>0</v>
      </c>
      <c r="R43" s="173"/>
      <c r="S43" s="173"/>
      <c r="T43" s="174">
        <v>0.14499999999999999</v>
      </c>
      <c r="U43" s="173">
        <f t="shared" si="20"/>
        <v>0.68</v>
      </c>
      <c r="V43" s="159"/>
      <c r="W43" s="159"/>
      <c r="X43" s="159"/>
      <c r="Y43" s="159"/>
      <c r="Z43" s="159"/>
      <c r="AA43" s="159"/>
      <c r="AB43" s="159"/>
      <c r="AC43" s="159"/>
      <c r="AD43" s="159"/>
      <c r="AE43" s="159" t="s">
        <v>118</v>
      </c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</row>
    <row r="44" spans="1:60" ht="22.5" outlineLevel="1" x14ac:dyDescent="0.2">
      <c r="A44" s="160">
        <v>30</v>
      </c>
      <c r="B44" s="165" t="s">
        <v>178</v>
      </c>
      <c r="C44" s="198" t="s">
        <v>179</v>
      </c>
      <c r="D44" s="167" t="s">
        <v>117</v>
      </c>
      <c r="E44" s="169">
        <v>6.4000000000000001E-2</v>
      </c>
      <c r="F44" s="172"/>
      <c r="G44" s="173">
        <f t="shared" si="14"/>
        <v>0</v>
      </c>
      <c r="H44" s="172"/>
      <c r="I44" s="173">
        <f t="shared" si="15"/>
        <v>0</v>
      </c>
      <c r="J44" s="172"/>
      <c r="K44" s="173">
        <f t="shared" si="16"/>
        <v>0</v>
      </c>
      <c r="L44" s="173">
        <v>21</v>
      </c>
      <c r="M44" s="173">
        <f t="shared" si="17"/>
        <v>0</v>
      </c>
      <c r="N44" s="173">
        <v>0</v>
      </c>
      <c r="O44" s="173">
        <f t="shared" si="18"/>
        <v>0</v>
      </c>
      <c r="P44" s="173">
        <v>2.2000000000000002</v>
      </c>
      <c r="Q44" s="173">
        <f t="shared" si="19"/>
        <v>0.14000000000000001</v>
      </c>
      <c r="R44" s="173"/>
      <c r="S44" s="173"/>
      <c r="T44" s="174">
        <v>13.24</v>
      </c>
      <c r="U44" s="173">
        <f t="shared" si="20"/>
        <v>0.85</v>
      </c>
      <c r="V44" s="159"/>
      <c r="W44" s="159"/>
      <c r="X44" s="159"/>
      <c r="Y44" s="159"/>
      <c r="Z44" s="159"/>
      <c r="AA44" s="159"/>
      <c r="AB44" s="159"/>
      <c r="AC44" s="159"/>
      <c r="AD44" s="159"/>
      <c r="AE44" s="159" t="s">
        <v>118</v>
      </c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</row>
    <row r="45" spans="1:60" x14ac:dyDescent="0.2">
      <c r="A45" s="161" t="s">
        <v>113</v>
      </c>
      <c r="B45" s="166" t="s">
        <v>62</v>
      </c>
      <c r="C45" s="199" t="s">
        <v>63</v>
      </c>
      <c r="D45" s="168"/>
      <c r="E45" s="170"/>
      <c r="F45" s="175"/>
      <c r="G45" s="175">
        <f>SUMIF(AE46:AE51,"&lt;&gt;NOR",G46:G51)</f>
        <v>0</v>
      </c>
      <c r="H45" s="175"/>
      <c r="I45" s="175">
        <f>SUM(I46:I51)</f>
        <v>0</v>
      </c>
      <c r="J45" s="175"/>
      <c r="K45" s="175">
        <f>SUM(K46:K51)</f>
        <v>0</v>
      </c>
      <c r="L45" s="175"/>
      <c r="M45" s="175">
        <f>SUM(M46:M51)</f>
        <v>0</v>
      </c>
      <c r="N45" s="175"/>
      <c r="O45" s="175">
        <f>SUM(O46:O51)</f>
        <v>0</v>
      </c>
      <c r="P45" s="175"/>
      <c r="Q45" s="175">
        <f>SUM(Q46:Q51)</f>
        <v>3.49</v>
      </c>
      <c r="R45" s="175"/>
      <c r="S45" s="175"/>
      <c r="T45" s="176"/>
      <c r="U45" s="175">
        <f>SUM(U46:U51)</f>
        <v>77.099999999999994</v>
      </c>
      <c r="AE45" t="s">
        <v>114</v>
      </c>
    </row>
    <row r="46" spans="1:60" ht="22.5" outlineLevel="1" x14ac:dyDescent="0.2">
      <c r="A46" s="160">
        <v>31</v>
      </c>
      <c r="B46" s="165" t="s">
        <v>180</v>
      </c>
      <c r="C46" s="198" t="s">
        <v>181</v>
      </c>
      <c r="D46" s="167" t="s">
        <v>133</v>
      </c>
      <c r="E46" s="169">
        <v>51.25</v>
      </c>
      <c r="F46" s="172"/>
      <c r="G46" s="173">
        <f t="shared" ref="G46:G51" si="21">ROUND(E46*F46,2)</f>
        <v>0</v>
      </c>
      <c r="H46" s="172"/>
      <c r="I46" s="173">
        <f t="shared" ref="I46:I51" si="22">ROUND(E46*H46,2)</f>
        <v>0</v>
      </c>
      <c r="J46" s="172"/>
      <c r="K46" s="173">
        <f t="shared" ref="K46:K51" si="23">ROUND(E46*J46,2)</f>
        <v>0</v>
      </c>
      <c r="L46" s="173">
        <v>21</v>
      </c>
      <c r="M46" s="173">
        <f t="shared" ref="M46:M51" si="24">G46*(1+L46/100)</f>
        <v>0</v>
      </c>
      <c r="N46" s="173">
        <v>0</v>
      </c>
      <c r="O46" s="173">
        <f t="shared" ref="O46:O51" si="25">ROUND(E46*N46,2)</f>
        <v>0</v>
      </c>
      <c r="P46" s="173">
        <v>6.8000000000000005E-2</v>
      </c>
      <c r="Q46" s="173">
        <f t="shared" ref="Q46:Q51" si="26">ROUND(E46*P46,2)</f>
        <v>3.49</v>
      </c>
      <c r="R46" s="173"/>
      <c r="S46" s="173"/>
      <c r="T46" s="174">
        <v>0.3</v>
      </c>
      <c r="U46" s="173">
        <f t="shared" ref="U46:U51" si="27">ROUND(E46*T46,2)</f>
        <v>15.38</v>
      </c>
      <c r="V46" s="159"/>
      <c r="W46" s="159"/>
      <c r="X46" s="159"/>
      <c r="Y46" s="159"/>
      <c r="Z46" s="159"/>
      <c r="AA46" s="159"/>
      <c r="AB46" s="159"/>
      <c r="AC46" s="159"/>
      <c r="AD46" s="159"/>
      <c r="AE46" s="159" t="s">
        <v>118</v>
      </c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</row>
    <row r="47" spans="1:60" outlineLevel="1" x14ac:dyDescent="0.2">
      <c r="A47" s="160">
        <v>32</v>
      </c>
      <c r="B47" s="165" t="s">
        <v>182</v>
      </c>
      <c r="C47" s="198" t="s">
        <v>183</v>
      </c>
      <c r="D47" s="167" t="s">
        <v>184</v>
      </c>
      <c r="E47" s="169">
        <v>17.936</v>
      </c>
      <c r="F47" s="172"/>
      <c r="G47" s="173">
        <f t="shared" si="21"/>
        <v>0</v>
      </c>
      <c r="H47" s="172"/>
      <c r="I47" s="173">
        <f t="shared" si="22"/>
        <v>0</v>
      </c>
      <c r="J47" s="172"/>
      <c r="K47" s="173">
        <f t="shared" si="23"/>
        <v>0</v>
      </c>
      <c r="L47" s="173">
        <v>21</v>
      </c>
      <c r="M47" s="173">
        <f t="shared" si="24"/>
        <v>0</v>
      </c>
      <c r="N47" s="173">
        <v>0</v>
      </c>
      <c r="O47" s="173">
        <f t="shared" si="25"/>
        <v>0</v>
      </c>
      <c r="P47" s="173">
        <v>0</v>
      </c>
      <c r="Q47" s="173">
        <f t="shared" si="26"/>
        <v>0</v>
      </c>
      <c r="R47" s="173"/>
      <c r="S47" s="173"/>
      <c r="T47" s="174">
        <v>2.0089999999999999</v>
      </c>
      <c r="U47" s="173">
        <f t="shared" si="27"/>
        <v>36.03</v>
      </c>
      <c r="V47" s="159"/>
      <c r="W47" s="159"/>
      <c r="X47" s="159"/>
      <c r="Y47" s="159"/>
      <c r="Z47" s="159"/>
      <c r="AA47" s="159"/>
      <c r="AB47" s="159"/>
      <c r="AC47" s="159"/>
      <c r="AD47" s="159"/>
      <c r="AE47" s="159" t="s">
        <v>118</v>
      </c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</row>
    <row r="48" spans="1:60" outlineLevel="1" x14ac:dyDescent="0.2">
      <c r="A48" s="160">
        <v>33</v>
      </c>
      <c r="B48" s="165" t="s">
        <v>185</v>
      </c>
      <c r="C48" s="198" t="s">
        <v>186</v>
      </c>
      <c r="D48" s="167" t="s">
        <v>184</v>
      </c>
      <c r="E48" s="169">
        <v>17.936</v>
      </c>
      <c r="F48" s="172"/>
      <c r="G48" s="173">
        <f t="shared" si="21"/>
        <v>0</v>
      </c>
      <c r="H48" s="172"/>
      <c r="I48" s="173">
        <f t="shared" si="22"/>
        <v>0</v>
      </c>
      <c r="J48" s="172"/>
      <c r="K48" s="173">
        <f t="shared" si="23"/>
        <v>0</v>
      </c>
      <c r="L48" s="173">
        <v>21</v>
      </c>
      <c r="M48" s="173">
        <f t="shared" si="24"/>
        <v>0</v>
      </c>
      <c r="N48" s="173">
        <v>0</v>
      </c>
      <c r="O48" s="173">
        <f t="shared" si="25"/>
        <v>0</v>
      </c>
      <c r="P48" s="173">
        <v>0</v>
      </c>
      <c r="Q48" s="173">
        <f t="shared" si="26"/>
        <v>0</v>
      </c>
      <c r="R48" s="173"/>
      <c r="S48" s="173"/>
      <c r="T48" s="174">
        <v>0.94199999999999995</v>
      </c>
      <c r="U48" s="173">
        <f t="shared" si="27"/>
        <v>16.899999999999999</v>
      </c>
      <c r="V48" s="159"/>
      <c r="W48" s="159"/>
      <c r="X48" s="159"/>
      <c r="Y48" s="159"/>
      <c r="Z48" s="159"/>
      <c r="AA48" s="159"/>
      <c r="AB48" s="159"/>
      <c r="AC48" s="159"/>
      <c r="AD48" s="159"/>
      <c r="AE48" s="159" t="s">
        <v>118</v>
      </c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</row>
    <row r="49" spans="1:60" outlineLevel="1" x14ac:dyDescent="0.2">
      <c r="A49" s="160">
        <v>34</v>
      </c>
      <c r="B49" s="165" t="s">
        <v>187</v>
      </c>
      <c r="C49" s="198" t="s">
        <v>188</v>
      </c>
      <c r="D49" s="167" t="s">
        <v>184</v>
      </c>
      <c r="E49" s="169">
        <v>17.936</v>
      </c>
      <c r="F49" s="172"/>
      <c r="G49" s="173">
        <f t="shared" si="21"/>
        <v>0</v>
      </c>
      <c r="H49" s="172"/>
      <c r="I49" s="173">
        <f t="shared" si="22"/>
        <v>0</v>
      </c>
      <c r="J49" s="172"/>
      <c r="K49" s="173">
        <f t="shared" si="23"/>
        <v>0</v>
      </c>
      <c r="L49" s="173">
        <v>21</v>
      </c>
      <c r="M49" s="173">
        <f t="shared" si="24"/>
        <v>0</v>
      </c>
      <c r="N49" s="173">
        <v>0</v>
      </c>
      <c r="O49" s="173">
        <f t="shared" si="25"/>
        <v>0</v>
      </c>
      <c r="P49" s="173">
        <v>0</v>
      </c>
      <c r="Q49" s="173">
        <f t="shared" si="26"/>
        <v>0</v>
      </c>
      <c r="R49" s="173"/>
      <c r="S49" s="173"/>
      <c r="T49" s="174">
        <v>0.49</v>
      </c>
      <c r="U49" s="173">
        <f t="shared" si="27"/>
        <v>8.7899999999999991</v>
      </c>
      <c r="V49" s="159"/>
      <c r="W49" s="159"/>
      <c r="X49" s="159"/>
      <c r="Y49" s="159"/>
      <c r="Z49" s="159"/>
      <c r="AA49" s="159"/>
      <c r="AB49" s="159"/>
      <c r="AC49" s="159"/>
      <c r="AD49" s="159"/>
      <c r="AE49" s="159" t="s">
        <v>118</v>
      </c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</row>
    <row r="50" spans="1:60" ht="22.5" outlineLevel="1" x14ac:dyDescent="0.2">
      <c r="A50" s="160">
        <v>35</v>
      </c>
      <c r="B50" s="165" t="s">
        <v>189</v>
      </c>
      <c r="C50" s="198" t="s">
        <v>190</v>
      </c>
      <c r="D50" s="167" t="s">
        <v>184</v>
      </c>
      <c r="E50" s="169">
        <v>179.36</v>
      </c>
      <c r="F50" s="172"/>
      <c r="G50" s="173">
        <f t="shared" si="21"/>
        <v>0</v>
      </c>
      <c r="H50" s="172"/>
      <c r="I50" s="173">
        <f t="shared" si="22"/>
        <v>0</v>
      </c>
      <c r="J50" s="172"/>
      <c r="K50" s="173">
        <f t="shared" si="23"/>
        <v>0</v>
      </c>
      <c r="L50" s="173">
        <v>21</v>
      </c>
      <c r="M50" s="173">
        <f t="shared" si="24"/>
        <v>0</v>
      </c>
      <c r="N50" s="173">
        <v>0</v>
      </c>
      <c r="O50" s="173">
        <f t="shared" si="25"/>
        <v>0</v>
      </c>
      <c r="P50" s="173">
        <v>0</v>
      </c>
      <c r="Q50" s="173">
        <f t="shared" si="26"/>
        <v>0</v>
      </c>
      <c r="R50" s="173"/>
      <c r="S50" s="173"/>
      <c r="T50" s="174">
        <v>0</v>
      </c>
      <c r="U50" s="173">
        <f t="shared" si="27"/>
        <v>0</v>
      </c>
      <c r="V50" s="159"/>
      <c r="W50" s="159"/>
      <c r="X50" s="159"/>
      <c r="Y50" s="159"/>
      <c r="Z50" s="159"/>
      <c r="AA50" s="159"/>
      <c r="AB50" s="159"/>
      <c r="AC50" s="159"/>
      <c r="AD50" s="159"/>
      <c r="AE50" s="159" t="s">
        <v>118</v>
      </c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</row>
    <row r="51" spans="1:60" outlineLevel="1" x14ac:dyDescent="0.2">
      <c r="A51" s="160">
        <v>36</v>
      </c>
      <c r="B51" s="165" t="s">
        <v>191</v>
      </c>
      <c r="C51" s="198" t="s">
        <v>192</v>
      </c>
      <c r="D51" s="167" t="s">
        <v>184</v>
      </c>
      <c r="E51" s="169">
        <v>17.936</v>
      </c>
      <c r="F51" s="172"/>
      <c r="G51" s="173">
        <f t="shared" si="21"/>
        <v>0</v>
      </c>
      <c r="H51" s="172"/>
      <c r="I51" s="173">
        <f t="shared" si="22"/>
        <v>0</v>
      </c>
      <c r="J51" s="172"/>
      <c r="K51" s="173">
        <f t="shared" si="23"/>
        <v>0</v>
      </c>
      <c r="L51" s="173">
        <v>21</v>
      </c>
      <c r="M51" s="173">
        <f t="shared" si="24"/>
        <v>0</v>
      </c>
      <c r="N51" s="173">
        <v>0</v>
      </c>
      <c r="O51" s="173">
        <f t="shared" si="25"/>
        <v>0</v>
      </c>
      <c r="P51" s="173">
        <v>0</v>
      </c>
      <c r="Q51" s="173">
        <f t="shared" si="26"/>
        <v>0</v>
      </c>
      <c r="R51" s="173"/>
      <c r="S51" s="173"/>
      <c r="T51" s="174">
        <v>0</v>
      </c>
      <c r="U51" s="173">
        <f t="shared" si="27"/>
        <v>0</v>
      </c>
      <c r="V51" s="159"/>
      <c r="W51" s="159"/>
      <c r="X51" s="159"/>
      <c r="Y51" s="159"/>
      <c r="Z51" s="159"/>
      <c r="AA51" s="159"/>
      <c r="AB51" s="159"/>
      <c r="AC51" s="159"/>
      <c r="AD51" s="159"/>
      <c r="AE51" s="159" t="s">
        <v>118</v>
      </c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</row>
    <row r="52" spans="1:60" x14ac:dyDescent="0.2">
      <c r="A52" s="161" t="s">
        <v>113</v>
      </c>
      <c r="B52" s="166" t="s">
        <v>64</v>
      </c>
      <c r="C52" s="199" t="s">
        <v>65</v>
      </c>
      <c r="D52" s="168"/>
      <c r="E52" s="170"/>
      <c r="F52" s="175"/>
      <c r="G52" s="175">
        <f>SUMIF(AE53:AE53,"&lt;&gt;NOR",G53:G53)</f>
        <v>0</v>
      </c>
      <c r="H52" s="175"/>
      <c r="I52" s="175">
        <f>SUM(I53:I53)</f>
        <v>0</v>
      </c>
      <c r="J52" s="175"/>
      <c r="K52" s="175">
        <f>SUM(K53:K53)</f>
        <v>0</v>
      </c>
      <c r="L52" s="175"/>
      <c r="M52" s="175">
        <f>SUM(M53:M53)</f>
        <v>0</v>
      </c>
      <c r="N52" s="175"/>
      <c r="O52" s="175">
        <f>SUM(O53:O53)</f>
        <v>0</v>
      </c>
      <c r="P52" s="175"/>
      <c r="Q52" s="175">
        <f>SUM(Q53:Q53)</f>
        <v>0</v>
      </c>
      <c r="R52" s="175"/>
      <c r="S52" s="175"/>
      <c r="T52" s="176"/>
      <c r="U52" s="175">
        <f>SUM(U53:U53)</f>
        <v>7.94</v>
      </c>
      <c r="AE52" t="s">
        <v>114</v>
      </c>
    </row>
    <row r="53" spans="1:60" outlineLevel="1" x14ac:dyDescent="0.2">
      <c r="A53" s="160">
        <v>37</v>
      </c>
      <c r="B53" s="165" t="s">
        <v>193</v>
      </c>
      <c r="C53" s="198" t="s">
        <v>194</v>
      </c>
      <c r="D53" s="167" t="s">
        <v>184</v>
      </c>
      <c r="E53" s="169">
        <v>8.4629999999999992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3">
        <v>0</v>
      </c>
      <c r="O53" s="173">
        <f>ROUND(E53*N53,2)</f>
        <v>0</v>
      </c>
      <c r="P53" s="173">
        <v>0</v>
      </c>
      <c r="Q53" s="173">
        <f>ROUND(E53*P53,2)</f>
        <v>0</v>
      </c>
      <c r="R53" s="173"/>
      <c r="S53" s="173"/>
      <c r="T53" s="174">
        <v>0.9385</v>
      </c>
      <c r="U53" s="173">
        <f>ROUND(E53*T53,2)</f>
        <v>7.94</v>
      </c>
      <c r="V53" s="159"/>
      <c r="W53" s="159"/>
      <c r="X53" s="159"/>
      <c r="Y53" s="159"/>
      <c r="Z53" s="159"/>
      <c r="AA53" s="159"/>
      <c r="AB53" s="159"/>
      <c r="AC53" s="159"/>
      <c r="AD53" s="159"/>
      <c r="AE53" s="159" t="s">
        <v>118</v>
      </c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</row>
    <row r="54" spans="1:60" x14ac:dyDescent="0.2">
      <c r="A54" s="161" t="s">
        <v>113</v>
      </c>
      <c r="B54" s="166" t="s">
        <v>66</v>
      </c>
      <c r="C54" s="199" t="s">
        <v>67</v>
      </c>
      <c r="D54" s="168"/>
      <c r="E54" s="170"/>
      <c r="F54" s="175"/>
      <c r="G54" s="175">
        <f>SUMIF(AE55:AE59,"&lt;&gt;NOR",G55:G59)</f>
        <v>0</v>
      </c>
      <c r="H54" s="175"/>
      <c r="I54" s="175">
        <f>SUM(I55:I59)</f>
        <v>0</v>
      </c>
      <c r="J54" s="175"/>
      <c r="K54" s="175">
        <f>SUM(K55:K59)</f>
        <v>0</v>
      </c>
      <c r="L54" s="175"/>
      <c r="M54" s="175">
        <f>SUM(M55:M59)</f>
        <v>0</v>
      </c>
      <c r="N54" s="175"/>
      <c r="O54" s="175">
        <f>SUM(O55:O59)</f>
        <v>0.39</v>
      </c>
      <c r="P54" s="175"/>
      <c r="Q54" s="175">
        <f>SUM(Q55:Q59)</f>
        <v>0</v>
      </c>
      <c r="R54" s="175"/>
      <c r="S54" s="175"/>
      <c r="T54" s="176"/>
      <c r="U54" s="175">
        <f>SUM(U55:U59)</f>
        <v>4.8599999999999994</v>
      </c>
      <c r="AE54" t="s">
        <v>114</v>
      </c>
    </row>
    <row r="55" spans="1:60" ht="22.5" outlineLevel="1" x14ac:dyDescent="0.2">
      <c r="A55" s="160">
        <v>38</v>
      </c>
      <c r="B55" s="165" t="s">
        <v>195</v>
      </c>
      <c r="C55" s="198" t="s">
        <v>196</v>
      </c>
      <c r="D55" s="167" t="s">
        <v>133</v>
      </c>
      <c r="E55" s="169">
        <v>52.21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73">
        <v>0</v>
      </c>
      <c r="O55" s="173">
        <f>ROUND(E55*N55,2)</f>
        <v>0</v>
      </c>
      <c r="P55" s="173">
        <v>0</v>
      </c>
      <c r="Q55" s="173">
        <f>ROUND(E55*P55,2)</f>
        <v>0</v>
      </c>
      <c r="R55" s="173"/>
      <c r="S55" s="173"/>
      <c r="T55" s="174">
        <v>0.08</v>
      </c>
      <c r="U55" s="173">
        <f>ROUND(E55*T55,2)</f>
        <v>4.18</v>
      </c>
      <c r="V55" s="159"/>
      <c r="W55" s="159"/>
      <c r="X55" s="159"/>
      <c r="Y55" s="159"/>
      <c r="Z55" s="159"/>
      <c r="AA55" s="159"/>
      <c r="AB55" s="159"/>
      <c r="AC55" s="159"/>
      <c r="AD55" s="159"/>
      <c r="AE55" s="159" t="s">
        <v>118</v>
      </c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</row>
    <row r="56" spans="1:60" ht="22.5" outlineLevel="1" x14ac:dyDescent="0.2">
      <c r="A56" s="160">
        <v>39</v>
      </c>
      <c r="B56" s="165" t="s">
        <v>197</v>
      </c>
      <c r="C56" s="198" t="s">
        <v>198</v>
      </c>
      <c r="D56" s="167" t="s">
        <v>133</v>
      </c>
      <c r="E56" s="169">
        <v>54.82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73">
        <v>7.0000000000000001E-3</v>
      </c>
      <c r="O56" s="173">
        <f>ROUND(E56*N56,2)</f>
        <v>0.38</v>
      </c>
      <c r="P56" s="173">
        <v>0</v>
      </c>
      <c r="Q56" s="173">
        <f>ROUND(E56*P56,2)</f>
        <v>0</v>
      </c>
      <c r="R56" s="173"/>
      <c r="S56" s="173"/>
      <c r="T56" s="174">
        <v>0</v>
      </c>
      <c r="U56" s="173">
        <f>ROUND(E56*T56,2)</f>
        <v>0</v>
      </c>
      <c r="V56" s="159"/>
      <c r="W56" s="159"/>
      <c r="X56" s="159"/>
      <c r="Y56" s="159"/>
      <c r="Z56" s="159"/>
      <c r="AA56" s="159"/>
      <c r="AB56" s="159"/>
      <c r="AC56" s="159"/>
      <c r="AD56" s="159"/>
      <c r="AE56" s="159" t="s">
        <v>199</v>
      </c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</row>
    <row r="57" spans="1:60" ht="22.5" outlineLevel="1" x14ac:dyDescent="0.2">
      <c r="A57" s="160">
        <v>40</v>
      </c>
      <c r="B57" s="165" t="s">
        <v>200</v>
      </c>
      <c r="C57" s="198" t="s">
        <v>201</v>
      </c>
      <c r="D57" s="167" t="s">
        <v>121</v>
      </c>
      <c r="E57" s="169">
        <v>25.052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73">
        <v>3.5E-4</v>
      </c>
      <c r="O57" s="173">
        <f>ROUND(E57*N57,2)</f>
        <v>0.01</v>
      </c>
      <c r="P57" s="173">
        <v>0</v>
      </c>
      <c r="Q57" s="173">
        <f>ROUND(E57*P57,2)</f>
        <v>0</v>
      </c>
      <c r="R57" s="173"/>
      <c r="S57" s="173"/>
      <c r="T57" s="174">
        <v>0</v>
      </c>
      <c r="U57" s="173">
        <f>ROUND(E57*T57,2)</f>
        <v>0</v>
      </c>
      <c r="V57" s="159"/>
      <c r="W57" s="159"/>
      <c r="X57" s="159"/>
      <c r="Y57" s="159"/>
      <c r="Z57" s="159"/>
      <c r="AA57" s="159"/>
      <c r="AB57" s="159"/>
      <c r="AC57" s="159"/>
      <c r="AD57" s="159"/>
      <c r="AE57" s="159" t="s">
        <v>199</v>
      </c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</row>
    <row r="58" spans="1:60" ht="22.5" outlineLevel="1" x14ac:dyDescent="0.2">
      <c r="A58" s="160">
        <v>41</v>
      </c>
      <c r="B58" s="165" t="s">
        <v>202</v>
      </c>
      <c r="C58" s="198" t="s">
        <v>203</v>
      </c>
      <c r="D58" s="167" t="s">
        <v>121</v>
      </c>
      <c r="E58" s="169">
        <v>25.052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73">
        <v>0</v>
      </c>
      <c r="O58" s="173">
        <f>ROUND(E58*N58,2)</f>
        <v>0</v>
      </c>
      <c r="P58" s="173">
        <v>0</v>
      </c>
      <c r="Q58" s="173">
        <f>ROUND(E58*P58,2)</f>
        <v>0</v>
      </c>
      <c r="R58" s="173"/>
      <c r="S58" s="173"/>
      <c r="T58" s="174">
        <v>0</v>
      </c>
      <c r="U58" s="173">
        <f>ROUND(E58*T58,2)</f>
        <v>0</v>
      </c>
      <c r="V58" s="159"/>
      <c r="W58" s="159"/>
      <c r="X58" s="159"/>
      <c r="Y58" s="159"/>
      <c r="Z58" s="159"/>
      <c r="AA58" s="159"/>
      <c r="AB58" s="159"/>
      <c r="AC58" s="159"/>
      <c r="AD58" s="159"/>
      <c r="AE58" s="159" t="s">
        <v>118</v>
      </c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</row>
    <row r="59" spans="1:60" outlineLevel="1" x14ac:dyDescent="0.2">
      <c r="A59" s="160">
        <v>42</v>
      </c>
      <c r="B59" s="165" t="s">
        <v>204</v>
      </c>
      <c r="C59" s="198" t="s">
        <v>205</v>
      </c>
      <c r="D59" s="167" t="s">
        <v>184</v>
      </c>
      <c r="E59" s="169">
        <v>0.39200000000000002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3">
        <v>0</v>
      </c>
      <c r="O59" s="173">
        <f>ROUND(E59*N59,2)</f>
        <v>0</v>
      </c>
      <c r="P59" s="173">
        <v>0</v>
      </c>
      <c r="Q59" s="173">
        <f>ROUND(E59*P59,2)</f>
        <v>0</v>
      </c>
      <c r="R59" s="173"/>
      <c r="S59" s="173"/>
      <c r="T59" s="174">
        <v>1.74</v>
      </c>
      <c r="U59" s="173">
        <f>ROUND(E59*T59,2)</f>
        <v>0.68</v>
      </c>
      <c r="V59" s="159"/>
      <c r="W59" s="159"/>
      <c r="X59" s="159"/>
      <c r="Y59" s="159"/>
      <c r="Z59" s="159"/>
      <c r="AA59" s="159"/>
      <c r="AB59" s="159"/>
      <c r="AC59" s="159"/>
      <c r="AD59" s="159"/>
      <c r="AE59" s="159" t="s">
        <v>118</v>
      </c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</row>
    <row r="60" spans="1:60" x14ac:dyDescent="0.2">
      <c r="A60" s="161" t="s">
        <v>113</v>
      </c>
      <c r="B60" s="166" t="s">
        <v>68</v>
      </c>
      <c r="C60" s="199" t="s">
        <v>69</v>
      </c>
      <c r="D60" s="168"/>
      <c r="E60" s="170"/>
      <c r="F60" s="175"/>
      <c r="G60" s="175">
        <f>SUMIF(AE61:AE61,"&lt;&gt;NOR",G61:G61)</f>
        <v>0</v>
      </c>
      <c r="H60" s="175"/>
      <c r="I60" s="175">
        <f>SUM(I61:I61)</f>
        <v>0</v>
      </c>
      <c r="J60" s="175"/>
      <c r="K60" s="175">
        <f>SUM(K61:K61)</f>
        <v>0</v>
      </c>
      <c r="L60" s="175"/>
      <c r="M60" s="175">
        <f>SUM(M61:M61)</f>
        <v>0</v>
      </c>
      <c r="N60" s="175"/>
      <c r="O60" s="175">
        <f>SUM(O61:O61)</f>
        <v>0</v>
      </c>
      <c r="P60" s="175"/>
      <c r="Q60" s="175">
        <f>SUM(Q61:Q61)</f>
        <v>0</v>
      </c>
      <c r="R60" s="175"/>
      <c r="S60" s="175"/>
      <c r="T60" s="176"/>
      <c r="U60" s="175">
        <f>SUM(U61:U61)</f>
        <v>0</v>
      </c>
      <c r="AE60" t="s">
        <v>114</v>
      </c>
    </row>
    <row r="61" spans="1:60" ht="22.5" outlineLevel="1" x14ac:dyDescent="0.2">
      <c r="A61" s="160">
        <v>43</v>
      </c>
      <c r="B61" s="165" t="s">
        <v>206</v>
      </c>
      <c r="C61" s="198" t="s">
        <v>207</v>
      </c>
      <c r="D61" s="167" t="s">
        <v>208</v>
      </c>
      <c r="E61" s="169">
        <v>1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73">
        <v>0</v>
      </c>
      <c r="O61" s="173">
        <f>ROUND(E61*N61,2)</f>
        <v>0</v>
      </c>
      <c r="P61" s="173">
        <v>0</v>
      </c>
      <c r="Q61" s="173">
        <f>ROUND(E61*P61,2)</f>
        <v>0</v>
      </c>
      <c r="R61" s="173"/>
      <c r="S61" s="173"/>
      <c r="T61" s="174">
        <v>0</v>
      </c>
      <c r="U61" s="173">
        <f>ROUND(E61*T61,2)</f>
        <v>0</v>
      </c>
      <c r="V61" s="159"/>
      <c r="W61" s="159"/>
      <c r="X61" s="159"/>
      <c r="Y61" s="159"/>
      <c r="Z61" s="159"/>
      <c r="AA61" s="159"/>
      <c r="AB61" s="159"/>
      <c r="AC61" s="159"/>
      <c r="AD61" s="159"/>
      <c r="AE61" s="159" t="s">
        <v>118</v>
      </c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</row>
    <row r="62" spans="1:60" x14ac:dyDescent="0.2">
      <c r="A62" s="161" t="s">
        <v>113</v>
      </c>
      <c r="B62" s="166" t="s">
        <v>70</v>
      </c>
      <c r="C62" s="199" t="s">
        <v>71</v>
      </c>
      <c r="D62" s="168"/>
      <c r="E62" s="170"/>
      <c r="F62" s="175"/>
      <c r="G62" s="175">
        <f>SUMIF(AE63:AE66,"&lt;&gt;NOR",G63:G66)</f>
        <v>0</v>
      </c>
      <c r="H62" s="175"/>
      <c r="I62" s="175">
        <f>SUM(I63:I66)</f>
        <v>0</v>
      </c>
      <c r="J62" s="175"/>
      <c r="K62" s="175">
        <f>SUM(K63:K66)</f>
        <v>0</v>
      </c>
      <c r="L62" s="175"/>
      <c r="M62" s="175">
        <f>SUM(M63:M66)</f>
        <v>0</v>
      </c>
      <c r="N62" s="175"/>
      <c r="O62" s="175">
        <f>SUM(O63:O66)</f>
        <v>1.17</v>
      </c>
      <c r="P62" s="175"/>
      <c r="Q62" s="175">
        <f>SUM(Q63:Q66)</f>
        <v>0</v>
      </c>
      <c r="R62" s="175"/>
      <c r="S62" s="175"/>
      <c r="T62" s="176"/>
      <c r="U62" s="175">
        <f>SUM(U63:U66)</f>
        <v>32.11</v>
      </c>
      <c r="AE62" t="s">
        <v>114</v>
      </c>
    </row>
    <row r="63" spans="1:60" outlineLevel="1" x14ac:dyDescent="0.2">
      <c r="A63" s="160">
        <v>44</v>
      </c>
      <c r="B63" s="165" t="s">
        <v>209</v>
      </c>
      <c r="C63" s="198" t="s">
        <v>210</v>
      </c>
      <c r="D63" s="167" t="s">
        <v>133</v>
      </c>
      <c r="E63" s="169">
        <v>52.21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73">
        <v>0</v>
      </c>
      <c r="O63" s="173">
        <f>ROUND(E63*N63,2)</f>
        <v>0</v>
      </c>
      <c r="P63" s="173">
        <v>0</v>
      </c>
      <c r="Q63" s="173">
        <f>ROUND(E63*P63,2)</f>
        <v>0</v>
      </c>
      <c r="R63" s="173"/>
      <c r="S63" s="173"/>
      <c r="T63" s="174">
        <v>0.48</v>
      </c>
      <c r="U63" s="173">
        <f>ROUND(E63*T63,2)</f>
        <v>25.06</v>
      </c>
      <c r="V63" s="159"/>
      <c r="W63" s="159"/>
      <c r="X63" s="159"/>
      <c r="Y63" s="159"/>
      <c r="Z63" s="159"/>
      <c r="AA63" s="159"/>
      <c r="AB63" s="159"/>
      <c r="AC63" s="159"/>
      <c r="AD63" s="159"/>
      <c r="AE63" s="159" t="s">
        <v>118</v>
      </c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</row>
    <row r="64" spans="1:60" ht="22.5" outlineLevel="1" x14ac:dyDescent="0.2">
      <c r="A64" s="160">
        <v>45</v>
      </c>
      <c r="B64" s="165" t="s">
        <v>211</v>
      </c>
      <c r="C64" s="198" t="s">
        <v>212</v>
      </c>
      <c r="D64" s="167" t="s">
        <v>133</v>
      </c>
      <c r="E64" s="169">
        <v>114.86</v>
      </c>
      <c r="F64" s="172"/>
      <c r="G64" s="173">
        <f>ROUND(E64*F64,2)</f>
        <v>0</v>
      </c>
      <c r="H64" s="172"/>
      <c r="I64" s="173">
        <f>ROUND(E64*H64,2)</f>
        <v>0</v>
      </c>
      <c r="J64" s="172"/>
      <c r="K64" s="173">
        <f>ROUND(E64*J64,2)</f>
        <v>0</v>
      </c>
      <c r="L64" s="173">
        <v>21</v>
      </c>
      <c r="M64" s="173">
        <f>G64*(1+L64/100)</f>
        <v>0</v>
      </c>
      <c r="N64" s="173">
        <v>9.9000000000000008E-3</v>
      </c>
      <c r="O64" s="173">
        <f>ROUND(E64*N64,2)</f>
        <v>1.1399999999999999</v>
      </c>
      <c r="P64" s="173">
        <v>0</v>
      </c>
      <c r="Q64" s="173">
        <f>ROUND(E64*P64,2)</f>
        <v>0</v>
      </c>
      <c r="R64" s="173"/>
      <c r="S64" s="173"/>
      <c r="T64" s="174">
        <v>0</v>
      </c>
      <c r="U64" s="173">
        <f>ROUND(E64*T64,2)</f>
        <v>0</v>
      </c>
      <c r="V64" s="159"/>
      <c r="W64" s="159"/>
      <c r="X64" s="159"/>
      <c r="Y64" s="159"/>
      <c r="Z64" s="159"/>
      <c r="AA64" s="159"/>
      <c r="AB64" s="159"/>
      <c r="AC64" s="159"/>
      <c r="AD64" s="159"/>
      <c r="AE64" s="159" t="s">
        <v>199</v>
      </c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</row>
    <row r="65" spans="1:60" ht="22.5" outlineLevel="1" x14ac:dyDescent="0.2">
      <c r="A65" s="160">
        <v>46</v>
      </c>
      <c r="B65" s="165" t="s">
        <v>213</v>
      </c>
      <c r="C65" s="198" t="s">
        <v>214</v>
      </c>
      <c r="D65" s="167" t="s">
        <v>121</v>
      </c>
      <c r="E65" s="169">
        <v>25.052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73">
        <v>1.2099999999999999E-3</v>
      </c>
      <c r="O65" s="173">
        <f>ROUND(E65*N65,2)</f>
        <v>0.03</v>
      </c>
      <c r="P65" s="173">
        <v>0</v>
      </c>
      <c r="Q65" s="173">
        <f>ROUND(E65*P65,2)</f>
        <v>0</v>
      </c>
      <c r="R65" s="173"/>
      <c r="S65" s="173"/>
      <c r="T65" s="174">
        <v>0.2</v>
      </c>
      <c r="U65" s="173">
        <f>ROUND(E65*T65,2)</f>
        <v>5.01</v>
      </c>
      <c r="V65" s="159"/>
      <c r="W65" s="159"/>
      <c r="X65" s="159"/>
      <c r="Y65" s="159"/>
      <c r="Z65" s="159"/>
      <c r="AA65" s="159"/>
      <c r="AB65" s="159"/>
      <c r="AC65" s="159"/>
      <c r="AD65" s="159"/>
      <c r="AE65" s="159" t="s">
        <v>118</v>
      </c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</row>
    <row r="66" spans="1:60" ht="22.5" outlineLevel="1" x14ac:dyDescent="0.2">
      <c r="A66" s="160">
        <v>47</v>
      </c>
      <c r="B66" s="165" t="s">
        <v>215</v>
      </c>
      <c r="C66" s="198" t="s">
        <v>216</v>
      </c>
      <c r="D66" s="167" t="s">
        <v>184</v>
      </c>
      <c r="E66" s="169">
        <v>1.167</v>
      </c>
      <c r="F66" s="172"/>
      <c r="G66" s="173">
        <f>ROUND(E66*F66,2)</f>
        <v>0</v>
      </c>
      <c r="H66" s="172"/>
      <c r="I66" s="173">
        <f>ROUND(E66*H66,2)</f>
        <v>0</v>
      </c>
      <c r="J66" s="172"/>
      <c r="K66" s="173">
        <f>ROUND(E66*J66,2)</f>
        <v>0</v>
      </c>
      <c r="L66" s="173">
        <v>21</v>
      </c>
      <c r="M66" s="173">
        <f>G66*(1+L66/100)</f>
        <v>0</v>
      </c>
      <c r="N66" s="173">
        <v>0</v>
      </c>
      <c r="O66" s="173">
        <f>ROUND(E66*N66,2)</f>
        <v>0</v>
      </c>
      <c r="P66" s="173">
        <v>0</v>
      </c>
      <c r="Q66" s="173">
        <f>ROUND(E66*P66,2)</f>
        <v>0</v>
      </c>
      <c r="R66" s="173"/>
      <c r="S66" s="173"/>
      <c r="T66" s="174">
        <v>1.7509999999999999</v>
      </c>
      <c r="U66" s="173">
        <f>ROUND(E66*T66,2)</f>
        <v>2.04</v>
      </c>
      <c r="V66" s="159"/>
      <c r="W66" s="159"/>
      <c r="X66" s="159"/>
      <c r="Y66" s="159"/>
      <c r="Z66" s="159"/>
      <c r="AA66" s="159"/>
      <c r="AB66" s="159"/>
      <c r="AC66" s="159"/>
      <c r="AD66" s="159"/>
      <c r="AE66" s="159" t="s">
        <v>118</v>
      </c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</row>
    <row r="67" spans="1:60" x14ac:dyDescent="0.2">
      <c r="A67" s="161" t="s">
        <v>113</v>
      </c>
      <c r="B67" s="166" t="s">
        <v>72</v>
      </c>
      <c r="C67" s="199" t="s">
        <v>73</v>
      </c>
      <c r="D67" s="168"/>
      <c r="E67" s="170"/>
      <c r="F67" s="175"/>
      <c r="G67" s="175">
        <f>SUMIF(AE68:AE70,"&lt;&gt;NOR",G68:G70)</f>
        <v>0</v>
      </c>
      <c r="H67" s="175"/>
      <c r="I67" s="175">
        <f>SUM(I68:I70)</f>
        <v>0</v>
      </c>
      <c r="J67" s="175"/>
      <c r="K67" s="175">
        <f>SUM(K68:K70)</f>
        <v>0</v>
      </c>
      <c r="L67" s="175"/>
      <c r="M67" s="175">
        <f>SUM(M68:M70)</f>
        <v>0</v>
      </c>
      <c r="N67" s="175"/>
      <c r="O67" s="175">
        <f>SUM(O68:O70)</f>
        <v>0</v>
      </c>
      <c r="P67" s="175"/>
      <c r="Q67" s="175">
        <f>SUM(Q68:Q70)</f>
        <v>0.49</v>
      </c>
      <c r="R67" s="175"/>
      <c r="S67" s="175"/>
      <c r="T67" s="176"/>
      <c r="U67" s="175">
        <f>SUM(U68:U70)</f>
        <v>13.56</v>
      </c>
      <c r="AE67" t="s">
        <v>114</v>
      </c>
    </row>
    <row r="68" spans="1:60" outlineLevel="1" x14ac:dyDescent="0.2">
      <c r="A68" s="160">
        <v>48</v>
      </c>
      <c r="B68" s="165" t="s">
        <v>217</v>
      </c>
      <c r="C68" s="198" t="s">
        <v>218</v>
      </c>
      <c r="D68" s="167" t="s">
        <v>133</v>
      </c>
      <c r="E68" s="169">
        <v>28.843</v>
      </c>
      <c r="F68" s="172"/>
      <c r="G68" s="173">
        <f>ROUND(E68*F68,2)</f>
        <v>0</v>
      </c>
      <c r="H68" s="172"/>
      <c r="I68" s="173">
        <f>ROUND(E68*H68,2)</f>
        <v>0</v>
      </c>
      <c r="J68" s="172"/>
      <c r="K68" s="173">
        <f>ROUND(E68*J68,2)</f>
        <v>0</v>
      </c>
      <c r="L68" s="173">
        <v>21</v>
      </c>
      <c r="M68" s="173">
        <f>G68*(1+L68/100)</f>
        <v>0</v>
      </c>
      <c r="N68" s="173">
        <v>0</v>
      </c>
      <c r="O68" s="173">
        <f>ROUND(E68*N68,2)</f>
        <v>0</v>
      </c>
      <c r="P68" s="173">
        <v>1.695E-2</v>
      </c>
      <c r="Q68" s="173">
        <f>ROUND(E68*P68,2)</f>
        <v>0.49</v>
      </c>
      <c r="R68" s="173"/>
      <c r="S68" s="173"/>
      <c r="T68" s="174">
        <v>0.16400000000000001</v>
      </c>
      <c r="U68" s="173">
        <f>ROUND(E68*T68,2)</f>
        <v>4.7300000000000004</v>
      </c>
      <c r="V68" s="159"/>
      <c r="W68" s="159"/>
      <c r="X68" s="159"/>
      <c r="Y68" s="159"/>
      <c r="Z68" s="159"/>
      <c r="AA68" s="159"/>
      <c r="AB68" s="159"/>
      <c r="AC68" s="159"/>
      <c r="AD68" s="159"/>
      <c r="AE68" s="159" t="s">
        <v>118</v>
      </c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  <c r="BD68" s="159"/>
      <c r="BE68" s="159"/>
      <c r="BF68" s="159"/>
      <c r="BG68" s="159"/>
      <c r="BH68" s="159"/>
    </row>
    <row r="69" spans="1:60" ht="22.5" outlineLevel="1" x14ac:dyDescent="0.2">
      <c r="A69" s="160">
        <v>49</v>
      </c>
      <c r="B69" s="165" t="s">
        <v>219</v>
      </c>
      <c r="C69" s="198" t="s">
        <v>220</v>
      </c>
      <c r="D69" s="167" t="s">
        <v>133</v>
      </c>
      <c r="E69" s="169">
        <v>7.81</v>
      </c>
      <c r="F69" s="172"/>
      <c r="G69" s="173">
        <f>ROUND(E69*F69,2)</f>
        <v>0</v>
      </c>
      <c r="H69" s="172"/>
      <c r="I69" s="173">
        <f>ROUND(E69*H69,2)</f>
        <v>0</v>
      </c>
      <c r="J69" s="172"/>
      <c r="K69" s="173">
        <f>ROUND(E69*J69,2)</f>
        <v>0</v>
      </c>
      <c r="L69" s="173">
        <v>21</v>
      </c>
      <c r="M69" s="173">
        <f>G69*(1+L69/100)</f>
        <v>0</v>
      </c>
      <c r="N69" s="173">
        <v>2.0000000000000002E-5</v>
      </c>
      <c r="O69" s="173">
        <f>ROUND(E69*N69,2)</f>
        <v>0</v>
      </c>
      <c r="P69" s="173">
        <v>0</v>
      </c>
      <c r="Q69" s="173">
        <f>ROUND(E69*P69,2)</f>
        <v>0</v>
      </c>
      <c r="R69" s="173"/>
      <c r="S69" s="173"/>
      <c r="T69" s="174">
        <v>1.1299999999999999</v>
      </c>
      <c r="U69" s="173">
        <f>ROUND(E69*T69,2)</f>
        <v>8.83</v>
      </c>
      <c r="V69" s="159"/>
      <c r="W69" s="159"/>
      <c r="X69" s="159"/>
      <c r="Y69" s="159"/>
      <c r="Z69" s="159"/>
      <c r="AA69" s="159"/>
      <c r="AB69" s="159"/>
      <c r="AC69" s="159"/>
      <c r="AD69" s="159"/>
      <c r="AE69" s="159" t="s">
        <v>118</v>
      </c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59"/>
      <c r="AX69" s="159"/>
      <c r="AY69" s="159"/>
      <c r="AZ69" s="159"/>
      <c r="BA69" s="159"/>
      <c r="BB69" s="159"/>
      <c r="BC69" s="159"/>
      <c r="BD69" s="159"/>
      <c r="BE69" s="159"/>
      <c r="BF69" s="159"/>
      <c r="BG69" s="159"/>
      <c r="BH69" s="159"/>
    </row>
    <row r="70" spans="1:60" ht="22.5" outlineLevel="1" x14ac:dyDescent="0.2">
      <c r="A70" s="160">
        <v>50</v>
      </c>
      <c r="B70" s="165" t="s">
        <v>221</v>
      </c>
      <c r="C70" s="198" t="s">
        <v>222</v>
      </c>
      <c r="D70" s="167" t="s">
        <v>128</v>
      </c>
      <c r="E70" s="169">
        <v>1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3">
        <v>0</v>
      </c>
      <c r="O70" s="173">
        <f>ROUND(E70*N70,2)</f>
        <v>0</v>
      </c>
      <c r="P70" s="173">
        <v>0</v>
      </c>
      <c r="Q70" s="173">
        <f>ROUND(E70*P70,2)</f>
        <v>0</v>
      </c>
      <c r="R70" s="173"/>
      <c r="S70" s="173"/>
      <c r="T70" s="174">
        <v>0</v>
      </c>
      <c r="U70" s="173">
        <f>ROUND(E70*T70,2)</f>
        <v>0</v>
      </c>
      <c r="V70" s="159"/>
      <c r="W70" s="159"/>
      <c r="X70" s="159"/>
      <c r="Y70" s="159"/>
      <c r="Z70" s="159"/>
      <c r="AA70" s="159"/>
      <c r="AB70" s="159"/>
      <c r="AC70" s="159"/>
      <c r="AD70" s="159"/>
      <c r="AE70" s="159" t="s">
        <v>118</v>
      </c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</row>
    <row r="71" spans="1:60" x14ac:dyDescent="0.2">
      <c r="A71" s="161" t="s">
        <v>113</v>
      </c>
      <c r="B71" s="166" t="s">
        <v>74</v>
      </c>
      <c r="C71" s="199" t="s">
        <v>75</v>
      </c>
      <c r="D71" s="168"/>
      <c r="E71" s="170"/>
      <c r="F71" s="175"/>
      <c r="G71" s="175">
        <f>SUMIF(AE72:AE76,"&lt;&gt;NOR",G72:G76)</f>
        <v>0</v>
      </c>
      <c r="H71" s="175"/>
      <c r="I71" s="175">
        <f>SUM(I72:I76)</f>
        <v>0</v>
      </c>
      <c r="J71" s="175"/>
      <c r="K71" s="175">
        <f>SUM(K72:K76)</f>
        <v>0</v>
      </c>
      <c r="L71" s="175"/>
      <c r="M71" s="175">
        <f>SUM(M72:M76)</f>
        <v>0</v>
      </c>
      <c r="N71" s="175"/>
      <c r="O71" s="175">
        <f>SUM(O72:O76)</f>
        <v>0.63</v>
      </c>
      <c r="P71" s="175"/>
      <c r="Q71" s="175">
        <f>SUM(Q72:Q76)</f>
        <v>0.56000000000000005</v>
      </c>
      <c r="R71" s="175"/>
      <c r="S71" s="175"/>
      <c r="T71" s="176"/>
      <c r="U71" s="175">
        <f>SUM(U72:U76)</f>
        <v>133.69999999999999</v>
      </c>
      <c r="AE71" t="s">
        <v>114</v>
      </c>
    </row>
    <row r="72" spans="1:60" ht="22.5" outlineLevel="1" x14ac:dyDescent="0.2">
      <c r="A72" s="160">
        <v>51</v>
      </c>
      <c r="B72" s="165" t="s">
        <v>223</v>
      </c>
      <c r="C72" s="198" t="s">
        <v>224</v>
      </c>
      <c r="D72" s="167" t="s">
        <v>133</v>
      </c>
      <c r="E72" s="169">
        <v>79.075000000000003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3">
        <v>0</v>
      </c>
      <c r="O72" s="173">
        <f>ROUND(E72*N72,2)</f>
        <v>0</v>
      </c>
      <c r="P72" s="173">
        <v>5.0000000000000001E-3</v>
      </c>
      <c r="Q72" s="173">
        <f>ROUND(E72*P72,2)</f>
        <v>0.4</v>
      </c>
      <c r="R72" s="173"/>
      <c r="S72" s="173"/>
      <c r="T72" s="174">
        <v>0.51</v>
      </c>
      <c r="U72" s="173">
        <f>ROUND(E72*T72,2)</f>
        <v>40.33</v>
      </c>
      <c r="V72" s="159"/>
      <c r="W72" s="159"/>
      <c r="X72" s="159"/>
      <c r="Y72" s="159"/>
      <c r="Z72" s="159"/>
      <c r="AA72" s="159"/>
      <c r="AB72" s="159"/>
      <c r="AC72" s="159"/>
      <c r="AD72" s="159"/>
      <c r="AE72" s="159" t="s">
        <v>118</v>
      </c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</row>
    <row r="73" spans="1:60" outlineLevel="1" x14ac:dyDescent="0.2">
      <c r="A73" s="160">
        <v>52</v>
      </c>
      <c r="B73" s="165" t="s">
        <v>225</v>
      </c>
      <c r="C73" s="198" t="s">
        <v>226</v>
      </c>
      <c r="D73" s="167" t="s">
        <v>133</v>
      </c>
      <c r="E73" s="169">
        <v>79.075000000000003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21</v>
      </c>
      <c r="M73" s="173">
        <f>G73*(1+L73/100)</f>
        <v>0</v>
      </c>
      <c r="N73" s="173">
        <v>0</v>
      </c>
      <c r="O73" s="173">
        <f>ROUND(E73*N73,2)</f>
        <v>0</v>
      </c>
      <c r="P73" s="173">
        <v>2E-3</v>
      </c>
      <c r="Q73" s="173">
        <f>ROUND(E73*P73,2)</f>
        <v>0.16</v>
      </c>
      <c r="R73" s="173"/>
      <c r="S73" s="173"/>
      <c r="T73" s="174">
        <v>0.1</v>
      </c>
      <c r="U73" s="173">
        <f>ROUND(E73*T73,2)</f>
        <v>7.91</v>
      </c>
      <c r="V73" s="159"/>
      <c r="W73" s="159"/>
      <c r="X73" s="159"/>
      <c r="Y73" s="159"/>
      <c r="Z73" s="159"/>
      <c r="AA73" s="159"/>
      <c r="AB73" s="159"/>
      <c r="AC73" s="159"/>
      <c r="AD73" s="159"/>
      <c r="AE73" s="159" t="s">
        <v>118</v>
      </c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</row>
    <row r="74" spans="1:60" ht="22.5" outlineLevel="1" x14ac:dyDescent="0.2">
      <c r="A74" s="160">
        <v>53</v>
      </c>
      <c r="B74" s="165" t="s">
        <v>227</v>
      </c>
      <c r="C74" s="198" t="s">
        <v>228</v>
      </c>
      <c r="D74" s="167" t="s">
        <v>133</v>
      </c>
      <c r="E74" s="169">
        <v>82.948999999999998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73">
        <v>2.8999999999999998E-3</v>
      </c>
      <c r="O74" s="173">
        <f>ROUND(E74*N74,2)</f>
        <v>0.24</v>
      </c>
      <c r="P74" s="173">
        <v>0</v>
      </c>
      <c r="Q74" s="173">
        <f>ROUND(E74*P74,2)</f>
        <v>0</v>
      </c>
      <c r="R74" s="173"/>
      <c r="S74" s="173"/>
      <c r="T74" s="174">
        <v>0.52</v>
      </c>
      <c r="U74" s="173">
        <f>ROUND(E74*T74,2)</f>
        <v>43.13</v>
      </c>
      <c r="V74" s="159"/>
      <c r="W74" s="159"/>
      <c r="X74" s="159"/>
      <c r="Y74" s="159"/>
      <c r="Z74" s="159"/>
      <c r="AA74" s="159"/>
      <c r="AB74" s="159"/>
      <c r="AC74" s="159"/>
      <c r="AD74" s="159"/>
      <c r="AE74" s="159" t="s">
        <v>118</v>
      </c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</row>
    <row r="75" spans="1:60" ht="22.5" outlineLevel="1" x14ac:dyDescent="0.2">
      <c r="A75" s="160">
        <v>54</v>
      </c>
      <c r="B75" s="165" t="s">
        <v>229</v>
      </c>
      <c r="C75" s="198" t="s">
        <v>230</v>
      </c>
      <c r="D75" s="167" t="s">
        <v>133</v>
      </c>
      <c r="E75" s="169">
        <v>82.948999999999998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73">
        <v>4.7299999999999998E-3</v>
      </c>
      <c r="O75" s="173">
        <f>ROUND(E75*N75,2)</f>
        <v>0.39</v>
      </c>
      <c r="P75" s="173">
        <v>0</v>
      </c>
      <c r="Q75" s="173">
        <f>ROUND(E75*P75,2)</f>
        <v>0</v>
      </c>
      <c r="R75" s="173"/>
      <c r="S75" s="173"/>
      <c r="T75" s="174">
        <v>0.48499999999999999</v>
      </c>
      <c r="U75" s="173">
        <f>ROUND(E75*T75,2)</f>
        <v>40.229999999999997</v>
      </c>
      <c r="V75" s="159"/>
      <c r="W75" s="159"/>
      <c r="X75" s="159"/>
      <c r="Y75" s="159"/>
      <c r="Z75" s="159"/>
      <c r="AA75" s="159"/>
      <c r="AB75" s="159"/>
      <c r="AC75" s="159"/>
      <c r="AD75" s="159"/>
      <c r="AE75" s="159" t="s">
        <v>118</v>
      </c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159"/>
      <c r="BC75" s="159"/>
      <c r="BD75" s="159"/>
      <c r="BE75" s="159"/>
      <c r="BF75" s="159"/>
      <c r="BG75" s="159"/>
      <c r="BH75" s="159"/>
    </row>
    <row r="76" spans="1:60" outlineLevel="1" x14ac:dyDescent="0.2">
      <c r="A76" s="160">
        <v>55</v>
      </c>
      <c r="B76" s="165" t="s">
        <v>231</v>
      </c>
      <c r="C76" s="198" t="s">
        <v>232</v>
      </c>
      <c r="D76" s="167" t="s">
        <v>184</v>
      </c>
      <c r="E76" s="169">
        <v>0.63200000000000001</v>
      </c>
      <c r="F76" s="172"/>
      <c r="G76" s="173">
        <f>ROUND(E76*F76,2)</f>
        <v>0</v>
      </c>
      <c r="H76" s="172"/>
      <c r="I76" s="173">
        <f>ROUND(E76*H76,2)</f>
        <v>0</v>
      </c>
      <c r="J76" s="172"/>
      <c r="K76" s="173">
        <f>ROUND(E76*J76,2)</f>
        <v>0</v>
      </c>
      <c r="L76" s="173">
        <v>21</v>
      </c>
      <c r="M76" s="173">
        <f>G76*(1+L76/100)</f>
        <v>0</v>
      </c>
      <c r="N76" s="173">
        <v>0</v>
      </c>
      <c r="O76" s="173">
        <f>ROUND(E76*N76,2)</f>
        <v>0</v>
      </c>
      <c r="P76" s="173">
        <v>0</v>
      </c>
      <c r="Q76" s="173">
        <f>ROUND(E76*P76,2)</f>
        <v>0</v>
      </c>
      <c r="R76" s="173"/>
      <c r="S76" s="173"/>
      <c r="T76" s="174">
        <v>3.327</v>
      </c>
      <c r="U76" s="173">
        <f>ROUND(E76*T76,2)</f>
        <v>2.1</v>
      </c>
      <c r="V76" s="159"/>
      <c r="W76" s="159"/>
      <c r="X76" s="159"/>
      <c r="Y76" s="159"/>
      <c r="Z76" s="159"/>
      <c r="AA76" s="159"/>
      <c r="AB76" s="159"/>
      <c r="AC76" s="159"/>
      <c r="AD76" s="159"/>
      <c r="AE76" s="159" t="s">
        <v>118</v>
      </c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159"/>
      <c r="AV76" s="159"/>
      <c r="AW76" s="159"/>
      <c r="AX76" s="159"/>
      <c r="AY76" s="159"/>
      <c r="AZ76" s="159"/>
      <c r="BA76" s="159"/>
      <c r="BB76" s="159"/>
      <c r="BC76" s="159"/>
      <c r="BD76" s="159"/>
      <c r="BE76" s="159"/>
      <c r="BF76" s="159"/>
      <c r="BG76" s="159"/>
      <c r="BH76" s="159"/>
    </row>
    <row r="77" spans="1:60" x14ac:dyDescent="0.2">
      <c r="A77" s="161" t="s">
        <v>113</v>
      </c>
      <c r="B77" s="166" t="s">
        <v>76</v>
      </c>
      <c r="C77" s="199" t="s">
        <v>77</v>
      </c>
      <c r="D77" s="168"/>
      <c r="E77" s="170"/>
      <c r="F77" s="175"/>
      <c r="G77" s="175">
        <f>SUMIF(AE78:AE85,"&lt;&gt;NOR",G78:G85)</f>
        <v>0</v>
      </c>
      <c r="H77" s="175"/>
      <c r="I77" s="175">
        <f>SUM(I78:I85)</f>
        <v>0</v>
      </c>
      <c r="J77" s="175"/>
      <c r="K77" s="175">
        <f>SUM(K78:K85)</f>
        <v>0</v>
      </c>
      <c r="L77" s="175"/>
      <c r="M77" s="175">
        <f>SUM(M78:M85)</f>
        <v>0</v>
      </c>
      <c r="N77" s="175"/>
      <c r="O77" s="175">
        <f>SUM(O78:O85)</f>
        <v>0.08</v>
      </c>
      <c r="P77" s="175"/>
      <c r="Q77" s="175">
        <f>SUM(Q78:Q85)</f>
        <v>0</v>
      </c>
      <c r="R77" s="175"/>
      <c r="S77" s="175"/>
      <c r="T77" s="176"/>
      <c r="U77" s="175">
        <f>SUM(U78:U85)</f>
        <v>5.35</v>
      </c>
      <c r="AE77" t="s">
        <v>114</v>
      </c>
    </row>
    <row r="78" spans="1:60" outlineLevel="1" x14ac:dyDescent="0.2">
      <c r="A78" s="160">
        <v>56</v>
      </c>
      <c r="B78" s="165" t="s">
        <v>233</v>
      </c>
      <c r="C78" s="198" t="s">
        <v>234</v>
      </c>
      <c r="D78" s="167" t="s">
        <v>133</v>
      </c>
      <c r="E78" s="169">
        <v>4.2750000000000004</v>
      </c>
      <c r="F78" s="172"/>
      <c r="G78" s="173">
        <f t="shared" ref="G78:G85" si="28">ROUND(E78*F78,2)</f>
        <v>0</v>
      </c>
      <c r="H78" s="172"/>
      <c r="I78" s="173">
        <f t="shared" ref="I78:I85" si="29">ROUND(E78*H78,2)</f>
        <v>0</v>
      </c>
      <c r="J78" s="172"/>
      <c r="K78" s="173">
        <f t="shared" ref="K78:K85" si="30">ROUND(E78*J78,2)</f>
        <v>0</v>
      </c>
      <c r="L78" s="173">
        <v>21</v>
      </c>
      <c r="M78" s="173">
        <f t="shared" ref="M78:M85" si="31">G78*(1+L78/100)</f>
        <v>0</v>
      </c>
      <c r="N78" s="173">
        <v>4.45E-3</v>
      </c>
      <c r="O78" s="173">
        <f t="shared" ref="O78:O85" si="32">ROUND(E78*N78,2)</f>
        <v>0.02</v>
      </c>
      <c r="P78" s="173">
        <v>0</v>
      </c>
      <c r="Q78" s="173">
        <f t="shared" ref="Q78:Q85" si="33">ROUND(E78*P78,2)</f>
        <v>0</v>
      </c>
      <c r="R78" s="173"/>
      <c r="S78" s="173"/>
      <c r="T78" s="174">
        <v>0.98399999999999999</v>
      </c>
      <c r="U78" s="173">
        <f t="shared" ref="U78:U85" si="34">ROUND(E78*T78,2)</f>
        <v>4.21</v>
      </c>
      <c r="V78" s="159"/>
      <c r="W78" s="159"/>
      <c r="X78" s="159"/>
      <c r="Y78" s="159"/>
      <c r="Z78" s="159"/>
      <c r="AA78" s="159"/>
      <c r="AB78" s="159"/>
      <c r="AC78" s="159"/>
      <c r="AD78" s="159"/>
      <c r="AE78" s="159" t="s">
        <v>118</v>
      </c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159"/>
      <c r="AQ78" s="159"/>
      <c r="AR78" s="159"/>
      <c r="AS78" s="159"/>
      <c r="AT78" s="159"/>
      <c r="AU78" s="159"/>
      <c r="AV78" s="159"/>
      <c r="AW78" s="159"/>
      <c r="AX78" s="159"/>
      <c r="AY78" s="159"/>
      <c r="AZ78" s="159"/>
      <c r="BA78" s="159"/>
      <c r="BB78" s="159"/>
      <c r="BC78" s="159"/>
      <c r="BD78" s="159"/>
      <c r="BE78" s="159"/>
      <c r="BF78" s="159"/>
      <c r="BG78" s="159"/>
      <c r="BH78" s="159"/>
    </row>
    <row r="79" spans="1:60" outlineLevel="1" x14ac:dyDescent="0.2">
      <c r="A79" s="160">
        <v>57</v>
      </c>
      <c r="B79" s="165" t="s">
        <v>235</v>
      </c>
      <c r="C79" s="198" t="s">
        <v>236</v>
      </c>
      <c r="D79" s="167" t="s">
        <v>133</v>
      </c>
      <c r="E79" s="169">
        <v>4.2750000000000004</v>
      </c>
      <c r="F79" s="172"/>
      <c r="G79" s="173">
        <f t="shared" si="28"/>
        <v>0</v>
      </c>
      <c r="H79" s="172"/>
      <c r="I79" s="173">
        <f t="shared" si="29"/>
        <v>0</v>
      </c>
      <c r="J79" s="172"/>
      <c r="K79" s="173">
        <f t="shared" si="30"/>
        <v>0</v>
      </c>
      <c r="L79" s="173">
        <v>21</v>
      </c>
      <c r="M79" s="173">
        <f t="shared" si="31"/>
        <v>0</v>
      </c>
      <c r="N79" s="173">
        <v>0</v>
      </c>
      <c r="O79" s="173">
        <f t="shared" si="32"/>
        <v>0</v>
      </c>
      <c r="P79" s="173">
        <v>0</v>
      </c>
      <c r="Q79" s="173">
        <f t="shared" si="33"/>
        <v>0</v>
      </c>
      <c r="R79" s="173"/>
      <c r="S79" s="173"/>
      <c r="T79" s="174">
        <v>0.1</v>
      </c>
      <c r="U79" s="173">
        <f t="shared" si="34"/>
        <v>0.43</v>
      </c>
      <c r="V79" s="159"/>
      <c r="W79" s="159"/>
      <c r="X79" s="159"/>
      <c r="Y79" s="159"/>
      <c r="Z79" s="159"/>
      <c r="AA79" s="159"/>
      <c r="AB79" s="159"/>
      <c r="AC79" s="159"/>
      <c r="AD79" s="159"/>
      <c r="AE79" s="159" t="s">
        <v>118</v>
      </c>
      <c r="AF79" s="159"/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  <c r="AS79" s="159"/>
      <c r="AT79" s="159"/>
      <c r="AU79" s="159"/>
      <c r="AV79" s="159"/>
      <c r="AW79" s="159"/>
      <c r="AX79" s="159"/>
      <c r="AY79" s="159"/>
      <c r="AZ79" s="159"/>
      <c r="BA79" s="159"/>
      <c r="BB79" s="159"/>
      <c r="BC79" s="159"/>
      <c r="BD79" s="159"/>
      <c r="BE79" s="159"/>
      <c r="BF79" s="159"/>
      <c r="BG79" s="159"/>
      <c r="BH79" s="159"/>
    </row>
    <row r="80" spans="1:60" outlineLevel="1" x14ac:dyDescent="0.2">
      <c r="A80" s="160">
        <v>58</v>
      </c>
      <c r="B80" s="165" t="s">
        <v>237</v>
      </c>
      <c r="C80" s="198" t="s">
        <v>238</v>
      </c>
      <c r="D80" s="167" t="s">
        <v>133</v>
      </c>
      <c r="E80" s="169">
        <v>4.2750000000000004</v>
      </c>
      <c r="F80" s="172"/>
      <c r="G80" s="173">
        <f t="shared" si="28"/>
        <v>0</v>
      </c>
      <c r="H80" s="172"/>
      <c r="I80" s="173">
        <f t="shared" si="29"/>
        <v>0</v>
      </c>
      <c r="J80" s="172"/>
      <c r="K80" s="173">
        <f t="shared" si="30"/>
        <v>0</v>
      </c>
      <c r="L80" s="173">
        <v>21</v>
      </c>
      <c r="M80" s="173">
        <f t="shared" si="31"/>
        <v>0</v>
      </c>
      <c r="N80" s="173">
        <v>2.1000000000000001E-4</v>
      </c>
      <c r="O80" s="173">
        <f t="shared" si="32"/>
        <v>0</v>
      </c>
      <c r="P80" s="173">
        <v>0</v>
      </c>
      <c r="Q80" s="173">
        <f t="shared" si="33"/>
        <v>0</v>
      </c>
      <c r="R80" s="173"/>
      <c r="S80" s="173"/>
      <c r="T80" s="174">
        <v>0.05</v>
      </c>
      <c r="U80" s="173">
        <f t="shared" si="34"/>
        <v>0.21</v>
      </c>
      <c r="V80" s="159"/>
      <c r="W80" s="159"/>
      <c r="X80" s="159"/>
      <c r="Y80" s="159"/>
      <c r="Z80" s="159"/>
      <c r="AA80" s="159"/>
      <c r="AB80" s="159"/>
      <c r="AC80" s="159"/>
      <c r="AD80" s="159"/>
      <c r="AE80" s="159" t="s">
        <v>118</v>
      </c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</row>
    <row r="81" spans="1:60" outlineLevel="1" x14ac:dyDescent="0.2">
      <c r="A81" s="160">
        <v>59</v>
      </c>
      <c r="B81" s="165" t="s">
        <v>239</v>
      </c>
      <c r="C81" s="198" t="s">
        <v>240</v>
      </c>
      <c r="D81" s="167" t="s">
        <v>133</v>
      </c>
      <c r="E81" s="169">
        <v>4.2750000000000004</v>
      </c>
      <c r="F81" s="172"/>
      <c r="G81" s="173">
        <f t="shared" si="28"/>
        <v>0</v>
      </c>
      <c r="H81" s="172"/>
      <c r="I81" s="173">
        <f t="shared" si="29"/>
        <v>0</v>
      </c>
      <c r="J81" s="172"/>
      <c r="K81" s="173">
        <f t="shared" si="30"/>
        <v>0</v>
      </c>
      <c r="L81" s="173">
        <v>21</v>
      </c>
      <c r="M81" s="173">
        <f t="shared" si="31"/>
        <v>0</v>
      </c>
      <c r="N81" s="173">
        <v>1.1E-4</v>
      </c>
      <c r="O81" s="173">
        <f t="shared" si="32"/>
        <v>0</v>
      </c>
      <c r="P81" s="173">
        <v>0</v>
      </c>
      <c r="Q81" s="173">
        <f t="shared" si="33"/>
        <v>0</v>
      </c>
      <c r="R81" s="173"/>
      <c r="S81" s="173"/>
      <c r="T81" s="174">
        <v>0</v>
      </c>
      <c r="U81" s="173">
        <f t="shared" si="34"/>
        <v>0</v>
      </c>
      <c r="V81" s="159"/>
      <c r="W81" s="159"/>
      <c r="X81" s="159"/>
      <c r="Y81" s="159"/>
      <c r="Z81" s="159"/>
      <c r="AA81" s="159"/>
      <c r="AB81" s="159"/>
      <c r="AC81" s="159"/>
      <c r="AD81" s="159"/>
      <c r="AE81" s="159" t="s">
        <v>118</v>
      </c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159"/>
      <c r="AV81" s="159"/>
      <c r="AW81" s="159"/>
      <c r="AX81" s="159"/>
      <c r="AY81" s="159"/>
      <c r="AZ81" s="159"/>
      <c r="BA81" s="159"/>
      <c r="BB81" s="159"/>
      <c r="BC81" s="159"/>
      <c r="BD81" s="159"/>
      <c r="BE81" s="159"/>
      <c r="BF81" s="159"/>
      <c r="BG81" s="159"/>
      <c r="BH81" s="159"/>
    </row>
    <row r="82" spans="1:60" ht="22.5" outlineLevel="1" x14ac:dyDescent="0.2">
      <c r="A82" s="160">
        <v>60</v>
      </c>
      <c r="B82" s="165" t="s">
        <v>241</v>
      </c>
      <c r="C82" s="198" t="s">
        <v>242</v>
      </c>
      <c r="D82" s="167" t="s">
        <v>121</v>
      </c>
      <c r="E82" s="169">
        <v>3</v>
      </c>
      <c r="F82" s="172"/>
      <c r="G82" s="173">
        <f t="shared" si="28"/>
        <v>0</v>
      </c>
      <c r="H82" s="172"/>
      <c r="I82" s="173">
        <f t="shared" si="29"/>
        <v>0</v>
      </c>
      <c r="J82" s="172"/>
      <c r="K82" s="173">
        <f t="shared" si="30"/>
        <v>0</v>
      </c>
      <c r="L82" s="173">
        <v>21</v>
      </c>
      <c r="M82" s="173">
        <f t="shared" si="31"/>
        <v>0</v>
      </c>
      <c r="N82" s="173">
        <v>0</v>
      </c>
      <c r="O82" s="173">
        <f t="shared" si="32"/>
        <v>0</v>
      </c>
      <c r="P82" s="173">
        <v>0</v>
      </c>
      <c r="Q82" s="173">
        <f t="shared" si="33"/>
        <v>0</v>
      </c>
      <c r="R82" s="173"/>
      <c r="S82" s="173"/>
      <c r="T82" s="174">
        <v>0.12</v>
      </c>
      <c r="U82" s="173">
        <f t="shared" si="34"/>
        <v>0.36</v>
      </c>
      <c r="V82" s="159"/>
      <c r="W82" s="159"/>
      <c r="X82" s="159"/>
      <c r="Y82" s="159"/>
      <c r="Z82" s="159"/>
      <c r="AA82" s="159"/>
      <c r="AB82" s="159"/>
      <c r="AC82" s="159"/>
      <c r="AD82" s="159"/>
      <c r="AE82" s="159" t="s">
        <v>118</v>
      </c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  <c r="AS82" s="159"/>
      <c r="AT82" s="159"/>
      <c r="AU82" s="159"/>
      <c r="AV82" s="159"/>
      <c r="AW82" s="159"/>
      <c r="AX82" s="159"/>
      <c r="AY82" s="159"/>
      <c r="AZ82" s="159"/>
      <c r="BA82" s="159"/>
      <c r="BB82" s="159"/>
      <c r="BC82" s="159"/>
      <c r="BD82" s="159"/>
      <c r="BE82" s="159"/>
      <c r="BF82" s="159"/>
      <c r="BG82" s="159"/>
      <c r="BH82" s="159"/>
    </row>
    <row r="83" spans="1:60" ht="22.5" outlineLevel="1" x14ac:dyDescent="0.2">
      <c r="A83" s="160">
        <v>61</v>
      </c>
      <c r="B83" s="165" t="s">
        <v>243</v>
      </c>
      <c r="C83" s="198" t="s">
        <v>244</v>
      </c>
      <c r="D83" s="167" t="s">
        <v>128</v>
      </c>
      <c r="E83" s="169">
        <v>2</v>
      </c>
      <c r="F83" s="172"/>
      <c r="G83" s="173">
        <f t="shared" si="28"/>
        <v>0</v>
      </c>
      <c r="H83" s="172"/>
      <c r="I83" s="173">
        <f t="shared" si="29"/>
        <v>0</v>
      </c>
      <c r="J83" s="172"/>
      <c r="K83" s="173">
        <f t="shared" si="30"/>
        <v>0</v>
      </c>
      <c r="L83" s="173">
        <v>21</v>
      </c>
      <c r="M83" s="173">
        <f t="shared" si="31"/>
        <v>0</v>
      </c>
      <c r="N83" s="173">
        <v>1.6000000000000001E-4</v>
      </c>
      <c r="O83" s="173">
        <f t="shared" si="32"/>
        <v>0</v>
      </c>
      <c r="P83" s="173">
        <v>0</v>
      </c>
      <c r="Q83" s="173">
        <f t="shared" si="33"/>
        <v>0</v>
      </c>
      <c r="R83" s="173"/>
      <c r="S83" s="173"/>
      <c r="T83" s="174">
        <v>0</v>
      </c>
      <c r="U83" s="173">
        <f t="shared" si="34"/>
        <v>0</v>
      </c>
      <c r="V83" s="159"/>
      <c r="W83" s="159"/>
      <c r="X83" s="159"/>
      <c r="Y83" s="159"/>
      <c r="Z83" s="159"/>
      <c r="AA83" s="159"/>
      <c r="AB83" s="159"/>
      <c r="AC83" s="159"/>
      <c r="AD83" s="159"/>
      <c r="AE83" s="159" t="s">
        <v>199</v>
      </c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/>
      <c r="AQ83" s="159"/>
      <c r="AR83" s="159"/>
      <c r="AS83" s="159"/>
      <c r="AT83" s="159"/>
      <c r="AU83" s="159"/>
      <c r="AV83" s="159"/>
      <c r="AW83" s="159"/>
      <c r="AX83" s="159"/>
      <c r="AY83" s="159"/>
      <c r="AZ83" s="159"/>
      <c r="BA83" s="159"/>
      <c r="BB83" s="159"/>
      <c r="BC83" s="159"/>
      <c r="BD83" s="159"/>
      <c r="BE83" s="159"/>
      <c r="BF83" s="159"/>
      <c r="BG83" s="159"/>
      <c r="BH83" s="159"/>
    </row>
    <row r="84" spans="1:60" outlineLevel="1" x14ac:dyDescent="0.2">
      <c r="A84" s="160">
        <v>62</v>
      </c>
      <c r="B84" s="165" t="s">
        <v>245</v>
      </c>
      <c r="C84" s="198" t="s">
        <v>246</v>
      </c>
      <c r="D84" s="167" t="s">
        <v>133</v>
      </c>
      <c r="E84" s="169">
        <v>5.13</v>
      </c>
      <c r="F84" s="172"/>
      <c r="G84" s="173">
        <f t="shared" si="28"/>
        <v>0</v>
      </c>
      <c r="H84" s="172"/>
      <c r="I84" s="173">
        <f t="shared" si="29"/>
        <v>0</v>
      </c>
      <c r="J84" s="172"/>
      <c r="K84" s="173">
        <f t="shared" si="30"/>
        <v>0</v>
      </c>
      <c r="L84" s="173">
        <v>21</v>
      </c>
      <c r="M84" s="173">
        <f t="shared" si="31"/>
        <v>0</v>
      </c>
      <c r="N84" s="173">
        <v>1.26E-2</v>
      </c>
      <c r="O84" s="173">
        <f t="shared" si="32"/>
        <v>0.06</v>
      </c>
      <c r="P84" s="173">
        <v>0</v>
      </c>
      <c r="Q84" s="173">
        <f t="shared" si="33"/>
        <v>0</v>
      </c>
      <c r="R84" s="173"/>
      <c r="S84" s="173"/>
      <c r="T84" s="174">
        <v>0</v>
      </c>
      <c r="U84" s="173">
        <f t="shared" si="34"/>
        <v>0</v>
      </c>
      <c r="V84" s="159"/>
      <c r="W84" s="159"/>
      <c r="X84" s="159"/>
      <c r="Y84" s="159"/>
      <c r="Z84" s="159"/>
      <c r="AA84" s="159"/>
      <c r="AB84" s="159"/>
      <c r="AC84" s="159"/>
      <c r="AD84" s="159"/>
      <c r="AE84" s="159" t="s">
        <v>199</v>
      </c>
      <c r="AF84" s="159"/>
      <c r="AG84" s="159"/>
      <c r="AH84" s="159"/>
      <c r="AI84" s="159"/>
      <c r="AJ84" s="159"/>
      <c r="AK84" s="159"/>
      <c r="AL84" s="159"/>
      <c r="AM84" s="159"/>
      <c r="AN84" s="159"/>
      <c r="AO84" s="159"/>
      <c r="AP84" s="159"/>
      <c r="AQ84" s="159"/>
      <c r="AR84" s="159"/>
      <c r="AS84" s="159"/>
      <c r="AT84" s="159"/>
      <c r="AU84" s="159"/>
      <c r="AV84" s="159"/>
      <c r="AW84" s="159"/>
      <c r="AX84" s="159"/>
      <c r="AY84" s="159"/>
      <c r="AZ84" s="159"/>
      <c r="BA84" s="159"/>
      <c r="BB84" s="159"/>
      <c r="BC84" s="159"/>
      <c r="BD84" s="159"/>
      <c r="BE84" s="159"/>
      <c r="BF84" s="159"/>
      <c r="BG84" s="159"/>
      <c r="BH84" s="159"/>
    </row>
    <row r="85" spans="1:60" outlineLevel="1" x14ac:dyDescent="0.2">
      <c r="A85" s="160">
        <v>63</v>
      </c>
      <c r="B85" s="165" t="s">
        <v>247</v>
      </c>
      <c r="C85" s="198" t="s">
        <v>248</v>
      </c>
      <c r="D85" s="167" t="s">
        <v>184</v>
      </c>
      <c r="E85" s="169">
        <v>8.5000000000000006E-2</v>
      </c>
      <c r="F85" s="172"/>
      <c r="G85" s="173">
        <f t="shared" si="28"/>
        <v>0</v>
      </c>
      <c r="H85" s="172"/>
      <c r="I85" s="173">
        <f t="shared" si="29"/>
        <v>0</v>
      </c>
      <c r="J85" s="172"/>
      <c r="K85" s="173">
        <f t="shared" si="30"/>
        <v>0</v>
      </c>
      <c r="L85" s="173">
        <v>21</v>
      </c>
      <c r="M85" s="173">
        <f t="shared" si="31"/>
        <v>0</v>
      </c>
      <c r="N85" s="173">
        <v>0</v>
      </c>
      <c r="O85" s="173">
        <f t="shared" si="32"/>
        <v>0</v>
      </c>
      <c r="P85" s="173">
        <v>0</v>
      </c>
      <c r="Q85" s="173">
        <f t="shared" si="33"/>
        <v>0</v>
      </c>
      <c r="R85" s="173"/>
      <c r="S85" s="173"/>
      <c r="T85" s="174">
        <v>1.5980000000000001</v>
      </c>
      <c r="U85" s="173">
        <f t="shared" si="34"/>
        <v>0.14000000000000001</v>
      </c>
      <c r="V85" s="159"/>
      <c r="W85" s="159"/>
      <c r="X85" s="159"/>
      <c r="Y85" s="159"/>
      <c r="Z85" s="159"/>
      <c r="AA85" s="159"/>
      <c r="AB85" s="159"/>
      <c r="AC85" s="159"/>
      <c r="AD85" s="159"/>
      <c r="AE85" s="159" t="s">
        <v>118</v>
      </c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P85" s="159"/>
      <c r="AQ85" s="159"/>
      <c r="AR85" s="159"/>
      <c r="AS85" s="159"/>
      <c r="AT85" s="159"/>
      <c r="AU85" s="159"/>
      <c r="AV85" s="159"/>
      <c r="AW85" s="159"/>
      <c r="AX85" s="159"/>
      <c r="AY85" s="159"/>
      <c r="AZ85" s="159"/>
      <c r="BA85" s="159"/>
      <c r="BB85" s="159"/>
      <c r="BC85" s="159"/>
      <c r="BD85" s="159"/>
      <c r="BE85" s="159"/>
      <c r="BF85" s="159"/>
      <c r="BG85" s="159"/>
      <c r="BH85" s="159"/>
    </row>
    <row r="86" spans="1:60" x14ac:dyDescent="0.2">
      <c r="A86" s="161" t="s">
        <v>113</v>
      </c>
      <c r="B86" s="166" t="s">
        <v>78</v>
      </c>
      <c r="C86" s="199" t="s">
        <v>79</v>
      </c>
      <c r="D86" s="168"/>
      <c r="E86" s="170"/>
      <c r="F86" s="175"/>
      <c r="G86" s="175">
        <f>SUMIF(AE87:AE89,"&lt;&gt;NOR",G87:G89)</f>
        <v>0</v>
      </c>
      <c r="H86" s="175"/>
      <c r="I86" s="175">
        <f>SUM(I87:I89)</f>
        <v>0</v>
      </c>
      <c r="J86" s="175"/>
      <c r="K86" s="175">
        <f>SUM(K87:K89)</f>
        <v>0</v>
      </c>
      <c r="L86" s="175"/>
      <c r="M86" s="175">
        <f>SUM(M87:M89)</f>
        <v>0</v>
      </c>
      <c r="N86" s="175"/>
      <c r="O86" s="175">
        <f>SUM(O87:O89)</f>
        <v>0.03</v>
      </c>
      <c r="P86" s="175"/>
      <c r="Q86" s="175">
        <f>SUM(Q87:Q89)</f>
        <v>0</v>
      </c>
      <c r="R86" s="175"/>
      <c r="S86" s="175"/>
      <c r="T86" s="176"/>
      <c r="U86" s="175">
        <f>SUM(U87:U89)</f>
        <v>28.23</v>
      </c>
      <c r="AE86" t="s">
        <v>114</v>
      </c>
    </row>
    <row r="87" spans="1:60" outlineLevel="1" x14ac:dyDescent="0.2">
      <c r="A87" s="160">
        <v>64</v>
      </c>
      <c r="B87" s="165" t="s">
        <v>249</v>
      </c>
      <c r="C87" s="198" t="s">
        <v>250</v>
      </c>
      <c r="D87" s="167" t="s">
        <v>133</v>
      </c>
      <c r="E87" s="169">
        <v>133.63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21</v>
      </c>
      <c r="M87" s="173">
        <f>G87*(1+L87/100)</f>
        <v>0</v>
      </c>
      <c r="N87" s="173">
        <v>0</v>
      </c>
      <c r="O87" s="173">
        <f>ROUND(E87*N87,2)</f>
        <v>0</v>
      </c>
      <c r="P87" s="173">
        <v>0</v>
      </c>
      <c r="Q87" s="173">
        <f>ROUND(E87*P87,2)</f>
        <v>0</v>
      </c>
      <c r="R87" s="173"/>
      <c r="S87" s="173"/>
      <c r="T87" s="174">
        <v>6.9709999999999994E-2</v>
      </c>
      <c r="U87" s="173">
        <f>ROUND(E87*T87,2)</f>
        <v>9.32</v>
      </c>
      <c r="V87" s="159"/>
      <c r="W87" s="159"/>
      <c r="X87" s="159"/>
      <c r="Y87" s="159"/>
      <c r="Z87" s="159"/>
      <c r="AA87" s="159"/>
      <c r="AB87" s="159"/>
      <c r="AC87" s="159"/>
      <c r="AD87" s="159"/>
      <c r="AE87" s="159" t="s">
        <v>118</v>
      </c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59"/>
      <c r="AU87" s="159"/>
      <c r="AV87" s="159"/>
      <c r="AW87" s="159"/>
      <c r="AX87" s="159"/>
      <c r="AY87" s="159"/>
      <c r="AZ87" s="159"/>
      <c r="BA87" s="159"/>
      <c r="BB87" s="159"/>
      <c r="BC87" s="159"/>
      <c r="BD87" s="159"/>
      <c r="BE87" s="159"/>
      <c r="BF87" s="159"/>
      <c r="BG87" s="159"/>
      <c r="BH87" s="159"/>
    </row>
    <row r="88" spans="1:60" outlineLevel="1" x14ac:dyDescent="0.2">
      <c r="A88" s="160">
        <v>65</v>
      </c>
      <c r="B88" s="165" t="s">
        <v>251</v>
      </c>
      <c r="C88" s="198" t="s">
        <v>252</v>
      </c>
      <c r="D88" s="167" t="s">
        <v>133</v>
      </c>
      <c r="E88" s="169">
        <v>133.63</v>
      </c>
      <c r="F88" s="172"/>
      <c r="G88" s="173">
        <f>ROUND(E88*F88,2)</f>
        <v>0</v>
      </c>
      <c r="H88" s="172"/>
      <c r="I88" s="173">
        <f>ROUND(E88*H88,2)</f>
        <v>0</v>
      </c>
      <c r="J88" s="172"/>
      <c r="K88" s="173">
        <f>ROUND(E88*J88,2)</f>
        <v>0</v>
      </c>
      <c r="L88" s="173">
        <v>21</v>
      </c>
      <c r="M88" s="173">
        <f>G88*(1+L88/100)</f>
        <v>0</v>
      </c>
      <c r="N88" s="173">
        <v>6.9999999999999994E-5</v>
      </c>
      <c r="O88" s="173">
        <f>ROUND(E88*N88,2)</f>
        <v>0.01</v>
      </c>
      <c r="P88" s="173">
        <v>0</v>
      </c>
      <c r="Q88" s="173">
        <f>ROUND(E88*P88,2)</f>
        <v>0</v>
      </c>
      <c r="R88" s="173"/>
      <c r="S88" s="173"/>
      <c r="T88" s="174">
        <v>3.2480000000000002E-2</v>
      </c>
      <c r="U88" s="173">
        <f>ROUND(E88*T88,2)</f>
        <v>4.34</v>
      </c>
      <c r="V88" s="159"/>
      <c r="W88" s="159"/>
      <c r="X88" s="159"/>
      <c r="Y88" s="159"/>
      <c r="Z88" s="159"/>
      <c r="AA88" s="159"/>
      <c r="AB88" s="159"/>
      <c r="AC88" s="159"/>
      <c r="AD88" s="159"/>
      <c r="AE88" s="159" t="s">
        <v>118</v>
      </c>
      <c r="AF88" s="159"/>
      <c r="AG88" s="159"/>
      <c r="AH88" s="159"/>
      <c r="AI88" s="159"/>
      <c r="AJ88" s="159"/>
      <c r="AK88" s="159"/>
      <c r="AL88" s="159"/>
      <c r="AM88" s="159"/>
      <c r="AN88" s="159"/>
      <c r="AO88" s="159"/>
      <c r="AP88" s="159"/>
      <c r="AQ88" s="159"/>
      <c r="AR88" s="159"/>
      <c r="AS88" s="159"/>
      <c r="AT88" s="159"/>
      <c r="AU88" s="159"/>
      <c r="AV88" s="159"/>
      <c r="AW88" s="159"/>
      <c r="AX88" s="159"/>
      <c r="AY88" s="159"/>
      <c r="AZ88" s="159"/>
      <c r="BA88" s="159"/>
      <c r="BB88" s="159"/>
      <c r="BC88" s="159"/>
      <c r="BD88" s="159"/>
      <c r="BE88" s="159"/>
      <c r="BF88" s="159"/>
      <c r="BG88" s="159"/>
      <c r="BH88" s="159"/>
    </row>
    <row r="89" spans="1:60" outlineLevel="1" x14ac:dyDescent="0.2">
      <c r="A89" s="160">
        <v>66</v>
      </c>
      <c r="B89" s="165" t="s">
        <v>253</v>
      </c>
      <c r="C89" s="198" t="s">
        <v>254</v>
      </c>
      <c r="D89" s="167" t="s">
        <v>133</v>
      </c>
      <c r="E89" s="169">
        <v>133.63</v>
      </c>
      <c r="F89" s="172"/>
      <c r="G89" s="173">
        <f>ROUND(E89*F89,2)</f>
        <v>0</v>
      </c>
      <c r="H89" s="172"/>
      <c r="I89" s="173">
        <f>ROUND(E89*H89,2)</f>
        <v>0</v>
      </c>
      <c r="J89" s="172"/>
      <c r="K89" s="173">
        <f>ROUND(E89*J89,2)</f>
        <v>0</v>
      </c>
      <c r="L89" s="173">
        <v>21</v>
      </c>
      <c r="M89" s="173">
        <f>G89*(1+L89/100)</f>
        <v>0</v>
      </c>
      <c r="N89" s="173">
        <v>1.6000000000000001E-4</v>
      </c>
      <c r="O89" s="173">
        <f>ROUND(E89*N89,2)</f>
        <v>0.02</v>
      </c>
      <c r="P89" s="173">
        <v>0</v>
      </c>
      <c r="Q89" s="173">
        <f>ROUND(E89*P89,2)</f>
        <v>0</v>
      </c>
      <c r="R89" s="173"/>
      <c r="S89" s="173"/>
      <c r="T89" s="174">
        <v>0.10902000000000001</v>
      </c>
      <c r="U89" s="173">
        <f>ROUND(E89*T89,2)</f>
        <v>14.57</v>
      </c>
      <c r="V89" s="159"/>
      <c r="W89" s="159"/>
      <c r="X89" s="159"/>
      <c r="Y89" s="159"/>
      <c r="Z89" s="159"/>
      <c r="AA89" s="159"/>
      <c r="AB89" s="159"/>
      <c r="AC89" s="159"/>
      <c r="AD89" s="159"/>
      <c r="AE89" s="159" t="s">
        <v>118</v>
      </c>
      <c r="AF89" s="159"/>
      <c r="AG89" s="159"/>
      <c r="AH89" s="159"/>
      <c r="AI89" s="159"/>
      <c r="AJ89" s="159"/>
      <c r="AK89" s="159"/>
      <c r="AL89" s="159"/>
      <c r="AM89" s="159"/>
      <c r="AN89" s="159"/>
      <c r="AO89" s="159"/>
      <c r="AP89" s="159"/>
      <c r="AQ89" s="159"/>
      <c r="AR89" s="159"/>
      <c r="AS89" s="159"/>
      <c r="AT89" s="159"/>
      <c r="AU89" s="159"/>
      <c r="AV89" s="159"/>
      <c r="AW89" s="159"/>
      <c r="AX89" s="159"/>
      <c r="AY89" s="159"/>
      <c r="AZ89" s="159"/>
      <c r="BA89" s="159"/>
      <c r="BB89" s="159"/>
      <c r="BC89" s="159"/>
      <c r="BD89" s="159"/>
      <c r="BE89" s="159"/>
      <c r="BF89" s="159"/>
      <c r="BG89" s="159"/>
      <c r="BH89" s="159"/>
    </row>
    <row r="90" spans="1:60" x14ac:dyDescent="0.2">
      <c r="A90" s="161" t="s">
        <v>113</v>
      </c>
      <c r="B90" s="166" t="s">
        <v>80</v>
      </c>
      <c r="C90" s="199" t="s">
        <v>81</v>
      </c>
      <c r="D90" s="168"/>
      <c r="E90" s="170"/>
      <c r="F90" s="175"/>
      <c r="G90" s="175">
        <f>SUMIF(AE91:AE110,"&lt;&gt;NOR",G91:G110)</f>
        <v>0</v>
      </c>
      <c r="H90" s="175"/>
      <c r="I90" s="175">
        <f>SUM(I91:I110)</f>
        <v>0</v>
      </c>
      <c r="J90" s="175"/>
      <c r="K90" s="175">
        <f>SUM(K91:K110)</f>
        <v>0</v>
      </c>
      <c r="L90" s="175"/>
      <c r="M90" s="175">
        <f>SUM(M91:M110)</f>
        <v>0</v>
      </c>
      <c r="N90" s="175"/>
      <c r="O90" s="175">
        <f>SUM(O91:O110)</f>
        <v>0.16000000000000003</v>
      </c>
      <c r="P90" s="175"/>
      <c r="Q90" s="175">
        <f>SUM(Q91:Q110)</f>
        <v>0</v>
      </c>
      <c r="R90" s="175"/>
      <c r="S90" s="175"/>
      <c r="T90" s="176"/>
      <c r="U90" s="175">
        <f>SUM(U91:U110)</f>
        <v>63.28</v>
      </c>
      <c r="AE90" t="s">
        <v>114</v>
      </c>
    </row>
    <row r="91" spans="1:60" ht="22.5" outlineLevel="1" x14ac:dyDescent="0.2">
      <c r="A91" s="160">
        <v>67</v>
      </c>
      <c r="B91" s="165" t="s">
        <v>255</v>
      </c>
      <c r="C91" s="198" t="s">
        <v>256</v>
      </c>
      <c r="D91" s="167" t="s">
        <v>128</v>
      </c>
      <c r="E91" s="169">
        <v>1</v>
      </c>
      <c r="F91" s="172"/>
      <c r="G91" s="173">
        <f t="shared" ref="G91:G110" si="35">ROUND(E91*F91,2)</f>
        <v>0</v>
      </c>
      <c r="H91" s="172"/>
      <c r="I91" s="173">
        <f t="shared" ref="I91:I110" si="36">ROUND(E91*H91,2)</f>
        <v>0</v>
      </c>
      <c r="J91" s="172"/>
      <c r="K91" s="173">
        <f t="shared" ref="K91:K110" si="37">ROUND(E91*J91,2)</f>
        <v>0</v>
      </c>
      <c r="L91" s="173">
        <v>21</v>
      </c>
      <c r="M91" s="173">
        <f t="shared" ref="M91:M110" si="38">G91*(1+L91/100)</f>
        <v>0</v>
      </c>
      <c r="N91" s="173">
        <v>1.8000000000000001E-4</v>
      </c>
      <c r="O91" s="173">
        <f t="shared" ref="O91:O110" si="39">ROUND(E91*N91,2)</f>
        <v>0</v>
      </c>
      <c r="P91" s="173">
        <v>0</v>
      </c>
      <c r="Q91" s="173">
        <f t="shared" ref="Q91:Q110" si="40">ROUND(E91*P91,2)</f>
        <v>0</v>
      </c>
      <c r="R91" s="173"/>
      <c r="S91" s="173"/>
      <c r="T91" s="174">
        <v>0.152</v>
      </c>
      <c r="U91" s="173">
        <f t="shared" ref="U91:U110" si="41">ROUND(E91*T91,2)</f>
        <v>0.15</v>
      </c>
      <c r="V91" s="159"/>
      <c r="W91" s="159"/>
      <c r="X91" s="159"/>
      <c r="Y91" s="159"/>
      <c r="Z91" s="159"/>
      <c r="AA91" s="159"/>
      <c r="AB91" s="159"/>
      <c r="AC91" s="159"/>
      <c r="AD91" s="159"/>
      <c r="AE91" s="159" t="s">
        <v>118</v>
      </c>
      <c r="AF91" s="159"/>
      <c r="AG91" s="159"/>
      <c r="AH91" s="159"/>
      <c r="AI91" s="159"/>
      <c r="AJ91" s="159"/>
      <c r="AK91" s="159"/>
      <c r="AL91" s="159"/>
      <c r="AM91" s="159"/>
      <c r="AN91" s="159"/>
      <c r="AO91" s="159"/>
      <c r="AP91" s="159"/>
      <c r="AQ91" s="159"/>
      <c r="AR91" s="159"/>
      <c r="AS91" s="159"/>
      <c r="AT91" s="159"/>
      <c r="AU91" s="159"/>
      <c r="AV91" s="159"/>
      <c r="AW91" s="159"/>
      <c r="AX91" s="159"/>
      <c r="AY91" s="159"/>
      <c r="AZ91" s="159"/>
      <c r="BA91" s="159"/>
      <c r="BB91" s="159"/>
      <c r="BC91" s="159"/>
      <c r="BD91" s="159"/>
      <c r="BE91" s="159"/>
      <c r="BF91" s="159"/>
      <c r="BG91" s="159"/>
      <c r="BH91" s="159"/>
    </row>
    <row r="92" spans="1:60" ht="22.5" outlineLevel="1" x14ac:dyDescent="0.2">
      <c r="A92" s="160">
        <v>68</v>
      </c>
      <c r="B92" s="165" t="s">
        <v>257</v>
      </c>
      <c r="C92" s="198" t="s">
        <v>258</v>
      </c>
      <c r="D92" s="167" t="s">
        <v>128</v>
      </c>
      <c r="E92" s="169">
        <v>1</v>
      </c>
      <c r="F92" s="172"/>
      <c r="G92" s="173">
        <f t="shared" si="35"/>
        <v>0</v>
      </c>
      <c r="H92" s="172"/>
      <c r="I92" s="173">
        <f t="shared" si="36"/>
        <v>0</v>
      </c>
      <c r="J92" s="172"/>
      <c r="K92" s="173">
        <f t="shared" si="37"/>
        <v>0</v>
      </c>
      <c r="L92" s="173">
        <v>21</v>
      </c>
      <c r="M92" s="173">
        <f t="shared" si="38"/>
        <v>0</v>
      </c>
      <c r="N92" s="173">
        <v>1.8000000000000001E-4</v>
      </c>
      <c r="O92" s="173">
        <f t="shared" si="39"/>
        <v>0</v>
      </c>
      <c r="P92" s="173">
        <v>0</v>
      </c>
      <c r="Q92" s="173">
        <f t="shared" si="40"/>
        <v>0</v>
      </c>
      <c r="R92" s="173"/>
      <c r="S92" s="173"/>
      <c r="T92" s="174">
        <v>0.15</v>
      </c>
      <c r="U92" s="173">
        <f t="shared" si="41"/>
        <v>0.15</v>
      </c>
      <c r="V92" s="159"/>
      <c r="W92" s="159"/>
      <c r="X92" s="159"/>
      <c r="Y92" s="159"/>
      <c r="Z92" s="159"/>
      <c r="AA92" s="159"/>
      <c r="AB92" s="159"/>
      <c r="AC92" s="159"/>
      <c r="AD92" s="159"/>
      <c r="AE92" s="159" t="s">
        <v>118</v>
      </c>
      <c r="AF92" s="159"/>
      <c r="AG92" s="159"/>
      <c r="AH92" s="159"/>
      <c r="AI92" s="159"/>
      <c r="AJ92" s="159"/>
      <c r="AK92" s="159"/>
      <c r="AL92" s="159"/>
      <c r="AM92" s="159"/>
      <c r="AN92" s="159"/>
      <c r="AO92" s="159"/>
      <c r="AP92" s="159"/>
      <c r="AQ92" s="159"/>
      <c r="AR92" s="159"/>
      <c r="AS92" s="159"/>
      <c r="AT92" s="159"/>
      <c r="AU92" s="159"/>
      <c r="AV92" s="159"/>
      <c r="AW92" s="159"/>
      <c r="AX92" s="159"/>
      <c r="AY92" s="159"/>
      <c r="AZ92" s="159"/>
      <c r="BA92" s="159"/>
      <c r="BB92" s="159"/>
      <c r="BC92" s="159"/>
      <c r="BD92" s="159"/>
      <c r="BE92" s="159"/>
      <c r="BF92" s="159"/>
      <c r="BG92" s="159"/>
      <c r="BH92" s="159"/>
    </row>
    <row r="93" spans="1:60" ht="22.5" outlineLevel="1" x14ac:dyDescent="0.2">
      <c r="A93" s="160">
        <v>69</v>
      </c>
      <c r="B93" s="165" t="s">
        <v>259</v>
      </c>
      <c r="C93" s="198" t="s">
        <v>258</v>
      </c>
      <c r="D93" s="167" t="s">
        <v>128</v>
      </c>
      <c r="E93" s="169">
        <v>3</v>
      </c>
      <c r="F93" s="172"/>
      <c r="G93" s="173">
        <f t="shared" si="35"/>
        <v>0</v>
      </c>
      <c r="H93" s="172"/>
      <c r="I93" s="173">
        <f t="shared" si="36"/>
        <v>0</v>
      </c>
      <c r="J93" s="172"/>
      <c r="K93" s="173">
        <f t="shared" si="37"/>
        <v>0</v>
      </c>
      <c r="L93" s="173">
        <v>21</v>
      </c>
      <c r="M93" s="173">
        <f t="shared" si="38"/>
        <v>0</v>
      </c>
      <c r="N93" s="173">
        <v>1.8000000000000001E-4</v>
      </c>
      <c r="O93" s="173">
        <f t="shared" si="39"/>
        <v>0</v>
      </c>
      <c r="P93" s="173">
        <v>0</v>
      </c>
      <c r="Q93" s="173">
        <f t="shared" si="40"/>
        <v>0</v>
      </c>
      <c r="R93" s="173"/>
      <c r="S93" s="173"/>
      <c r="T93" s="174">
        <v>0.152</v>
      </c>
      <c r="U93" s="173">
        <f t="shared" si="41"/>
        <v>0.46</v>
      </c>
      <c r="V93" s="159"/>
      <c r="W93" s="159"/>
      <c r="X93" s="159"/>
      <c r="Y93" s="159"/>
      <c r="Z93" s="159"/>
      <c r="AA93" s="159"/>
      <c r="AB93" s="159"/>
      <c r="AC93" s="159"/>
      <c r="AD93" s="159"/>
      <c r="AE93" s="159" t="s">
        <v>118</v>
      </c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59"/>
      <c r="AU93" s="159"/>
      <c r="AV93" s="159"/>
      <c r="AW93" s="159"/>
      <c r="AX93" s="159"/>
      <c r="AY93" s="159"/>
      <c r="AZ93" s="159"/>
      <c r="BA93" s="159"/>
      <c r="BB93" s="159"/>
      <c r="BC93" s="159"/>
      <c r="BD93" s="159"/>
      <c r="BE93" s="159"/>
      <c r="BF93" s="159"/>
      <c r="BG93" s="159"/>
      <c r="BH93" s="159"/>
    </row>
    <row r="94" spans="1:60" ht="22.5" outlineLevel="1" x14ac:dyDescent="0.2">
      <c r="A94" s="160">
        <v>70</v>
      </c>
      <c r="B94" s="165" t="s">
        <v>260</v>
      </c>
      <c r="C94" s="198" t="s">
        <v>261</v>
      </c>
      <c r="D94" s="167" t="s">
        <v>128</v>
      </c>
      <c r="E94" s="169">
        <v>2</v>
      </c>
      <c r="F94" s="172"/>
      <c r="G94" s="173">
        <f t="shared" si="35"/>
        <v>0</v>
      </c>
      <c r="H94" s="172"/>
      <c r="I94" s="173">
        <f t="shared" si="36"/>
        <v>0</v>
      </c>
      <c r="J94" s="172"/>
      <c r="K94" s="173">
        <f t="shared" si="37"/>
        <v>0</v>
      </c>
      <c r="L94" s="173">
        <v>21</v>
      </c>
      <c r="M94" s="173">
        <f t="shared" si="38"/>
        <v>0</v>
      </c>
      <c r="N94" s="173">
        <v>2.0000000000000001E-4</v>
      </c>
      <c r="O94" s="173">
        <f t="shared" si="39"/>
        <v>0</v>
      </c>
      <c r="P94" s="173">
        <v>0</v>
      </c>
      <c r="Q94" s="173">
        <f t="shared" si="40"/>
        <v>0</v>
      </c>
      <c r="R94" s="173"/>
      <c r="S94" s="173"/>
      <c r="T94" s="174">
        <v>2</v>
      </c>
      <c r="U94" s="173">
        <f t="shared" si="41"/>
        <v>4</v>
      </c>
      <c r="V94" s="159"/>
      <c r="W94" s="159"/>
      <c r="X94" s="159"/>
      <c r="Y94" s="159"/>
      <c r="Z94" s="159"/>
      <c r="AA94" s="159"/>
      <c r="AB94" s="159"/>
      <c r="AC94" s="159"/>
      <c r="AD94" s="159"/>
      <c r="AE94" s="159" t="s">
        <v>118</v>
      </c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59"/>
      <c r="AU94" s="159"/>
      <c r="AV94" s="159"/>
      <c r="AW94" s="159"/>
      <c r="AX94" s="159"/>
      <c r="AY94" s="159"/>
      <c r="AZ94" s="159"/>
      <c r="BA94" s="159"/>
      <c r="BB94" s="159"/>
      <c r="BC94" s="159"/>
      <c r="BD94" s="159"/>
      <c r="BE94" s="159"/>
      <c r="BF94" s="159"/>
      <c r="BG94" s="159"/>
      <c r="BH94" s="159"/>
    </row>
    <row r="95" spans="1:60" ht="22.5" outlineLevel="1" x14ac:dyDescent="0.2">
      <c r="A95" s="160">
        <v>71</v>
      </c>
      <c r="B95" s="165" t="s">
        <v>262</v>
      </c>
      <c r="C95" s="198" t="s">
        <v>263</v>
      </c>
      <c r="D95" s="167" t="s">
        <v>128</v>
      </c>
      <c r="E95" s="169">
        <v>1</v>
      </c>
      <c r="F95" s="172"/>
      <c r="G95" s="173">
        <f t="shared" si="35"/>
        <v>0</v>
      </c>
      <c r="H95" s="172"/>
      <c r="I95" s="173">
        <f t="shared" si="36"/>
        <v>0</v>
      </c>
      <c r="J95" s="172"/>
      <c r="K95" s="173">
        <f t="shared" si="37"/>
        <v>0</v>
      </c>
      <c r="L95" s="173">
        <v>21</v>
      </c>
      <c r="M95" s="173">
        <f t="shared" si="38"/>
        <v>0</v>
      </c>
      <c r="N95" s="173">
        <v>1.8000000000000001E-4</v>
      </c>
      <c r="O95" s="173">
        <f t="shared" si="39"/>
        <v>0</v>
      </c>
      <c r="P95" s="173">
        <v>0</v>
      </c>
      <c r="Q95" s="173">
        <f t="shared" si="40"/>
        <v>0</v>
      </c>
      <c r="R95" s="173"/>
      <c r="S95" s="173"/>
      <c r="T95" s="174">
        <v>0.152</v>
      </c>
      <c r="U95" s="173">
        <f t="shared" si="41"/>
        <v>0.15</v>
      </c>
      <c r="V95" s="159"/>
      <c r="W95" s="159"/>
      <c r="X95" s="159"/>
      <c r="Y95" s="159"/>
      <c r="Z95" s="159"/>
      <c r="AA95" s="159"/>
      <c r="AB95" s="159"/>
      <c r="AC95" s="159"/>
      <c r="AD95" s="159"/>
      <c r="AE95" s="159" t="s">
        <v>118</v>
      </c>
      <c r="AF95" s="159"/>
      <c r="AG95" s="159"/>
      <c r="AH95" s="159"/>
      <c r="AI95" s="159"/>
      <c r="AJ95" s="159"/>
      <c r="AK95" s="159"/>
      <c r="AL95" s="159"/>
      <c r="AM95" s="159"/>
      <c r="AN95" s="159"/>
      <c r="AO95" s="159"/>
      <c r="AP95" s="159"/>
      <c r="AQ95" s="159"/>
      <c r="AR95" s="159"/>
      <c r="AS95" s="159"/>
      <c r="AT95" s="159"/>
      <c r="AU95" s="159"/>
      <c r="AV95" s="159"/>
      <c r="AW95" s="159"/>
      <c r="AX95" s="159"/>
      <c r="AY95" s="159"/>
      <c r="AZ95" s="159"/>
      <c r="BA95" s="159"/>
      <c r="BB95" s="159"/>
      <c r="BC95" s="159"/>
      <c r="BD95" s="159"/>
      <c r="BE95" s="159"/>
      <c r="BF95" s="159"/>
      <c r="BG95" s="159"/>
      <c r="BH95" s="159"/>
    </row>
    <row r="96" spans="1:60" ht="22.5" outlineLevel="1" x14ac:dyDescent="0.2">
      <c r="A96" s="160">
        <v>72</v>
      </c>
      <c r="B96" s="165" t="s">
        <v>264</v>
      </c>
      <c r="C96" s="198" t="s">
        <v>261</v>
      </c>
      <c r="D96" s="167" t="s">
        <v>128</v>
      </c>
      <c r="E96" s="169">
        <v>1</v>
      </c>
      <c r="F96" s="172"/>
      <c r="G96" s="173">
        <f t="shared" si="35"/>
        <v>0</v>
      </c>
      <c r="H96" s="172"/>
      <c r="I96" s="173">
        <f t="shared" si="36"/>
        <v>0</v>
      </c>
      <c r="J96" s="172"/>
      <c r="K96" s="173">
        <f t="shared" si="37"/>
        <v>0</v>
      </c>
      <c r="L96" s="173">
        <v>21</v>
      </c>
      <c r="M96" s="173">
        <f t="shared" si="38"/>
        <v>0</v>
      </c>
      <c r="N96" s="173">
        <v>2.0000000000000001E-4</v>
      </c>
      <c r="O96" s="173">
        <f t="shared" si="39"/>
        <v>0</v>
      </c>
      <c r="P96" s="173">
        <v>0</v>
      </c>
      <c r="Q96" s="173">
        <f t="shared" si="40"/>
        <v>0</v>
      </c>
      <c r="R96" s="173"/>
      <c r="S96" s="173"/>
      <c r="T96" s="174">
        <v>0.20699999999999999</v>
      </c>
      <c r="U96" s="173">
        <f t="shared" si="41"/>
        <v>0.21</v>
      </c>
      <c r="V96" s="159"/>
      <c r="W96" s="159"/>
      <c r="X96" s="159"/>
      <c r="Y96" s="159"/>
      <c r="Z96" s="159"/>
      <c r="AA96" s="159"/>
      <c r="AB96" s="159"/>
      <c r="AC96" s="159"/>
      <c r="AD96" s="159"/>
      <c r="AE96" s="159" t="s">
        <v>118</v>
      </c>
      <c r="AF96" s="159"/>
      <c r="AG96" s="159"/>
      <c r="AH96" s="159"/>
      <c r="AI96" s="159"/>
      <c r="AJ96" s="159"/>
      <c r="AK96" s="159"/>
      <c r="AL96" s="159"/>
      <c r="AM96" s="159"/>
      <c r="AN96" s="159"/>
      <c r="AO96" s="159"/>
      <c r="AP96" s="159"/>
      <c r="AQ96" s="159"/>
      <c r="AR96" s="159"/>
      <c r="AS96" s="159"/>
      <c r="AT96" s="159"/>
      <c r="AU96" s="159"/>
      <c r="AV96" s="159"/>
      <c r="AW96" s="159"/>
      <c r="AX96" s="159"/>
      <c r="AY96" s="159"/>
      <c r="AZ96" s="159"/>
      <c r="BA96" s="159"/>
      <c r="BB96" s="159"/>
      <c r="BC96" s="159"/>
      <c r="BD96" s="159"/>
      <c r="BE96" s="159"/>
      <c r="BF96" s="159"/>
      <c r="BG96" s="159"/>
      <c r="BH96" s="159"/>
    </row>
    <row r="97" spans="1:60" ht="22.5" outlineLevel="1" x14ac:dyDescent="0.2">
      <c r="A97" s="160">
        <v>73</v>
      </c>
      <c r="B97" s="165" t="s">
        <v>265</v>
      </c>
      <c r="C97" s="198" t="s">
        <v>261</v>
      </c>
      <c r="D97" s="167" t="s">
        <v>128</v>
      </c>
      <c r="E97" s="169">
        <v>1</v>
      </c>
      <c r="F97" s="172"/>
      <c r="G97" s="173">
        <f t="shared" si="35"/>
        <v>0</v>
      </c>
      <c r="H97" s="172"/>
      <c r="I97" s="173">
        <f t="shared" si="36"/>
        <v>0</v>
      </c>
      <c r="J97" s="172"/>
      <c r="K97" s="173">
        <f t="shared" si="37"/>
        <v>0</v>
      </c>
      <c r="L97" s="173">
        <v>21</v>
      </c>
      <c r="M97" s="173">
        <f t="shared" si="38"/>
        <v>0</v>
      </c>
      <c r="N97" s="173">
        <v>1.8000000000000001E-4</v>
      </c>
      <c r="O97" s="173">
        <f t="shared" si="39"/>
        <v>0</v>
      </c>
      <c r="P97" s="173">
        <v>0</v>
      </c>
      <c r="Q97" s="173">
        <f t="shared" si="40"/>
        <v>0</v>
      </c>
      <c r="R97" s="173"/>
      <c r="S97" s="173"/>
      <c r="T97" s="174">
        <v>0.152</v>
      </c>
      <c r="U97" s="173">
        <f t="shared" si="41"/>
        <v>0.15</v>
      </c>
      <c r="V97" s="159"/>
      <c r="W97" s="159"/>
      <c r="X97" s="159"/>
      <c r="Y97" s="159"/>
      <c r="Z97" s="159"/>
      <c r="AA97" s="159"/>
      <c r="AB97" s="159"/>
      <c r="AC97" s="159"/>
      <c r="AD97" s="159"/>
      <c r="AE97" s="159" t="s">
        <v>118</v>
      </c>
      <c r="AF97" s="159"/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159"/>
      <c r="AR97" s="159"/>
      <c r="AS97" s="159"/>
      <c r="AT97" s="159"/>
      <c r="AU97" s="159"/>
      <c r="AV97" s="159"/>
      <c r="AW97" s="159"/>
      <c r="AX97" s="159"/>
      <c r="AY97" s="159"/>
      <c r="AZ97" s="159"/>
      <c r="BA97" s="159"/>
      <c r="BB97" s="159"/>
      <c r="BC97" s="159"/>
      <c r="BD97" s="159"/>
      <c r="BE97" s="159"/>
      <c r="BF97" s="159"/>
      <c r="BG97" s="159"/>
      <c r="BH97" s="159"/>
    </row>
    <row r="98" spans="1:60" ht="22.5" outlineLevel="1" x14ac:dyDescent="0.2">
      <c r="A98" s="160">
        <v>74</v>
      </c>
      <c r="B98" s="165" t="s">
        <v>266</v>
      </c>
      <c r="C98" s="198" t="s">
        <v>261</v>
      </c>
      <c r="D98" s="167" t="s">
        <v>128</v>
      </c>
      <c r="E98" s="169">
        <v>2</v>
      </c>
      <c r="F98" s="172"/>
      <c r="G98" s="173">
        <f t="shared" si="35"/>
        <v>0</v>
      </c>
      <c r="H98" s="172"/>
      <c r="I98" s="173">
        <f t="shared" si="36"/>
        <v>0</v>
      </c>
      <c r="J98" s="172"/>
      <c r="K98" s="173">
        <f t="shared" si="37"/>
        <v>0</v>
      </c>
      <c r="L98" s="173">
        <v>21</v>
      </c>
      <c r="M98" s="173">
        <f t="shared" si="38"/>
        <v>0</v>
      </c>
      <c r="N98" s="173">
        <v>1.8000000000000001E-4</v>
      </c>
      <c r="O98" s="173">
        <f t="shared" si="39"/>
        <v>0</v>
      </c>
      <c r="P98" s="173">
        <v>0</v>
      </c>
      <c r="Q98" s="173">
        <f t="shared" si="40"/>
        <v>0</v>
      </c>
      <c r="R98" s="173"/>
      <c r="S98" s="173"/>
      <c r="T98" s="174">
        <v>0.152</v>
      </c>
      <c r="U98" s="173">
        <f t="shared" si="41"/>
        <v>0.3</v>
      </c>
      <c r="V98" s="159"/>
      <c r="W98" s="159"/>
      <c r="X98" s="159"/>
      <c r="Y98" s="159"/>
      <c r="Z98" s="159"/>
      <c r="AA98" s="159"/>
      <c r="AB98" s="159"/>
      <c r="AC98" s="159"/>
      <c r="AD98" s="159"/>
      <c r="AE98" s="159" t="s">
        <v>118</v>
      </c>
      <c r="AF98" s="159"/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59"/>
      <c r="AU98" s="159"/>
      <c r="AV98" s="159"/>
      <c r="AW98" s="159"/>
      <c r="AX98" s="159"/>
      <c r="AY98" s="159"/>
      <c r="AZ98" s="159"/>
      <c r="BA98" s="159"/>
      <c r="BB98" s="159"/>
      <c r="BC98" s="159"/>
      <c r="BD98" s="159"/>
      <c r="BE98" s="159"/>
      <c r="BF98" s="159"/>
      <c r="BG98" s="159"/>
      <c r="BH98" s="159"/>
    </row>
    <row r="99" spans="1:60" ht="22.5" outlineLevel="1" x14ac:dyDescent="0.2">
      <c r="A99" s="160">
        <v>75</v>
      </c>
      <c r="B99" s="165" t="s">
        <v>267</v>
      </c>
      <c r="C99" s="198" t="s">
        <v>268</v>
      </c>
      <c r="D99" s="167" t="s">
        <v>128</v>
      </c>
      <c r="E99" s="169">
        <v>6</v>
      </c>
      <c r="F99" s="172"/>
      <c r="G99" s="173">
        <f t="shared" si="35"/>
        <v>0</v>
      </c>
      <c r="H99" s="172"/>
      <c r="I99" s="173">
        <f t="shared" si="36"/>
        <v>0</v>
      </c>
      <c r="J99" s="172"/>
      <c r="K99" s="173">
        <f t="shared" si="37"/>
        <v>0</v>
      </c>
      <c r="L99" s="173">
        <v>21</v>
      </c>
      <c r="M99" s="173">
        <f t="shared" si="38"/>
        <v>0</v>
      </c>
      <c r="N99" s="173">
        <v>1.8000000000000001E-4</v>
      </c>
      <c r="O99" s="173">
        <f t="shared" si="39"/>
        <v>0</v>
      </c>
      <c r="P99" s="173">
        <v>0</v>
      </c>
      <c r="Q99" s="173">
        <f t="shared" si="40"/>
        <v>0</v>
      </c>
      <c r="R99" s="173"/>
      <c r="S99" s="173"/>
      <c r="T99" s="174">
        <v>0.152</v>
      </c>
      <c r="U99" s="173">
        <f t="shared" si="41"/>
        <v>0.91</v>
      </c>
      <c r="V99" s="159"/>
      <c r="W99" s="159"/>
      <c r="X99" s="159"/>
      <c r="Y99" s="159"/>
      <c r="Z99" s="159"/>
      <c r="AA99" s="159"/>
      <c r="AB99" s="159"/>
      <c r="AC99" s="159"/>
      <c r="AD99" s="159"/>
      <c r="AE99" s="159" t="s">
        <v>118</v>
      </c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59"/>
      <c r="AU99" s="159"/>
      <c r="AV99" s="159"/>
      <c r="AW99" s="159"/>
      <c r="AX99" s="159"/>
      <c r="AY99" s="159"/>
      <c r="AZ99" s="159"/>
      <c r="BA99" s="159"/>
      <c r="BB99" s="159"/>
      <c r="BC99" s="159"/>
      <c r="BD99" s="159"/>
      <c r="BE99" s="159"/>
      <c r="BF99" s="159"/>
      <c r="BG99" s="159"/>
      <c r="BH99" s="159"/>
    </row>
    <row r="100" spans="1:60" ht="22.5" outlineLevel="1" x14ac:dyDescent="0.2">
      <c r="A100" s="160">
        <v>76</v>
      </c>
      <c r="B100" s="165" t="s">
        <v>269</v>
      </c>
      <c r="C100" s="198" t="s">
        <v>270</v>
      </c>
      <c r="D100" s="167" t="s">
        <v>128</v>
      </c>
      <c r="E100" s="169">
        <v>2</v>
      </c>
      <c r="F100" s="172"/>
      <c r="G100" s="173">
        <f t="shared" si="35"/>
        <v>0</v>
      </c>
      <c r="H100" s="172"/>
      <c r="I100" s="173">
        <f t="shared" si="36"/>
        <v>0</v>
      </c>
      <c r="J100" s="172"/>
      <c r="K100" s="173">
        <f t="shared" si="37"/>
        <v>0</v>
      </c>
      <c r="L100" s="173">
        <v>21</v>
      </c>
      <c r="M100" s="173">
        <f t="shared" si="38"/>
        <v>0</v>
      </c>
      <c r="N100" s="173">
        <v>5.5700000000000003E-3</v>
      </c>
      <c r="O100" s="173">
        <f t="shared" si="39"/>
        <v>0.01</v>
      </c>
      <c r="P100" s="173">
        <v>0</v>
      </c>
      <c r="Q100" s="173">
        <f t="shared" si="40"/>
        <v>0</v>
      </c>
      <c r="R100" s="173"/>
      <c r="S100" s="173"/>
      <c r="T100" s="174">
        <v>2.0369999999999999</v>
      </c>
      <c r="U100" s="173">
        <f t="shared" si="41"/>
        <v>4.07</v>
      </c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 t="s">
        <v>118</v>
      </c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59"/>
      <c r="BB100" s="159"/>
      <c r="BC100" s="159"/>
      <c r="BD100" s="159"/>
      <c r="BE100" s="159"/>
      <c r="BF100" s="159"/>
      <c r="BG100" s="159"/>
      <c r="BH100" s="159"/>
    </row>
    <row r="101" spans="1:60" ht="22.5" outlineLevel="1" x14ac:dyDescent="0.2">
      <c r="A101" s="160">
        <v>77</v>
      </c>
      <c r="B101" s="165" t="s">
        <v>271</v>
      </c>
      <c r="C101" s="198" t="s">
        <v>272</v>
      </c>
      <c r="D101" s="167" t="s">
        <v>128</v>
      </c>
      <c r="E101" s="169">
        <v>1</v>
      </c>
      <c r="F101" s="172"/>
      <c r="G101" s="173">
        <f t="shared" si="35"/>
        <v>0</v>
      </c>
      <c r="H101" s="172"/>
      <c r="I101" s="173">
        <f t="shared" si="36"/>
        <v>0</v>
      </c>
      <c r="J101" s="172"/>
      <c r="K101" s="173">
        <f t="shared" si="37"/>
        <v>0</v>
      </c>
      <c r="L101" s="173">
        <v>21</v>
      </c>
      <c r="M101" s="173">
        <f t="shared" si="38"/>
        <v>0</v>
      </c>
      <c r="N101" s="173">
        <v>5.5700000000000003E-3</v>
      </c>
      <c r="O101" s="173">
        <f t="shared" si="39"/>
        <v>0.01</v>
      </c>
      <c r="P101" s="173">
        <v>0</v>
      </c>
      <c r="Q101" s="173">
        <f t="shared" si="40"/>
        <v>0</v>
      </c>
      <c r="R101" s="173"/>
      <c r="S101" s="173"/>
      <c r="T101" s="174">
        <v>2.0369999999999999</v>
      </c>
      <c r="U101" s="173">
        <f t="shared" si="41"/>
        <v>2.04</v>
      </c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 t="s">
        <v>118</v>
      </c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59"/>
      <c r="AU101" s="159"/>
      <c r="AV101" s="159"/>
      <c r="AW101" s="159"/>
      <c r="AX101" s="159"/>
      <c r="AY101" s="159"/>
      <c r="AZ101" s="159"/>
      <c r="BA101" s="159"/>
      <c r="BB101" s="159"/>
      <c r="BC101" s="159"/>
      <c r="BD101" s="159"/>
      <c r="BE101" s="159"/>
      <c r="BF101" s="159"/>
      <c r="BG101" s="159"/>
      <c r="BH101" s="159"/>
    </row>
    <row r="102" spans="1:60" ht="22.5" outlineLevel="1" x14ac:dyDescent="0.2">
      <c r="A102" s="160">
        <v>78</v>
      </c>
      <c r="B102" s="165" t="s">
        <v>273</v>
      </c>
      <c r="C102" s="198" t="s">
        <v>274</v>
      </c>
      <c r="D102" s="167" t="s">
        <v>128</v>
      </c>
      <c r="E102" s="169">
        <v>2</v>
      </c>
      <c r="F102" s="172"/>
      <c r="G102" s="173">
        <f t="shared" si="35"/>
        <v>0</v>
      </c>
      <c r="H102" s="172"/>
      <c r="I102" s="173">
        <f t="shared" si="36"/>
        <v>0</v>
      </c>
      <c r="J102" s="172"/>
      <c r="K102" s="173">
        <f t="shared" si="37"/>
        <v>0</v>
      </c>
      <c r="L102" s="173">
        <v>21</v>
      </c>
      <c r="M102" s="173">
        <f t="shared" si="38"/>
        <v>0</v>
      </c>
      <c r="N102" s="173">
        <v>5.5700000000000003E-3</v>
      </c>
      <c r="O102" s="173">
        <f t="shared" si="39"/>
        <v>0.01</v>
      </c>
      <c r="P102" s="173">
        <v>0</v>
      </c>
      <c r="Q102" s="173">
        <f t="shared" si="40"/>
        <v>0</v>
      </c>
      <c r="R102" s="173"/>
      <c r="S102" s="173"/>
      <c r="T102" s="174">
        <v>2.0369999999999999</v>
      </c>
      <c r="U102" s="173">
        <f t="shared" si="41"/>
        <v>4.07</v>
      </c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 t="s">
        <v>118</v>
      </c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59"/>
      <c r="BC102" s="159"/>
      <c r="BD102" s="159"/>
      <c r="BE102" s="159"/>
      <c r="BF102" s="159"/>
      <c r="BG102" s="159"/>
      <c r="BH102" s="159"/>
    </row>
    <row r="103" spans="1:60" ht="22.5" outlineLevel="1" x14ac:dyDescent="0.2">
      <c r="A103" s="160">
        <v>79</v>
      </c>
      <c r="B103" s="165" t="s">
        <v>275</v>
      </c>
      <c r="C103" s="198" t="s">
        <v>276</v>
      </c>
      <c r="D103" s="167" t="s">
        <v>128</v>
      </c>
      <c r="E103" s="169">
        <v>2</v>
      </c>
      <c r="F103" s="172"/>
      <c r="G103" s="173">
        <f t="shared" si="35"/>
        <v>0</v>
      </c>
      <c r="H103" s="172"/>
      <c r="I103" s="173">
        <f t="shared" si="36"/>
        <v>0</v>
      </c>
      <c r="J103" s="172"/>
      <c r="K103" s="173">
        <f t="shared" si="37"/>
        <v>0</v>
      </c>
      <c r="L103" s="173">
        <v>21</v>
      </c>
      <c r="M103" s="173">
        <f t="shared" si="38"/>
        <v>0</v>
      </c>
      <c r="N103" s="173">
        <v>5.5700000000000003E-3</v>
      </c>
      <c r="O103" s="173">
        <f t="shared" si="39"/>
        <v>0.01</v>
      </c>
      <c r="P103" s="173">
        <v>0</v>
      </c>
      <c r="Q103" s="173">
        <f t="shared" si="40"/>
        <v>0</v>
      </c>
      <c r="R103" s="173"/>
      <c r="S103" s="173"/>
      <c r="T103" s="174">
        <v>2.0369999999999999</v>
      </c>
      <c r="U103" s="173">
        <f t="shared" si="41"/>
        <v>4.07</v>
      </c>
      <c r="V103" s="159"/>
      <c r="W103" s="159"/>
      <c r="X103" s="159"/>
      <c r="Y103" s="159"/>
      <c r="Z103" s="159"/>
      <c r="AA103" s="159"/>
      <c r="AB103" s="159"/>
      <c r="AC103" s="159"/>
      <c r="AD103" s="159"/>
      <c r="AE103" s="159" t="s">
        <v>118</v>
      </c>
      <c r="AF103" s="159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59"/>
      <c r="AU103" s="159"/>
      <c r="AV103" s="159"/>
      <c r="AW103" s="159"/>
      <c r="AX103" s="159"/>
      <c r="AY103" s="159"/>
      <c r="AZ103" s="159"/>
      <c r="BA103" s="159"/>
      <c r="BB103" s="159"/>
      <c r="BC103" s="159"/>
      <c r="BD103" s="159"/>
      <c r="BE103" s="159"/>
      <c r="BF103" s="159"/>
      <c r="BG103" s="159"/>
      <c r="BH103" s="159"/>
    </row>
    <row r="104" spans="1:60" ht="22.5" outlineLevel="1" x14ac:dyDescent="0.2">
      <c r="A104" s="160">
        <v>80</v>
      </c>
      <c r="B104" s="165" t="s">
        <v>277</v>
      </c>
      <c r="C104" s="198" t="s">
        <v>276</v>
      </c>
      <c r="D104" s="167" t="s">
        <v>128</v>
      </c>
      <c r="E104" s="169">
        <v>6</v>
      </c>
      <c r="F104" s="172"/>
      <c r="G104" s="173">
        <f t="shared" si="35"/>
        <v>0</v>
      </c>
      <c r="H104" s="172"/>
      <c r="I104" s="173">
        <f t="shared" si="36"/>
        <v>0</v>
      </c>
      <c r="J104" s="172"/>
      <c r="K104" s="173">
        <f t="shared" si="37"/>
        <v>0</v>
      </c>
      <c r="L104" s="173">
        <v>21</v>
      </c>
      <c r="M104" s="173">
        <f t="shared" si="38"/>
        <v>0</v>
      </c>
      <c r="N104" s="173">
        <v>5.5700000000000003E-3</v>
      </c>
      <c r="O104" s="173">
        <f t="shared" si="39"/>
        <v>0.03</v>
      </c>
      <c r="P104" s="173">
        <v>0</v>
      </c>
      <c r="Q104" s="173">
        <f t="shared" si="40"/>
        <v>0</v>
      </c>
      <c r="R104" s="173"/>
      <c r="S104" s="173"/>
      <c r="T104" s="174">
        <v>2.0369999999999999</v>
      </c>
      <c r="U104" s="173">
        <f t="shared" si="41"/>
        <v>12.22</v>
      </c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 t="s">
        <v>118</v>
      </c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59"/>
      <c r="AU104" s="159"/>
      <c r="AV104" s="159"/>
      <c r="AW104" s="159"/>
      <c r="AX104" s="159"/>
      <c r="AY104" s="159"/>
      <c r="AZ104" s="159"/>
      <c r="BA104" s="159"/>
      <c r="BB104" s="159"/>
      <c r="BC104" s="159"/>
      <c r="BD104" s="159"/>
      <c r="BE104" s="159"/>
      <c r="BF104" s="159"/>
      <c r="BG104" s="159"/>
      <c r="BH104" s="159"/>
    </row>
    <row r="105" spans="1:60" ht="22.5" outlineLevel="1" x14ac:dyDescent="0.2">
      <c r="A105" s="160">
        <v>81</v>
      </c>
      <c r="B105" s="165" t="s">
        <v>278</v>
      </c>
      <c r="C105" s="198" t="s">
        <v>276</v>
      </c>
      <c r="D105" s="167" t="s">
        <v>128</v>
      </c>
      <c r="E105" s="169">
        <v>2</v>
      </c>
      <c r="F105" s="172"/>
      <c r="G105" s="173">
        <f t="shared" si="35"/>
        <v>0</v>
      </c>
      <c r="H105" s="172"/>
      <c r="I105" s="173">
        <f t="shared" si="36"/>
        <v>0</v>
      </c>
      <c r="J105" s="172"/>
      <c r="K105" s="173">
        <f t="shared" si="37"/>
        <v>0</v>
      </c>
      <c r="L105" s="173">
        <v>21</v>
      </c>
      <c r="M105" s="173">
        <f t="shared" si="38"/>
        <v>0</v>
      </c>
      <c r="N105" s="173">
        <v>5.5700000000000003E-3</v>
      </c>
      <c r="O105" s="173">
        <f t="shared" si="39"/>
        <v>0.01</v>
      </c>
      <c r="P105" s="173">
        <v>0</v>
      </c>
      <c r="Q105" s="173">
        <f t="shared" si="40"/>
        <v>0</v>
      </c>
      <c r="R105" s="173"/>
      <c r="S105" s="173"/>
      <c r="T105" s="174">
        <v>2.0369999999999999</v>
      </c>
      <c r="U105" s="173">
        <f t="shared" si="41"/>
        <v>4.07</v>
      </c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 t="s">
        <v>118</v>
      </c>
      <c r="AF105" s="159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59"/>
      <c r="AU105" s="159"/>
      <c r="AV105" s="159"/>
      <c r="AW105" s="159"/>
      <c r="AX105" s="159"/>
      <c r="AY105" s="159"/>
      <c r="AZ105" s="159"/>
      <c r="BA105" s="159"/>
      <c r="BB105" s="159"/>
      <c r="BC105" s="159"/>
      <c r="BD105" s="159"/>
      <c r="BE105" s="159"/>
      <c r="BF105" s="159"/>
      <c r="BG105" s="159"/>
      <c r="BH105" s="159"/>
    </row>
    <row r="106" spans="1:60" ht="33.75" outlineLevel="1" x14ac:dyDescent="0.2">
      <c r="A106" s="160">
        <v>82</v>
      </c>
      <c r="B106" s="165" t="s">
        <v>279</v>
      </c>
      <c r="C106" s="198" t="s">
        <v>280</v>
      </c>
      <c r="D106" s="167" t="s">
        <v>128</v>
      </c>
      <c r="E106" s="169">
        <v>2</v>
      </c>
      <c r="F106" s="172"/>
      <c r="G106" s="173">
        <f t="shared" si="35"/>
        <v>0</v>
      </c>
      <c r="H106" s="172"/>
      <c r="I106" s="173">
        <f t="shared" si="36"/>
        <v>0</v>
      </c>
      <c r="J106" s="172"/>
      <c r="K106" s="173">
        <f t="shared" si="37"/>
        <v>0</v>
      </c>
      <c r="L106" s="173">
        <v>21</v>
      </c>
      <c r="M106" s="173">
        <f t="shared" si="38"/>
        <v>0</v>
      </c>
      <c r="N106" s="173">
        <v>7.2199999999999999E-3</v>
      </c>
      <c r="O106" s="173">
        <f t="shared" si="39"/>
        <v>0.01</v>
      </c>
      <c r="P106" s="173">
        <v>0</v>
      </c>
      <c r="Q106" s="173">
        <f t="shared" si="40"/>
        <v>0</v>
      </c>
      <c r="R106" s="173"/>
      <c r="S106" s="173"/>
      <c r="T106" s="174">
        <v>2.2570000000000001</v>
      </c>
      <c r="U106" s="173">
        <f t="shared" si="41"/>
        <v>4.51</v>
      </c>
      <c r="V106" s="159"/>
      <c r="W106" s="159"/>
      <c r="X106" s="159"/>
      <c r="Y106" s="159"/>
      <c r="Z106" s="159"/>
      <c r="AA106" s="159"/>
      <c r="AB106" s="159"/>
      <c r="AC106" s="159"/>
      <c r="AD106" s="159"/>
      <c r="AE106" s="159" t="s">
        <v>118</v>
      </c>
      <c r="AF106" s="159"/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59"/>
      <c r="AU106" s="159"/>
      <c r="AV106" s="159"/>
      <c r="AW106" s="159"/>
      <c r="AX106" s="159"/>
      <c r="AY106" s="159"/>
      <c r="AZ106" s="159"/>
      <c r="BA106" s="159"/>
      <c r="BB106" s="159"/>
      <c r="BC106" s="159"/>
      <c r="BD106" s="159"/>
      <c r="BE106" s="159"/>
      <c r="BF106" s="159"/>
      <c r="BG106" s="159"/>
      <c r="BH106" s="159"/>
    </row>
    <row r="107" spans="1:60" ht="33.75" outlineLevel="1" x14ac:dyDescent="0.2">
      <c r="A107" s="160">
        <v>83</v>
      </c>
      <c r="B107" s="165" t="s">
        <v>281</v>
      </c>
      <c r="C107" s="198" t="s">
        <v>280</v>
      </c>
      <c r="D107" s="167" t="s">
        <v>128</v>
      </c>
      <c r="E107" s="169">
        <v>6</v>
      </c>
      <c r="F107" s="172"/>
      <c r="G107" s="173">
        <f t="shared" si="35"/>
        <v>0</v>
      </c>
      <c r="H107" s="172"/>
      <c r="I107" s="173">
        <f t="shared" si="36"/>
        <v>0</v>
      </c>
      <c r="J107" s="172"/>
      <c r="K107" s="173">
        <f t="shared" si="37"/>
        <v>0</v>
      </c>
      <c r="L107" s="173">
        <v>21</v>
      </c>
      <c r="M107" s="173">
        <f t="shared" si="38"/>
        <v>0</v>
      </c>
      <c r="N107" s="173">
        <v>6.0099999999999997E-3</v>
      </c>
      <c r="O107" s="173">
        <f t="shared" si="39"/>
        <v>0.04</v>
      </c>
      <c r="P107" s="173">
        <v>0</v>
      </c>
      <c r="Q107" s="173">
        <f t="shared" si="40"/>
        <v>0</v>
      </c>
      <c r="R107" s="173"/>
      <c r="S107" s="173"/>
      <c r="T107" s="174">
        <v>1.9550000000000001</v>
      </c>
      <c r="U107" s="173">
        <f t="shared" si="41"/>
        <v>11.73</v>
      </c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 t="s">
        <v>118</v>
      </c>
      <c r="AF107" s="159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59"/>
      <c r="AU107" s="159"/>
      <c r="AV107" s="159"/>
      <c r="AW107" s="159"/>
      <c r="AX107" s="159"/>
      <c r="AY107" s="159"/>
      <c r="AZ107" s="159"/>
      <c r="BA107" s="159"/>
      <c r="BB107" s="159"/>
      <c r="BC107" s="159"/>
      <c r="BD107" s="159"/>
      <c r="BE107" s="159"/>
      <c r="BF107" s="159"/>
      <c r="BG107" s="159"/>
      <c r="BH107" s="159"/>
    </row>
    <row r="108" spans="1:60" ht="33.75" outlineLevel="1" x14ac:dyDescent="0.2">
      <c r="A108" s="160">
        <v>84</v>
      </c>
      <c r="B108" s="165" t="s">
        <v>282</v>
      </c>
      <c r="C108" s="198" t="s">
        <v>280</v>
      </c>
      <c r="D108" s="167" t="s">
        <v>128</v>
      </c>
      <c r="E108" s="169">
        <v>2</v>
      </c>
      <c r="F108" s="172"/>
      <c r="G108" s="173">
        <f t="shared" si="35"/>
        <v>0</v>
      </c>
      <c r="H108" s="172"/>
      <c r="I108" s="173">
        <f t="shared" si="36"/>
        <v>0</v>
      </c>
      <c r="J108" s="172"/>
      <c r="K108" s="173">
        <f t="shared" si="37"/>
        <v>0</v>
      </c>
      <c r="L108" s="173">
        <v>21</v>
      </c>
      <c r="M108" s="173">
        <f t="shared" si="38"/>
        <v>0</v>
      </c>
      <c r="N108" s="173">
        <v>6.0099999999999997E-3</v>
      </c>
      <c r="O108" s="173">
        <f t="shared" si="39"/>
        <v>0.01</v>
      </c>
      <c r="P108" s="173">
        <v>0</v>
      </c>
      <c r="Q108" s="173">
        <f t="shared" si="40"/>
        <v>0</v>
      </c>
      <c r="R108" s="173"/>
      <c r="S108" s="173"/>
      <c r="T108" s="174">
        <v>1.9550000000000001</v>
      </c>
      <c r="U108" s="173">
        <f t="shared" si="41"/>
        <v>3.91</v>
      </c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 t="s">
        <v>118</v>
      </c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59"/>
      <c r="AU108" s="159"/>
      <c r="AV108" s="159"/>
      <c r="AW108" s="159"/>
      <c r="AX108" s="159"/>
      <c r="AY108" s="159"/>
      <c r="AZ108" s="159"/>
      <c r="BA108" s="159"/>
      <c r="BB108" s="159"/>
      <c r="BC108" s="159"/>
      <c r="BD108" s="159"/>
      <c r="BE108" s="159"/>
      <c r="BF108" s="159"/>
      <c r="BG108" s="159"/>
      <c r="BH108" s="159"/>
    </row>
    <row r="109" spans="1:60" ht="33.75" outlineLevel="1" x14ac:dyDescent="0.2">
      <c r="A109" s="160">
        <v>85</v>
      </c>
      <c r="B109" s="165" t="s">
        <v>283</v>
      </c>
      <c r="C109" s="198" t="s">
        <v>280</v>
      </c>
      <c r="D109" s="167" t="s">
        <v>128</v>
      </c>
      <c r="E109" s="169">
        <v>2</v>
      </c>
      <c r="F109" s="172"/>
      <c r="G109" s="173">
        <f t="shared" si="35"/>
        <v>0</v>
      </c>
      <c r="H109" s="172"/>
      <c r="I109" s="173">
        <f t="shared" si="36"/>
        <v>0</v>
      </c>
      <c r="J109" s="172"/>
      <c r="K109" s="173">
        <f t="shared" si="37"/>
        <v>0</v>
      </c>
      <c r="L109" s="173">
        <v>21</v>
      </c>
      <c r="M109" s="173">
        <f t="shared" si="38"/>
        <v>0</v>
      </c>
      <c r="N109" s="173">
        <v>5.5700000000000003E-3</v>
      </c>
      <c r="O109" s="173">
        <f t="shared" si="39"/>
        <v>0.01</v>
      </c>
      <c r="P109" s="173">
        <v>0</v>
      </c>
      <c r="Q109" s="173">
        <f t="shared" si="40"/>
        <v>0</v>
      </c>
      <c r="R109" s="173"/>
      <c r="S109" s="173"/>
      <c r="T109" s="174">
        <v>2.0369999999999999</v>
      </c>
      <c r="U109" s="173">
        <f t="shared" si="41"/>
        <v>4.07</v>
      </c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 t="s">
        <v>118</v>
      </c>
      <c r="AF109" s="159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59"/>
      <c r="AU109" s="159"/>
      <c r="AV109" s="159"/>
      <c r="AW109" s="159"/>
      <c r="AX109" s="159"/>
      <c r="AY109" s="159"/>
      <c r="AZ109" s="159"/>
      <c r="BA109" s="159"/>
      <c r="BB109" s="159"/>
      <c r="BC109" s="159"/>
      <c r="BD109" s="159"/>
      <c r="BE109" s="159"/>
      <c r="BF109" s="159"/>
      <c r="BG109" s="159"/>
      <c r="BH109" s="159"/>
    </row>
    <row r="110" spans="1:60" ht="33.75" outlineLevel="1" x14ac:dyDescent="0.2">
      <c r="A110" s="160">
        <v>86</v>
      </c>
      <c r="B110" s="165" t="s">
        <v>284</v>
      </c>
      <c r="C110" s="198" t="s">
        <v>285</v>
      </c>
      <c r="D110" s="167" t="s">
        <v>208</v>
      </c>
      <c r="E110" s="169">
        <v>1</v>
      </c>
      <c r="F110" s="172"/>
      <c r="G110" s="173">
        <f t="shared" si="35"/>
        <v>0</v>
      </c>
      <c r="H110" s="172"/>
      <c r="I110" s="173">
        <f t="shared" si="36"/>
        <v>0</v>
      </c>
      <c r="J110" s="172"/>
      <c r="K110" s="173">
        <f t="shared" si="37"/>
        <v>0</v>
      </c>
      <c r="L110" s="173">
        <v>21</v>
      </c>
      <c r="M110" s="173">
        <f t="shared" si="38"/>
        <v>0</v>
      </c>
      <c r="N110" s="173">
        <v>5.5700000000000003E-3</v>
      </c>
      <c r="O110" s="173">
        <f t="shared" si="39"/>
        <v>0.01</v>
      </c>
      <c r="P110" s="173">
        <v>0</v>
      </c>
      <c r="Q110" s="173">
        <f t="shared" si="40"/>
        <v>0</v>
      </c>
      <c r="R110" s="173"/>
      <c r="S110" s="173"/>
      <c r="T110" s="174">
        <v>2.0369999999999999</v>
      </c>
      <c r="U110" s="173">
        <f t="shared" si="41"/>
        <v>2.04</v>
      </c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 t="s">
        <v>118</v>
      </c>
      <c r="AF110" s="159"/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59"/>
      <c r="AU110" s="159"/>
      <c r="AV110" s="159"/>
      <c r="AW110" s="159"/>
      <c r="AX110" s="159"/>
      <c r="AY110" s="159"/>
      <c r="AZ110" s="159"/>
      <c r="BA110" s="159"/>
      <c r="BB110" s="159"/>
      <c r="BC110" s="159"/>
      <c r="BD110" s="159"/>
      <c r="BE110" s="159"/>
      <c r="BF110" s="159"/>
      <c r="BG110" s="159"/>
      <c r="BH110" s="159"/>
    </row>
    <row r="111" spans="1:60" x14ac:dyDescent="0.2">
      <c r="A111" s="161" t="s">
        <v>113</v>
      </c>
      <c r="B111" s="166" t="s">
        <v>82</v>
      </c>
      <c r="C111" s="199" t="s">
        <v>83</v>
      </c>
      <c r="D111" s="168"/>
      <c r="E111" s="170"/>
      <c r="F111" s="175"/>
      <c r="G111" s="175">
        <f>SUMIF(AE112:AE112,"&lt;&gt;NOR",G112:G112)</f>
        <v>0</v>
      </c>
      <c r="H111" s="175"/>
      <c r="I111" s="175">
        <f>SUM(I112:I112)</f>
        <v>0</v>
      </c>
      <c r="J111" s="175"/>
      <c r="K111" s="175">
        <f>SUM(K112:K112)</f>
        <v>0</v>
      </c>
      <c r="L111" s="175"/>
      <c r="M111" s="175">
        <f>SUM(M112:M112)</f>
        <v>0</v>
      </c>
      <c r="N111" s="175"/>
      <c r="O111" s="175">
        <f>SUM(O112:O112)</f>
        <v>0</v>
      </c>
      <c r="P111" s="175"/>
      <c r="Q111" s="175">
        <f>SUM(Q112:Q112)</f>
        <v>0</v>
      </c>
      <c r="R111" s="175"/>
      <c r="S111" s="175"/>
      <c r="T111" s="176"/>
      <c r="U111" s="175">
        <f>SUM(U112:U112)</f>
        <v>0.08</v>
      </c>
      <c r="AE111" t="s">
        <v>114</v>
      </c>
    </row>
    <row r="112" spans="1:60" outlineLevel="1" x14ac:dyDescent="0.2">
      <c r="A112" s="160">
        <v>87</v>
      </c>
      <c r="B112" s="165" t="s">
        <v>286</v>
      </c>
      <c r="C112" s="198" t="s">
        <v>287</v>
      </c>
      <c r="D112" s="167" t="s">
        <v>208</v>
      </c>
      <c r="E112" s="169">
        <v>1</v>
      </c>
      <c r="F112" s="172"/>
      <c r="G112" s="173">
        <f>ROUND(E112*F112,2)</f>
        <v>0</v>
      </c>
      <c r="H112" s="172"/>
      <c r="I112" s="173">
        <f>ROUND(E112*H112,2)</f>
        <v>0</v>
      </c>
      <c r="J112" s="172"/>
      <c r="K112" s="173">
        <f>ROUND(E112*J112,2)</f>
        <v>0</v>
      </c>
      <c r="L112" s="173">
        <v>21</v>
      </c>
      <c r="M112" s="173">
        <f>G112*(1+L112/100)</f>
        <v>0</v>
      </c>
      <c r="N112" s="173">
        <v>0</v>
      </c>
      <c r="O112" s="173">
        <f>ROUND(E112*N112,2)</f>
        <v>0</v>
      </c>
      <c r="P112" s="173">
        <v>0</v>
      </c>
      <c r="Q112" s="173">
        <f>ROUND(E112*P112,2)</f>
        <v>0</v>
      </c>
      <c r="R112" s="173"/>
      <c r="S112" s="173"/>
      <c r="T112" s="174">
        <v>8.1900000000000001E-2</v>
      </c>
      <c r="U112" s="173">
        <f>ROUND(E112*T112,2)</f>
        <v>0.08</v>
      </c>
      <c r="V112" s="159"/>
      <c r="W112" s="159"/>
      <c r="X112" s="159"/>
      <c r="Y112" s="159"/>
      <c r="Z112" s="159"/>
      <c r="AA112" s="159"/>
      <c r="AB112" s="159"/>
      <c r="AC112" s="159"/>
      <c r="AD112" s="159"/>
      <c r="AE112" s="159" t="s">
        <v>118</v>
      </c>
      <c r="AF112" s="159"/>
      <c r="AG112" s="159"/>
      <c r="AH112" s="159"/>
      <c r="AI112" s="159"/>
      <c r="AJ112" s="159"/>
      <c r="AK112" s="159"/>
      <c r="AL112" s="159"/>
      <c r="AM112" s="159"/>
      <c r="AN112" s="159"/>
      <c r="AO112" s="159"/>
      <c r="AP112" s="159"/>
      <c r="AQ112" s="159"/>
      <c r="AR112" s="159"/>
      <c r="AS112" s="159"/>
      <c r="AT112" s="159"/>
      <c r="AU112" s="159"/>
      <c r="AV112" s="159"/>
      <c r="AW112" s="159"/>
      <c r="AX112" s="159"/>
      <c r="AY112" s="159"/>
      <c r="AZ112" s="159"/>
      <c r="BA112" s="159"/>
      <c r="BB112" s="159"/>
      <c r="BC112" s="159"/>
      <c r="BD112" s="159"/>
      <c r="BE112" s="159"/>
      <c r="BF112" s="159"/>
      <c r="BG112" s="159"/>
      <c r="BH112" s="159"/>
    </row>
    <row r="113" spans="1:60" x14ac:dyDescent="0.2">
      <c r="A113" s="161" t="s">
        <v>113</v>
      </c>
      <c r="B113" s="166" t="s">
        <v>84</v>
      </c>
      <c r="C113" s="199" t="s">
        <v>85</v>
      </c>
      <c r="D113" s="168"/>
      <c r="E113" s="170"/>
      <c r="F113" s="175"/>
      <c r="G113" s="175">
        <f>SUMIF(AE114:AE114,"&lt;&gt;NOR",G114:G114)</f>
        <v>0</v>
      </c>
      <c r="H113" s="175"/>
      <c r="I113" s="175">
        <f>SUM(I114:I114)</f>
        <v>0</v>
      </c>
      <c r="J113" s="175"/>
      <c r="K113" s="175">
        <f>SUM(K114:K114)</f>
        <v>0</v>
      </c>
      <c r="L113" s="175"/>
      <c r="M113" s="175">
        <f>SUM(M114:M114)</f>
        <v>0</v>
      </c>
      <c r="N113" s="175"/>
      <c r="O113" s="175">
        <f>SUM(O114:O114)</f>
        <v>0</v>
      </c>
      <c r="P113" s="175"/>
      <c r="Q113" s="175">
        <f>SUM(Q114:Q114)</f>
        <v>0</v>
      </c>
      <c r="R113" s="175"/>
      <c r="S113" s="175"/>
      <c r="T113" s="176"/>
      <c r="U113" s="175">
        <f>SUM(U114:U114)</f>
        <v>0</v>
      </c>
      <c r="AE113" t="s">
        <v>114</v>
      </c>
    </row>
    <row r="114" spans="1:60" outlineLevel="1" x14ac:dyDescent="0.2">
      <c r="A114" s="160">
        <v>88</v>
      </c>
      <c r="B114" s="165" t="s">
        <v>288</v>
      </c>
      <c r="C114" s="198" t="s">
        <v>289</v>
      </c>
      <c r="D114" s="167" t="s">
        <v>208</v>
      </c>
      <c r="E114" s="169">
        <v>1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21</v>
      </c>
      <c r="M114" s="173">
        <f>G114*(1+L114/100)</f>
        <v>0</v>
      </c>
      <c r="N114" s="173">
        <v>0</v>
      </c>
      <c r="O114" s="173">
        <f>ROUND(E114*N114,2)</f>
        <v>0</v>
      </c>
      <c r="P114" s="173">
        <v>0</v>
      </c>
      <c r="Q114" s="173">
        <f>ROUND(E114*P114,2)</f>
        <v>0</v>
      </c>
      <c r="R114" s="173"/>
      <c r="S114" s="173"/>
      <c r="T114" s="174">
        <v>0</v>
      </c>
      <c r="U114" s="173">
        <f>ROUND(E114*T114,2)</f>
        <v>0</v>
      </c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 t="s">
        <v>118</v>
      </c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59"/>
      <c r="AU114" s="159"/>
      <c r="AV114" s="159"/>
      <c r="AW114" s="159"/>
      <c r="AX114" s="159"/>
      <c r="AY114" s="159"/>
      <c r="AZ114" s="159"/>
      <c r="BA114" s="159"/>
      <c r="BB114" s="159"/>
      <c r="BC114" s="159"/>
      <c r="BD114" s="159"/>
      <c r="BE114" s="159"/>
      <c r="BF114" s="159"/>
      <c r="BG114" s="159"/>
      <c r="BH114" s="159"/>
    </row>
    <row r="115" spans="1:60" x14ac:dyDescent="0.2">
      <c r="A115" s="161" t="s">
        <v>113</v>
      </c>
      <c r="B115" s="166" t="s">
        <v>86</v>
      </c>
      <c r="C115" s="199" t="s">
        <v>26</v>
      </c>
      <c r="D115" s="168"/>
      <c r="E115" s="170"/>
      <c r="F115" s="175"/>
      <c r="G115" s="175">
        <f>SUMIF(AE116:AE121,"&lt;&gt;NOR",G116:G121)</f>
        <v>0</v>
      </c>
      <c r="H115" s="175"/>
      <c r="I115" s="175">
        <f>SUM(I116:I121)</f>
        <v>0</v>
      </c>
      <c r="J115" s="175"/>
      <c r="K115" s="175">
        <f>SUM(K116:K121)</f>
        <v>0</v>
      </c>
      <c r="L115" s="175"/>
      <c r="M115" s="175">
        <f>SUM(M116:M121)</f>
        <v>0</v>
      </c>
      <c r="N115" s="175"/>
      <c r="O115" s="175">
        <f>SUM(O116:O121)</f>
        <v>0</v>
      </c>
      <c r="P115" s="175"/>
      <c r="Q115" s="175">
        <f>SUM(Q116:Q121)</f>
        <v>0</v>
      </c>
      <c r="R115" s="175"/>
      <c r="S115" s="175"/>
      <c r="T115" s="176"/>
      <c r="U115" s="175">
        <f>SUM(U116:U121)</f>
        <v>0</v>
      </c>
      <c r="AE115" t="s">
        <v>114</v>
      </c>
    </row>
    <row r="116" spans="1:60" outlineLevel="1" x14ac:dyDescent="0.2">
      <c r="A116" s="160">
        <v>89</v>
      </c>
      <c r="B116" s="165" t="s">
        <v>290</v>
      </c>
      <c r="C116" s="198" t="s">
        <v>291</v>
      </c>
      <c r="D116" s="167" t="s">
        <v>292</v>
      </c>
      <c r="E116" s="169">
        <v>1</v>
      </c>
      <c r="F116" s="172"/>
      <c r="G116" s="173">
        <f t="shared" ref="G116:G121" si="42">ROUND(E116*F116,2)</f>
        <v>0</v>
      </c>
      <c r="H116" s="172"/>
      <c r="I116" s="173">
        <f t="shared" ref="I116:I121" si="43">ROUND(E116*H116,2)</f>
        <v>0</v>
      </c>
      <c r="J116" s="172"/>
      <c r="K116" s="173">
        <f t="shared" ref="K116:K121" si="44">ROUND(E116*J116,2)</f>
        <v>0</v>
      </c>
      <c r="L116" s="173">
        <v>21</v>
      </c>
      <c r="M116" s="173">
        <f t="shared" ref="M116:M121" si="45">G116*(1+L116/100)</f>
        <v>0</v>
      </c>
      <c r="N116" s="173">
        <v>0</v>
      </c>
      <c r="O116" s="173">
        <f t="shared" ref="O116:O121" si="46">ROUND(E116*N116,2)</f>
        <v>0</v>
      </c>
      <c r="P116" s="173">
        <v>0</v>
      </c>
      <c r="Q116" s="173">
        <f t="shared" ref="Q116:Q121" si="47">ROUND(E116*P116,2)</f>
        <v>0</v>
      </c>
      <c r="R116" s="173"/>
      <c r="S116" s="173"/>
      <c r="T116" s="174">
        <v>0</v>
      </c>
      <c r="U116" s="173">
        <f t="shared" ref="U116:U121" si="48">ROUND(E116*T116,2)</f>
        <v>0</v>
      </c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 t="s">
        <v>118</v>
      </c>
      <c r="AF116" s="159"/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59"/>
      <c r="AU116" s="159"/>
      <c r="AV116" s="159"/>
      <c r="AW116" s="159"/>
      <c r="AX116" s="159"/>
      <c r="AY116" s="159"/>
      <c r="AZ116" s="159"/>
      <c r="BA116" s="159"/>
      <c r="BB116" s="159"/>
      <c r="BC116" s="159"/>
      <c r="BD116" s="159"/>
      <c r="BE116" s="159"/>
      <c r="BF116" s="159"/>
      <c r="BG116" s="159"/>
      <c r="BH116" s="159"/>
    </row>
    <row r="117" spans="1:60" outlineLevel="1" x14ac:dyDescent="0.2">
      <c r="A117" s="160">
        <v>90</v>
      </c>
      <c r="B117" s="165" t="s">
        <v>293</v>
      </c>
      <c r="C117" s="198" t="s">
        <v>294</v>
      </c>
      <c r="D117" s="167" t="s">
        <v>292</v>
      </c>
      <c r="E117" s="169">
        <v>1</v>
      </c>
      <c r="F117" s="172"/>
      <c r="G117" s="173">
        <f t="shared" si="42"/>
        <v>0</v>
      </c>
      <c r="H117" s="172"/>
      <c r="I117" s="173">
        <f t="shared" si="43"/>
        <v>0</v>
      </c>
      <c r="J117" s="172"/>
      <c r="K117" s="173">
        <f t="shared" si="44"/>
        <v>0</v>
      </c>
      <c r="L117" s="173">
        <v>21</v>
      </c>
      <c r="M117" s="173">
        <f t="shared" si="45"/>
        <v>0</v>
      </c>
      <c r="N117" s="173">
        <v>0</v>
      </c>
      <c r="O117" s="173">
        <f t="shared" si="46"/>
        <v>0</v>
      </c>
      <c r="P117" s="173">
        <v>0</v>
      </c>
      <c r="Q117" s="173">
        <f t="shared" si="47"/>
        <v>0</v>
      </c>
      <c r="R117" s="173"/>
      <c r="S117" s="173"/>
      <c r="T117" s="174">
        <v>0</v>
      </c>
      <c r="U117" s="173">
        <f t="shared" si="48"/>
        <v>0</v>
      </c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 t="s">
        <v>118</v>
      </c>
      <c r="AF117" s="159"/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  <c r="AR117" s="159"/>
      <c r="AS117" s="159"/>
      <c r="AT117" s="159"/>
      <c r="AU117" s="159"/>
      <c r="AV117" s="159"/>
      <c r="AW117" s="159"/>
      <c r="AX117" s="159"/>
      <c r="AY117" s="159"/>
      <c r="AZ117" s="159"/>
      <c r="BA117" s="159"/>
      <c r="BB117" s="159"/>
      <c r="BC117" s="159"/>
      <c r="BD117" s="159"/>
      <c r="BE117" s="159"/>
      <c r="BF117" s="159"/>
      <c r="BG117" s="159"/>
      <c r="BH117" s="159"/>
    </row>
    <row r="118" spans="1:60" outlineLevel="1" x14ac:dyDescent="0.2">
      <c r="A118" s="160">
        <v>91</v>
      </c>
      <c r="B118" s="165" t="s">
        <v>295</v>
      </c>
      <c r="C118" s="198" t="s">
        <v>296</v>
      </c>
      <c r="D118" s="167" t="s">
        <v>292</v>
      </c>
      <c r="E118" s="169">
        <v>1</v>
      </c>
      <c r="F118" s="172"/>
      <c r="G118" s="173">
        <f t="shared" si="42"/>
        <v>0</v>
      </c>
      <c r="H118" s="172"/>
      <c r="I118" s="173">
        <f t="shared" si="43"/>
        <v>0</v>
      </c>
      <c r="J118" s="172"/>
      <c r="K118" s="173">
        <f t="shared" si="44"/>
        <v>0</v>
      </c>
      <c r="L118" s="173">
        <v>21</v>
      </c>
      <c r="M118" s="173">
        <f t="shared" si="45"/>
        <v>0</v>
      </c>
      <c r="N118" s="173">
        <v>0</v>
      </c>
      <c r="O118" s="173">
        <f t="shared" si="46"/>
        <v>0</v>
      </c>
      <c r="P118" s="173">
        <v>0</v>
      </c>
      <c r="Q118" s="173">
        <f t="shared" si="47"/>
        <v>0</v>
      </c>
      <c r="R118" s="173"/>
      <c r="S118" s="173"/>
      <c r="T118" s="174">
        <v>0</v>
      </c>
      <c r="U118" s="173">
        <f t="shared" si="48"/>
        <v>0</v>
      </c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 t="s">
        <v>118</v>
      </c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59"/>
      <c r="AU118" s="159"/>
      <c r="AV118" s="159"/>
      <c r="AW118" s="159"/>
      <c r="AX118" s="159"/>
      <c r="AY118" s="159"/>
      <c r="AZ118" s="159"/>
      <c r="BA118" s="159"/>
      <c r="BB118" s="159"/>
      <c r="BC118" s="159"/>
      <c r="BD118" s="159"/>
      <c r="BE118" s="159"/>
      <c r="BF118" s="159"/>
      <c r="BG118" s="159"/>
      <c r="BH118" s="159"/>
    </row>
    <row r="119" spans="1:60" outlineLevel="1" x14ac:dyDescent="0.2">
      <c r="A119" s="160">
        <v>92</v>
      </c>
      <c r="B119" s="165" t="s">
        <v>297</v>
      </c>
      <c r="C119" s="198" t="s">
        <v>298</v>
      </c>
      <c r="D119" s="167" t="s">
        <v>292</v>
      </c>
      <c r="E119" s="169">
        <v>1</v>
      </c>
      <c r="F119" s="172"/>
      <c r="G119" s="173">
        <f t="shared" si="42"/>
        <v>0</v>
      </c>
      <c r="H119" s="172"/>
      <c r="I119" s="173">
        <f t="shared" si="43"/>
        <v>0</v>
      </c>
      <c r="J119" s="172"/>
      <c r="K119" s="173">
        <f t="shared" si="44"/>
        <v>0</v>
      </c>
      <c r="L119" s="173">
        <v>21</v>
      </c>
      <c r="M119" s="173">
        <f t="shared" si="45"/>
        <v>0</v>
      </c>
      <c r="N119" s="173">
        <v>0</v>
      </c>
      <c r="O119" s="173">
        <f t="shared" si="46"/>
        <v>0</v>
      </c>
      <c r="P119" s="173">
        <v>0</v>
      </c>
      <c r="Q119" s="173">
        <f t="shared" si="47"/>
        <v>0</v>
      </c>
      <c r="R119" s="173"/>
      <c r="S119" s="173"/>
      <c r="T119" s="174">
        <v>0</v>
      </c>
      <c r="U119" s="173">
        <f t="shared" si="48"/>
        <v>0</v>
      </c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 t="s">
        <v>118</v>
      </c>
      <c r="AF119" s="159"/>
      <c r="AG119" s="159"/>
      <c r="AH119" s="159"/>
      <c r="AI119" s="159"/>
      <c r="AJ119" s="159"/>
      <c r="AK119" s="159"/>
      <c r="AL119" s="159"/>
      <c r="AM119" s="159"/>
      <c r="AN119" s="159"/>
      <c r="AO119" s="159"/>
      <c r="AP119" s="159"/>
      <c r="AQ119" s="159"/>
      <c r="AR119" s="159"/>
      <c r="AS119" s="159"/>
      <c r="AT119" s="159"/>
      <c r="AU119" s="159"/>
      <c r="AV119" s="159"/>
      <c r="AW119" s="159"/>
      <c r="AX119" s="159"/>
      <c r="AY119" s="159"/>
      <c r="AZ119" s="159"/>
      <c r="BA119" s="159"/>
      <c r="BB119" s="159"/>
      <c r="BC119" s="159"/>
      <c r="BD119" s="159"/>
      <c r="BE119" s="159"/>
      <c r="BF119" s="159"/>
      <c r="BG119" s="159"/>
      <c r="BH119" s="159"/>
    </row>
    <row r="120" spans="1:60" ht="22.5" outlineLevel="1" x14ac:dyDescent="0.2">
      <c r="A120" s="160">
        <v>93</v>
      </c>
      <c r="B120" s="165" t="s">
        <v>299</v>
      </c>
      <c r="C120" s="198" t="s">
        <v>300</v>
      </c>
      <c r="D120" s="167" t="s">
        <v>292</v>
      </c>
      <c r="E120" s="169">
        <v>1</v>
      </c>
      <c r="F120" s="172"/>
      <c r="G120" s="173">
        <f t="shared" si="42"/>
        <v>0</v>
      </c>
      <c r="H120" s="172"/>
      <c r="I120" s="173">
        <f t="shared" si="43"/>
        <v>0</v>
      </c>
      <c r="J120" s="172"/>
      <c r="K120" s="173">
        <f t="shared" si="44"/>
        <v>0</v>
      </c>
      <c r="L120" s="173">
        <v>21</v>
      </c>
      <c r="M120" s="173">
        <f t="shared" si="45"/>
        <v>0</v>
      </c>
      <c r="N120" s="173">
        <v>0</v>
      </c>
      <c r="O120" s="173">
        <f t="shared" si="46"/>
        <v>0</v>
      </c>
      <c r="P120" s="173">
        <v>0</v>
      </c>
      <c r="Q120" s="173">
        <f t="shared" si="47"/>
        <v>0</v>
      </c>
      <c r="R120" s="173"/>
      <c r="S120" s="173"/>
      <c r="T120" s="174">
        <v>0</v>
      </c>
      <c r="U120" s="173">
        <f t="shared" si="48"/>
        <v>0</v>
      </c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 t="s">
        <v>118</v>
      </c>
      <c r="AF120" s="159"/>
      <c r="AG120" s="159"/>
      <c r="AH120" s="159"/>
      <c r="AI120" s="159"/>
      <c r="AJ120" s="159"/>
      <c r="AK120" s="159"/>
      <c r="AL120" s="159"/>
      <c r="AM120" s="159"/>
      <c r="AN120" s="159"/>
      <c r="AO120" s="159"/>
      <c r="AP120" s="159"/>
      <c r="AQ120" s="159"/>
      <c r="AR120" s="159"/>
      <c r="AS120" s="159"/>
      <c r="AT120" s="159"/>
      <c r="AU120" s="159"/>
      <c r="AV120" s="159"/>
      <c r="AW120" s="159"/>
      <c r="AX120" s="159"/>
      <c r="AY120" s="159"/>
      <c r="AZ120" s="159"/>
      <c r="BA120" s="159"/>
      <c r="BB120" s="159"/>
      <c r="BC120" s="159"/>
      <c r="BD120" s="159"/>
      <c r="BE120" s="159"/>
      <c r="BF120" s="159"/>
      <c r="BG120" s="159"/>
      <c r="BH120" s="159"/>
    </row>
    <row r="121" spans="1:60" outlineLevel="1" x14ac:dyDescent="0.2">
      <c r="A121" s="186">
        <v>94</v>
      </c>
      <c r="B121" s="187" t="s">
        <v>301</v>
      </c>
      <c r="C121" s="200" t="s">
        <v>302</v>
      </c>
      <c r="D121" s="188" t="s">
        <v>208</v>
      </c>
      <c r="E121" s="189">
        <v>1</v>
      </c>
      <c r="F121" s="190"/>
      <c r="G121" s="191">
        <f t="shared" si="42"/>
        <v>0</v>
      </c>
      <c r="H121" s="190"/>
      <c r="I121" s="191">
        <f t="shared" si="43"/>
        <v>0</v>
      </c>
      <c r="J121" s="190"/>
      <c r="K121" s="191">
        <f t="shared" si="44"/>
        <v>0</v>
      </c>
      <c r="L121" s="191">
        <v>21</v>
      </c>
      <c r="M121" s="191">
        <f t="shared" si="45"/>
        <v>0</v>
      </c>
      <c r="N121" s="191">
        <v>0</v>
      </c>
      <c r="O121" s="191">
        <f t="shared" si="46"/>
        <v>0</v>
      </c>
      <c r="P121" s="191">
        <v>0</v>
      </c>
      <c r="Q121" s="191">
        <f t="shared" si="47"/>
        <v>0</v>
      </c>
      <c r="R121" s="191"/>
      <c r="S121" s="191"/>
      <c r="T121" s="192">
        <v>0</v>
      </c>
      <c r="U121" s="191">
        <f t="shared" si="48"/>
        <v>0</v>
      </c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 t="s">
        <v>118</v>
      </c>
      <c r="AF121" s="159"/>
      <c r="AG121" s="159"/>
      <c r="AH121" s="159"/>
      <c r="AI121" s="159"/>
      <c r="AJ121" s="159"/>
      <c r="AK121" s="159"/>
      <c r="AL121" s="159"/>
      <c r="AM121" s="159"/>
      <c r="AN121" s="159"/>
      <c r="AO121" s="159"/>
      <c r="AP121" s="159"/>
      <c r="AQ121" s="159"/>
      <c r="AR121" s="159"/>
      <c r="AS121" s="159"/>
      <c r="AT121" s="159"/>
      <c r="AU121" s="159"/>
      <c r="AV121" s="159"/>
      <c r="AW121" s="159"/>
      <c r="AX121" s="159"/>
      <c r="AY121" s="159"/>
      <c r="AZ121" s="159"/>
      <c r="BA121" s="159"/>
      <c r="BB121" s="159"/>
      <c r="BC121" s="159"/>
      <c r="BD121" s="159"/>
      <c r="BE121" s="159"/>
      <c r="BF121" s="159"/>
      <c r="BG121" s="159"/>
      <c r="BH121" s="159"/>
    </row>
    <row r="122" spans="1:60" x14ac:dyDescent="0.2">
      <c r="A122" s="6"/>
      <c r="B122" s="7" t="s">
        <v>303</v>
      </c>
      <c r="C122" s="201" t="s">
        <v>303</v>
      </c>
      <c r="D122" s="9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C122">
        <v>15</v>
      </c>
      <c r="AD122">
        <v>21</v>
      </c>
    </row>
    <row r="123" spans="1:60" x14ac:dyDescent="0.2">
      <c r="A123" s="193"/>
      <c r="B123" s="194">
        <v>26</v>
      </c>
      <c r="C123" s="202" t="s">
        <v>303</v>
      </c>
      <c r="D123" s="195"/>
      <c r="E123" s="196"/>
      <c r="F123" s="196"/>
      <c r="G123" s="197">
        <f>G8+G15+G18+G29+G31+G33+G35+G45+G52+G54+G60+G62+G67+G71+G77+G86+G90+G111+G113+G115</f>
        <v>0</v>
      </c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f>SUMIF(L7:L121,AC122,G7:G121)</f>
        <v>0</v>
      </c>
      <c r="AD123">
        <f>SUMIF(L7:L121,AD122,G7:G121)</f>
        <v>0</v>
      </c>
      <c r="AE123" t="s">
        <v>304</v>
      </c>
    </row>
    <row r="124" spans="1:60" x14ac:dyDescent="0.2">
      <c r="A124" s="6"/>
      <c r="B124" s="7" t="s">
        <v>303</v>
      </c>
      <c r="C124" s="201" t="s">
        <v>303</v>
      </c>
      <c r="D124" s="9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6"/>
      <c r="B125" s="7" t="s">
        <v>303</v>
      </c>
      <c r="C125" s="201" t="s">
        <v>303</v>
      </c>
      <c r="D125" s="9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A126" s="269">
        <v>33</v>
      </c>
      <c r="B126" s="269"/>
      <c r="C126" s="270"/>
      <c r="D126" s="9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50"/>
      <c r="B127" s="251"/>
      <c r="C127" s="252"/>
      <c r="D127" s="251"/>
      <c r="E127" s="251"/>
      <c r="F127" s="251"/>
      <c r="G127" s="253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E127" t="s">
        <v>305</v>
      </c>
    </row>
    <row r="128" spans="1:60" x14ac:dyDescent="0.2">
      <c r="A128" s="254"/>
      <c r="B128" s="255"/>
      <c r="C128" s="256"/>
      <c r="D128" s="255"/>
      <c r="E128" s="255"/>
      <c r="F128" s="255"/>
      <c r="G128" s="257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54"/>
      <c r="B129" s="255"/>
      <c r="C129" s="256"/>
      <c r="D129" s="255"/>
      <c r="E129" s="255"/>
      <c r="F129" s="255"/>
      <c r="G129" s="257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254"/>
      <c r="B130" s="255"/>
      <c r="C130" s="256"/>
      <c r="D130" s="255"/>
      <c r="E130" s="255"/>
      <c r="F130" s="255"/>
      <c r="G130" s="257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58"/>
      <c r="B131" s="259"/>
      <c r="C131" s="260"/>
      <c r="D131" s="259"/>
      <c r="E131" s="259"/>
      <c r="F131" s="259"/>
      <c r="G131" s="261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6"/>
      <c r="B132" s="7" t="s">
        <v>303</v>
      </c>
      <c r="C132" s="201" t="s">
        <v>303</v>
      </c>
      <c r="D132" s="9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C133" s="203"/>
      <c r="D133" s="147"/>
      <c r="AE133" t="s">
        <v>306</v>
      </c>
    </row>
    <row r="134" spans="1:31" x14ac:dyDescent="0.2">
      <c r="D134" s="147"/>
    </row>
    <row r="135" spans="1:31" x14ac:dyDescent="0.2">
      <c r="D135" s="147"/>
    </row>
    <row r="136" spans="1:31" x14ac:dyDescent="0.2">
      <c r="D136" s="147"/>
    </row>
    <row r="137" spans="1:31" x14ac:dyDescent="0.2">
      <c r="D137" s="147"/>
    </row>
    <row r="138" spans="1:31" x14ac:dyDescent="0.2">
      <c r="D138" s="147"/>
    </row>
    <row r="139" spans="1:31" x14ac:dyDescent="0.2">
      <c r="D139" s="147"/>
    </row>
    <row r="140" spans="1:31" x14ac:dyDescent="0.2">
      <c r="D140" s="147"/>
    </row>
    <row r="141" spans="1:31" x14ac:dyDescent="0.2">
      <c r="D141" s="147"/>
    </row>
    <row r="142" spans="1:31" x14ac:dyDescent="0.2">
      <c r="D142" s="147"/>
    </row>
    <row r="143" spans="1:31" x14ac:dyDescent="0.2">
      <c r="D143" s="147"/>
    </row>
    <row r="144" spans="1:31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  <row r="193" spans="4:4" x14ac:dyDescent="0.2">
      <c r="D193" s="147"/>
    </row>
    <row r="194" spans="4:4" x14ac:dyDescent="0.2">
      <c r="D194" s="147"/>
    </row>
    <row r="195" spans="4:4" x14ac:dyDescent="0.2">
      <c r="D195" s="147"/>
    </row>
    <row r="196" spans="4:4" x14ac:dyDescent="0.2">
      <c r="D196" s="147"/>
    </row>
    <row r="197" spans="4:4" x14ac:dyDescent="0.2">
      <c r="D197" s="147"/>
    </row>
    <row r="198" spans="4:4" x14ac:dyDescent="0.2">
      <c r="D198" s="147"/>
    </row>
    <row r="199" spans="4:4" x14ac:dyDescent="0.2">
      <c r="D199" s="147"/>
    </row>
    <row r="200" spans="4:4" x14ac:dyDescent="0.2">
      <c r="D200" s="147"/>
    </row>
    <row r="201" spans="4:4" x14ac:dyDescent="0.2">
      <c r="D201" s="147"/>
    </row>
    <row r="202" spans="4:4" x14ac:dyDescent="0.2">
      <c r="D202" s="147"/>
    </row>
    <row r="203" spans="4:4" x14ac:dyDescent="0.2">
      <c r="D203" s="147"/>
    </row>
    <row r="204" spans="4:4" x14ac:dyDescent="0.2">
      <c r="D204" s="147"/>
    </row>
    <row r="205" spans="4:4" x14ac:dyDescent="0.2">
      <c r="D205" s="147"/>
    </row>
    <row r="206" spans="4:4" x14ac:dyDescent="0.2">
      <c r="D206" s="147"/>
    </row>
    <row r="207" spans="4:4" x14ac:dyDescent="0.2">
      <c r="D207" s="147"/>
    </row>
    <row r="208" spans="4:4" x14ac:dyDescent="0.2">
      <c r="D208" s="147"/>
    </row>
    <row r="209" spans="4:4" x14ac:dyDescent="0.2">
      <c r="D209" s="147"/>
    </row>
    <row r="210" spans="4:4" x14ac:dyDescent="0.2">
      <c r="D210" s="147"/>
    </row>
    <row r="211" spans="4:4" x14ac:dyDescent="0.2">
      <c r="D211" s="147"/>
    </row>
    <row r="212" spans="4:4" x14ac:dyDescent="0.2">
      <c r="D212" s="147"/>
    </row>
    <row r="213" spans="4:4" x14ac:dyDescent="0.2">
      <c r="D213" s="147"/>
    </row>
    <row r="214" spans="4:4" x14ac:dyDescent="0.2">
      <c r="D214" s="147"/>
    </row>
    <row r="215" spans="4:4" x14ac:dyDescent="0.2">
      <c r="D215" s="147"/>
    </row>
    <row r="216" spans="4:4" x14ac:dyDescent="0.2">
      <c r="D216" s="147"/>
    </row>
    <row r="217" spans="4:4" x14ac:dyDescent="0.2">
      <c r="D217" s="147"/>
    </row>
    <row r="218" spans="4:4" x14ac:dyDescent="0.2">
      <c r="D218" s="147"/>
    </row>
    <row r="219" spans="4:4" x14ac:dyDescent="0.2">
      <c r="D219" s="147"/>
    </row>
    <row r="220" spans="4:4" x14ac:dyDescent="0.2">
      <c r="D220" s="147"/>
    </row>
    <row r="221" spans="4:4" x14ac:dyDescent="0.2">
      <c r="D221" s="147"/>
    </row>
    <row r="222" spans="4:4" x14ac:dyDescent="0.2">
      <c r="D222" s="147"/>
    </row>
    <row r="223" spans="4:4" x14ac:dyDescent="0.2">
      <c r="D223" s="147"/>
    </row>
    <row r="224" spans="4:4" x14ac:dyDescent="0.2">
      <c r="D224" s="147"/>
    </row>
    <row r="225" spans="4:4" x14ac:dyDescent="0.2">
      <c r="D225" s="147"/>
    </row>
    <row r="226" spans="4:4" x14ac:dyDescent="0.2">
      <c r="D226" s="147"/>
    </row>
    <row r="227" spans="4:4" x14ac:dyDescent="0.2">
      <c r="D227" s="147"/>
    </row>
    <row r="228" spans="4:4" x14ac:dyDescent="0.2">
      <c r="D228" s="147"/>
    </row>
    <row r="229" spans="4:4" x14ac:dyDescent="0.2">
      <c r="D229" s="147"/>
    </row>
    <row r="230" spans="4:4" x14ac:dyDescent="0.2">
      <c r="D230" s="147"/>
    </row>
    <row r="231" spans="4:4" x14ac:dyDescent="0.2">
      <c r="D231" s="147"/>
    </row>
    <row r="232" spans="4:4" x14ac:dyDescent="0.2">
      <c r="D232" s="147"/>
    </row>
    <row r="233" spans="4:4" x14ac:dyDescent="0.2">
      <c r="D233" s="147"/>
    </row>
    <row r="234" spans="4:4" x14ac:dyDescent="0.2">
      <c r="D234" s="147"/>
    </row>
    <row r="235" spans="4:4" x14ac:dyDescent="0.2">
      <c r="D235" s="147"/>
    </row>
    <row r="236" spans="4:4" x14ac:dyDescent="0.2">
      <c r="D236" s="147"/>
    </row>
    <row r="237" spans="4:4" x14ac:dyDescent="0.2">
      <c r="D237" s="147"/>
    </row>
    <row r="238" spans="4:4" x14ac:dyDescent="0.2">
      <c r="D238" s="147"/>
    </row>
    <row r="239" spans="4:4" x14ac:dyDescent="0.2">
      <c r="D239" s="147"/>
    </row>
    <row r="240" spans="4:4" x14ac:dyDescent="0.2">
      <c r="D240" s="147"/>
    </row>
    <row r="241" spans="4:4" x14ac:dyDescent="0.2">
      <c r="D241" s="147"/>
    </row>
    <row r="242" spans="4:4" x14ac:dyDescent="0.2">
      <c r="D242" s="147"/>
    </row>
    <row r="243" spans="4:4" x14ac:dyDescent="0.2">
      <c r="D243" s="147"/>
    </row>
    <row r="244" spans="4:4" x14ac:dyDescent="0.2">
      <c r="D244" s="147"/>
    </row>
    <row r="245" spans="4:4" x14ac:dyDescent="0.2">
      <c r="D245" s="147"/>
    </row>
    <row r="246" spans="4:4" x14ac:dyDescent="0.2">
      <c r="D246" s="147"/>
    </row>
    <row r="247" spans="4:4" x14ac:dyDescent="0.2">
      <c r="D247" s="147"/>
    </row>
    <row r="248" spans="4:4" x14ac:dyDescent="0.2">
      <c r="D248" s="147"/>
    </row>
    <row r="249" spans="4:4" x14ac:dyDescent="0.2">
      <c r="D249" s="147"/>
    </row>
    <row r="250" spans="4:4" x14ac:dyDescent="0.2">
      <c r="D250" s="147"/>
    </row>
    <row r="251" spans="4:4" x14ac:dyDescent="0.2">
      <c r="D251" s="147"/>
    </row>
    <row r="252" spans="4:4" x14ac:dyDescent="0.2">
      <c r="D252" s="147"/>
    </row>
    <row r="253" spans="4:4" x14ac:dyDescent="0.2">
      <c r="D253" s="147"/>
    </row>
    <row r="254" spans="4:4" x14ac:dyDescent="0.2">
      <c r="D254" s="147"/>
    </row>
    <row r="255" spans="4:4" x14ac:dyDescent="0.2">
      <c r="D255" s="147"/>
    </row>
    <row r="256" spans="4:4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  <row r="5000" spans="4:4" x14ac:dyDescent="0.2">
      <c r="D5000" s="147"/>
    </row>
  </sheetData>
  <mergeCells count="6">
    <mergeCell ref="A127:G131"/>
    <mergeCell ref="A1:G1"/>
    <mergeCell ref="C2:G2"/>
    <mergeCell ref="C3:G3"/>
    <mergeCell ref="C4:G4"/>
    <mergeCell ref="A126:C12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Macek</dc:creator>
  <cp:lastModifiedBy>Uživatel</cp:lastModifiedBy>
  <cp:lastPrinted>2014-02-28T09:52:57Z</cp:lastPrinted>
  <dcterms:created xsi:type="dcterms:W3CDTF">2009-04-08T07:15:50Z</dcterms:created>
  <dcterms:modified xsi:type="dcterms:W3CDTF">2018-09-19T06:35:17Z</dcterms:modified>
</cp:coreProperties>
</file>