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Pol'!$A$1:$U$121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11" i="12" l="1"/>
  <c r="F39" i="1" s="1"/>
  <c r="G9" i="12"/>
  <c r="M9" i="12" s="1"/>
  <c r="I9" i="12"/>
  <c r="K9" i="12"/>
  <c r="O9" i="12"/>
  <c r="O8" i="12" s="1"/>
  <c r="Q9" i="12"/>
  <c r="U9" i="12"/>
  <c r="G10" i="12"/>
  <c r="M10" i="12" s="1"/>
  <c r="I10" i="12"/>
  <c r="K10" i="12"/>
  <c r="O10" i="12"/>
  <c r="Q10" i="12"/>
  <c r="U10" i="12"/>
  <c r="G11" i="12"/>
  <c r="G8" i="12" s="1"/>
  <c r="I11" i="12"/>
  <c r="K11" i="12"/>
  <c r="O11" i="12"/>
  <c r="Q11" i="12"/>
  <c r="U11" i="12"/>
  <c r="G13" i="12"/>
  <c r="M13" i="12" s="1"/>
  <c r="M12" i="12" s="1"/>
  <c r="I13" i="12"/>
  <c r="I12" i="12" s="1"/>
  <c r="K13" i="12"/>
  <c r="O13" i="12"/>
  <c r="Q13" i="12"/>
  <c r="Q12" i="12" s="1"/>
  <c r="U13" i="12"/>
  <c r="G14" i="12"/>
  <c r="I14" i="12"/>
  <c r="K14" i="12"/>
  <c r="M14" i="12"/>
  <c r="O14" i="12"/>
  <c r="Q14" i="12"/>
  <c r="U14" i="12"/>
  <c r="U12" i="12" s="1"/>
  <c r="G15" i="12"/>
  <c r="I15" i="12"/>
  <c r="K15" i="12"/>
  <c r="M15" i="12"/>
  <c r="O15" i="12"/>
  <c r="Q15" i="12"/>
  <c r="U15" i="12"/>
  <c r="G16" i="12"/>
  <c r="I49" i="1" s="1"/>
  <c r="G17" i="12"/>
  <c r="M17" i="12" s="1"/>
  <c r="M16" i="12" s="1"/>
  <c r="I17" i="12"/>
  <c r="I16" i="12" s="1"/>
  <c r="K17" i="12"/>
  <c r="K16" i="12" s="1"/>
  <c r="O17" i="12"/>
  <c r="O16" i="12" s="1"/>
  <c r="Q17" i="12"/>
  <c r="Q16" i="12" s="1"/>
  <c r="U17" i="12"/>
  <c r="U16" i="12" s="1"/>
  <c r="G19" i="12"/>
  <c r="M19" i="12" s="1"/>
  <c r="I19" i="12"/>
  <c r="K19" i="12"/>
  <c r="O19" i="12"/>
  <c r="Q19" i="12"/>
  <c r="U19" i="12"/>
  <c r="G20" i="12"/>
  <c r="M20" i="12" s="1"/>
  <c r="I20" i="12"/>
  <c r="K20" i="12"/>
  <c r="K18" i="12" s="1"/>
  <c r="O20" i="12"/>
  <c r="Q20" i="12"/>
  <c r="U20" i="12"/>
  <c r="U18" i="12" s="1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4" i="12"/>
  <c r="I24" i="12"/>
  <c r="K24" i="12"/>
  <c r="O24" i="12"/>
  <c r="Q24" i="12"/>
  <c r="Q23" i="12" s="1"/>
  <c r="U24" i="12"/>
  <c r="U23" i="12" s="1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Q55" i="12" s="1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G71" i="12" s="1"/>
  <c r="I55" i="1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I58" i="1" s="1"/>
  <c r="G100" i="12"/>
  <c r="M100" i="12" s="1"/>
  <c r="I100" i="12"/>
  <c r="I99" i="12" s="1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5" i="12"/>
  <c r="M105" i="12" s="1"/>
  <c r="I105" i="12"/>
  <c r="K105" i="12"/>
  <c r="O105" i="12"/>
  <c r="Q105" i="12"/>
  <c r="Q104" i="12" s="1"/>
  <c r="U105" i="12"/>
  <c r="U104" i="12" s="1"/>
  <c r="G106" i="12"/>
  <c r="I106" i="12"/>
  <c r="K106" i="12"/>
  <c r="K104" i="12" s="1"/>
  <c r="O106" i="12"/>
  <c r="Q106" i="12"/>
  <c r="U106" i="12"/>
  <c r="G107" i="12"/>
  <c r="M107" i="12" s="1"/>
  <c r="I107" i="12"/>
  <c r="K107" i="12"/>
  <c r="O107" i="12"/>
  <c r="Q107" i="12"/>
  <c r="U107" i="12"/>
  <c r="I108" i="12"/>
  <c r="K108" i="12"/>
  <c r="Q108" i="12"/>
  <c r="U108" i="12"/>
  <c r="G109" i="12"/>
  <c r="G108" i="12" s="1"/>
  <c r="I60" i="1" s="1"/>
  <c r="I19" i="1" s="1"/>
  <c r="I109" i="12"/>
  <c r="K109" i="12"/>
  <c r="O109" i="12"/>
  <c r="O108" i="12" s="1"/>
  <c r="Q109" i="12"/>
  <c r="U109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F40" i="1" l="1"/>
  <c r="O90" i="12"/>
  <c r="U81" i="12"/>
  <c r="U71" i="12"/>
  <c r="O55" i="12"/>
  <c r="I29" i="12"/>
  <c r="K29" i="12"/>
  <c r="AD111" i="12"/>
  <c r="G39" i="1" s="1"/>
  <c r="G40" i="1" s="1"/>
  <c r="G25" i="1" s="1"/>
  <c r="G26" i="1" s="1"/>
  <c r="O99" i="12"/>
  <c r="I90" i="12"/>
  <c r="M81" i="12"/>
  <c r="Q71" i="12"/>
  <c r="I71" i="12"/>
  <c r="U55" i="12"/>
  <c r="Q39" i="12"/>
  <c r="G23" i="12"/>
  <c r="I51" i="1" s="1"/>
  <c r="K8" i="12"/>
  <c r="Q8" i="12"/>
  <c r="I8" i="12"/>
  <c r="I104" i="12"/>
  <c r="O104" i="12"/>
  <c r="U90" i="12"/>
  <c r="G90" i="12"/>
  <c r="I57" i="1" s="1"/>
  <c r="K81" i="12"/>
  <c r="Q81" i="12"/>
  <c r="K71" i="12"/>
  <c r="I39" i="12"/>
  <c r="K23" i="12"/>
  <c r="O18" i="12"/>
  <c r="I18" i="12"/>
  <c r="O12" i="12"/>
  <c r="K12" i="12"/>
  <c r="G12" i="12"/>
  <c r="I48" i="1" s="1"/>
  <c r="K99" i="12"/>
  <c r="K55" i="12"/>
  <c r="U29" i="12"/>
  <c r="Q18" i="12"/>
  <c r="U8" i="12"/>
  <c r="M109" i="12"/>
  <c r="M108" i="12" s="1"/>
  <c r="U99" i="12"/>
  <c r="O71" i="12"/>
  <c r="G55" i="12"/>
  <c r="I54" i="1" s="1"/>
  <c r="O39" i="12"/>
  <c r="K39" i="12"/>
  <c r="I47" i="1"/>
  <c r="G104" i="12"/>
  <c r="I59" i="1" s="1"/>
  <c r="Q99" i="12"/>
  <c r="M99" i="12"/>
  <c r="K90" i="12"/>
  <c r="Q90" i="12"/>
  <c r="I81" i="12"/>
  <c r="O81" i="12"/>
  <c r="I55" i="12"/>
  <c r="G39" i="12"/>
  <c r="I53" i="1" s="1"/>
  <c r="I61" i="1" s="1"/>
  <c r="U39" i="12"/>
  <c r="Q29" i="12"/>
  <c r="O29" i="12"/>
  <c r="G29" i="12"/>
  <c r="I52" i="1" s="1"/>
  <c r="I23" i="12"/>
  <c r="O23" i="12"/>
  <c r="G18" i="12"/>
  <c r="I50" i="1" s="1"/>
  <c r="M90" i="12"/>
  <c r="M29" i="12"/>
  <c r="M18" i="12"/>
  <c r="M39" i="12"/>
  <c r="M8" i="12"/>
  <c r="G81" i="12"/>
  <c r="I56" i="1" s="1"/>
  <c r="M24" i="12"/>
  <c r="M23" i="12" s="1"/>
  <c r="M74" i="12"/>
  <c r="M71" i="12" s="1"/>
  <c r="M58" i="12"/>
  <c r="M55" i="12" s="1"/>
  <c r="M42" i="12"/>
  <c r="M106" i="12"/>
  <c r="M104" i="12" s="1"/>
  <c r="M11" i="12"/>
  <c r="I16" i="1" l="1"/>
  <c r="I21" i="1" s="1"/>
  <c r="H39" i="1"/>
  <c r="I17" i="1"/>
  <c r="G23" i="1"/>
  <c r="G28" i="1"/>
  <c r="G111" i="12"/>
  <c r="G24" i="1" l="1"/>
  <c r="G29" i="1" s="1"/>
  <c r="H40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<sst xmlns="http://schemas.openxmlformats.org/spreadsheetml/2006/main" count="570" uniqueCount="289">
  <si>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</si>
  <si>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</si>
  <si>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</si>
  <si>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</si>
  <si>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</si>
  <si>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</si>
  <si>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</si>
  <si>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</si>
  <si>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</si>
  <si>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</si>
  <si>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</si>
  <si>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</si>
  <si>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</si>
  <si>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</si>
  <si>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</si>
  <si>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</si>
  <si>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</si>
  <si>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</si>
  <si>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</si>
  <si>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</si>
  <si>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</si>
  <si>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</si>
  <si>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</si>
  <si>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</si>
  <si>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</si>
  <si>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</si>
  <si>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</si>
  <si>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</si>
  <si>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</si>
  <si>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</si>
  <si>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</si>
  <si>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</si>
  <si>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</si>
  <si>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</si>
  <si>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</si>
  <si>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</si>
  <si>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</si>
  <si>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</si>
  <si>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</si>
  <si>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</si>
  <si>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</si>
  <si>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</si>
  <si>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Rozpočet:</t>
  </si>
  <si>
    <t>Misto</t>
  </si>
  <si>
    <t xml:space="preserve">MĚSTO HODONÍN </t>
  </si>
  <si>
    <t xml:space="preserve">MASARYKOVO NÁMĚSTÍ 53/1 </t>
  </si>
  <si>
    <t>HODONÍN</t>
  </si>
  <si>
    <t>69501</t>
  </si>
  <si>
    <t>STANISLAV JAVORA,ING.</t>
  </si>
  <si>
    <t>RADĚJOV</t>
  </si>
  <si>
    <t>69667</t>
  </si>
  <si>
    <t>Celkem za stavbu</t>
  </si>
  <si>
    <t>CZK</t>
  </si>
  <si>
    <t>Rekapitulace dílů</t>
  </si>
  <si>
    <t>Typ dílu</t>
  </si>
  <si>
    <t>3</t>
  </si>
  <si>
    <t>Svislé a kompletní konstrukce</t>
  </si>
  <si>
    <t>90</t>
  </si>
  <si>
    <t>Přípočty</t>
  </si>
  <si>
    <t>95</t>
  </si>
  <si>
    <t>Dokončovací kce na pozem.stav.</t>
  </si>
  <si>
    <t>97</t>
  </si>
  <si>
    <t>Prorážení otvorů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</si>
  <si>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</si>
  <si>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</si>
  <si>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</si>
  <si>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</si>
  <si>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</si>
  <si>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</si>
  <si>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</si>
  <si>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</si>
  <si>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</si>
  <si>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 UT</t>
  </si>
  <si>
    <t>734</t>
  </si>
  <si>
    <t>Armatury UT</t>
  </si>
  <si>
    <t>735</t>
  </si>
  <si>
    <t>Otopná tělesa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</si>
  <si>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</si>
  <si>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</si>
  <si>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</si>
  <si>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</si>
  <si>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</si>
  <si>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</si>
  <si>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</si>
  <si>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</si>
  <si>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</si>
  <si>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</si>
  <si>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</si>
  <si>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</si>
  <si>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</si>
  <si>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</si>
  <si>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</si>
  <si>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</si>
  <si>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</si>
  <si>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</si>
  <si>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</si>
  <si>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</si>
  <si>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</si>
  <si>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</si>
  <si>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</si>
  <si>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</si>
  <si>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</si>
  <si>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</si>
  <si>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</si>
  <si>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</si>
  <si>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</si>
  <si>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</si>
  <si>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</si>
  <si>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</si>
  <si>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</si>
  <si>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340236211R00</t>
  </si>
  <si>
    <t>Zazdívka otvorů pl.0,09 m2 cihlami, tl.zdi do 10cm</t>
  </si>
  <si>
    <t>kus</t>
  </si>
  <si>
    <t>POL1_0</t>
  </si>
  <si>
    <t>349234831R00</t>
  </si>
  <si>
    <t>Doplnění zdiva drážek a hr.vyspravení podkladu</t>
  </si>
  <si>
    <t>m</t>
  </si>
  <si>
    <t>999281108R00</t>
  </si>
  <si>
    <t>Přesun hmot pro opravy a údržbu do výšky 12 m</t>
  </si>
  <si>
    <t>t</t>
  </si>
  <si>
    <t>900      R02</t>
  </si>
  <si>
    <t xml:space="preserve">HZS v tarifní třídě 5, obhlídka, uzavření větví UT, vypuštění </t>
  </si>
  <si>
    <t>h</t>
  </si>
  <si>
    <t xml:space="preserve">HZS v tarifní třídě 5, obhlídka, uzavření vody, vypuštění </t>
  </si>
  <si>
    <t>900      R04</t>
  </si>
  <si>
    <t>HZS v tř.7, propláchnutí těles, topná zkouška, doregulování</t>
  </si>
  <si>
    <t>952902110R00</t>
  </si>
  <si>
    <t>Čištění zametáním v místnostech a chodbách, průběžné</t>
  </si>
  <si>
    <t>m2</t>
  </si>
  <si>
    <t>974031154R00</t>
  </si>
  <si>
    <t>Vysekání rýh ve zdi cihelné 10 x 15 cm</t>
  </si>
  <si>
    <t>971033231R00</t>
  </si>
  <si>
    <t>Vybourání otv. zeď cihel. 0,0225 m2, tl. 15cm, MVC</t>
  </si>
  <si>
    <t>972011211R00</t>
  </si>
  <si>
    <t>Vybourání otvorů strop prefa pl. 0,09 m2, tl.12 cm</t>
  </si>
  <si>
    <t>979100012RA0</t>
  </si>
  <si>
    <t>Odvoz suti a vyb.hmot do 10 km, vnitrost. 25 m, skládka</t>
  </si>
  <si>
    <t>POL2_0</t>
  </si>
  <si>
    <t>713411111R00</t>
  </si>
  <si>
    <t>Izolace zvuková 1vrstvá, kanalizace návlekem</t>
  </si>
  <si>
    <t>713461121R00</t>
  </si>
  <si>
    <t>Izolace skružemi 10-25mm., 1vrstvá</t>
  </si>
  <si>
    <t>katalog</t>
  </si>
  <si>
    <t>návlek PPEakustik tl.5mm,do  D 50-110mm, nebo plstí , 3bm</t>
  </si>
  <si>
    <t>skruže PPE tl.10mm,do  D 20-32mm, 9bm</t>
  </si>
  <si>
    <t>998713101R00</t>
  </si>
  <si>
    <t>Přesun hmot pro izolace tepelné, výšky do 6 m</t>
  </si>
  <si>
    <t>721171808R00</t>
  </si>
  <si>
    <t>Demontáž potrubí z PVC do D 110 mm</t>
  </si>
  <si>
    <t>721290822R00</t>
  </si>
  <si>
    <t>Přesun vybouraných hmot - kanalizace, H 6 - 12 m</t>
  </si>
  <si>
    <t>Odvoz  vyb.hmot do 10 km, vnitrost. 25 m,  skládka</t>
  </si>
  <si>
    <t>721194105R00</t>
  </si>
  <si>
    <t>Vyvedení odpadních výpustek D 50 x 1,8</t>
  </si>
  <si>
    <t>ks</t>
  </si>
  <si>
    <t>721140913R00</t>
  </si>
  <si>
    <t>Oprava - propojení dosavadního potrubí DN 70</t>
  </si>
  <si>
    <t>721153205R00</t>
  </si>
  <si>
    <t>Potrubí HT připojovací, D 50  mm</t>
  </si>
  <si>
    <t>721153208R00</t>
  </si>
  <si>
    <t>Potrubí HT připojovací a odpadní, D 75 mm</t>
  </si>
  <si>
    <t>721290111R00</t>
  </si>
  <si>
    <t>Zkouška těsnosti kanalizace vodou DN 125, nebo kouřem</t>
  </si>
  <si>
    <t>998721102R00</t>
  </si>
  <si>
    <t>Přesun hmot pro vnitřní kanalizaci, výšky do 12 m</t>
  </si>
  <si>
    <t>722130801R00</t>
  </si>
  <si>
    <t>Demontáž potrubí ocelových závitových DN 25</t>
  </si>
  <si>
    <t>722290822R00</t>
  </si>
  <si>
    <t>Přesun vybouraných hmot - vodovody, H 6 - 12 m</t>
  </si>
  <si>
    <t>Odvoz  vyb.hmot do 10 km, vnitrost. 25 m, skládka</t>
  </si>
  <si>
    <t>722130916R00</t>
  </si>
  <si>
    <t>Oprava-přeřezání ocelové trubky do DN 50</t>
  </si>
  <si>
    <t>722131914R00</t>
  </si>
  <si>
    <t>Oprava-potrubí závitové,vsazení odbočky do DN 25</t>
  </si>
  <si>
    <t>soubor</t>
  </si>
  <si>
    <t>722131933R00</t>
  </si>
  <si>
    <t>Oprava-odpojení a zaslepení potrubí závit. DN 25</t>
  </si>
  <si>
    <t>722178711R00</t>
  </si>
  <si>
    <t>Potrubí plastové, D 20x2,3 mm, S4 / SDR 9, svařované</t>
  </si>
  <si>
    <t>722178712R00</t>
  </si>
  <si>
    <t>Potrubí plastové, D 25x2,8 mm, S4 / SDR 9, svařované</t>
  </si>
  <si>
    <t>722190401R00</t>
  </si>
  <si>
    <t>Vyvedení a upevnění výpustek DN 15</t>
  </si>
  <si>
    <t>734261224R00</t>
  </si>
  <si>
    <t>Šroubení  přímé, G 3/4, pitná voda</t>
  </si>
  <si>
    <t>722202213R00</t>
  </si>
  <si>
    <t>Nástěnka PP-R  D 20xR1/2</t>
  </si>
  <si>
    <t>722280106R00</t>
  </si>
  <si>
    <t>Tlaková zkouška vodovodního potrubí DN 32</t>
  </si>
  <si>
    <t>722290234R00</t>
  </si>
  <si>
    <t>Proplach a dezinfekce vodovod.potrubí DN 80</t>
  </si>
  <si>
    <t>Odběr vzorku, základní rozbor pitné vody, protokol</t>
  </si>
  <si>
    <t>998722102R00</t>
  </si>
  <si>
    <t>Přesun hmot pro vnitřní vodovod, výšky do 12 m</t>
  </si>
  <si>
    <t>725210821R00</t>
  </si>
  <si>
    <t>Demontáž umyvadel bez výtokových armatur</t>
  </si>
  <si>
    <t>725820801R00</t>
  </si>
  <si>
    <t>Demontáž baterie nástěnné do 2x G 3/4</t>
  </si>
  <si>
    <t>725310823R00</t>
  </si>
  <si>
    <t>Demontáž dřezů 2dílných a, záp. uzávěrek</t>
  </si>
  <si>
    <t>725017162R00</t>
  </si>
  <si>
    <t>Umyvadlo na šrouby LYRA Plus , 55 x 45 cm, bílé, ,otvor</t>
  </si>
  <si>
    <t>725829301RT2</t>
  </si>
  <si>
    <t>Montáž baterie umyv.a dřezové stojánkové, včetně baterie, hadiček a roh.kohoutů</t>
  </si>
  <si>
    <t>725860213R00</t>
  </si>
  <si>
    <t>Sifon umyvadlový HL132, D 32, 40 mm</t>
  </si>
  <si>
    <t>725017168R00</t>
  </si>
  <si>
    <t>Kryt sifonu umyvadel LYRA Plus, bílý</t>
  </si>
  <si>
    <t>725299101R00</t>
  </si>
  <si>
    <t>Montáž koupelnových doplňků - mýdelníků, držáků ap</t>
  </si>
  <si>
    <t>koš závěsný 27 l , kyvné uzamyk. víko, lakov. plech</t>
  </si>
  <si>
    <t>podavač pap. ručníků uzamykatelný, role 250m</t>
  </si>
  <si>
    <t>dávkovač mýdla 0,8 l, lakovaný plech</t>
  </si>
  <si>
    <t>deska odkládací toaletní, keramická na šrouby, 600x150mm</t>
  </si>
  <si>
    <t>zrdcadlo jednoduché 500x400mm, na šrouby</t>
  </si>
  <si>
    <t>998725102R00</t>
  </si>
  <si>
    <t>Přesun hmot pro zařizovací předměty, výšky do 12 m, mont+demont</t>
  </si>
  <si>
    <t>733110806R00</t>
  </si>
  <si>
    <t>Demontáž potrubí ocelového závitového do DN 15-32</t>
  </si>
  <si>
    <t>733890803R00</t>
  </si>
  <si>
    <t>Přemístění vybouraných hmot - potrubí, H 6 - 24 m</t>
  </si>
  <si>
    <t>733123912R00</t>
  </si>
  <si>
    <t>Svařovaný spoj potrubí ocelového hladkého D 25 mm</t>
  </si>
  <si>
    <t>733111104R00</t>
  </si>
  <si>
    <t>Potrubí závitové bezešvé běžné nízkotlaké DN 20</t>
  </si>
  <si>
    <t>733111103R00</t>
  </si>
  <si>
    <t>Potrubí závitové bezešvé běžné nízkotlaké DN 15</t>
  </si>
  <si>
    <t>733113113R00</t>
  </si>
  <si>
    <t>Příplatek za zhotovení přípojky DN 15</t>
  </si>
  <si>
    <t>733191111R00</t>
  </si>
  <si>
    <t>Manžety prostupové pro trubky do DN 20</t>
  </si>
  <si>
    <t>733190106R00</t>
  </si>
  <si>
    <t>Tlaková zkouška potrubí  DN 32</t>
  </si>
  <si>
    <t>998733101R00</t>
  </si>
  <si>
    <t>Přesun hmot pro rozvody potrubí, výšky do 6 m</t>
  </si>
  <si>
    <t>734209115R00</t>
  </si>
  <si>
    <t>Demont/Mont armatur radiát do G 3/4, měřičů tepla a hlavic</t>
  </si>
  <si>
    <t>734221672RT3</t>
  </si>
  <si>
    <t>Hlavice ovládání ventilů termostatické , s jištěním a aretací</t>
  </si>
  <si>
    <t>Šroubení  rad. přímé, G 1/2</t>
  </si>
  <si>
    <t>734211113R00</t>
  </si>
  <si>
    <t>Ventily odvzdušňovací ot.těles V 4320, G 3/8"</t>
  </si>
  <si>
    <t>734291962R00</t>
  </si>
  <si>
    <t xml:space="preserve">Hlavice ovládání term.ventilů ruční </t>
  </si>
  <si>
    <t>termostatická hlavice radiátorová, s kapilárou 1m a čidlem</t>
  </si>
  <si>
    <t>nabídka</t>
  </si>
  <si>
    <t>Montáž a nastavení, poměrového měřiše tepla</t>
  </si>
  <si>
    <t>998734103R00</t>
  </si>
  <si>
    <t>Přesun hmot pro armatury, výšky do 24 m</t>
  </si>
  <si>
    <t>735111350R00</t>
  </si>
  <si>
    <t>Tělesa otopná litinová Kalor+zákl.nátěr, 500/160</t>
  </si>
  <si>
    <t>735494811R00</t>
  </si>
  <si>
    <t xml:space="preserve">Vypuštění vody z otopných těles </t>
  </si>
  <si>
    <t>735890803R00</t>
  </si>
  <si>
    <t>Přemístění otop. těles k nátěru, H 6 - 12 m</t>
  </si>
  <si>
    <t>Přemístění otop. těles na místo, H 6 - 12 m</t>
  </si>
  <si>
    <t>735117110R00</t>
  </si>
  <si>
    <t>Odpojení a připojení těles po nátěru</t>
  </si>
  <si>
    <t>735111810R00</t>
  </si>
  <si>
    <t>Demontáž těles otopných litinových článkových</t>
  </si>
  <si>
    <t>735291800R00</t>
  </si>
  <si>
    <t>Demontáž konzol otopných těles do odpadu</t>
  </si>
  <si>
    <t>998735103R00</t>
  </si>
  <si>
    <t>Přesun hmot pro otopná tělesa, výšky do 12 m</t>
  </si>
  <si>
    <t>767995102R00</t>
  </si>
  <si>
    <t>D+M konzol a závěsů, objímek, vytápění</t>
  </si>
  <si>
    <t>kg</t>
  </si>
  <si>
    <t>D+M konzol a závěsů, objímek, vodovod</t>
  </si>
  <si>
    <t>D+M konzol a závěsů, objímek, kanalizace</t>
  </si>
  <si>
    <t>998767101R00</t>
  </si>
  <si>
    <t>Přesun hmot pro zámečnické konstr., výšky do 6 m</t>
  </si>
  <si>
    <t>783222100R00</t>
  </si>
  <si>
    <t>Nátěr syntetický kovových konstrukcí dvojnásobný</t>
  </si>
  <si>
    <t>783322120R00</t>
  </si>
  <si>
    <t>Nátěr syntetický ocel. radiát. článků 1x +1x email</t>
  </si>
  <si>
    <t>783424140R00</t>
  </si>
  <si>
    <t>Nátěr syntetický potrubí do DN 50 mm  2x, původní</t>
  </si>
  <si>
    <t>VRN1</t>
  </si>
  <si>
    <t>Zařízení staveniště 1%</t>
  </si>
  <si>
    <t xml:space="preserve"> </t>
  </si>
  <si>
    <t>POL99_0</t>
  </si>
  <si>
    <t/>
  </si>
  <si>
    <t>SUM</t>
  </si>
  <si>
    <t>POPUZIV</t>
  </si>
  <si>
    <t>END</t>
  </si>
  <si>
    <t xml:space="preserve">                             VODOVOD, KANALIZACE, ÚT </t>
  </si>
  <si>
    <t xml:space="preserve"> STAVEBNÍ ÚPRAVY ZKUŠEBNY LDO V OBJEKTU HORNÍ VALY 2 V HODONÍNĚ</t>
  </si>
  <si>
    <t>Soupis prací</t>
  </si>
  <si>
    <t xml:space="preserve">                             VODOVOD, KANALIZACE, ÚT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</si>
</sst>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M33" sqref="M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287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286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43</v>
      </c>
      <c r="C3" s="84"/>
      <c r="D3" s="269" t="s">
        <v>285</v>
      </c>
      <c r="E3" s="270"/>
      <c r="F3" s="270"/>
      <c r="G3" s="270"/>
      <c r="H3" s="270"/>
      <c r="I3" s="270"/>
      <c r="J3" s="271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44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45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47</v>
      </c>
      <c r="D7" s="80" t="s">
        <v>46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 t="s">
        <v>48</v>
      </c>
      <c r="E11" s="223"/>
      <c r="F11" s="223"/>
      <c r="G11" s="22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2" t="s">
        <v>49</v>
      </c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50</v>
      </c>
      <c r="D13" s="243" t="s">
        <v>49</v>
      </c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SUMIF(F47:F60,A16,I47:I60)+SUMIF(F47:F60,"PSU",I47:I60)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SUMIF(F47:F60,A17,I47:I60)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SUMIF(F47:F60,A18,I47:I60)</f>
        <v>0</v>
      </c>
      <c r="J18" s="221"/>
    </row>
    <row r="19" spans="1:10" ht="23.25" customHeight="1" x14ac:dyDescent="0.2">
      <c r="A19" s="141" t="s">
        <v>81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SUMIF(F47:F60,A19,I47:I60)</f>
        <v>0</v>
      </c>
      <c r="J19" s="221"/>
    </row>
    <row r="20" spans="1:10" ht="23.25" customHeight="1" x14ac:dyDescent="0.2">
      <c r="A20" s="141" t="s">
        <v>82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SUMIF(F47:F60,A20,I47:I60)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07"/>
      <c r="D39" s="208"/>
      <c r="E39" s="208"/>
      <c r="F39" s="108">
        <f>' Pol'!AC111</f>
        <v>0</v>
      </c>
      <c r="G39" s="109">
        <f>' Pol'!AD111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9" t="s">
        <v>51</v>
      </c>
      <c r="C40" s="210"/>
      <c r="D40" s="210"/>
      <c r="E40" s="21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53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54</v>
      </c>
      <c r="G46" s="129"/>
      <c r="H46" s="129"/>
      <c r="I46" s="212" t="s">
        <v>28</v>
      </c>
      <c r="J46" s="212"/>
    </row>
    <row r="47" spans="1:10" ht="25.5" customHeight="1" x14ac:dyDescent="0.2">
      <c r="A47" s="122"/>
      <c r="B47" s="130" t="s">
        <v>55</v>
      </c>
      <c r="C47" s="214" t="s">
        <v>56</v>
      </c>
      <c r="D47" s="215"/>
      <c r="E47" s="215"/>
      <c r="F47" s="132" t="s">
        <v>23</v>
      </c>
      <c r="G47" s="133"/>
      <c r="H47" s="133"/>
      <c r="I47" s="213">
        <f>' Pol'!G8</f>
        <v>0</v>
      </c>
      <c r="J47" s="213"/>
    </row>
    <row r="48" spans="1:10" ht="25.5" customHeight="1" x14ac:dyDescent="0.2">
      <c r="A48" s="122"/>
      <c r="B48" s="124" t="s">
        <v>57</v>
      </c>
      <c r="C48" s="202" t="s">
        <v>58</v>
      </c>
      <c r="D48" s="203"/>
      <c r="E48" s="203"/>
      <c r="F48" s="134" t="s">
        <v>23</v>
      </c>
      <c r="G48" s="135"/>
      <c r="H48" s="135"/>
      <c r="I48" s="201">
        <f>' Pol'!G12</f>
        <v>0</v>
      </c>
      <c r="J48" s="201"/>
    </row>
    <row r="49" spans="1:10" ht="25.5" customHeight="1" x14ac:dyDescent="0.2">
      <c r="A49" s="122"/>
      <c r="B49" s="124" t="s">
        <v>59</v>
      </c>
      <c r="C49" s="202" t="s">
        <v>60</v>
      </c>
      <c r="D49" s="203"/>
      <c r="E49" s="203"/>
      <c r="F49" s="134" t="s">
        <v>23</v>
      </c>
      <c r="G49" s="135"/>
      <c r="H49" s="135"/>
      <c r="I49" s="201">
        <f>' Pol'!G16</f>
        <v>0</v>
      </c>
      <c r="J49" s="201"/>
    </row>
    <row r="50" spans="1:10" ht="25.5" customHeight="1" x14ac:dyDescent="0.2">
      <c r="A50" s="122"/>
      <c r="B50" s="124" t="s">
        <v>61</v>
      </c>
      <c r="C50" s="202" t="s">
        <v>62</v>
      </c>
      <c r="D50" s="203"/>
      <c r="E50" s="203"/>
      <c r="F50" s="134" t="s">
        <v>23</v>
      </c>
      <c r="G50" s="135"/>
      <c r="H50" s="135"/>
      <c r="I50" s="201">
        <f>' Pol'!G18</f>
        <v>0</v>
      </c>
      <c r="J50" s="201"/>
    </row>
    <row r="51" spans="1:10" ht="25.5" customHeight="1" x14ac:dyDescent="0.2">
      <c r="A51" s="122"/>
      <c r="B51" s="124" t="s">
        <v>63</v>
      </c>
      <c r="C51" s="202" t="s">
        <v>64</v>
      </c>
      <c r="D51" s="203"/>
      <c r="E51" s="203"/>
      <c r="F51" s="134" t="s">
        <v>24</v>
      </c>
      <c r="G51" s="135"/>
      <c r="H51" s="135"/>
      <c r="I51" s="201">
        <f>' Pol'!G23</f>
        <v>0</v>
      </c>
      <c r="J51" s="201"/>
    </row>
    <row r="52" spans="1:10" ht="25.5" customHeight="1" x14ac:dyDescent="0.2">
      <c r="A52" s="122"/>
      <c r="B52" s="124" t="s">
        <v>65</v>
      </c>
      <c r="C52" s="202" t="s">
        <v>66</v>
      </c>
      <c r="D52" s="203"/>
      <c r="E52" s="203"/>
      <c r="F52" s="134" t="s">
        <v>24</v>
      </c>
      <c r="G52" s="135"/>
      <c r="H52" s="135"/>
      <c r="I52" s="201">
        <f>' Pol'!G29</f>
        <v>0</v>
      </c>
      <c r="J52" s="201"/>
    </row>
    <row r="53" spans="1:10" ht="25.5" customHeight="1" x14ac:dyDescent="0.2">
      <c r="A53" s="122"/>
      <c r="B53" s="124" t="s">
        <v>67</v>
      </c>
      <c r="C53" s="202" t="s">
        <v>68</v>
      </c>
      <c r="D53" s="203"/>
      <c r="E53" s="203"/>
      <c r="F53" s="134" t="s">
        <v>24</v>
      </c>
      <c r="G53" s="135"/>
      <c r="H53" s="135"/>
      <c r="I53" s="201">
        <f>' Pol'!G39</f>
        <v>0</v>
      </c>
      <c r="J53" s="201"/>
    </row>
    <row r="54" spans="1:10" ht="25.5" customHeight="1" x14ac:dyDescent="0.2">
      <c r="A54" s="122"/>
      <c r="B54" s="124" t="s">
        <v>69</v>
      </c>
      <c r="C54" s="202" t="s">
        <v>70</v>
      </c>
      <c r="D54" s="203"/>
      <c r="E54" s="203"/>
      <c r="F54" s="134" t="s">
        <v>24</v>
      </c>
      <c r="G54" s="135"/>
      <c r="H54" s="135"/>
      <c r="I54" s="201">
        <f>' Pol'!G55</f>
        <v>0</v>
      </c>
      <c r="J54" s="201"/>
    </row>
    <row r="55" spans="1:10" ht="25.5" customHeight="1" x14ac:dyDescent="0.2">
      <c r="A55" s="122"/>
      <c r="B55" s="124" t="s">
        <v>71</v>
      </c>
      <c r="C55" s="202" t="s">
        <v>72</v>
      </c>
      <c r="D55" s="203"/>
      <c r="E55" s="203"/>
      <c r="F55" s="134" t="s">
        <v>24</v>
      </c>
      <c r="G55" s="135"/>
      <c r="H55" s="135"/>
      <c r="I55" s="201">
        <f>' Pol'!G71</f>
        <v>0</v>
      </c>
      <c r="J55" s="201"/>
    </row>
    <row r="56" spans="1:10" ht="25.5" customHeight="1" x14ac:dyDescent="0.2">
      <c r="A56" s="122"/>
      <c r="B56" s="124" t="s">
        <v>73</v>
      </c>
      <c r="C56" s="202" t="s">
        <v>74</v>
      </c>
      <c r="D56" s="203"/>
      <c r="E56" s="203"/>
      <c r="F56" s="134" t="s">
        <v>24</v>
      </c>
      <c r="G56" s="135"/>
      <c r="H56" s="135"/>
      <c r="I56" s="201">
        <f>' Pol'!G81</f>
        <v>0</v>
      </c>
      <c r="J56" s="201"/>
    </row>
    <row r="57" spans="1:10" ht="25.5" customHeight="1" x14ac:dyDescent="0.2">
      <c r="A57" s="122"/>
      <c r="B57" s="124" t="s">
        <v>75</v>
      </c>
      <c r="C57" s="202" t="s">
        <v>76</v>
      </c>
      <c r="D57" s="203"/>
      <c r="E57" s="203"/>
      <c r="F57" s="134" t="s">
        <v>24</v>
      </c>
      <c r="G57" s="135"/>
      <c r="H57" s="135"/>
      <c r="I57" s="201">
        <f>' Pol'!G90</f>
        <v>0</v>
      </c>
      <c r="J57" s="201"/>
    </row>
    <row r="58" spans="1:10" ht="25.5" customHeight="1" x14ac:dyDescent="0.2">
      <c r="A58" s="122"/>
      <c r="B58" s="124" t="s">
        <v>77</v>
      </c>
      <c r="C58" s="202" t="s">
        <v>78</v>
      </c>
      <c r="D58" s="203"/>
      <c r="E58" s="203"/>
      <c r="F58" s="134" t="s">
        <v>24</v>
      </c>
      <c r="G58" s="135"/>
      <c r="H58" s="135"/>
      <c r="I58" s="201">
        <f>' Pol'!G99</f>
        <v>0</v>
      </c>
      <c r="J58" s="201"/>
    </row>
    <row r="59" spans="1:10" ht="25.5" customHeight="1" x14ac:dyDescent="0.2">
      <c r="A59" s="122"/>
      <c r="B59" s="124" t="s">
        <v>79</v>
      </c>
      <c r="C59" s="202" t="s">
        <v>80</v>
      </c>
      <c r="D59" s="203"/>
      <c r="E59" s="203"/>
      <c r="F59" s="134" t="s">
        <v>24</v>
      </c>
      <c r="G59" s="135"/>
      <c r="H59" s="135"/>
      <c r="I59" s="201">
        <f>' Pol'!G104</f>
        <v>0</v>
      </c>
      <c r="J59" s="201"/>
    </row>
    <row r="60" spans="1:10" ht="25.5" customHeight="1" x14ac:dyDescent="0.2">
      <c r="A60" s="122"/>
      <c r="B60" s="131" t="s">
        <v>81</v>
      </c>
      <c r="C60" s="205" t="s">
        <v>26</v>
      </c>
      <c r="D60" s="206"/>
      <c r="E60" s="206"/>
      <c r="F60" s="136" t="s">
        <v>81</v>
      </c>
      <c r="G60" s="137"/>
      <c r="H60" s="137"/>
      <c r="I60" s="204">
        <f>' Pol'!G108</f>
        <v>0</v>
      </c>
      <c r="J60" s="204"/>
    </row>
    <row r="61" spans="1:10" ht="25.5" customHeight="1" x14ac:dyDescent="0.2">
      <c r="A61" s="123"/>
      <c r="B61" s="127" t="s">
        <v>1</v>
      </c>
      <c r="C61" s="127"/>
      <c r="D61" s="128"/>
      <c r="E61" s="128"/>
      <c r="F61" s="138"/>
      <c r="G61" s="139"/>
      <c r="H61" s="139"/>
      <c r="I61" s="200">
        <f>SUM(I47:I60)</f>
        <v>0</v>
      </c>
      <c r="J61" s="200"/>
    </row>
    <row r="62" spans="1:10" x14ac:dyDescent="0.2">
      <c r="F62" s="140"/>
      <c r="G62" s="96"/>
      <c r="H62" s="140"/>
      <c r="I62" s="96"/>
      <c r="J62" s="96"/>
    </row>
    <row r="63" spans="1:10" x14ac:dyDescent="0.2">
      <c r="F63" s="140"/>
      <c r="G63" s="96"/>
      <c r="H63" s="140"/>
      <c r="I63" s="96"/>
      <c r="J63" s="96"/>
    </row>
    <row r="64" spans="1:10" x14ac:dyDescent="0.2">
      <c r="F64" s="140"/>
      <c r="G64" s="96"/>
      <c r="H64" s="140"/>
      <c r="I64" s="96"/>
      <c r="J64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61:J61"/>
    <mergeCell ref="I58:J58"/>
    <mergeCell ref="C58:E58"/>
    <mergeCell ref="I59:J59"/>
    <mergeCell ref="C59:E59"/>
    <mergeCell ref="I60:J60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9" t="s">
        <v>41</v>
      </c>
      <c r="B2" s="78"/>
      <c r="C2" s="246"/>
      <c r="D2" s="246"/>
      <c r="E2" s="246"/>
      <c r="F2" s="246"/>
      <c r="G2" s="247"/>
    </row>
    <row r="3" spans="1:7" ht="24.95" hidden="1" customHeight="1" x14ac:dyDescent="0.2">
      <c r="A3" s="79" t="s">
        <v>7</v>
      </c>
      <c r="B3" s="78"/>
      <c r="C3" s="246"/>
      <c r="D3" s="246"/>
      <c r="E3" s="246"/>
      <c r="F3" s="246"/>
      <c r="G3" s="247"/>
    </row>
    <row r="4" spans="1:7" ht="24.95" hidden="1" customHeight="1" x14ac:dyDescent="0.2">
      <c r="A4" s="79" t="s">
        <v>8</v>
      </c>
      <c r="B4" s="78"/>
      <c r="C4" s="246"/>
      <c r="D4" s="246"/>
      <c r="E4" s="246"/>
      <c r="F4" s="246"/>
      <c r="G4" s="24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1"/>
  <sheetViews>
    <sheetView workbookViewId="0">
      <selection activeCell="W7" sqref="W7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8" t="s">
        <v>287</v>
      </c>
      <c r="B1" s="248"/>
      <c r="C1" s="248"/>
      <c r="D1" s="248"/>
      <c r="E1" s="248"/>
      <c r="F1" s="248"/>
      <c r="G1" s="248"/>
      <c r="AE1" t="s">
        <v>84</v>
      </c>
    </row>
    <row r="2" spans="1:60" ht="24.95" customHeight="1" x14ac:dyDescent="0.2">
      <c r="A2" s="145" t="s">
        <v>83</v>
      </c>
      <c r="B2" s="143"/>
      <c r="C2" s="249" t="s">
        <v>286</v>
      </c>
      <c r="D2" s="250"/>
      <c r="E2" s="250"/>
      <c r="F2" s="250"/>
      <c r="G2" s="251"/>
      <c r="AE2" t="s">
        <v>85</v>
      </c>
    </row>
    <row r="3" spans="1:60" ht="24.95" customHeight="1" x14ac:dyDescent="0.2">
      <c r="A3" s="146" t="s">
        <v>7</v>
      </c>
      <c r="B3" s="144"/>
      <c r="C3" s="252" t="s">
        <v>288</v>
      </c>
      <c r="D3" s="253"/>
      <c r="E3" s="253"/>
      <c r="F3" s="253"/>
      <c r="G3" s="254"/>
      <c r="AE3" t="s">
        <v>86</v>
      </c>
    </row>
    <row r="4" spans="1:60" ht="24.95" hidden="1" customHeight="1" x14ac:dyDescent="0.2">
      <c r="A4" s="146" t="s">
        <v>8</v>
      </c>
      <c r="B4" s="144"/>
      <c r="C4" s="252"/>
      <c r="D4" s="253"/>
      <c r="E4" s="253"/>
      <c r="F4" s="253"/>
      <c r="G4" s="254"/>
      <c r="AE4" t="s">
        <v>87</v>
      </c>
    </row>
    <row r="5" spans="1:60" hidden="1" x14ac:dyDescent="0.2">
      <c r="A5" s="147" t="s">
        <v>88</v>
      </c>
      <c r="B5" s="148"/>
      <c r="C5" s="149"/>
      <c r="D5" s="150"/>
      <c r="E5" s="150"/>
      <c r="F5" s="150"/>
      <c r="G5" s="151"/>
      <c r="AE5" t="s">
        <v>89</v>
      </c>
    </row>
    <row r="7" spans="1:60" ht="38.25" x14ac:dyDescent="0.2">
      <c r="A7" s="156" t="s">
        <v>90</v>
      </c>
      <c r="B7" s="157" t="s">
        <v>91</v>
      </c>
      <c r="C7" s="157" t="s">
        <v>92</v>
      </c>
      <c r="D7" s="156" t="s">
        <v>93</v>
      </c>
      <c r="E7" s="156" t="s">
        <v>94</v>
      </c>
      <c r="F7" s="152" t="s">
        <v>95</v>
      </c>
      <c r="G7" s="173" t="s">
        <v>28</v>
      </c>
      <c r="H7" s="174" t="s">
        <v>29</v>
      </c>
      <c r="I7" s="174" t="s">
        <v>96</v>
      </c>
      <c r="J7" s="174" t="s">
        <v>30</v>
      </c>
      <c r="K7" s="174" t="s">
        <v>97</v>
      </c>
      <c r="L7" s="174" t="s">
        <v>98</v>
      </c>
      <c r="M7" s="174" t="s">
        <v>99</v>
      </c>
      <c r="N7" s="174" t="s">
        <v>100</v>
      </c>
      <c r="O7" s="174" t="s">
        <v>101</v>
      </c>
      <c r="P7" s="174" t="s">
        <v>102</v>
      </c>
      <c r="Q7" s="174" t="s">
        <v>103</v>
      </c>
      <c r="R7" s="174" t="s">
        <v>104</v>
      </c>
      <c r="S7" s="174" t="s">
        <v>105</v>
      </c>
      <c r="T7" s="174" t="s">
        <v>106</v>
      </c>
      <c r="U7" s="159" t="s">
        <v>107</v>
      </c>
    </row>
    <row r="8" spans="1:60" x14ac:dyDescent="0.2">
      <c r="A8" s="175" t="s">
        <v>108</v>
      </c>
      <c r="B8" s="176" t="s">
        <v>55</v>
      </c>
      <c r="C8" s="177" t="s">
        <v>56</v>
      </c>
      <c r="D8" s="178"/>
      <c r="E8" s="179"/>
      <c r="F8" s="180"/>
      <c r="G8" s="180">
        <f>SUMIF(AE9:AE11,"&lt;&gt;NOR",G9:G11)</f>
        <v>0</v>
      </c>
      <c r="H8" s="180"/>
      <c r="I8" s="180">
        <f>SUM(I9:I11)</f>
        <v>0</v>
      </c>
      <c r="J8" s="180"/>
      <c r="K8" s="180">
        <f>SUM(K9:K11)</f>
        <v>0</v>
      </c>
      <c r="L8" s="180"/>
      <c r="M8" s="180">
        <f>SUM(M9:M11)</f>
        <v>0</v>
      </c>
      <c r="N8" s="158"/>
      <c r="O8" s="158">
        <f>SUM(O9:O11)</f>
        <v>0.15637999999999999</v>
      </c>
      <c r="P8" s="158"/>
      <c r="Q8" s="158">
        <f>SUM(Q9:Q11)</f>
        <v>0</v>
      </c>
      <c r="R8" s="158"/>
      <c r="S8" s="158"/>
      <c r="T8" s="175"/>
      <c r="U8" s="158">
        <f>SUM(U9:U11)</f>
        <v>2.08</v>
      </c>
      <c r="AE8" t="s">
        <v>109</v>
      </c>
    </row>
    <row r="9" spans="1:60" outlineLevel="1" x14ac:dyDescent="0.2">
      <c r="A9" s="154">
        <v>1</v>
      </c>
      <c r="B9" s="160" t="s">
        <v>110</v>
      </c>
      <c r="C9" s="193" t="s">
        <v>111</v>
      </c>
      <c r="D9" s="162" t="s">
        <v>112</v>
      </c>
      <c r="E9" s="168">
        <v>2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3">
        <v>1.4189999999999999E-2</v>
      </c>
      <c r="O9" s="163">
        <f>ROUND(E9*N9,5)</f>
        <v>2.8379999999999999E-2</v>
      </c>
      <c r="P9" s="163">
        <v>0</v>
      </c>
      <c r="Q9" s="163">
        <f>ROUND(E9*P9,5)</f>
        <v>0</v>
      </c>
      <c r="R9" s="163"/>
      <c r="S9" s="163"/>
      <c r="T9" s="164">
        <v>0.26100000000000001</v>
      </c>
      <c r="U9" s="163">
        <f>ROUND(E9*T9,2)</f>
        <v>0.52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113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>
        <v>2</v>
      </c>
      <c r="B10" s="160" t="s">
        <v>114</v>
      </c>
      <c r="C10" s="193" t="s">
        <v>115</v>
      </c>
      <c r="D10" s="162" t="s">
        <v>116</v>
      </c>
      <c r="E10" s="168">
        <v>2</v>
      </c>
      <c r="F10" s="170"/>
      <c r="G10" s="171">
        <f>ROUND(E10*F10,2)</f>
        <v>0</v>
      </c>
      <c r="H10" s="170"/>
      <c r="I10" s="171">
        <f>ROUND(E10*H10,2)</f>
        <v>0</v>
      </c>
      <c r="J10" s="170"/>
      <c r="K10" s="171">
        <f>ROUND(E10*J10,2)</f>
        <v>0</v>
      </c>
      <c r="L10" s="171">
        <v>21</v>
      </c>
      <c r="M10" s="171">
        <f>G10*(1+L10/100)</f>
        <v>0</v>
      </c>
      <c r="N10" s="163">
        <v>6.4000000000000001E-2</v>
      </c>
      <c r="O10" s="163">
        <f>ROUND(E10*N10,5)</f>
        <v>0.128</v>
      </c>
      <c r="P10" s="163">
        <v>0</v>
      </c>
      <c r="Q10" s="163">
        <f>ROUND(E10*P10,5)</f>
        <v>0</v>
      </c>
      <c r="R10" s="163"/>
      <c r="S10" s="163"/>
      <c r="T10" s="164">
        <v>0.63</v>
      </c>
      <c r="U10" s="163">
        <f>ROUND(E10*T10,2)</f>
        <v>1.26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113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3</v>
      </c>
      <c r="B11" s="160" t="s">
        <v>117</v>
      </c>
      <c r="C11" s="193" t="s">
        <v>118</v>
      </c>
      <c r="D11" s="162" t="s">
        <v>119</v>
      </c>
      <c r="E11" s="168">
        <v>0.157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63">
        <v>0</v>
      </c>
      <c r="O11" s="163">
        <f>ROUND(E11*N11,5)</f>
        <v>0</v>
      </c>
      <c r="P11" s="163">
        <v>0</v>
      </c>
      <c r="Q11" s="163">
        <f>ROUND(E11*P11,5)</f>
        <v>0</v>
      </c>
      <c r="R11" s="163"/>
      <c r="S11" s="163"/>
      <c r="T11" s="164">
        <v>1.8919999999999999</v>
      </c>
      <c r="U11" s="163">
        <f>ROUND(E11*T11,2)</f>
        <v>0.3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113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x14ac:dyDescent="0.2">
      <c r="A12" s="155" t="s">
        <v>108</v>
      </c>
      <c r="B12" s="161" t="s">
        <v>57</v>
      </c>
      <c r="C12" s="194" t="s">
        <v>58</v>
      </c>
      <c r="D12" s="165"/>
      <c r="E12" s="169"/>
      <c r="F12" s="172"/>
      <c r="G12" s="172">
        <f>SUMIF(AE13:AE15,"&lt;&gt;NOR",G13:G15)</f>
        <v>0</v>
      </c>
      <c r="H12" s="172"/>
      <c r="I12" s="172">
        <f>SUM(I13:I15)</f>
        <v>0</v>
      </c>
      <c r="J12" s="172"/>
      <c r="K12" s="172">
        <f>SUM(K13:K15)</f>
        <v>0</v>
      </c>
      <c r="L12" s="172"/>
      <c r="M12" s="172">
        <f>SUM(M13:M15)</f>
        <v>0</v>
      </c>
      <c r="N12" s="166"/>
      <c r="O12" s="166">
        <f>SUM(O13:O15)</f>
        <v>0</v>
      </c>
      <c r="P12" s="166"/>
      <c r="Q12" s="166">
        <f>SUM(Q13:Q15)</f>
        <v>0</v>
      </c>
      <c r="R12" s="166"/>
      <c r="S12" s="166"/>
      <c r="T12" s="167"/>
      <c r="U12" s="166">
        <f>SUM(U13:U15)</f>
        <v>10</v>
      </c>
      <c r="AE12" t="s">
        <v>109</v>
      </c>
    </row>
    <row r="13" spans="1:60" ht="22.5" outlineLevel="1" x14ac:dyDescent="0.2">
      <c r="A13" s="154">
        <v>4</v>
      </c>
      <c r="B13" s="160" t="s">
        <v>120</v>
      </c>
      <c r="C13" s="193" t="s">
        <v>121</v>
      </c>
      <c r="D13" s="162" t="s">
        <v>122</v>
      </c>
      <c r="E13" s="168">
        <v>3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63">
        <v>0</v>
      </c>
      <c r="O13" s="163">
        <f>ROUND(E13*N13,5)</f>
        <v>0</v>
      </c>
      <c r="P13" s="163">
        <v>0</v>
      </c>
      <c r="Q13" s="163">
        <f>ROUND(E13*P13,5)</f>
        <v>0</v>
      </c>
      <c r="R13" s="163"/>
      <c r="S13" s="163"/>
      <c r="T13" s="164">
        <v>1</v>
      </c>
      <c r="U13" s="163">
        <f>ROUND(E13*T13,2)</f>
        <v>3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113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54">
        <v>5</v>
      </c>
      <c r="B14" s="160" t="s">
        <v>120</v>
      </c>
      <c r="C14" s="193" t="s">
        <v>123</v>
      </c>
      <c r="D14" s="162" t="s">
        <v>122</v>
      </c>
      <c r="E14" s="168">
        <v>1</v>
      </c>
      <c r="F14" s="170"/>
      <c r="G14" s="171">
        <f>ROUND(E14*F14,2)</f>
        <v>0</v>
      </c>
      <c r="H14" s="170"/>
      <c r="I14" s="171">
        <f>ROUND(E14*H14,2)</f>
        <v>0</v>
      </c>
      <c r="J14" s="170"/>
      <c r="K14" s="171">
        <f>ROUND(E14*J14,2)</f>
        <v>0</v>
      </c>
      <c r="L14" s="171">
        <v>21</v>
      </c>
      <c r="M14" s="171">
        <f>G14*(1+L14/100)</f>
        <v>0</v>
      </c>
      <c r="N14" s="163">
        <v>0</v>
      </c>
      <c r="O14" s="163">
        <f>ROUND(E14*N14,5)</f>
        <v>0</v>
      </c>
      <c r="P14" s="163">
        <v>0</v>
      </c>
      <c r="Q14" s="163">
        <f>ROUND(E14*P14,5)</f>
        <v>0</v>
      </c>
      <c r="R14" s="163"/>
      <c r="S14" s="163"/>
      <c r="T14" s="164">
        <v>1</v>
      </c>
      <c r="U14" s="163">
        <f>ROUND(E14*T14,2)</f>
        <v>1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113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54">
        <v>6</v>
      </c>
      <c r="B15" s="160" t="s">
        <v>124</v>
      </c>
      <c r="C15" s="193" t="s">
        <v>125</v>
      </c>
      <c r="D15" s="162" t="s">
        <v>122</v>
      </c>
      <c r="E15" s="168">
        <v>6</v>
      </c>
      <c r="F15" s="170"/>
      <c r="G15" s="171">
        <f>ROUND(E15*F15,2)</f>
        <v>0</v>
      </c>
      <c r="H15" s="170"/>
      <c r="I15" s="171">
        <f>ROUND(E15*H15,2)</f>
        <v>0</v>
      </c>
      <c r="J15" s="170"/>
      <c r="K15" s="171">
        <f>ROUND(E15*J15,2)</f>
        <v>0</v>
      </c>
      <c r="L15" s="171">
        <v>21</v>
      </c>
      <c r="M15" s="171">
        <f>G15*(1+L15/100)</f>
        <v>0</v>
      </c>
      <c r="N15" s="163">
        <v>0</v>
      </c>
      <c r="O15" s="163">
        <f>ROUND(E15*N15,5)</f>
        <v>0</v>
      </c>
      <c r="P15" s="163">
        <v>0</v>
      </c>
      <c r="Q15" s="163">
        <f>ROUND(E15*P15,5)</f>
        <v>0</v>
      </c>
      <c r="R15" s="163"/>
      <c r="S15" s="163"/>
      <c r="T15" s="164">
        <v>1</v>
      </c>
      <c r="U15" s="163">
        <f>ROUND(E15*T15,2)</f>
        <v>6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113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x14ac:dyDescent="0.2">
      <c r="A16" s="155" t="s">
        <v>108</v>
      </c>
      <c r="B16" s="161" t="s">
        <v>59</v>
      </c>
      <c r="C16" s="194" t="s">
        <v>60</v>
      </c>
      <c r="D16" s="165"/>
      <c r="E16" s="169"/>
      <c r="F16" s="172"/>
      <c r="G16" s="172">
        <f>SUMIF(AE17:AE17,"&lt;&gt;NOR",G17:G17)</f>
        <v>0</v>
      </c>
      <c r="H16" s="172"/>
      <c r="I16" s="172">
        <f>SUM(I17:I17)</f>
        <v>0</v>
      </c>
      <c r="J16" s="172"/>
      <c r="K16" s="172">
        <f>SUM(K17:K17)</f>
        <v>0</v>
      </c>
      <c r="L16" s="172"/>
      <c r="M16" s="172">
        <f>SUM(M17:M17)</f>
        <v>0</v>
      </c>
      <c r="N16" s="166"/>
      <c r="O16" s="166">
        <f>SUM(O17:O17)</f>
        <v>0</v>
      </c>
      <c r="P16" s="166"/>
      <c r="Q16" s="166">
        <f>SUM(Q17:Q17)</f>
        <v>0</v>
      </c>
      <c r="R16" s="166"/>
      <c r="S16" s="166"/>
      <c r="T16" s="167"/>
      <c r="U16" s="166">
        <f>SUM(U17:U17)</f>
        <v>1.5</v>
      </c>
      <c r="AE16" t="s">
        <v>109</v>
      </c>
    </row>
    <row r="17" spans="1:60" ht="22.5" outlineLevel="1" x14ac:dyDescent="0.2">
      <c r="A17" s="154">
        <v>7</v>
      </c>
      <c r="B17" s="160" t="s">
        <v>126</v>
      </c>
      <c r="C17" s="193" t="s">
        <v>127</v>
      </c>
      <c r="D17" s="162" t="s">
        <v>128</v>
      </c>
      <c r="E17" s="168">
        <v>100</v>
      </c>
      <c r="F17" s="170"/>
      <c r="G17" s="171">
        <f>ROUND(E17*F17,2)</f>
        <v>0</v>
      </c>
      <c r="H17" s="170"/>
      <c r="I17" s="171">
        <f>ROUND(E17*H17,2)</f>
        <v>0</v>
      </c>
      <c r="J17" s="170"/>
      <c r="K17" s="171">
        <f>ROUND(E17*J17,2)</f>
        <v>0</v>
      </c>
      <c r="L17" s="171">
        <v>21</v>
      </c>
      <c r="M17" s="171">
        <f>G17*(1+L17/100)</f>
        <v>0</v>
      </c>
      <c r="N17" s="163">
        <v>0</v>
      </c>
      <c r="O17" s="163">
        <f>ROUND(E17*N17,5)</f>
        <v>0</v>
      </c>
      <c r="P17" s="163">
        <v>0</v>
      </c>
      <c r="Q17" s="163">
        <f>ROUND(E17*P17,5)</f>
        <v>0</v>
      </c>
      <c r="R17" s="163"/>
      <c r="S17" s="163"/>
      <c r="T17" s="164">
        <v>1.4999999999999999E-2</v>
      </c>
      <c r="U17" s="163">
        <f>ROUND(E17*T17,2)</f>
        <v>1.5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113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x14ac:dyDescent="0.2">
      <c r="A18" s="155" t="s">
        <v>108</v>
      </c>
      <c r="B18" s="161" t="s">
        <v>61</v>
      </c>
      <c r="C18" s="194" t="s">
        <v>62</v>
      </c>
      <c r="D18" s="165"/>
      <c r="E18" s="169"/>
      <c r="F18" s="172"/>
      <c r="G18" s="172">
        <f>SUMIF(AE19:AE22,"&lt;&gt;NOR",G19:G22)</f>
        <v>0</v>
      </c>
      <c r="H18" s="172"/>
      <c r="I18" s="172">
        <f>SUM(I19:I22)</f>
        <v>0</v>
      </c>
      <c r="J18" s="172"/>
      <c r="K18" s="172">
        <f>SUM(K19:K22)</f>
        <v>0</v>
      </c>
      <c r="L18" s="172"/>
      <c r="M18" s="172">
        <f>SUM(M19:M22)</f>
        <v>0</v>
      </c>
      <c r="N18" s="166"/>
      <c r="O18" s="166">
        <f>SUM(O19:O22)</f>
        <v>2.2699999999999999E-3</v>
      </c>
      <c r="P18" s="166"/>
      <c r="Q18" s="166">
        <f>SUM(Q19:Q22)</f>
        <v>5.8999999999999997E-2</v>
      </c>
      <c r="R18" s="166"/>
      <c r="S18" s="166"/>
      <c r="T18" s="167"/>
      <c r="U18" s="166">
        <f>SUM(U19:U22)</f>
        <v>1.41</v>
      </c>
      <c r="AE18" t="s">
        <v>109</v>
      </c>
    </row>
    <row r="19" spans="1:60" outlineLevel="1" x14ac:dyDescent="0.2">
      <c r="A19" s="154">
        <v>8</v>
      </c>
      <c r="B19" s="160" t="s">
        <v>129</v>
      </c>
      <c r="C19" s="193" t="s">
        <v>130</v>
      </c>
      <c r="D19" s="162" t="s">
        <v>116</v>
      </c>
      <c r="E19" s="168">
        <v>2</v>
      </c>
      <c r="F19" s="170"/>
      <c r="G19" s="171">
        <f>ROUND(E19*F19,2)</f>
        <v>0</v>
      </c>
      <c r="H19" s="170"/>
      <c r="I19" s="171">
        <f>ROUND(E19*H19,2)</f>
        <v>0</v>
      </c>
      <c r="J19" s="170"/>
      <c r="K19" s="171">
        <f>ROUND(E19*J19,2)</f>
        <v>0</v>
      </c>
      <c r="L19" s="171">
        <v>21</v>
      </c>
      <c r="M19" s="171">
        <f>G19*(1+L19/100)</f>
        <v>0</v>
      </c>
      <c r="N19" s="163">
        <v>4.8999999999999998E-4</v>
      </c>
      <c r="O19" s="163">
        <f>ROUND(E19*N19,5)</f>
        <v>9.7999999999999997E-4</v>
      </c>
      <c r="P19" s="163">
        <v>2.7E-2</v>
      </c>
      <c r="Q19" s="163">
        <f>ROUND(E19*P19,5)</f>
        <v>5.3999999999999999E-2</v>
      </c>
      <c r="R19" s="163"/>
      <c r="S19" s="163"/>
      <c r="T19" s="164">
        <v>0.42199999999999999</v>
      </c>
      <c r="U19" s="163">
        <f>ROUND(E19*T19,2)</f>
        <v>0.84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113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9</v>
      </c>
      <c r="B20" s="160" t="s">
        <v>131</v>
      </c>
      <c r="C20" s="193" t="s">
        <v>132</v>
      </c>
      <c r="D20" s="162" t="s">
        <v>112</v>
      </c>
      <c r="E20" s="168">
        <v>1</v>
      </c>
      <c r="F20" s="170"/>
      <c r="G20" s="171">
        <f>ROUND(E20*F20,2)</f>
        <v>0</v>
      </c>
      <c r="H20" s="170"/>
      <c r="I20" s="171">
        <f>ROUND(E20*H20,2)</f>
        <v>0</v>
      </c>
      <c r="J20" s="170"/>
      <c r="K20" s="171">
        <f>ROUND(E20*J20,2)</f>
        <v>0</v>
      </c>
      <c r="L20" s="171">
        <v>21</v>
      </c>
      <c r="M20" s="171">
        <f>G20*(1+L20/100)</f>
        <v>0</v>
      </c>
      <c r="N20" s="163">
        <v>0</v>
      </c>
      <c r="O20" s="163">
        <f>ROUND(E20*N20,5)</f>
        <v>0</v>
      </c>
      <c r="P20" s="163">
        <v>4.0000000000000001E-3</v>
      </c>
      <c r="Q20" s="163">
        <f>ROUND(E20*P20,5)</f>
        <v>4.0000000000000001E-3</v>
      </c>
      <c r="R20" s="163"/>
      <c r="S20" s="163"/>
      <c r="T20" s="164">
        <v>0.16</v>
      </c>
      <c r="U20" s="163">
        <f>ROUND(E20*T20,2)</f>
        <v>0.16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113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10</v>
      </c>
      <c r="B21" s="160" t="s">
        <v>133</v>
      </c>
      <c r="C21" s="193" t="s">
        <v>134</v>
      </c>
      <c r="D21" s="162" t="s">
        <v>112</v>
      </c>
      <c r="E21" s="168">
        <v>1</v>
      </c>
      <c r="F21" s="170"/>
      <c r="G21" s="171">
        <f>ROUND(E21*F21,2)</f>
        <v>0</v>
      </c>
      <c r="H21" s="170"/>
      <c r="I21" s="171">
        <f>ROUND(E21*H21,2)</f>
        <v>0</v>
      </c>
      <c r="J21" s="170"/>
      <c r="K21" s="171">
        <f>ROUND(E21*J21,2)</f>
        <v>0</v>
      </c>
      <c r="L21" s="171">
        <v>21</v>
      </c>
      <c r="M21" s="171">
        <f>G21*(1+L21/100)</f>
        <v>0</v>
      </c>
      <c r="N21" s="163">
        <v>1.2899999999999999E-3</v>
      </c>
      <c r="O21" s="163">
        <f>ROUND(E21*N21,5)</f>
        <v>1.2899999999999999E-3</v>
      </c>
      <c r="P21" s="163">
        <v>1E-3</v>
      </c>
      <c r="Q21" s="163">
        <f>ROUND(E21*P21,5)</f>
        <v>1E-3</v>
      </c>
      <c r="R21" s="163"/>
      <c r="S21" s="163"/>
      <c r="T21" s="164">
        <v>0.251</v>
      </c>
      <c r="U21" s="163">
        <f>ROUND(E21*T21,2)</f>
        <v>0.25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113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54">
        <v>11</v>
      </c>
      <c r="B22" s="160" t="s">
        <v>135</v>
      </c>
      <c r="C22" s="193" t="s">
        <v>136</v>
      </c>
      <c r="D22" s="162" t="s">
        <v>119</v>
      </c>
      <c r="E22" s="168">
        <v>5.8999999999999997E-2</v>
      </c>
      <c r="F22" s="170"/>
      <c r="G22" s="171">
        <f>ROUND(E22*F22,2)</f>
        <v>0</v>
      </c>
      <c r="H22" s="170"/>
      <c r="I22" s="171">
        <f>ROUND(E22*H22,2)</f>
        <v>0</v>
      </c>
      <c r="J22" s="170"/>
      <c r="K22" s="171">
        <f>ROUND(E22*J22,2)</f>
        <v>0</v>
      </c>
      <c r="L22" s="171">
        <v>21</v>
      </c>
      <c r="M22" s="171">
        <f>G22*(1+L22/100)</f>
        <v>0</v>
      </c>
      <c r="N22" s="163">
        <v>0</v>
      </c>
      <c r="O22" s="163">
        <f>ROUND(E22*N22,5)</f>
        <v>0</v>
      </c>
      <c r="P22" s="163">
        <v>0</v>
      </c>
      <c r="Q22" s="163">
        <f>ROUND(E22*P22,5)</f>
        <v>0</v>
      </c>
      <c r="R22" s="163"/>
      <c r="S22" s="163"/>
      <c r="T22" s="164">
        <v>2.68</v>
      </c>
      <c r="U22" s="163">
        <f>ROUND(E22*T22,2)</f>
        <v>0.16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137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x14ac:dyDescent="0.2">
      <c r="A23" s="155" t="s">
        <v>108</v>
      </c>
      <c r="B23" s="161" t="s">
        <v>63</v>
      </c>
      <c r="C23" s="194" t="s">
        <v>64</v>
      </c>
      <c r="D23" s="165"/>
      <c r="E23" s="169"/>
      <c r="F23" s="172"/>
      <c r="G23" s="172">
        <f>SUMIF(AE24:AE28,"&lt;&gt;NOR",G24:G28)</f>
        <v>0</v>
      </c>
      <c r="H23" s="172"/>
      <c r="I23" s="172">
        <f>SUM(I24:I28)</f>
        <v>0</v>
      </c>
      <c r="J23" s="172"/>
      <c r="K23" s="172">
        <f>SUM(K24:K28)</f>
        <v>0</v>
      </c>
      <c r="L23" s="172"/>
      <c r="M23" s="172">
        <f>SUM(M24:M28)</f>
        <v>0</v>
      </c>
      <c r="N23" s="166"/>
      <c r="O23" s="166">
        <f>SUM(O24:O28)</f>
        <v>1.7100000000000001E-3</v>
      </c>
      <c r="P23" s="166"/>
      <c r="Q23" s="166">
        <f>SUM(Q24:Q28)</f>
        <v>0</v>
      </c>
      <c r="R23" s="166"/>
      <c r="S23" s="166"/>
      <c r="T23" s="167"/>
      <c r="U23" s="166">
        <f>SUM(U24:U28)</f>
        <v>0.5</v>
      </c>
      <c r="AE23" t="s">
        <v>109</v>
      </c>
    </row>
    <row r="24" spans="1:60" outlineLevel="1" x14ac:dyDescent="0.2">
      <c r="A24" s="154">
        <v>12</v>
      </c>
      <c r="B24" s="160" t="s">
        <v>138</v>
      </c>
      <c r="C24" s="193" t="s">
        <v>139</v>
      </c>
      <c r="D24" s="162" t="s">
        <v>128</v>
      </c>
      <c r="E24" s="168">
        <v>0.5</v>
      </c>
      <c r="F24" s="170"/>
      <c r="G24" s="171">
        <f>ROUND(E24*F24,2)</f>
        <v>0</v>
      </c>
      <c r="H24" s="170"/>
      <c r="I24" s="171">
        <f>ROUND(E24*H24,2)</f>
        <v>0</v>
      </c>
      <c r="J24" s="170"/>
      <c r="K24" s="171">
        <f>ROUND(E24*J24,2)</f>
        <v>0</v>
      </c>
      <c r="L24" s="171">
        <v>21</v>
      </c>
      <c r="M24" s="171">
        <f>G24*(1+L24/100)</f>
        <v>0</v>
      </c>
      <c r="N24" s="163">
        <v>5.1000000000000004E-4</v>
      </c>
      <c r="O24" s="163">
        <f>ROUND(E24*N24,5)</f>
        <v>2.5999999999999998E-4</v>
      </c>
      <c r="P24" s="163">
        <v>0</v>
      </c>
      <c r="Q24" s="163">
        <f>ROUND(E24*P24,5)</f>
        <v>0</v>
      </c>
      <c r="R24" s="163"/>
      <c r="S24" s="163"/>
      <c r="T24" s="164">
        <v>0.26700000000000002</v>
      </c>
      <c r="U24" s="163">
        <f>ROUND(E24*T24,2)</f>
        <v>0.13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113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13</v>
      </c>
      <c r="B25" s="160" t="s">
        <v>140</v>
      </c>
      <c r="C25" s="193" t="s">
        <v>141</v>
      </c>
      <c r="D25" s="162" t="s">
        <v>128</v>
      </c>
      <c r="E25" s="168">
        <v>0.6</v>
      </c>
      <c r="F25" s="170"/>
      <c r="G25" s="171">
        <f>ROUND(E25*F25,2)</f>
        <v>0</v>
      </c>
      <c r="H25" s="170"/>
      <c r="I25" s="171">
        <f>ROUND(E25*H25,2)</f>
        <v>0</v>
      </c>
      <c r="J25" s="170"/>
      <c r="K25" s="171">
        <f>ROUND(E25*J25,2)</f>
        <v>0</v>
      </c>
      <c r="L25" s="171">
        <v>21</v>
      </c>
      <c r="M25" s="171">
        <f>G25*(1+L25/100)</f>
        <v>0</v>
      </c>
      <c r="N25" s="163">
        <v>2.0500000000000002E-3</v>
      </c>
      <c r="O25" s="163">
        <f>ROUND(E25*N25,5)</f>
        <v>1.23E-3</v>
      </c>
      <c r="P25" s="163">
        <v>0</v>
      </c>
      <c r="Q25" s="163">
        <f>ROUND(E25*P25,5)</f>
        <v>0</v>
      </c>
      <c r="R25" s="163"/>
      <c r="S25" s="163"/>
      <c r="T25" s="164">
        <v>0.61</v>
      </c>
      <c r="U25" s="163">
        <f>ROUND(E25*T25,2)</f>
        <v>0.37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113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54">
        <v>14</v>
      </c>
      <c r="B26" s="160" t="s">
        <v>142</v>
      </c>
      <c r="C26" s="193" t="s">
        <v>143</v>
      </c>
      <c r="D26" s="162" t="s">
        <v>128</v>
      </c>
      <c r="E26" s="168">
        <v>0.5</v>
      </c>
      <c r="F26" s="170"/>
      <c r="G26" s="171">
        <f>ROUND(E26*F26,2)</f>
        <v>0</v>
      </c>
      <c r="H26" s="170"/>
      <c r="I26" s="171">
        <f>ROUND(E26*H26,2)</f>
        <v>0</v>
      </c>
      <c r="J26" s="170"/>
      <c r="K26" s="171">
        <f>ROUND(E26*J26,2)</f>
        <v>0</v>
      </c>
      <c r="L26" s="171">
        <v>21</v>
      </c>
      <c r="M26" s="171">
        <f>G26*(1+L26/100)</f>
        <v>0</v>
      </c>
      <c r="N26" s="163">
        <v>2.0000000000000001E-4</v>
      </c>
      <c r="O26" s="163">
        <f>ROUND(E26*N26,5)</f>
        <v>1E-4</v>
      </c>
      <c r="P26" s="163">
        <v>0</v>
      </c>
      <c r="Q26" s="163">
        <f>ROUND(E26*P26,5)</f>
        <v>0</v>
      </c>
      <c r="R26" s="163"/>
      <c r="S26" s="163"/>
      <c r="T26" s="164">
        <v>0</v>
      </c>
      <c r="U26" s="163">
        <f>ROUND(E26*T26,2)</f>
        <v>0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137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15</v>
      </c>
      <c r="B27" s="160" t="s">
        <v>142</v>
      </c>
      <c r="C27" s="193" t="s">
        <v>144</v>
      </c>
      <c r="D27" s="162" t="s">
        <v>128</v>
      </c>
      <c r="E27" s="168">
        <v>0.6</v>
      </c>
      <c r="F27" s="170"/>
      <c r="G27" s="171">
        <f>ROUND(E27*F27,2)</f>
        <v>0</v>
      </c>
      <c r="H27" s="170"/>
      <c r="I27" s="171">
        <f>ROUND(E27*H27,2)</f>
        <v>0</v>
      </c>
      <c r="J27" s="170"/>
      <c r="K27" s="171">
        <f>ROUND(E27*J27,2)</f>
        <v>0</v>
      </c>
      <c r="L27" s="171">
        <v>21</v>
      </c>
      <c r="M27" s="171">
        <f>G27*(1+L27/100)</f>
        <v>0</v>
      </c>
      <c r="N27" s="163">
        <v>2.0000000000000001E-4</v>
      </c>
      <c r="O27" s="163">
        <f>ROUND(E27*N27,5)</f>
        <v>1.2E-4</v>
      </c>
      <c r="P27" s="163">
        <v>0</v>
      </c>
      <c r="Q27" s="163">
        <f>ROUND(E27*P27,5)</f>
        <v>0</v>
      </c>
      <c r="R27" s="163"/>
      <c r="S27" s="163"/>
      <c r="T27" s="164">
        <v>0</v>
      </c>
      <c r="U27" s="163">
        <f>ROUND(E27*T27,2)</f>
        <v>0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137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16</v>
      </c>
      <c r="B28" s="160" t="s">
        <v>145</v>
      </c>
      <c r="C28" s="193" t="s">
        <v>146</v>
      </c>
      <c r="D28" s="162" t="s">
        <v>119</v>
      </c>
      <c r="E28" s="168">
        <v>1.6999999999999999E-3</v>
      </c>
      <c r="F28" s="170"/>
      <c r="G28" s="171">
        <f>ROUND(E28*F28,2)</f>
        <v>0</v>
      </c>
      <c r="H28" s="170"/>
      <c r="I28" s="171">
        <f>ROUND(E28*H28,2)</f>
        <v>0</v>
      </c>
      <c r="J28" s="170"/>
      <c r="K28" s="171">
        <f>ROUND(E28*J28,2)</f>
        <v>0</v>
      </c>
      <c r="L28" s="171">
        <v>21</v>
      </c>
      <c r="M28" s="171">
        <f>G28*(1+L28/100)</f>
        <v>0</v>
      </c>
      <c r="N28" s="163">
        <v>0</v>
      </c>
      <c r="O28" s="163">
        <f>ROUND(E28*N28,5)</f>
        <v>0</v>
      </c>
      <c r="P28" s="163">
        <v>0</v>
      </c>
      <c r="Q28" s="163">
        <f>ROUND(E28*P28,5)</f>
        <v>0</v>
      </c>
      <c r="R28" s="163"/>
      <c r="S28" s="163"/>
      <c r="T28" s="164">
        <v>1.74</v>
      </c>
      <c r="U28" s="163">
        <f>ROUND(E28*T28,2)</f>
        <v>0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113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x14ac:dyDescent="0.2">
      <c r="A29" s="155" t="s">
        <v>108</v>
      </c>
      <c r="B29" s="161" t="s">
        <v>65</v>
      </c>
      <c r="C29" s="194" t="s">
        <v>66</v>
      </c>
      <c r="D29" s="165"/>
      <c r="E29" s="169"/>
      <c r="F29" s="172"/>
      <c r="G29" s="172">
        <f>SUMIF(AE30:AE38,"&lt;&gt;NOR",G30:G38)</f>
        <v>0</v>
      </c>
      <c r="H29" s="172"/>
      <c r="I29" s="172">
        <f>SUM(I30:I38)</f>
        <v>0</v>
      </c>
      <c r="J29" s="172"/>
      <c r="K29" s="172">
        <f>SUM(K30:K38)</f>
        <v>0</v>
      </c>
      <c r="L29" s="172"/>
      <c r="M29" s="172">
        <f>SUM(M30:M38)</f>
        <v>0</v>
      </c>
      <c r="N29" s="166"/>
      <c r="O29" s="166">
        <f>SUM(O30:O38)</f>
        <v>5.8399999999999997E-3</v>
      </c>
      <c r="P29" s="166"/>
      <c r="Q29" s="166">
        <f>SUM(Q30:Q38)</f>
        <v>9.9000000000000008E-3</v>
      </c>
      <c r="R29" s="166"/>
      <c r="S29" s="166"/>
      <c r="T29" s="167"/>
      <c r="U29" s="166">
        <f>SUM(U30:U38)</f>
        <v>5.18</v>
      </c>
      <c r="AE29" t="s">
        <v>109</v>
      </c>
    </row>
    <row r="30" spans="1:60" outlineLevel="1" x14ac:dyDescent="0.2">
      <c r="A30" s="154">
        <v>17</v>
      </c>
      <c r="B30" s="160" t="s">
        <v>147</v>
      </c>
      <c r="C30" s="193" t="s">
        <v>148</v>
      </c>
      <c r="D30" s="162" t="s">
        <v>116</v>
      </c>
      <c r="E30" s="168">
        <v>5</v>
      </c>
      <c r="F30" s="170"/>
      <c r="G30" s="171">
        <f t="shared" ref="G30:G38" si="0">ROUND(E30*F30,2)</f>
        <v>0</v>
      </c>
      <c r="H30" s="170"/>
      <c r="I30" s="171">
        <f t="shared" ref="I30:I38" si="1">ROUND(E30*H30,2)</f>
        <v>0</v>
      </c>
      <c r="J30" s="170"/>
      <c r="K30" s="171">
        <f t="shared" ref="K30:K38" si="2">ROUND(E30*J30,2)</f>
        <v>0</v>
      </c>
      <c r="L30" s="171">
        <v>21</v>
      </c>
      <c r="M30" s="171">
        <f t="shared" ref="M30:M38" si="3">G30*(1+L30/100)</f>
        <v>0</v>
      </c>
      <c r="N30" s="163">
        <v>0</v>
      </c>
      <c r="O30" s="163">
        <f t="shared" ref="O30:O38" si="4">ROUND(E30*N30,5)</f>
        <v>0</v>
      </c>
      <c r="P30" s="163">
        <v>1.98E-3</v>
      </c>
      <c r="Q30" s="163">
        <f t="shared" ref="Q30:Q38" si="5">ROUND(E30*P30,5)</f>
        <v>9.9000000000000008E-3</v>
      </c>
      <c r="R30" s="163"/>
      <c r="S30" s="163"/>
      <c r="T30" s="164">
        <v>8.3000000000000004E-2</v>
      </c>
      <c r="U30" s="163">
        <f t="shared" ref="U30:U38" si="6">ROUND(E30*T30,2)</f>
        <v>0.42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113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18</v>
      </c>
      <c r="B31" s="160" t="s">
        <v>149</v>
      </c>
      <c r="C31" s="193" t="s">
        <v>150</v>
      </c>
      <c r="D31" s="162" t="s">
        <v>119</v>
      </c>
      <c r="E31" s="168">
        <v>0.01</v>
      </c>
      <c r="F31" s="170"/>
      <c r="G31" s="171">
        <f t="shared" si="0"/>
        <v>0</v>
      </c>
      <c r="H31" s="170"/>
      <c r="I31" s="171">
        <f t="shared" si="1"/>
        <v>0</v>
      </c>
      <c r="J31" s="170"/>
      <c r="K31" s="171">
        <f t="shared" si="2"/>
        <v>0</v>
      </c>
      <c r="L31" s="171">
        <v>21</v>
      </c>
      <c r="M31" s="171">
        <f t="shared" si="3"/>
        <v>0</v>
      </c>
      <c r="N31" s="163">
        <v>0</v>
      </c>
      <c r="O31" s="163">
        <f t="shared" si="4"/>
        <v>0</v>
      </c>
      <c r="P31" s="163">
        <v>0</v>
      </c>
      <c r="Q31" s="163">
        <f t="shared" si="5"/>
        <v>0</v>
      </c>
      <c r="R31" s="163"/>
      <c r="S31" s="163"/>
      <c r="T31" s="164">
        <v>4.1550000000000002</v>
      </c>
      <c r="U31" s="163">
        <f t="shared" si="6"/>
        <v>0.04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113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19</v>
      </c>
      <c r="B32" s="160" t="s">
        <v>135</v>
      </c>
      <c r="C32" s="193" t="s">
        <v>151</v>
      </c>
      <c r="D32" s="162" t="s">
        <v>119</v>
      </c>
      <c r="E32" s="168">
        <v>0.01</v>
      </c>
      <c r="F32" s="170"/>
      <c r="G32" s="171">
        <f t="shared" si="0"/>
        <v>0</v>
      </c>
      <c r="H32" s="170"/>
      <c r="I32" s="171">
        <f t="shared" si="1"/>
        <v>0</v>
      </c>
      <c r="J32" s="170"/>
      <c r="K32" s="171">
        <f t="shared" si="2"/>
        <v>0</v>
      </c>
      <c r="L32" s="171">
        <v>21</v>
      </c>
      <c r="M32" s="171">
        <f t="shared" si="3"/>
        <v>0</v>
      </c>
      <c r="N32" s="163">
        <v>0</v>
      </c>
      <c r="O32" s="163">
        <f t="shared" si="4"/>
        <v>0</v>
      </c>
      <c r="P32" s="163">
        <v>0</v>
      </c>
      <c r="Q32" s="163">
        <f t="shared" si="5"/>
        <v>0</v>
      </c>
      <c r="R32" s="163"/>
      <c r="S32" s="163"/>
      <c r="T32" s="164">
        <v>2.68</v>
      </c>
      <c r="U32" s="163">
        <f t="shared" si="6"/>
        <v>0.03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137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20</v>
      </c>
      <c r="B33" s="160" t="s">
        <v>152</v>
      </c>
      <c r="C33" s="193" t="s">
        <v>153</v>
      </c>
      <c r="D33" s="162" t="s">
        <v>154</v>
      </c>
      <c r="E33" s="168">
        <v>1</v>
      </c>
      <c r="F33" s="170"/>
      <c r="G33" s="171">
        <f t="shared" si="0"/>
        <v>0</v>
      </c>
      <c r="H33" s="170"/>
      <c r="I33" s="171">
        <f t="shared" si="1"/>
        <v>0</v>
      </c>
      <c r="J33" s="170"/>
      <c r="K33" s="171">
        <f t="shared" si="2"/>
        <v>0</v>
      </c>
      <c r="L33" s="171">
        <v>21</v>
      </c>
      <c r="M33" s="171">
        <f t="shared" si="3"/>
        <v>0</v>
      </c>
      <c r="N33" s="163">
        <v>0</v>
      </c>
      <c r="O33" s="163">
        <f t="shared" si="4"/>
        <v>0</v>
      </c>
      <c r="P33" s="163">
        <v>0</v>
      </c>
      <c r="Q33" s="163">
        <f t="shared" si="5"/>
        <v>0</v>
      </c>
      <c r="R33" s="163"/>
      <c r="S33" s="163"/>
      <c r="T33" s="164">
        <v>0.17399999999999999</v>
      </c>
      <c r="U33" s="163">
        <f t="shared" si="6"/>
        <v>0.17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113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21</v>
      </c>
      <c r="B34" s="160" t="s">
        <v>155</v>
      </c>
      <c r="C34" s="193" t="s">
        <v>156</v>
      </c>
      <c r="D34" s="162" t="s">
        <v>112</v>
      </c>
      <c r="E34" s="168">
        <v>1</v>
      </c>
      <c r="F34" s="170"/>
      <c r="G34" s="171">
        <f t="shared" si="0"/>
        <v>0</v>
      </c>
      <c r="H34" s="170"/>
      <c r="I34" s="171">
        <f t="shared" si="1"/>
        <v>0</v>
      </c>
      <c r="J34" s="170"/>
      <c r="K34" s="171">
        <f t="shared" si="2"/>
        <v>0</v>
      </c>
      <c r="L34" s="171">
        <v>21</v>
      </c>
      <c r="M34" s="171">
        <f t="shared" si="3"/>
        <v>0</v>
      </c>
      <c r="N34" s="163">
        <v>0</v>
      </c>
      <c r="O34" s="163">
        <f t="shared" si="4"/>
        <v>0</v>
      </c>
      <c r="P34" s="163">
        <v>0</v>
      </c>
      <c r="Q34" s="163">
        <f t="shared" si="5"/>
        <v>0</v>
      </c>
      <c r="R34" s="163"/>
      <c r="S34" s="163"/>
      <c r="T34" s="164">
        <v>0.83399999999999996</v>
      </c>
      <c r="U34" s="163">
        <f t="shared" si="6"/>
        <v>0.83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113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22</v>
      </c>
      <c r="B35" s="160" t="s">
        <v>157</v>
      </c>
      <c r="C35" s="193" t="s">
        <v>158</v>
      </c>
      <c r="D35" s="162" t="s">
        <v>116</v>
      </c>
      <c r="E35" s="168">
        <v>2</v>
      </c>
      <c r="F35" s="170"/>
      <c r="G35" s="171">
        <f t="shared" si="0"/>
        <v>0</v>
      </c>
      <c r="H35" s="170"/>
      <c r="I35" s="171">
        <f t="shared" si="1"/>
        <v>0</v>
      </c>
      <c r="J35" s="170"/>
      <c r="K35" s="171">
        <f t="shared" si="2"/>
        <v>0</v>
      </c>
      <c r="L35" s="171">
        <v>21</v>
      </c>
      <c r="M35" s="171">
        <f t="shared" si="3"/>
        <v>0</v>
      </c>
      <c r="N35" s="163">
        <v>4.8999999999999998E-4</v>
      </c>
      <c r="O35" s="163">
        <f t="shared" si="4"/>
        <v>9.7999999999999997E-4</v>
      </c>
      <c r="P35" s="163">
        <v>0</v>
      </c>
      <c r="Q35" s="163">
        <f t="shared" si="5"/>
        <v>0</v>
      </c>
      <c r="R35" s="163"/>
      <c r="S35" s="163"/>
      <c r="T35" s="164">
        <v>0.22500000000000001</v>
      </c>
      <c r="U35" s="163">
        <f t="shared" si="6"/>
        <v>0.45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113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23</v>
      </c>
      <c r="B36" s="160" t="s">
        <v>159</v>
      </c>
      <c r="C36" s="193" t="s">
        <v>160</v>
      </c>
      <c r="D36" s="162" t="s">
        <v>116</v>
      </c>
      <c r="E36" s="168">
        <v>6</v>
      </c>
      <c r="F36" s="170"/>
      <c r="G36" s="171">
        <f t="shared" si="0"/>
        <v>0</v>
      </c>
      <c r="H36" s="170"/>
      <c r="I36" s="171">
        <f t="shared" si="1"/>
        <v>0</v>
      </c>
      <c r="J36" s="170"/>
      <c r="K36" s="171">
        <f t="shared" si="2"/>
        <v>0</v>
      </c>
      <c r="L36" s="171">
        <v>21</v>
      </c>
      <c r="M36" s="171">
        <f t="shared" si="3"/>
        <v>0</v>
      </c>
      <c r="N36" s="163">
        <v>8.0999999999999996E-4</v>
      </c>
      <c r="O36" s="163">
        <f t="shared" si="4"/>
        <v>4.8599999999999997E-3</v>
      </c>
      <c r="P36" s="163">
        <v>0</v>
      </c>
      <c r="Q36" s="163">
        <f t="shared" si="5"/>
        <v>0</v>
      </c>
      <c r="R36" s="163"/>
      <c r="S36" s="163"/>
      <c r="T36" s="164">
        <v>0.47499999999999998</v>
      </c>
      <c r="U36" s="163">
        <f t="shared" si="6"/>
        <v>2.85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113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22.5" outlineLevel="1" x14ac:dyDescent="0.2">
      <c r="A37" s="154">
        <v>24</v>
      </c>
      <c r="B37" s="160" t="s">
        <v>161</v>
      </c>
      <c r="C37" s="193" t="s">
        <v>162</v>
      </c>
      <c r="D37" s="162" t="s">
        <v>116</v>
      </c>
      <c r="E37" s="168">
        <v>8</v>
      </c>
      <c r="F37" s="170"/>
      <c r="G37" s="171">
        <f t="shared" si="0"/>
        <v>0</v>
      </c>
      <c r="H37" s="170"/>
      <c r="I37" s="171">
        <f t="shared" si="1"/>
        <v>0</v>
      </c>
      <c r="J37" s="170"/>
      <c r="K37" s="171">
        <f t="shared" si="2"/>
        <v>0</v>
      </c>
      <c r="L37" s="171">
        <v>21</v>
      </c>
      <c r="M37" s="171">
        <f t="shared" si="3"/>
        <v>0</v>
      </c>
      <c r="N37" s="163">
        <v>0</v>
      </c>
      <c r="O37" s="163">
        <f t="shared" si="4"/>
        <v>0</v>
      </c>
      <c r="P37" s="163">
        <v>0</v>
      </c>
      <c r="Q37" s="163">
        <f t="shared" si="5"/>
        <v>0</v>
      </c>
      <c r="R37" s="163"/>
      <c r="S37" s="163"/>
      <c r="T37" s="164">
        <v>4.8000000000000001E-2</v>
      </c>
      <c r="U37" s="163">
        <f t="shared" si="6"/>
        <v>0.38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113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25</v>
      </c>
      <c r="B38" s="160" t="s">
        <v>163</v>
      </c>
      <c r="C38" s="193" t="s">
        <v>164</v>
      </c>
      <c r="D38" s="162" t="s">
        <v>119</v>
      </c>
      <c r="E38" s="168">
        <v>6.0000000000000001E-3</v>
      </c>
      <c r="F38" s="170"/>
      <c r="G38" s="171">
        <f t="shared" si="0"/>
        <v>0</v>
      </c>
      <c r="H38" s="170"/>
      <c r="I38" s="171">
        <f t="shared" si="1"/>
        <v>0</v>
      </c>
      <c r="J38" s="170"/>
      <c r="K38" s="171">
        <f t="shared" si="2"/>
        <v>0</v>
      </c>
      <c r="L38" s="171">
        <v>21</v>
      </c>
      <c r="M38" s="171">
        <f t="shared" si="3"/>
        <v>0</v>
      </c>
      <c r="N38" s="163">
        <v>0</v>
      </c>
      <c r="O38" s="163">
        <f t="shared" si="4"/>
        <v>0</v>
      </c>
      <c r="P38" s="163">
        <v>0</v>
      </c>
      <c r="Q38" s="163">
        <f t="shared" si="5"/>
        <v>0</v>
      </c>
      <c r="R38" s="163"/>
      <c r="S38" s="163"/>
      <c r="T38" s="164">
        <v>1.5229999999999999</v>
      </c>
      <c r="U38" s="163">
        <f t="shared" si="6"/>
        <v>0.01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113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x14ac:dyDescent="0.2">
      <c r="A39" s="155" t="s">
        <v>108</v>
      </c>
      <c r="B39" s="161" t="s">
        <v>67</v>
      </c>
      <c r="C39" s="194" t="s">
        <v>68</v>
      </c>
      <c r="D39" s="165"/>
      <c r="E39" s="169"/>
      <c r="F39" s="172"/>
      <c r="G39" s="172">
        <f>SUMIF(AE40:AE54,"&lt;&gt;NOR",G40:G54)</f>
        <v>0</v>
      </c>
      <c r="H39" s="172"/>
      <c r="I39" s="172">
        <f>SUM(I40:I54)</f>
        <v>0</v>
      </c>
      <c r="J39" s="172"/>
      <c r="K39" s="172">
        <f>SUM(K40:K54)</f>
        <v>0</v>
      </c>
      <c r="L39" s="172"/>
      <c r="M39" s="172">
        <f>SUM(M40:M54)</f>
        <v>0</v>
      </c>
      <c r="N39" s="166"/>
      <c r="O39" s="166">
        <f>SUM(O40:O54)</f>
        <v>3.4450000000000001E-2</v>
      </c>
      <c r="P39" s="166"/>
      <c r="Q39" s="166">
        <f>SUM(Q40:Q54)</f>
        <v>2.3429999999999999E-2</v>
      </c>
      <c r="R39" s="166"/>
      <c r="S39" s="166"/>
      <c r="T39" s="167"/>
      <c r="U39" s="166">
        <f>SUM(U40:U54)</f>
        <v>13.990000000000002</v>
      </c>
      <c r="AE39" t="s">
        <v>109</v>
      </c>
    </row>
    <row r="40" spans="1:60" outlineLevel="1" x14ac:dyDescent="0.2">
      <c r="A40" s="154">
        <v>26</v>
      </c>
      <c r="B40" s="160" t="s">
        <v>165</v>
      </c>
      <c r="C40" s="193" t="s">
        <v>166</v>
      </c>
      <c r="D40" s="162" t="s">
        <v>116</v>
      </c>
      <c r="E40" s="168">
        <v>11</v>
      </c>
      <c r="F40" s="170"/>
      <c r="G40" s="171">
        <f t="shared" ref="G40:G54" si="7">ROUND(E40*F40,2)</f>
        <v>0</v>
      </c>
      <c r="H40" s="170"/>
      <c r="I40" s="171">
        <f t="shared" ref="I40:I54" si="8">ROUND(E40*H40,2)</f>
        <v>0</v>
      </c>
      <c r="J40" s="170"/>
      <c r="K40" s="171">
        <f t="shared" ref="K40:K54" si="9">ROUND(E40*J40,2)</f>
        <v>0</v>
      </c>
      <c r="L40" s="171">
        <v>21</v>
      </c>
      <c r="M40" s="171">
        <f t="shared" ref="M40:M54" si="10">G40*(1+L40/100)</f>
        <v>0</v>
      </c>
      <c r="N40" s="163">
        <v>0</v>
      </c>
      <c r="O40" s="163">
        <f t="shared" ref="O40:O54" si="11">ROUND(E40*N40,5)</f>
        <v>0</v>
      </c>
      <c r="P40" s="163">
        <v>2.1299999999999999E-3</v>
      </c>
      <c r="Q40" s="163">
        <f t="shared" ref="Q40:Q54" si="12">ROUND(E40*P40,5)</f>
        <v>2.3429999999999999E-2</v>
      </c>
      <c r="R40" s="163"/>
      <c r="S40" s="163"/>
      <c r="T40" s="164">
        <v>0.17299999999999999</v>
      </c>
      <c r="U40" s="163">
        <f t="shared" ref="U40:U54" si="13">ROUND(E40*T40,2)</f>
        <v>1.9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113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>
        <v>27</v>
      </c>
      <c r="B41" s="160" t="s">
        <v>167</v>
      </c>
      <c r="C41" s="193" t="s">
        <v>168</v>
      </c>
      <c r="D41" s="162" t="s">
        <v>119</v>
      </c>
      <c r="E41" s="168">
        <v>2.4E-2</v>
      </c>
      <c r="F41" s="170"/>
      <c r="G41" s="171">
        <f t="shared" si="7"/>
        <v>0</v>
      </c>
      <c r="H41" s="170"/>
      <c r="I41" s="171">
        <f t="shared" si="8"/>
        <v>0</v>
      </c>
      <c r="J41" s="170"/>
      <c r="K41" s="171">
        <f t="shared" si="9"/>
        <v>0</v>
      </c>
      <c r="L41" s="171">
        <v>21</v>
      </c>
      <c r="M41" s="171">
        <f t="shared" si="10"/>
        <v>0</v>
      </c>
      <c r="N41" s="163">
        <v>0</v>
      </c>
      <c r="O41" s="163">
        <f t="shared" si="11"/>
        <v>0</v>
      </c>
      <c r="P41" s="163">
        <v>0</v>
      </c>
      <c r="Q41" s="163">
        <f t="shared" si="12"/>
        <v>0</v>
      </c>
      <c r="R41" s="163"/>
      <c r="S41" s="163"/>
      <c r="T41" s="164">
        <v>4.1550000000000002</v>
      </c>
      <c r="U41" s="163">
        <f t="shared" si="13"/>
        <v>0.1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113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28</v>
      </c>
      <c r="B42" s="160" t="s">
        <v>135</v>
      </c>
      <c r="C42" s="193" t="s">
        <v>169</v>
      </c>
      <c r="D42" s="162" t="s">
        <v>119</v>
      </c>
      <c r="E42" s="168">
        <v>2.4E-2</v>
      </c>
      <c r="F42" s="170"/>
      <c r="G42" s="171">
        <f t="shared" si="7"/>
        <v>0</v>
      </c>
      <c r="H42" s="170"/>
      <c r="I42" s="171">
        <f t="shared" si="8"/>
        <v>0</v>
      </c>
      <c r="J42" s="170"/>
      <c r="K42" s="171">
        <f t="shared" si="9"/>
        <v>0</v>
      </c>
      <c r="L42" s="171">
        <v>21</v>
      </c>
      <c r="M42" s="171">
        <f t="shared" si="10"/>
        <v>0</v>
      </c>
      <c r="N42" s="163">
        <v>0</v>
      </c>
      <c r="O42" s="163">
        <f t="shared" si="11"/>
        <v>0</v>
      </c>
      <c r="P42" s="163">
        <v>0</v>
      </c>
      <c r="Q42" s="163">
        <f t="shared" si="12"/>
        <v>0</v>
      </c>
      <c r="R42" s="163"/>
      <c r="S42" s="163"/>
      <c r="T42" s="164">
        <v>2.68</v>
      </c>
      <c r="U42" s="163">
        <f t="shared" si="13"/>
        <v>0.06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137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29</v>
      </c>
      <c r="B43" s="160" t="s">
        <v>170</v>
      </c>
      <c r="C43" s="193" t="s">
        <v>171</v>
      </c>
      <c r="D43" s="162" t="s">
        <v>112</v>
      </c>
      <c r="E43" s="168">
        <v>2</v>
      </c>
      <c r="F43" s="170"/>
      <c r="G43" s="171">
        <f t="shared" si="7"/>
        <v>0</v>
      </c>
      <c r="H43" s="170"/>
      <c r="I43" s="171">
        <f t="shared" si="8"/>
        <v>0</v>
      </c>
      <c r="J43" s="170"/>
      <c r="K43" s="171">
        <f t="shared" si="9"/>
        <v>0</v>
      </c>
      <c r="L43" s="171">
        <v>21</v>
      </c>
      <c r="M43" s="171">
        <f t="shared" si="10"/>
        <v>0</v>
      </c>
      <c r="N43" s="163">
        <v>0</v>
      </c>
      <c r="O43" s="163">
        <f t="shared" si="11"/>
        <v>0</v>
      </c>
      <c r="P43" s="163">
        <v>0</v>
      </c>
      <c r="Q43" s="163">
        <f t="shared" si="12"/>
        <v>0</v>
      </c>
      <c r="R43" s="163"/>
      <c r="S43" s="163"/>
      <c r="T43" s="164">
        <v>8.7999999999999995E-2</v>
      </c>
      <c r="U43" s="163">
        <f t="shared" si="13"/>
        <v>0.18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113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30</v>
      </c>
      <c r="B44" s="160" t="s">
        <v>172</v>
      </c>
      <c r="C44" s="193" t="s">
        <v>173</v>
      </c>
      <c r="D44" s="162" t="s">
        <v>174</v>
      </c>
      <c r="E44" s="168">
        <v>2</v>
      </c>
      <c r="F44" s="170"/>
      <c r="G44" s="171">
        <f t="shared" si="7"/>
        <v>0</v>
      </c>
      <c r="H44" s="170"/>
      <c r="I44" s="171">
        <f t="shared" si="8"/>
        <v>0</v>
      </c>
      <c r="J44" s="170"/>
      <c r="K44" s="171">
        <f t="shared" si="9"/>
        <v>0</v>
      </c>
      <c r="L44" s="171">
        <v>21</v>
      </c>
      <c r="M44" s="171">
        <f t="shared" si="10"/>
        <v>0</v>
      </c>
      <c r="N44" s="163">
        <v>1.1639999999999999E-2</v>
      </c>
      <c r="O44" s="163">
        <f t="shared" si="11"/>
        <v>2.3279999999999999E-2</v>
      </c>
      <c r="P44" s="163">
        <v>0</v>
      </c>
      <c r="Q44" s="163">
        <f t="shared" si="12"/>
        <v>0</v>
      </c>
      <c r="R44" s="163"/>
      <c r="S44" s="163"/>
      <c r="T44" s="164">
        <v>1.2909999999999999</v>
      </c>
      <c r="U44" s="163">
        <f t="shared" si="13"/>
        <v>2.58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113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31</v>
      </c>
      <c r="B45" s="160" t="s">
        <v>175</v>
      </c>
      <c r="C45" s="193" t="s">
        <v>176</v>
      </c>
      <c r="D45" s="162" t="s">
        <v>112</v>
      </c>
      <c r="E45" s="168">
        <v>2</v>
      </c>
      <c r="F45" s="170"/>
      <c r="G45" s="171">
        <f t="shared" si="7"/>
        <v>0</v>
      </c>
      <c r="H45" s="170"/>
      <c r="I45" s="171">
        <f t="shared" si="8"/>
        <v>0</v>
      </c>
      <c r="J45" s="170"/>
      <c r="K45" s="171">
        <f t="shared" si="9"/>
        <v>0</v>
      </c>
      <c r="L45" s="171">
        <v>21</v>
      </c>
      <c r="M45" s="171">
        <f t="shared" si="10"/>
        <v>0</v>
      </c>
      <c r="N45" s="163">
        <v>9.8999999999999999E-4</v>
      </c>
      <c r="O45" s="163">
        <f t="shared" si="11"/>
        <v>1.98E-3</v>
      </c>
      <c r="P45" s="163">
        <v>0</v>
      </c>
      <c r="Q45" s="163">
        <f t="shared" si="12"/>
        <v>0</v>
      </c>
      <c r="R45" s="163"/>
      <c r="S45" s="163"/>
      <c r="T45" s="164">
        <v>0.66900000000000004</v>
      </c>
      <c r="U45" s="163">
        <f t="shared" si="13"/>
        <v>1.34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113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54">
        <v>32</v>
      </c>
      <c r="B46" s="160" t="s">
        <v>177</v>
      </c>
      <c r="C46" s="193" t="s">
        <v>178</v>
      </c>
      <c r="D46" s="162" t="s">
        <v>116</v>
      </c>
      <c r="E46" s="168">
        <v>2</v>
      </c>
      <c r="F46" s="170"/>
      <c r="G46" s="171">
        <f t="shared" si="7"/>
        <v>0</v>
      </c>
      <c r="H46" s="170"/>
      <c r="I46" s="171">
        <f t="shared" si="8"/>
        <v>0</v>
      </c>
      <c r="J46" s="170"/>
      <c r="K46" s="171">
        <f t="shared" si="9"/>
        <v>0</v>
      </c>
      <c r="L46" s="171">
        <v>21</v>
      </c>
      <c r="M46" s="171">
        <f t="shared" si="10"/>
        <v>0</v>
      </c>
      <c r="N46" s="163">
        <v>4.2999999999999999E-4</v>
      </c>
      <c r="O46" s="163">
        <f t="shared" si="11"/>
        <v>8.5999999999999998E-4</v>
      </c>
      <c r="P46" s="163">
        <v>0</v>
      </c>
      <c r="Q46" s="163">
        <f t="shared" si="12"/>
        <v>0</v>
      </c>
      <c r="R46" s="163"/>
      <c r="S46" s="163"/>
      <c r="T46" s="164">
        <v>0.27889999999999998</v>
      </c>
      <c r="U46" s="163">
        <f t="shared" si="13"/>
        <v>0.56000000000000005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113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54">
        <v>33</v>
      </c>
      <c r="B47" s="160" t="s">
        <v>179</v>
      </c>
      <c r="C47" s="193" t="s">
        <v>180</v>
      </c>
      <c r="D47" s="162" t="s">
        <v>116</v>
      </c>
      <c r="E47" s="168">
        <v>14</v>
      </c>
      <c r="F47" s="170"/>
      <c r="G47" s="171">
        <f t="shared" si="7"/>
        <v>0</v>
      </c>
      <c r="H47" s="170"/>
      <c r="I47" s="171">
        <f t="shared" si="8"/>
        <v>0</v>
      </c>
      <c r="J47" s="170"/>
      <c r="K47" s="171">
        <f t="shared" si="9"/>
        <v>0</v>
      </c>
      <c r="L47" s="171">
        <v>21</v>
      </c>
      <c r="M47" s="171">
        <f t="shared" si="10"/>
        <v>0</v>
      </c>
      <c r="N47" s="163">
        <v>5.2999999999999998E-4</v>
      </c>
      <c r="O47" s="163">
        <f t="shared" si="11"/>
        <v>7.4200000000000004E-3</v>
      </c>
      <c r="P47" s="163">
        <v>0</v>
      </c>
      <c r="Q47" s="163">
        <f t="shared" si="12"/>
        <v>0</v>
      </c>
      <c r="R47" s="163"/>
      <c r="S47" s="163"/>
      <c r="T47" s="164">
        <v>0.29730000000000001</v>
      </c>
      <c r="U47" s="163">
        <f t="shared" si="13"/>
        <v>4.16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113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34</v>
      </c>
      <c r="B48" s="160" t="s">
        <v>181</v>
      </c>
      <c r="C48" s="193" t="s">
        <v>182</v>
      </c>
      <c r="D48" s="162" t="s">
        <v>112</v>
      </c>
      <c r="E48" s="168">
        <v>2</v>
      </c>
      <c r="F48" s="170"/>
      <c r="G48" s="171">
        <f t="shared" si="7"/>
        <v>0</v>
      </c>
      <c r="H48" s="170"/>
      <c r="I48" s="171">
        <f t="shared" si="8"/>
        <v>0</v>
      </c>
      <c r="J48" s="170"/>
      <c r="K48" s="171">
        <f t="shared" si="9"/>
        <v>0</v>
      </c>
      <c r="L48" s="171">
        <v>21</v>
      </c>
      <c r="M48" s="171">
        <f t="shared" si="10"/>
        <v>0</v>
      </c>
      <c r="N48" s="163">
        <v>0</v>
      </c>
      <c r="O48" s="163">
        <f t="shared" si="11"/>
        <v>0</v>
      </c>
      <c r="P48" s="163">
        <v>0</v>
      </c>
      <c r="Q48" s="163">
        <f t="shared" si="12"/>
        <v>0</v>
      </c>
      <c r="R48" s="163"/>
      <c r="S48" s="163"/>
      <c r="T48" s="164">
        <v>0.42499999999999999</v>
      </c>
      <c r="U48" s="163">
        <f t="shared" si="13"/>
        <v>0.85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113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>
        <v>35</v>
      </c>
      <c r="B49" s="160" t="s">
        <v>183</v>
      </c>
      <c r="C49" s="193" t="s">
        <v>184</v>
      </c>
      <c r="D49" s="162" t="s">
        <v>112</v>
      </c>
      <c r="E49" s="168">
        <v>2</v>
      </c>
      <c r="F49" s="170"/>
      <c r="G49" s="171">
        <f t="shared" si="7"/>
        <v>0</v>
      </c>
      <c r="H49" s="170"/>
      <c r="I49" s="171">
        <f t="shared" si="8"/>
        <v>0</v>
      </c>
      <c r="J49" s="170"/>
      <c r="K49" s="171">
        <f t="shared" si="9"/>
        <v>0</v>
      </c>
      <c r="L49" s="171">
        <v>21</v>
      </c>
      <c r="M49" s="171">
        <f t="shared" si="10"/>
        <v>0</v>
      </c>
      <c r="N49" s="163">
        <v>1.9000000000000001E-4</v>
      </c>
      <c r="O49" s="163">
        <f t="shared" si="11"/>
        <v>3.8000000000000002E-4</v>
      </c>
      <c r="P49" s="163">
        <v>0</v>
      </c>
      <c r="Q49" s="163">
        <f t="shared" si="12"/>
        <v>0</v>
      </c>
      <c r="R49" s="163"/>
      <c r="S49" s="163"/>
      <c r="T49" s="164">
        <v>9.2999999999999999E-2</v>
      </c>
      <c r="U49" s="163">
        <f t="shared" si="13"/>
        <v>0.19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113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>
        <v>36</v>
      </c>
      <c r="B50" s="160" t="s">
        <v>185</v>
      </c>
      <c r="C50" s="193" t="s">
        <v>186</v>
      </c>
      <c r="D50" s="162" t="s">
        <v>112</v>
      </c>
      <c r="E50" s="168">
        <v>2</v>
      </c>
      <c r="F50" s="170"/>
      <c r="G50" s="171">
        <f t="shared" si="7"/>
        <v>0</v>
      </c>
      <c r="H50" s="170"/>
      <c r="I50" s="171">
        <f t="shared" si="8"/>
        <v>0</v>
      </c>
      <c r="J50" s="170"/>
      <c r="K50" s="171">
        <f t="shared" si="9"/>
        <v>0</v>
      </c>
      <c r="L50" s="171">
        <v>21</v>
      </c>
      <c r="M50" s="171">
        <f t="shared" si="10"/>
        <v>0</v>
      </c>
      <c r="N50" s="163">
        <v>1.8000000000000001E-4</v>
      </c>
      <c r="O50" s="163">
        <f t="shared" si="11"/>
        <v>3.6000000000000002E-4</v>
      </c>
      <c r="P50" s="163">
        <v>0</v>
      </c>
      <c r="Q50" s="163">
        <f t="shared" si="12"/>
        <v>0</v>
      </c>
      <c r="R50" s="163"/>
      <c r="S50" s="163"/>
      <c r="T50" s="164">
        <v>0.254</v>
      </c>
      <c r="U50" s="163">
        <f t="shared" si="13"/>
        <v>0.51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113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>
        <v>37</v>
      </c>
      <c r="B51" s="160" t="s">
        <v>187</v>
      </c>
      <c r="C51" s="193" t="s">
        <v>188</v>
      </c>
      <c r="D51" s="162" t="s">
        <v>116</v>
      </c>
      <c r="E51" s="168">
        <v>16</v>
      </c>
      <c r="F51" s="170"/>
      <c r="G51" s="171">
        <f t="shared" si="7"/>
        <v>0</v>
      </c>
      <c r="H51" s="170"/>
      <c r="I51" s="171">
        <f t="shared" si="8"/>
        <v>0</v>
      </c>
      <c r="J51" s="170"/>
      <c r="K51" s="171">
        <f t="shared" si="9"/>
        <v>0</v>
      </c>
      <c r="L51" s="171">
        <v>21</v>
      </c>
      <c r="M51" s="171">
        <f t="shared" si="10"/>
        <v>0</v>
      </c>
      <c r="N51" s="163">
        <v>0</v>
      </c>
      <c r="O51" s="163">
        <f t="shared" si="11"/>
        <v>0</v>
      </c>
      <c r="P51" s="163">
        <v>0</v>
      </c>
      <c r="Q51" s="163">
        <f t="shared" si="12"/>
        <v>0</v>
      </c>
      <c r="R51" s="163"/>
      <c r="S51" s="163"/>
      <c r="T51" s="164">
        <v>2.9000000000000001E-2</v>
      </c>
      <c r="U51" s="163">
        <f t="shared" si="13"/>
        <v>0.46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113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38</v>
      </c>
      <c r="B52" s="160" t="s">
        <v>189</v>
      </c>
      <c r="C52" s="193" t="s">
        <v>190</v>
      </c>
      <c r="D52" s="162" t="s">
        <v>116</v>
      </c>
      <c r="E52" s="168">
        <v>16</v>
      </c>
      <c r="F52" s="170"/>
      <c r="G52" s="171">
        <f t="shared" si="7"/>
        <v>0</v>
      </c>
      <c r="H52" s="170"/>
      <c r="I52" s="171">
        <f t="shared" si="8"/>
        <v>0</v>
      </c>
      <c r="J52" s="170"/>
      <c r="K52" s="171">
        <f t="shared" si="9"/>
        <v>0</v>
      </c>
      <c r="L52" s="171">
        <v>21</v>
      </c>
      <c r="M52" s="171">
        <f t="shared" si="10"/>
        <v>0</v>
      </c>
      <c r="N52" s="163">
        <v>1.0000000000000001E-5</v>
      </c>
      <c r="O52" s="163">
        <f t="shared" si="11"/>
        <v>1.6000000000000001E-4</v>
      </c>
      <c r="P52" s="163">
        <v>0</v>
      </c>
      <c r="Q52" s="163">
        <f t="shared" si="12"/>
        <v>0</v>
      </c>
      <c r="R52" s="163"/>
      <c r="S52" s="163"/>
      <c r="T52" s="164">
        <v>6.2E-2</v>
      </c>
      <c r="U52" s="163">
        <f t="shared" si="13"/>
        <v>0.99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113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>
        <v>39</v>
      </c>
      <c r="B53" s="160" t="s">
        <v>189</v>
      </c>
      <c r="C53" s="193" t="s">
        <v>191</v>
      </c>
      <c r="D53" s="162" t="s">
        <v>154</v>
      </c>
      <c r="E53" s="168">
        <v>1</v>
      </c>
      <c r="F53" s="170"/>
      <c r="G53" s="171">
        <f t="shared" si="7"/>
        <v>0</v>
      </c>
      <c r="H53" s="170"/>
      <c r="I53" s="171">
        <f t="shared" si="8"/>
        <v>0</v>
      </c>
      <c r="J53" s="170"/>
      <c r="K53" s="171">
        <f t="shared" si="9"/>
        <v>0</v>
      </c>
      <c r="L53" s="171">
        <v>21</v>
      </c>
      <c r="M53" s="171">
        <f t="shared" si="10"/>
        <v>0</v>
      </c>
      <c r="N53" s="163">
        <v>1.0000000000000001E-5</v>
      </c>
      <c r="O53" s="163">
        <f t="shared" si="11"/>
        <v>1.0000000000000001E-5</v>
      </c>
      <c r="P53" s="163">
        <v>0</v>
      </c>
      <c r="Q53" s="163">
        <f t="shared" si="12"/>
        <v>0</v>
      </c>
      <c r="R53" s="163"/>
      <c r="S53" s="163"/>
      <c r="T53" s="164">
        <v>6.2E-2</v>
      </c>
      <c r="U53" s="163">
        <f t="shared" si="13"/>
        <v>0.06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113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>
        <v>40</v>
      </c>
      <c r="B54" s="160" t="s">
        <v>192</v>
      </c>
      <c r="C54" s="193" t="s">
        <v>193</v>
      </c>
      <c r="D54" s="162" t="s">
        <v>119</v>
      </c>
      <c r="E54" s="168">
        <v>3.5000000000000003E-2</v>
      </c>
      <c r="F54" s="170"/>
      <c r="G54" s="171">
        <f t="shared" si="7"/>
        <v>0</v>
      </c>
      <c r="H54" s="170"/>
      <c r="I54" s="171">
        <f t="shared" si="8"/>
        <v>0</v>
      </c>
      <c r="J54" s="170"/>
      <c r="K54" s="171">
        <f t="shared" si="9"/>
        <v>0</v>
      </c>
      <c r="L54" s="171">
        <v>21</v>
      </c>
      <c r="M54" s="171">
        <f t="shared" si="10"/>
        <v>0</v>
      </c>
      <c r="N54" s="163">
        <v>0</v>
      </c>
      <c r="O54" s="163">
        <f t="shared" si="11"/>
        <v>0</v>
      </c>
      <c r="P54" s="163">
        <v>0</v>
      </c>
      <c r="Q54" s="163">
        <f t="shared" si="12"/>
        <v>0</v>
      </c>
      <c r="R54" s="163"/>
      <c r="S54" s="163"/>
      <c r="T54" s="164">
        <v>1.3740000000000001</v>
      </c>
      <c r="U54" s="163">
        <f t="shared" si="13"/>
        <v>0.05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113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x14ac:dyDescent="0.2">
      <c r="A55" s="155" t="s">
        <v>108</v>
      </c>
      <c r="B55" s="161" t="s">
        <v>69</v>
      </c>
      <c r="C55" s="194" t="s">
        <v>70</v>
      </c>
      <c r="D55" s="165"/>
      <c r="E55" s="169"/>
      <c r="F55" s="172"/>
      <c r="G55" s="172">
        <f>SUMIF(AE56:AE70,"&lt;&gt;NOR",G56:G70)</f>
        <v>0</v>
      </c>
      <c r="H55" s="172"/>
      <c r="I55" s="172">
        <f>SUM(I56:I70)</f>
        <v>0</v>
      </c>
      <c r="J55" s="172"/>
      <c r="K55" s="172">
        <f>SUM(K56:K70)</f>
        <v>0</v>
      </c>
      <c r="L55" s="172"/>
      <c r="M55" s="172">
        <f>SUM(M56:M70)</f>
        <v>0</v>
      </c>
      <c r="N55" s="166"/>
      <c r="O55" s="166">
        <f>SUM(O56:O70)</f>
        <v>2.5610000000000001E-2</v>
      </c>
      <c r="P55" s="166"/>
      <c r="Q55" s="166">
        <f>SUM(Q56:Q70)</f>
        <v>7.3819999999999997E-2</v>
      </c>
      <c r="R55" s="166"/>
      <c r="S55" s="166"/>
      <c r="T55" s="167"/>
      <c r="U55" s="166">
        <f>SUM(U56:U70)</f>
        <v>7.5900000000000007</v>
      </c>
      <c r="AE55" t="s">
        <v>109</v>
      </c>
    </row>
    <row r="56" spans="1:60" outlineLevel="1" x14ac:dyDescent="0.2">
      <c r="A56" s="154">
        <v>41</v>
      </c>
      <c r="B56" s="160" t="s">
        <v>194</v>
      </c>
      <c r="C56" s="193" t="s">
        <v>195</v>
      </c>
      <c r="D56" s="162" t="s">
        <v>174</v>
      </c>
      <c r="E56" s="168">
        <v>3</v>
      </c>
      <c r="F56" s="170"/>
      <c r="G56" s="171">
        <f t="shared" ref="G56:G70" si="14">ROUND(E56*F56,2)</f>
        <v>0</v>
      </c>
      <c r="H56" s="170"/>
      <c r="I56" s="171">
        <f t="shared" ref="I56:I70" si="15">ROUND(E56*H56,2)</f>
        <v>0</v>
      </c>
      <c r="J56" s="170"/>
      <c r="K56" s="171">
        <f t="shared" ref="K56:K70" si="16">ROUND(E56*J56,2)</f>
        <v>0</v>
      </c>
      <c r="L56" s="171">
        <v>21</v>
      </c>
      <c r="M56" s="171">
        <f t="shared" ref="M56:M70" si="17">G56*(1+L56/100)</f>
        <v>0</v>
      </c>
      <c r="N56" s="163">
        <v>0</v>
      </c>
      <c r="O56" s="163">
        <f t="shared" ref="O56:O70" si="18">ROUND(E56*N56,5)</f>
        <v>0</v>
      </c>
      <c r="P56" s="163">
        <v>1.9460000000000002E-2</v>
      </c>
      <c r="Q56" s="163">
        <f t="shared" ref="Q56:Q70" si="19">ROUND(E56*P56,5)</f>
        <v>5.8380000000000001E-2</v>
      </c>
      <c r="R56" s="163"/>
      <c r="S56" s="163"/>
      <c r="T56" s="164">
        <v>0.38200000000000001</v>
      </c>
      <c r="U56" s="163">
        <f t="shared" ref="U56:U70" si="20">ROUND(E56*T56,2)</f>
        <v>1.1499999999999999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113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>
        <v>42</v>
      </c>
      <c r="B57" s="160" t="s">
        <v>196</v>
      </c>
      <c r="C57" s="193" t="s">
        <v>197</v>
      </c>
      <c r="D57" s="162" t="s">
        <v>174</v>
      </c>
      <c r="E57" s="168">
        <v>4</v>
      </c>
      <c r="F57" s="170"/>
      <c r="G57" s="171">
        <f t="shared" si="14"/>
        <v>0</v>
      </c>
      <c r="H57" s="170"/>
      <c r="I57" s="171">
        <f t="shared" si="15"/>
        <v>0</v>
      </c>
      <c r="J57" s="170"/>
      <c r="K57" s="171">
        <f t="shared" si="16"/>
        <v>0</v>
      </c>
      <c r="L57" s="171">
        <v>21</v>
      </c>
      <c r="M57" s="171">
        <f t="shared" si="17"/>
        <v>0</v>
      </c>
      <c r="N57" s="163">
        <v>0</v>
      </c>
      <c r="O57" s="163">
        <f t="shared" si="18"/>
        <v>0</v>
      </c>
      <c r="P57" s="163">
        <v>1.56E-3</v>
      </c>
      <c r="Q57" s="163">
        <f t="shared" si="19"/>
        <v>6.2399999999999999E-3</v>
      </c>
      <c r="R57" s="163"/>
      <c r="S57" s="163"/>
      <c r="T57" s="164">
        <v>0.217</v>
      </c>
      <c r="U57" s="163">
        <f t="shared" si="20"/>
        <v>0.87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113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>
        <v>43</v>
      </c>
      <c r="B58" s="160" t="s">
        <v>198</v>
      </c>
      <c r="C58" s="193" t="s">
        <v>199</v>
      </c>
      <c r="D58" s="162" t="s">
        <v>174</v>
      </c>
      <c r="E58" s="168">
        <v>1</v>
      </c>
      <c r="F58" s="170"/>
      <c r="G58" s="171">
        <f t="shared" si="14"/>
        <v>0</v>
      </c>
      <c r="H58" s="170"/>
      <c r="I58" s="171">
        <f t="shared" si="15"/>
        <v>0</v>
      </c>
      <c r="J58" s="170"/>
      <c r="K58" s="171">
        <f t="shared" si="16"/>
        <v>0</v>
      </c>
      <c r="L58" s="171">
        <v>21</v>
      </c>
      <c r="M58" s="171">
        <f t="shared" si="17"/>
        <v>0</v>
      </c>
      <c r="N58" s="163">
        <v>0</v>
      </c>
      <c r="O58" s="163">
        <f t="shared" si="18"/>
        <v>0</v>
      </c>
      <c r="P58" s="163">
        <v>9.1999999999999998E-3</v>
      </c>
      <c r="Q58" s="163">
        <f t="shared" si="19"/>
        <v>9.1999999999999998E-3</v>
      </c>
      <c r="R58" s="163"/>
      <c r="S58" s="163"/>
      <c r="T58" s="164">
        <v>0.46500000000000002</v>
      </c>
      <c r="U58" s="163">
        <f t="shared" si="20"/>
        <v>0.47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113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>
        <v>44</v>
      </c>
      <c r="B59" s="160" t="s">
        <v>135</v>
      </c>
      <c r="C59" s="193" t="s">
        <v>169</v>
      </c>
      <c r="D59" s="162" t="s">
        <v>119</v>
      </c>
      <c r="E59" s="168">
        <v>7.3999999999999996E-2</v>
      </c>
      <c r="F59" s="170"/>
      <c r="G59" s="171">
        <f t="shared" si="14"/>
        <v>0</v>
      </c>
      <c r="H59" s="170"/>
      <c r="I59" s="171">
        <f t="shared" si="15"/>
        <v>0</v>
      </c>
      <c r="J59" s="170"/>
      <c r="K59" s="171">
        <f t="shared" si="16"/>
        <v>0</v>
      </c>
      <c r="L59" s="171">
        <v>21</v>
      </c>
      <c r="M59" s="171">
        <f t="shared" si="17"/>
        <v>0</v>
      </c>
      <c r="N59" s="163">
        <v>0</v>
      </c>
      <c r="O59" s="163">
        <f t="shared" si="18"/>
        <v>0</v>
      </c>
      <c r="P59" s="163">
        <v>0</v>
      </c>
      <c r="Q59" s="163">
        <f t="shared" si="19"/>
        <v>0</v>
      </c>
      <c r="R59" s="163"/>
      <c r="S59" s="163"/>
      <c r="T59" s="164">
        <v>2.68</v>
      </c>
      <c r="U59" s="163">
        <f t="shared" si="20"/>
        <v>0.2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137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2.5" outlineLevel="1" x14ac:dyDescent="0.2">
      <c r="A60" s="154">
        <v>45</v>
      </c>
      <c r="B60" s="160" t="s">
        <v>200</v>
      </c>
      <c r="C60" s="193" t="s">
        <v>201</v>
      </c>
      <c r="D60" s="162" t="s">
        <v>174</v>
      </c>
      <c r="E60" s="168">
        <v>1</v>
      </c>
      <c r="F60" s="170"/>
      <c r="G60" s="171">
        <f t="shared" si="14"/>
        <v>0</v>
      </c>
      <c r="H60" s="170"/>
      <c r="I60" s="171">
        <f t="shared" si="15"/>
        <v>0</v>
      </c>
      <c r="J60" s="170"/>
      <c r="K60" s="171">
        <f t="shared" si="16"/>
        <v>0</v>
      </c>
      <c r="L60" s="171">
        <v>21</v>
      </c>
      <c r="M60" s="171">
        <f t="shared" si="17"/>
        <v>0</v>
      </c>
      <c r="N60" s="163">
        <v>1.401E-2</v>
      </c>
      <c r="O60" s="163">
        <f t="shared" si="18"/>
        <v>1.401E-2</v>
      </c>
      <c r="P60" s="163">
        <v>0</v>
      </c>
      <c r="Q60" s="163">
        <f t="shared" si="19"/>
        <v>0</v>
      </c>
      <c r="R60" s="163"/>
      <c r="S60" s="163"/>
      <c r="T60" s="164">
        <v>1.1890000000000001</v>
      </c>
      <c r="U60" s="163">
        <f t="shared" si="20"/>
        <v>1.19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113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 x14ac:dyDescent="0.2">
      <c r="A61" s="154">
        <v>46</v>
      </c>
      <c r="B61" s="160" t="s">
        <v>202</v>
      </c>
      <c r="C61" s="193" t="s">
        <v>203</v>
      </c>
      <c r="D61" s="162" t="s">
        <v>112</v>
      </c>
      <c r="E61" s="168">
        <v>1</v>
      </c>
      <c r="F61" s="170"/>
      <c r="G61" s="171">
        <f t="shared" si="14"/>
        <v>0</v>
      </c>
      <c r="H61" s="170"/>
      <c r="I61" s="171">
        <f t="shared" si="15"/>
        <v>0</v>
      </c>
      <c r="J61" s="170"/>
      <c r="K61" s="171">
        <f t="shared" si="16"/>
        <v>0</v>
      </c>
      <c r="L61" s="171">
        <v>21</v>
      </c>
      <c r="M61" s="171">
        <f t="shared" si="17"/>
        <v>0</v>
      </c>
      <c r="N61" s="163">
        <v>1.0399999999999999E-3</v>
      </c>
      <c r="O61" s="163">
        <f t="shared" si="18"/>
        <v>1.0399999999999999E-3</v>
      </c>
      <c r="P61" s="163">
        <v>0</v>
      </c>
      <c r="Q61" s="163">
        <f t="shared" si="19"/>
        <v>0</v>
      </c>
      <c r="R61" s="163"/>
      <c r="S61" s="163"/>
      <c r="T61" s="164">
        <v>0.44500000000000001</v>
      </c>
      <c r="U61" s="163">
        <f t="shared" si="20"/>
        <v>0.45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113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47</v>
      </c>
      <c r="B62" s="160" t="s">
        <v>204</v>
      </c>
      <c r="C62" s="193" t="s">
        <v>205</v>
      </c>
      <c r="D62" s="162" t="s">
        <v>112</v>
      </c>
      <c r="E62" s="168">
        <v>1</v>
      </c>
      <c r="F62" s="170"/>
      <c r="G62" s="171">
        <f t="shared" si="14"/>
        <v>0</v>
      </c>
      <c r="H62" s="170"/>
      <c r="I62" s="171">
        <f t="shared" si="15"/>
        <v>0</v>
      </c>
      <c r="J62" s="170"/>
      <c r="K62" s="171">
        <f t="shared" si="16"/>
        <v>0</v>
      </c>
      <c r="L62" s="171">
        <v>21</v>
      </c>
      <c r="M62" s="171">
        <f t="shared" si="17"/>
        <v>0</v>
      </c>
      <c r="N62" s="163">
        <v>2.0000000000000001E-4</v>
      </c>
      <c r="O62" s="163">
        <f t="shared" si="18"/>
        <v>2.0000000000000001E-4</v>
      </c>
      <c r="P62" s="163">
        <v>0</v>
      </c>
      <c r="Q62" s="163">
        <f t="shared" si="19"/>
        <v>0</v>
      </c>
      <c r="R62" s="163"/>
      <c r="S62" s="163"/>
      <c r="T62" s="164">
        <v>0.246</v>
      </c>
      <c r="U62" s="163">
        <f t="shared" si="20"/>
        <v>0.25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113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48</v>
      </c>
      <c r="B63" s="160" t="s">
        <v>206</v>
      </c>
      <c r="C63" s="193" t="s">
        <v>207</v>
      </c>
      <c r="D63" s="162" t="s">
        <v>174</v>
      </c>
      <c r="E63" s="168">
        <v>1</v>
      </c>
      <c r="F63" s="170"/>
      <c r="G63" s="171">
        <f t="shared" si="14"/>
        <v>0</v>
      </c>
      <c r="H63" s="170"/>
      <c r="I63" s="171">
        <f t="shared" si="15"/>
        <v>0</v>
      </c>
      <c r="J63" s="170"/>
      <c r="K63" s="171">
        <f t="shared" si="16"/>
        <v>0</v>
      </c>
      <c r="L63" s="171">
        <v>21</v>
      </c>
      <c r="M63" s="171">
        <f t="shared" si="17"/>
        <v>0</v>
      </c>
      <c r="N63" s="163">
        <v>4.7699999999999999E-3</v>
      </c>
      <c r="O63" s="163">
        <f t="shared" si="18"/>
        <v>4.7699999999999999E-3</v>
      </c>
      <c r="P63" s="163">
        <v>0</v>
      </c>
      <c r="Q63" s="163">
        <f t="shared" si="19"/>
        <v>0</v>
      </c>
      <c r="R63" s="163"/>
      <c r="S63" s="163"/>
      <c r="T63" s="164">
        <v>0.32500000000000001</v>
      </c>
      <c r="U63" s="163">
        <f t="shared" si="20"/>
        <v>0.33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113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54">
        <v>49</v>
      </c>
      <c r="B64" s="160" t="s">
        <v>208</v>
      </c>
      <c r="C64" s="193" t="s">
        <v>209</v>
      </c>
      <c r="D64" s="162" t="s">
        <v>174</v>
      </c>
      <c r="E64" s="168">
        <v>3</v>
      </c>
      <c r="F64" s="170"/>
      <c r="G64" s="171">
        <f t="shared" si="14"/>
        <v>0</v>
      </c>
      <c r="H64" s="170"/>
      <c r="I64" s="171">
        <f t="shared" si="15"/>
        <v>0</v>
      </c>
      <c r="J64" s="170"/>
      <c r="K64" s="171">
        <f t="shared" si="16"/>
        <v>0</v>
      </c>
      <c r="L64" s="171">
        <v>21</v>
      </c>
      <c r="M64" s="171">
        <f t="shared" si="17"/>
        <v>0</v>
      </c>
      <c r="N64" s="163">
        <v>3.0000000000000001E-5</v>
      </c>
      <c r="O64" s="163">
        <f t="shared" si="18"/>
        <v>9.0000000000000006E-5</v>
      </c>
      <c r="P64" s="163">
        <v>0</v>
      </c>
      <c r="Q64" s="163">
        <f t="shared" si="19"/>
        <v>0</v>
      </c>
      <c r="R64" s="163"/>
      <c r="S64" s="163"/>
      <c r="T64" s="164">
        <v>0.33</v>
      </c>
      <c r="U64" s="163">
        <f t="shared" si="20"/>
        <v>0.99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113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50</v>
      </c>
      <c r="B65" s="160" t="s">
        <v>142</v>
      </c>
      <c r="C65" s="193" t="s">
        <v>210</v>
      </c>
      <c r="D65" s="162" t="s">
        <v>174</v>
      </c>
      <c r="E65" s="168">
        <v>1</v>
      </c>
      <c r="F65" s="170"/>
      <c r="G65" s="171">
        <f t="shared" si="14"/>
        <v>0</v>
      </c>
      <c r="H65" s="170"/>
      <c r="I65" s="171">
        <f t="shared" si="15"/>
        <v>0</v>
      </c>
      <c r="J65" s="170"/>
      <c r="K65" s="171">
        <f t="shared" si="16"/>
        <v>0</v>
      </c>
      <c r="L65" s="171">
        <v>21</v>
      </c>
      <c r="M65" s="171">
        <f t="shared" si="17"/>
        <v>0</v>
      </c>
      <c r="N65" s="163">
        <v>1E-3</v>
      </c>
      <c r="O65" s="163">
        <f t="shared" si="18"/>
        <v>1E-3</v>
      </c>
      <c r="P65" s="163">
        <v>0</v>
      </c>
      <c r="Q65" s="163">
        <f t="shared" si="19"/>
        <v>0</v>
      </c>
      <c r="R65" s="163"/>
      <c r="S65" s="163"/>
      <c r="T65" s="164">
        <v>0.33</v>
      </c>
      <c r="U65" s="163">
        <f t="shared" si="20"/>
        <v>0.33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137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>
        <v>51</v>
      </c>
      <c r="B66" s="160" t="s">
        <v>142</v>
      </c>
      <c r="C66" s="193" t="s">
        <v>211</v>
      </c>
      <c r="D66" s="162" t="s">
        <v>174</v>
      </c>
      <c r="E66" s="168">
        <v>1</v>
      </c>
      <c r="F66" s="170"/>
      <c r="G66" s="171">
        <f t="shared" si="14"/>
        <v>0</v>
      </c>
      <c r="H66" s="170"/>
      <c r="I66" s="171">
        <f t="shared" si="15"/>
        <v>0</v>
      </c>
      <c r="J66" s="170"/>
      <c r="K66" s="171">
        <f t="shared" si="16"/>
        <v>0</v>
      </c>
      <c r="L66" s="171">
        <v>21</v>
      </c>
      <c r="M66" s="171">
        <f t="shared" si="17"/>
        <v>0</v>
      </c>
      <c r="N66" s="163">
        <v>2E-3</v>
      </c>
      <c r="O66" s="163">
        <f t="shared" si="18"/>
        <v>2E-3</v>
      </c>
      <c r="P66" s="163">
        <v>0</v>
      </c>
      <c r="Q66" s="163">
        <f t="shared" si="19"/>
        <v>0</v>
      </c>
      <c r="R66" s="163"/>
      <c r="S66" s="163"/>
      <c r="T66" s="164">
        <v>0.33</v>
      </c>
      <c r="U66" s="163">
        <f t="shared" si="20"/>
        <v>0.33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137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>
        <v>52</v>
      </c>
      <c r="B67" s="160" t="s">
        <v>142</v>
      </c>
      <c r="C67" s="193" t="s">
        <v>212</v>
      </c>
      <c r="D67" s="162" t="s">
        <v>174</v>
      </c>
      <c r="E67" s="168">
        <v>1</v>
      </c>
      <c r="F67" s="170"/>
      <c r="G67" s="171">
        <f t="shared" si="14"/>
        <v>0</v>
      </c>
      <c r="H67" s="170"/>
      <c r="I67" s="171">
        <f t="shared" si="15"/>
        <v>0</v>
      </c>
      <c r="J67" s="170"/>
      <c r="K67" s="171">
        <f t="shared" si="16"/>
        <v>0</v>
      </c>
      <c r="L67" s="171">
        <v>21</v>
      </c>
      <c r="M67" s="171">
        <f t="shared" si="17"/>
        <v>0</v>
      </c>
      <c r="N67" s="163">
        <v>5.0000000000000001E-4</v>
      </c>
      <c r="O67" s="163">
        <f t="shared" si="18"/>
        <v>5.0000000000000001E-4</v>
      </c>
      <c r="P67" s="163">
        <v>0</v>
      </c>
      <c r="Q67" s="163">
        <f t="shared" si="19"/>
        <v>0</v>
      </c>
      <c r="R67" s="163"/>
      <c r="S67" s="163"/>
      <c r="T67" s="164">
        <v>0.33</v>
      </c>
      <c r="U67" s="163">
        <f t="shared" si="20"/>
        <v>0.33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137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54">
        <v>53</v>
      </c>
      <c r="B68" s="160" t="s">
        <v>142</v>
      </c>
      <c r="C68" s="193" t="s">
        <v>213</v>
      </c>
      <c r="D68" s="162" t="s">
        <v>174</v>
      </c>
      <c r="E68" s="168">
        <v>1</v>
      </c>
      <c r="F68" s="170"/>
      <c r="G68" s="171">
        <f t="shared" si="14"/>
        <v>0</v>
      </c>
      <c r="H68" s="170"/>
      <c r="I68" s="171">
        <f t="shared" si="15"/>
        <v>0</v>
      </c>
      <c r="J68" s="170"/>
      <c r="K68" s="171">
        <f t="shared" si="16"/>
        <v>0</v>
      </c>
      <c r="L68" s="171">
        <v>21</v>
      </c>
      <c r="M68" s="171">
        <f t="shared" si="17"/>
        <v>0</v>
      </c>
      <c r="N68" s="163">
        <v>1E-3</v>
      </c>
      <c r="O68" s="163">
        <f t="shared" si="18"/>
        <v>1E-3</v>
      </c>
      <c r="P68" s="163">
        <v>0</v>
      </c>
      <c r="Q68" s="163">
        <f t="shared" si="19"/>
        <v>0</v>
      </c>
      <c r="R68" s="163"/>
      <c r="S68" s="163"/>
      <c r="T68" s="164">
        <v>0.33</v>
      </c>
      <c r="U68" s="163">
        <f t="shared" si="20"/>
        <v>0.33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137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54</v>
      </c>
      <c r="B69" s="160" t="s">
        <v>142</v>
      </c>
      <c r="C69" s="193" t="s">
        <v>214</v>
      </c>
      <c r="D69" s="162" t="s">
        <v>174</v>
      </c>
      <c r="E69" s="168">
        <v>1</v>
      </c>
      <c r="F69" s="170"/>
      <c r="G69" s="171">
        <f t="shared" si="14"/>
        <v>0</v>
      </c>
      <c r="H69" s="170"/>
      <c r="I69" s="171">
        <f t="shared" si="15"/>
        <v>0</v>
      </c>
      <c r="J69" s="170"/>
      <c r="K69" s="171">
        <f t="shared" si="16"/>
        <v>0</v>
      </c>
      <c r="L69" s="171">
        <v>21</v>
      </c>
      <c r="M69" s="171">
        <f t="shared" si="17"/>
        <v>0</v>
      </c>
      <c r="N69" s="163">
        <v>1E-3</v>
      </c>
      <c r="O69" s="163">
        <f t="shared" si="18"/>
        <v>1E-3</v>
      </c>
      <c r="P69" s="163">
        <v>0</v>
      </c>
      <c r="Q69" s="163">
        <f t="shared" si="19"/>
        <v>0</v>
      </c>
      <c r="R69" s="163"/>
      <c r="S69" s="163"/>
      <c r="T69" s="164">
        <v>0.33</v>
      </c>
      <c r="U69" s="163">
        <f t="shared" si="20"/>
        <v>0.33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137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ht="22.5" outlineLevel="1" x14ac:dyDescent="0.2">
      <c r="A70" s="154">
        <v>55</v>
      </c>
      <c r="B70" s="160" t="s">
        <v>215</v>
      </c>
      <c r="C70" s="193" t="s">
        <v>216</v>
      </c>
      <c r="D70" s="162" t="s">
        <v>119</v>
      </c>
      <c r="E70" s="168">
        <v>2.8000000000000001E-2</v>
      </c>
      <c r="F70" s="170"/>
      <c r="G70" s="171">
        <f t="shared" si="14"/>
        <v>0</v>
      </c>
      <c r="H70" s="170"/>
      <c r="I70" s="171">
        <f t="shared" si="15"/>
        <v>0</v>
      </c>
      <c r="J70" s="170"/>
      <c r="K70" s="171">
        <f t="shared" si="16"/>
        <v>0</v>
      </c>
      <c r="L70" s="171">
        <v>21</v>
      </c>
      <c r="M70" s="171">
        <f t="shared" si="17"/>
        <v>0</v>
      </c>
      <c r="N70" s="163">
        <v>0</v>
      </c>
      <c r="O70" s="163">
        <f t="shared" si="18"/>
        <v>0</v>
      </c>
      <c r="P70" s="163">
        <v>0</v>
      </c>
      <c r="Q70" s="163">
        <f t="shared" si="19"/>
        <v>0</v>
      </c>
      <c r="R70" s="163"/>
      <c r="S70" s="163"/>
      <c r="T70" s="164">
        <v>1.573</v>
      </c>
      <c r="U70" s="163">
        <f t="shared" si="20"/>
        <v>0.04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113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x14ac:dyDescent="0.2">
      <c r="A71" s="155" t="s">
        <v>108</v>
      </c>
      <c r="B71" s="161" t="s">
        <v>71</v>
      </c>
      <c r="C71" s="194" t="s">
        <v>72</v>
      </c>
      <c r="D71" s="165"/>
      <c r="E71" s="169"/>
      <c r="F71" s="172"/>
      <c r="G71" s="172">
        <f>SUMIF(AE72:AE80,"&lt;&gt;NOR",G72:G80)</f>
        <v>0</v>
      </c>
      <c r="H71" s="172"/>
      <c r="I71" s="172">
        <f>SUM(I72:I80)</f>
        <v>0</v>
      </c>
      <c r="J71" s="172"/>
      <c r="K71" s="172">
        <f>SUM(K72:K80)</f>
        <v>0</v>
      </c>
      <c r="L71" s="172"/>
      <c r="M71" s="172">
        <f>SUM(M72:M80)</f>
        <v>0</v>
      </c>
      <c r="N71" s="166"/>
      <c r="O71" s="166">
        <f>SUM(O72:O80)</f>
        <v>5.2269999999999997E-2</v>
      </c>
      <c r="P71" s="166"/>
      <c r="Q71" s="166">
        <f>SUM(Q72:Q80)</f>
        <v>1.9199999999999998E-2</v>
      </c>
      <c r="R71" s="166"/>
      <c r="S71" s="166"/>
      <c r="T71" s="167"/>
      <c r="U71" s="166">
        <f>SUM(U72:U80)</f>
        <v>5.7900000000000009</v>
      </c>
      <c r="AE71" t="s">
        <v>109</v>
      </c>
    </row>
    <row r="72" spans="1:60" ht="22.5" outlineLevel="1" x14ac:dyDescent="0.2">
      <c r="A72" s="154">
        <v>56</v>
      </c>
      <c r="B72" s="160" t="s">
        <v>217</v>
      </c>
      <c r="C72" s="193" t="s">
        <v>218</v>
      </c>
      <c r="D72" s="162" t="s">
        <v>116</v>
      </c>
      <c r="E72" s="168">
        <v>6</v>
      </c>
      <c r="F72" s="170"/>
      <c r="G72" s="171">
        <f t="shared" ref="G72:G80" si="21">ROUND(E72*F72,2)</f>
        <v>0</v>
      </c>
      <c r="H72" s="170"/>
      <c r="I72" s="171">
        <f t="shared" ref="I72:I80" si="22">ROUND(E72*H72,2)</f>
        <v>0</v>
      </c>
      <c r="J72" s="170"/>
      <c r="K72" s="171">
        <f t="shared" ref="K72:K80" si="23">ROUND(E72*J72,2)</f>
        <v>0</v>
      </c>
      <c r="L72" s="171">
        <v>21</v>
      </c>
      <c r="M72" s="171">
        <f t="shared" ref="M72:M80" si="24">G72*(1+L72/100)</f>
        <v>0</v>
      </c>
      <c r="N72" s="163">
        <v>2.0000000000000002E-5</v>
      </c>
      <c r="O72" s="163">
        <f t="shared" ref="O72:O80" si="25">ROUND(E72*N72,5)</f>
        <v>1.2E-4</v>
      </c>
      <c r="P72" s="163">
        <v>3.2000000000000002E-3</v>
      </c>
      <c r="Q72" s="163">
        <f t="shared" ref="Q72:Q80" si="26">ROUND(E72*P72,5)</f>
        <v>1.9199999999999998E-2</v>
      </c>
      <c r="R72" s="163"/>
      <c r="S72" s="163"/>
      <c r="T72" s="164">
        <v>5.2999999999999999E-2</v>
      </c>
      <c r="U72" s="163">
        <f t="shared" ref="U72:U80" si="27">ROUND(E72*T72,2)</f>
        <v>0.32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113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>
        <v>57</v>
      </c>
      <c r="B73" s="160" t="s">
        <v>219</v>
      </c>
      <c r="C73" s="193" t="s">
        <v>220</v>
      </c>
      <c r="D73" s="162" t="s">
        <v>119</v>
      </c>
      <c r="E73" s="168">
        <v>1.9E-2</v>
      </c>
      <c r="F73" s="170"/>
      <c r="G73" s="171">
        <f t="shared" si="21"/>
        <v>0</v>
      </c>
      <c r="H73" s="170"/>
      <c r="I73" s="171">
        <f t="shared" si="22"/>
        <v>0</v>
      </c>
      <c r="J73" s="170"/>
      <c r="K73" s="171">
        <f t="shared" si="23"/>
        <v>0</v>
      </c>
      <c r="L73" s="171">
        <v>21</v>
      </c>
      <c r="M73" s="171">
        <f t="shared" si="24"/>
        <v>0</v>
      </c>
      <c r="N73" s="163">
        <v>0</v>
      </c>
      <c r="O73" s="163">
        <f t="shared" si="25"/>
        <v>0</v>
      </c>
      <c r="P73" s="163">
        <v>0</v>
      </c>
      <c r="Q73" s="163">
        <f t="shared" si="26"/>
        <v>0</v>
      </c>
      <c r="R73" s="163"/>
      <c r="S73" s="163"/>
      <c r="T73" s="164">
        <v>5.5620000000000003</v>
      </c>
      <c r="U73" s="163">
        <f t="shared" si="27"/>
        <v>0.11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113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ht="22.5" outlineLevel="1" x14ac:dyDescent="0.2">
      <c r="A74" s="154">
        <v>58</v>
      </c>
      <c r="B74" s="160" t="s">
        <v>221</v>
      </c>
      <c r="C74" s="193" t="s">
        <v>222</v>
      </c>
      <c r="D74" s="162" t="s">
        <v>112</v>
      </c>
      <c r="E74" s="168">
        <v>2</v>
      </c>
      <c r="F74" s="170"/>
      <c r="G74" s="171">
        <f t="shared" si="21"/>
        <v>0</v>
      </c>
      <c r="H74" s="170"/>
      <c r="I74" s="171">
        <f t="shared" si="22"/>
        <v>0</v>
      </c>
      <c r="J74" s="170"/>
      <c r="K74" s="171">
        <f t="shared" si="23"/>
        <v>0</v>
      </c>
      <c r="L74" s="171">
        <v>21</v>
      </c>
      <c r="M74" s="171">
        <f t="shared" si="24"/>
        <v>0</v>
      </c>
      <c r="N74" s="163">
        <v>2.7E-4</v>
      </c>
      <c r="O74" s="163">
        <f t="shared" si="25"/>
        <v>5.4000000000000001E-4</v>
      </c>
      <c r="P74" s="163">
        <v>0</v>
      </c>
      <c r="Q74" s="163">
        <f t="shared" si="26"/>
        <v>0</v>
      </c>
      <c r="R74" s="163"/>
      <c r="S74" s="163"/>
      <c r="T74" s="164">
        <v>0.13739999999999999</v>
      </c>
      <c r="U74" s="163">
        <f t="shared" si="27"/>
        <v>0.27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113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>
        <v>59</v>
      </c>
      <c r="B75" s="160" t="s">
        <v>223</v>
      </c>
      <c r="C75" s="193" t="s">
        <v>224</v>
      </c>
      <c r="D75" s="162" t="s">
        <v>116</v>
      </c>
      <c r="E75" s="168">
        <v>5</v>
      </c>
      <c r="F75" s="170"/>
      <c r="G75" s="171">
        <f t="shared" si="21"/>
        <v>0</v>
      </c>
      <c r="H75" s="170"/>
      <c r="I75" s="171">
        <f t="shared" si="22"/>
        <v>0</v>
      </c>
      <c r="J75" s="170"/>
      <c r="K75" s="171">
        <f t="shared" si="23"/>
        <v>0</v>
      </c>
      <c r="L75" s="171">
        <v>21</v>
      </c>
      <c r="M75" s="171">
        <f t="shared" si="24"/>
        <v>0</v>
      </c>
      <c r="N75" s="163">
        <v>6.5700000000000003E-3</v>
      </c>
      <c r="O75" s="163">
        <f t="shared" si="25"/>
        <v>3.2849999999999997E-2</v>
      </c>
      <c r="P75" s="163">
        <v>0</v>
      </c>
      <c r="Q75" s="163">
        <f t="shared" si="26"/>
        <v>0</v>
      </c>
      <c r="R75" s="163"/>
      <c r="S75" s="163"/>
      <c r="T75" s="164">
        <v>0.36799999999999999</v>
      </c>
      <c r="U75" s="163">
        <f t="shared" si="27"/>
        <v>1.84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113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>
        <v>60</v>
      </c>
      <c r="B76" s="160" t="s">
        <v>225</v>
      </c>
      <c r="C76" s="193" t="s">
        <v>226</v>
      </c>
      <c r="D76" s="162" t="s">
        <v>116</v>
      </c>
      <c r="E76" s="168">
        <v>2</v>
      </c>
      <c r="F76" s="170"/>
      <c r="G76" s="171">
        <f t="shared" si="21"/>
        <v>0</v>
      </c>
      <c r="H76" s="170"/>
      <c r="I76" s="171">
        <f t="shared" si="22"/>
        <v>0</v>
      </c>
      <c r="J76" s="170"/>
      <c r="K76" s="171">
        <f t="shared" si="23"/>
        <v>0</v>
      </c>
      <c r="L76" s="171">
        <v>21</v>
      </c>
      <c r="M76" s="171">
        <f t="shared" si="24"/>
        <v>0</v>
      </c>
      <c r="N76" s="163">
        <v>6.8799999999999998E-3</v>
      </c>
      <c r="O76" s="163">
        <f t="shared" si="25"/>
        <v>1.376E-2</v>
      </c>
      <c r="P76" s="163">
        <v>0</v>
      </c>
      <c r="Q76" s="163">
        <f t="shared" si="26"/>
        <v>0</v>
      </c>
      <c r="R76" s="163"/>
      <c r="S76" s="163"/>
      <c r="T76" s="164">
        <v>0.39200000000000002</v>
      </c>
      <c r="U76" s="163">
        <f t="shared" si="27"/>
        <v>0.78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113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>
        <v>61</v>
      </c>
      <c r="B77" s="160" t="s">
        <v>227</v>
      </c>
      <c r="C77" s="193" t="s">
        <v>228</v>
      </c>
      <c r="D77" s="162" t="s">
        <v>112</v>
      </c>
      <c r="E77" s="168">
        <v>4</v>
      </c>
      <c r="F77" s="170"/>
      <c r="G77" s="171">
        <f t="shared" si="21"/>
        <v>0</v>
      </c>
      <c r="H77" s="170"/>
      <c r="I77" s="171">
        <f t="shared" si="22"/>
        <v>0</v>
      </c>
      <c r="J77" s="170"/>
      <c r="K77" s="171">
        <f t="shared" si="23"/>
        <v>0</v>
      </c>
      <c r="L77" s="171">
        <v>21</v>
      </c>
      <c r="M77" s="171">
        <f t="shared" si="24"/>
        <v>0</v>
      </c>
      <c r="N77" s="163">
        <v>0</v>
      </c>
      <c r="O77" s="163">
        <f t="shared" si="25"/>
        <v>0</v>
      </c>
      <c r="P77" s="163">
        <v>0</v>
      </c>
      <c r="Q77" s="163">
        <f t="shared" si="26"/>
        <v>0</v>
      </c>
      <c r="R77" s="163"/>
      <c r="S77" s="163"/>
      <c r="T77" s="164">
        <v>0.23699999999999999</v>
      </c>
      <c r="U77" s="163">
        <f t="shared" si="27"/>
        <v>0.95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113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>
        <v>62</v>
      </c>
      <c r="B78" s="160" t="s">
        <v>229</v>
      </c>
      <c r="C78" s="193" t="s">
        <v>230</v>
      </c>
      <c r="D78" s="162" t="s">
        <v>112</v>
      </c>
      <c r="E78" s="168">
        <v>4</v>
      </c>
      <c r="F78" s="170"/>
      <c r="G78" s="171">
        <f t="shared" si="21"/>
        <v>0</v>
      </c>
      <c r="H78" s="170"/>
      <c r="I78" s="171">
        <f t="shared" si="22"/>
        <v>0</v>
      </c>
      <c r="J78" s="170"/>
      <c r="K78" s="171">
        <f t="shared" si="23"/>
        <v>0</v>
      </c>
      <c r="L78" s="171">
        <v>21</v>
      </c>
      <c r="M78" s="171">
        <f t="shared" si="24"/>
        <v>0</v>
      </c>
      <c r="N78" s="163">
        <v>1.25E-3</v>
      </c>
      <c r="O78" s="163">
        <f t="shared" si="25"/>
        <v>5.0000000000000001E-3</v>
      </c>
      <c r="P78" s="163">
        <v>0</v>
      </c>
      <c r="Q78" s="163">
        <f t="shared" si="26"/>
        <v>0</v>
      </c>
      <c r="R78" s="163"/>
      <c r="S78" s="163"/>
      <c r="T78" s="164">
        <v>0.29899999999999999</v>
      </c>
      <c r="U78" s="163">
        <f t="shared" si="27"/>
        <v>1.2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113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>
        <v>63</v>
      </c>
      <c r="B79" s="160" t="s">
        <v>231</v>
      </c>
      <c r="C79" s="193" t="s">
        <v>232</v>
      </c>
      <c r="D79" s="162" t="s">
        <v>116</v>
      </c>
      <c r="E79" s="168">
        <v>7</v>
      </c>
      <c r="F79" s="170"/>
      <c r="G79" s="171">
        <f t="shared" si="21"/>
        <v>0</v>
      </c>
      <c r="H79" s="170"/>
      <c r="I79" s="171">
        <f t="shared" si="22"/>
        <v>0</v>
      </c>
      <c r="J79" s="170"/>
      <c r="K79" s="171">
        <f t="shared" si="23"/>
        <v>0</v>
      </c>
      <c r="L79" s="171">
        <v>21</v>
      </c>
      <c r="M79" s="171">
        <f t="shared" si="24"/>
        <v>0</v>
      </c>
      <c r="N79" s="163">
        <v>0</v>
      </c>
      <c r="O79" s="163">
        <f t="shared" si="25"/>
        <v>0</v>
      </c>
      <c r="P79" s="163">
        <v>0</v>
      </c>
      <c r="Q79" s="163">
        <f t="shared" si="26"/>
        <v>0</v>
      </c>
      <c r="R79" s="163"/>
      <c r="S79" s="163"/>
      <c r="T79" s="164">
        <v>1.7999999999999999E-2</v>
      </c>
      <c r="U79" s="163">
        <f t="shared" si="27"/>
        <v>0.13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113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>
        <v>64</v>
      </c>
      <c r="B80" s="160" t="s">
        <v>233</v>
      </c>
      <c r="C80" s="193" t="s">
        <v>234</v>
      </c>
      <c r="D80" s="162" t="s">
        <v>119</v>
      </c>
      <c r="E80" s="168">
        <v>5.1999999999999998E-2</v>
      </c>
      <c r="F80" s="170"/>
      <c r="G80" s="171">
        <f t="shared" si="21"/>
        <v>0</v>
      </c>
      <c r="H80" s="170"/>
      <c r="I80" s="171">
        <f t="shared" si="22"/>
        <v>0</v>
      </c>
      <c r="J80" s="170"/>
      <c r="K80" s="171">
        <f t="shared" si="23"/>
        <v>0</v>
      </c>
      <c r="L80" s="171">
        <v>21</v>
      </c>
      <c r="M80" s="171">
        <f t="shared" si="24"/>
        <v>0</v>
      </c>
      <c r="N80" s="163">
        <v>0</v>
      </c>
      <c r="O80" s="163">
        <f t="shared" si="25"/>
        <v>0</v>
      </c>
      <c r="P80" s="163">
        <v>0</v>
      </c>
      <c r="Q80" s="163">
        <f t="shared" si="26"/>
        <v>0</v>
      </c>
      <c r="R80" s="163"/>
      <c r="S80" s="163"/>
      <c r="T80" s="164">
        <v>3.5630000000000002</v>
      </c>
      <c r="U80" s="163">
        <f t="shared" si="27"/>
        <v>0.19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113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x14ac:dyDescent="0.2">
      <c r="A81" s="155" t="s">
        <v>108</v>
      </c>
      <c r="B81" s="161" t="s">
        <v>73</v>
      </c>
      <c r="C81" s="194" t="s">
        <v>74</v>
      </c>
      <c r="D81" s="165"/>
      <c r="E81" s="169"/>
      <c r="F81" s="172"/>
      <c r="G81" s="172">
        <f>SUMIF(AE82:AE89,"&lt;&gt;NOR",G82:G89)</f>
        <v>0</v>
      </c>
      <c r="H81" s="172"/>
      <c r="I81" s="172">
        <f>SUM(I82:I89)</f>
        <v>0</v>
      </c>
      <c r="J81" s="172"/>
      <c r="K81" s="172">
        <f>SUM(K82:K89)</f>
        <v>0</v>
      </c>
      <c r="L81" s="172"/>
      <c r="M81" s="172">
        <f>SUM(M82:M89)</f>
        <v>0</v>
      </c>
      <c r="N81" s="166"/>
      <c r="O81" s="166">
        <f>SUM(O82:O89)</f>
        <v>1.67E-3</v>
      </c>
      <c r="P81" s="166"/>
      <c r="Q81" s="166">
        <f>SUM(Q82:Q89)</f>
        <v>0</v>
      </c>
      <c r="R81" s="166"/>
      <c r="S81" s="166"/>
      <c r="T81" s="167"/>
      <c r="U81" s="166">
        <f>SUM(U82:U89)</f>
        <v>3.5400000000000005</v>
      </c>
      <c r="AE81" t="s">
        <v>109</v>
      </c>
    </row>
    <row r="82" spans="1:60" ht="22.5" outlineLevel="1" x14ac:dyDescent="0.2">
      <c r="A82" s="154">
        <v>65</v>
      </c>
      <c r="B82" s="160" t="s">
        <v>235</v>
      </c>
      <c r="C82" s="193" t="s">
        <v>236</v>
      </c>
      <c r="D82" s="162" t="s">
        <v>112</v>
      </c>
      <c r="E82" s="168">
        <v>10</v>
      </c>
      <c r="F82" s="170"/>
      <c r="G82" s="171">
        <f t="shared" ref="G82:G89" si="28">ROUND(E82*F82,2)</f>
        <v>0</v>
      </c>
      <c r="H82" s="170"/>
      <c r="I82" s="171">
        <f t="shared" ref="I82:I89" si="29">ROUND(E82*H82,2)</f>
        <v>0</v>
      </c>
      <c r="J82" s="170"/>
      <c r="K82" s="171">
        <f t="shared" ref="K82:K89" si="30">ROUND(E82*J82,2)</f>
        <v>0</v>
      </c>
      <c r="L82" s="171">
        <v>21</v>
      </c>
      <c r="M82" s="171">
        <f t="shared" ref="M82:M89" si="31">G82*(1+L82/100)</f>
        <v>0</v>
      </c>
      <c r="N82" s="163">
        <v>0</v>
      </c>
      <c r="O82" s="163">
        <f t="shared" ref="O82:O89" si="32">ROUND(E82*N82,5)</f>
        <v>0</v>
      </c>
      <c r="P82" s="163">
        <v>0</v>
      </c>
      <c r="Q82" s="163">
        <f t="shared" ref="Q82:Q89" si="33">ROUND(E82*P82,5)</f>
        <v>0</v>
      </c>
      <c r="R82" s="163"/>
      <c r="S82" s="163"/>
      <c r="T82" s="164">
        <v>0.22700000000000001</v>
      </c>
      <c r="U82" s="163">
        <f t="shared" ref="U82:U89" si="34">ROUND(E82*T82,2)</f>
        <v>2.27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113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ht="22.5" outlineLevel="1" x14ac:dyDescent="0.2">
      <c r="A83" s="154">
        <v>66</v>
      </c>
      <c r="B83" s="160" t="s">
        <v>237</v>
      </c>
      <c r="C83" s="193" t="s">
        <v>238</v>
      </c>
      <c r="D83" s="162" t="s">
        <v>112</v>
      </c>
      <c r="E83" s="168">
        <v>2</v>
      </c>
      <c r="F83" s="170"/>
      <c r="G83" s="171">
        <f t="shared" si="28"/>
        <v>0</v>
      </c>
      <c r="H83" s="170"/>
      <c r="I83" s="171">
        <f t="shared" si="29"/>
        <v>0</v>
      </c>
      <c r="J83" s="170"/>
      <c r="K83" s="171">
        <f t="shared" si="30"/>
        <v>0</v>
      </c>
      <c r="L83" s="171">
        <v>21</v>
      </c>
      <c r="M83" s="171">
        <f t="shared" si="31"/>
        <v>0</v>
      </c>
      <c r="N83" s="163">
        <v>2.5999999999999998E-4</v>
      </c>
      <c r="O83" s="163">
        <f t="shared" si="32"/>
        <v>5.1999999999999995E-4</v>
      </c>
      <c r="P83" s="163">
        <v>0</v>
      </c>
      <c r="Q83" s="163">
        <f t="shared" si="33"/>
        <v>0</v>
      </c>
      <c r="R83" s="163"/>
      <c r="S83" s="163"/>
      <c r="T83" s="164">
        <v>7.0000000000000007E-2</v>
      </c>
      <c r="U83" s="163">
        <f t="shared" si="34"/>
        <v>0.14000000000000001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113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>
        <v>67</v>
      </c>
      <c r="B84" s="160" t="s">
        <v>183</v>
      </c>
      <c r="C84" s="193" t="s">
        <v>239</v>
      </c>
      <c r="D84" s="162" t="s">
        <v>112</v>
      </c>
      <c r="E84" s="168">
        <v>2</v>
      </c>
      <c r="F84" s="170"/>
      <c r="G84" s="171">
        <f t="shared" si="28"/>
        <v>0</v>
      </c>
      <c r="H84" s="170"/>
      <c r="I84" s="171">
        <f t="shared" si="29"/>
        <v>0</v>
      </c>
      <c r="J84" s="170"/>
      <c r="K84" s="171">
        <f t="shared" si="30"/>
        <v>0</v>
      </c>
      <c r="L84" s="171">
        <v>21</v>
      </c>
      <c r="M84" s="171">
        <f t="shared" si="31"/>
        <v>0</v>
      </c>
      <c r="N84" s="163">
        <v>1.9000000000000001E-4</v>
      </c>
      <c r="O84" s="163">
        <f t="shared" si="32"/>
        <v>3.8000000000000002E-4</v>
      </c>
      <c r="P84" s="163">
        <v>0</v>
      </c>
      <c r="Q84" s="163">
        <f t="shared" si="33"/>
        <v>0</v>
      </c>
      <c r="R84" s="163"/>
      <c r="S84" s="163"/>
      <c r="T84" s="164">
        <v>9.2999999999999999E-2</v>
      </c>
      <c r="U84" s="163">
        <f t="shared" si="34"/>
        <v>0.19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113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>
        <v>68</v>
      </c>
      <c r="B85" s="160" t="s">
        <v>240</v>
      </c>
      <c r="C85" s="193" t="s">
        <v>241</v>
      </c>
      <c r="D85" s="162" t="s">
        <v>112</v>
      </c>
      <c r="E85" s="168">
        <v>2</v>
      </c>
      <c r="F85" s="170"/>
      <c r="G85" s="171">
        <f t="shared" si="28"/>
        <v>0</v>
      </c>
      <c r="H85" s="170"/>
      <c r="I85" s="171">
        <f t="shared" si="29"/>
        <v>0</v>
      </c>
      <c r="J85" s="170"/>
      <c r="K85" s="171">
        <f t="shared" si="30"/>
        <v>0</v>
      </c>
      <c r="L85" s="171">
        <v>21</v>
      </c>
      <c r="M85" s="171">
        <f t="shared" si="31"/>
        <v>0</v>
      </c>
      <c r="N85" s="163">
        <v>1.2999999999999999E-4</v>
      </c>
      <c r="O85" s="163">
        <f t="shared" si="32"/>
        <v>2.5999999999999998E-4</v>
      </c>
      <c r="P85" s="163">
        <v>0</v>
      </c>
      <c r="Q85" s="163">
        <f t="shared" si="33"/>
        <v>0</v>
      </c>
      <c r="R85" s="163"/>
      <c r="S85" s="163"/>
      <c r="T85" s="164">
        <v>6.2E-2</v>
      </c>
      <c r="U85" s="163">
        <f t="shared" si="34"/>
        <v>0.12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113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>
        <v>69</v>
      </c>
      <c r="B86" s="160" t="s">
        <v>242</v>
      </c>
      <c r="C86" s="193" t="s">
        <v>243</v>
      </c>
      <c r="D86" s="162" t="s">
        <v>112</v>
      </c>
      <c r="E86" s="168">
        <v>2</v>
      </c>
      <c r="F86" s="170"/>
      <c r="G86" s="171">
        <f t="shared" si="28"/>
        <v>0</v>
      </c>
      <c r="H86" s="170"/>
      <c r="I86" s="171">
        <f t="shared" si="29"/>
        <v>0</v>
      </c>
      <c r="J86" s="170"/>
      <c r="K86" s="171">
        <f t="shared" si="30"/>
        <v>0</v>
      </c>
      <c r="L86" s="171">
        <v>21</v>
      </c>
      <c r="M86" s="171">
        <f t="shared" si="31"/>
        <v>0</v>
      </c>
      <c r="N86" s="163">
        <v>1.7000000000000001E-4</v>
      </c>
      <c r="O86" s="163">
        <f t="shared" si="32"/>
        <v>3.4000000000000002E-4</v>
      </c>
      <c r="P86" s="163">
        <v>0</v>
      </c>
      <c r="Q86" s="163">
        <f t="shared" si="33"/>
        <v>0</v>
      </c>
      <c r="R86" s="163"/>
      <c r="S86" s="163"/>
      <c r="T86" s="164">
        <v>0.19600000000000001</v>
      </c>
      <c r="U86" s="163">
        <f t="shared" si="34"/>
        <v>0.39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113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ht="22.5" outlineLevel="1" x14ac:dyDescent="0.2">
      <c r="A87" s="154">
        <v>70</v>
      </c>
      <c r="B87" s="160" t="s">
        <v>142</v>
      </c>
      <c r="C87" s="193" t="s">
        <v>244</v>
      </c>
      <c r="D87" s="162" t="s">
        <v>112</v>
      </c>
      <c r="E87" s="168">
        <v>1</v>
      </c>
      <c r="F87" s="170"/>
      <c r="G87" s="171">
        <f t="shared" si="28"/>
        <v>0</v>
      </c>
      <c r="H87" s="170"/>
      <c r="I87" s="171">
        <f t="shared" si="29"/>
        <v>0</v>
      </c>
      <c r="J87" s="170"/>
      <c r="K87" s="171">
        <f t="shared" si="30"/>
        <v>0</v>
      </c>
      <c r="L87" s="171">
        <v>21</v>
      </c>
      <c r="M87" s="171">
        <f t="shared" si="31"/>
        <v>0</v>
      </c>
      <c r="N87" s="163">
        <v>1.7000000000000001E-4</v>
      </c>
      <c r="O87" s="163">
        <f t="shared" si="32"/>
        <v>1.7000000000000001E-4</v>
      </c>
      <c r="P87" s="163">
        <v>0</v>
      </c>
      <c r="Q87" s="163">
        <f t="shared" si="33"/>
        <v>0</v>
      </c>
      <c r="R87" s="163"/>
      <c r="S87" s="163"/>
      <c r="T87" s="164">
        <v>0.19600000000000001</v>
      </c>
      <c r="U87" s="163">
        <f t="shared" si="34"/>
        <v>0.2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137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>
        <v>71</v>
      </c>
      <c r="B88" s="160" t="s">
        <v>245</v>
      </c>
      <c r="C88" s="193" t="s">
        <v>246</v>
      </c>
      <c r="D88" s="162" t="s">
        <v>112</v>
      </c>
      <c r="E88" s="168">
        <v>1</v>
      </c>
      <c r="F88" s="170"/>
      <c r="G88" s="171">
        <f t="shared" si="28"/>
        <v>0</v>
      </c>
      <c r="H88" s="170"/>
      <c r="I88" s="171">
        <f t="shared" si="29"/>
        <v>0</v>
      </c>
      <c r="J88" s="170"/>
      <c r="K88" s="171">
        <f t="shared" si="30"/>
        <v>0</v>
      </c>
      <c r="L88" s="171">
        <v>21</v>
      </c>
      <c r="M88" s="171">
        <f t="shared" si="31"/>
        <v>0</v>
      </c>
      <c r="N88" s="163">
        <v>0</v>
      </c>
      <c r="O88" s="163">
        <f t="shared" si="32"/>
        <v>0</v>
      </c>
      <c r="P88" s="163">
        <v>0</v>
      </c>
      <c r="Q88" s="163">
        <f t="shared" si="33"/>
        <v>0</v>
      </c>
      <c r="R88" s="163"/>
      <c r="S88" s="163"/>
      <c r="T88" s="164">
        <v>0.22700000000000001</v>
      </c>
      <c r="U88" s="163">
        <f t="shared" si="34"/>
        <v>0.23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137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>
        <v>72</v>
      </c>
      <c r="B89" s="160" t="s">
        <v>247</v>
      </c>
      <c r="C89" s="193" t="s">
        <v>248</v>
      </c>
      <c r="D89" s="162" t="s">
        <v>119</v>
      </c>
      <c r="E89" s="168">
        <v>1.6000000000000001E-3</v>
      </c>
      <c r="F89" s="170"/>
      <c r="G89" s="171">
        <f t="shared" si="28"/>
        <v>0</v>
      </c>
      <c r="H89" s="170"/>
      <c r="I89" s="171">
        <f t="shared" si="29"/>
        <v>0</v>
      </c>
      <c r="J89" s="170"/>
      <c r="K89" s="171">
        <f t="shared" si="30"/>
        <v>0</v>
      </c>
      <c r="L89" s="171">
        <v>21</v>
      </c>
      <c r="M89" s="171">
        <f t="shared" si="31"/>
        <v>0</v>
      </c>
      <c r="N89" s="163">
        <v>0</v>
      </c>
      <c r="O89" s="163">
        <f t="shared" si="32"/>
        <v>0</v>
      </c>
      <c r="P89" s="163">
        <v>0</v>
      </c>
      <c r="Q89" s="163">
        <f t="shared" si="33"/>
        <v>0</v>
      </c>
      <c r="R89" s="163"/>
      <c r="S89" s="163"/>
      <c r="T89" s="164">
        <v>2.35</v>
      </c>
      <c r="U89" s="163">
        <f t="shared" si="34"/>
        <v>0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113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x14ac:dyDescent="0.2">
      <c r="A90" s="155" t="s">
        <v>108</v>
      </c>
      <c r="B90" s="161" t="s">
        <v>75</v>
      </c>
      <c r="C90" s="194" t="s">
        <v>76</v>
      </c>
      <c r="D90" s="165"/>
      <c r="E90" s="169"/>
      <c r="F90" s="172"/>
      <c r="G90" s="172">
        <f>SUMIF(AE91:AE98,"&lt;&gt;NOR",G91:G98)</f>
        <v>0</v>
      </c>
      <c r="H90" s="172"/>
      <c r="I90" s="172">
        <f>SUM(I91:I98)</f>
        <v>0</v>
      </c>
      <c r="J90" s="172"/>
      <c r="K90" s="172">
        <f>SUM(K91:K98)</f>
        <v>0</v>
      </c>
      <c r="L90" s="172"/>
      <c r="M90" s="172">
        <f>SUM(M91:M98)</f>
        <v>0</v>
      </c>
      <c r="N90" s="166"/>
      <c r="O90" s="166">
        <f>SUM(O91:O98)</f>
        <v>8.8929999999999995E-2</v>
      </c>
      <c r="P90" s="166"/>
      <c r="Q90" s="166">
        <f>SUM(Q91:Q98)</f>
        <v>7.4400000000000008E-2</v>
      </c>
      <c r="R90" s="166"/>
      <c r="S90" s="166"/>
      <c r="T90" s="167"/>
      <c r="U90" s="166">
        <f>SUM(U91:U98)</f>
        <v>17.87</v>
      </c>
      <c r="AE90" t="s">
        <v>109</v>
      </c>
    </row>
    <row r="91" spans="1:60" outlineLevel="1" x14ac:dyDescent="0.2">
      <c r="A91" s="154">
        <v>73</v>
      </c>
      <c r="B91" s="160" t="s">
        <v>249</v>
      </c>
      <c r="C91" s="193" t="s">
        <v>250</v>
      </c>
      <c r="D91" s="162" t="s">
        <v>128</v>
      </c>
      <c r="E91" s="168">
        <v>3</v>
      </c>
      <c r="F91" s="170"/>
      <c r="G91" s="171">
        <f t="shared" ref="G91:G98" si="35">ROUND(E91*F91,2)</f>
        <v>0</v>
      </c>
      <c r="H91" s="170"/>
      <c r="I91" s="171">
        <f t="shared" ref="I91:I98" si="36">ROUND(E91*H91,2)</f>
        <v>0</v>
      </c>
      <c r="J91" s="170"/>
      <c r="K91" s="171">
        <f t="shared" ref="K91:K98" si="37">ROUND(E91*J91,2)</f>
        <v>0</v>
      </c>
      <c r="L91" s="171">
        <v>21</v>
      </c>
      <c r="M91" s="171">
        <f t="shared" ref="M91:M98" si="38">G91*(1+L91/100)</f>
        <v>0</v>
      </c>
      <c r="N91" s="163">
        <v>2.963E-2</v>
      </c>
      <c r="O91" s="163">
        <f t="shared" ref="O91:O98" si="39">ROUND(E91*N91,5)</f>
        <v>8.8889999999999997E-2</v>
      </c>
      <c r="P91" s="163">
        <v>0</v>
      </c>
      <c r="Q91" s="163">
        <f t="shared" ref="Q91:Q98" si="40">ROUND(E91*P91,5)</f>
        <v>0</v>
      </c>
      <c r="R91" s="163"/>
      <c r="S91" s="163"/>
      <c r="T91" s="164">
        <v>0.41099999999999998</v>
      </c>
      <c r="U91" s="163">
        <f t="shared" ref="U91:U98" si="41">ROUND(E91*T91,2)</f>
        <v>1.23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113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>
        <v>74</v>
      </c>
      <c r="B92" s="160" t="s">
        <v>251</v>
      </c>
      <c r="C92" s="193" t="s">
        <v>252</v>
      </c>
      <c r="D92" s="162" t="s">
        <v>128</v>
      </c>
      <c r="E92" s="168">
        <v>12</v>
      </c>
      <c r="F92" s="170"/>
      <c r="G92" s="171">
        <f t="shared" si="35"/>
        <v>0</v>
      </c>
      <c r="H92" s="170"/>
      <c r="I92" s="171">
        <f t="shared" si="36"/>
        <v>0</v>
      </c>
      <c r="J92" s="170"/>
      <c r="K92" s="171">
        <f t="shared" si="37"/>
        <v>0</v>
      </c>
      <c r="L92" s="171">
        <v>21</v>
      </c>
      <c r="M92" s="171">
        <f t="shared" si="38"/>
        <v>0</v>
      </c>
      <c r="N92" s="163">
        <v>0</v>
      </c>
      <c r="O92" s="163">
        <f t="shared" si="39"/>
        <v>0</v>
      </c>
      <c r="P92" s="163">
        <v>0</v>
      </c>
      <c r="Q92" s="163">
        <f t="shared" si="40"/>
        <v>0</v>
      </c>
      <c r="R92" s="163"/>
      <c r="S92" s="163"/>
      <c r="T92" s="164">
        <v>0.05</v>
      </c>
      <c r="U92" s="163">
        <f t="shared" si="41"/>
        <v>0.6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113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>
        <v>75</v>
      </c>
      <c r="B93" s="160" t="s">
        <v>253</v>
      </c>
      <c r="C93" s="193" t="s">
        <v>254</v>
      </c>
      <c r="D93" s="162" t="s">
        <v>119</v>
      </c>
      <c r="E93" s="168">
        <v>1.3129999999999999</v>
      </c>
      <c r="F93" s="170"/>
      <c r="G93" s="171">
        <f t="shared" si="35"/>
        <v>0</v>
      </c>
      <c r="H93" s="170"/>
      <c r="I93" s="171">
        <f t="shared" si="36"/>
        <v>0</v>
      </c>
      <c r="J93" s="170"/>
      <c r="K93" s="171">
        <f t="shared" si="37"/>
        <v>0</v>
      </c>
      <c r="L93" s="171">
        <v>21</v>
      </c>
      <c r="M93" s="171">
        <f t="shared" si="38"/>
        <v>0</v>
      </c>
      <c r="N93" s="163">
        <v>0</v>
      </c>
      <c r="O93" s="163">
        <f t="shared" si="39"/>
        <v>0</v>
      </c>
      <c r="P93" s="163">
        <v>0</v>
      </c>
      <c r="Q93" s="163">
        <f t="shared" si="40"/>
        <v>0</v>
      </c>
      <c r="R93" s="163"/>
      <c r="S93" s="163"/>
      <c r="T93" s="164">
        <v>5.0599999999999996</v>
      </c>
      <c r="U93" s="163">
        <f t="shared" si="41"/>
        <v>6.64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113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>
        <v>76</v>
      </c>
      <c r="B94" s="160" t="s">
        <v>253</v>
      </c>
      <c r="C94" s="193" t="s">
        <v>255</v>
      </c>
      <c r="D94" s="162" t="s">
        <v>119</v>
      </c>
      <c r="E94" s="168">
        <v>1.3129999999999999</v>
      </c>
      <c r="F94" s="170"/>
      <c r="G94" s="171">
        <f t="shared" si="35"/>
        <v>0</v>
      </c>
      <c r="H94" s="170"/>
      <c r="I94" s="171">
        <f t="shared" si="36"/>
        <v>0</v>
      </c>
      <c r="J94" s="170"/>
      <c r="K94" s="171">
        <f t="shared" si="37"/>
        <v>0</v>
      </c>
      <c r="L94" s="171">
        <v>21</v>
      </c>
      <c r="M94" s="171">
        <f t="shared" si="38"/>
        <v>0</v>
      </c>
      <c r="N94" s="163">
        <v>0</v>
      </c>
      <c r="O94" s="163">
        <f t="shared" si="39"/>
        <v>0</v>
      </c>
      <c r="P94" s="163">
        <v>0</v>
      </c>
      <c r="Q94" s="163">
        <f t="shared" si="40"/>
        <v>0</v>
      </c>
      <c r="R94" s="163"/>
      <c r="S94" s="163"/>
      <c r="T94" s="164">
        <v>5.0599999999999996</v>
      </c>
      <c r="U94" s="163">
        <f t="shared" si="41"/>
        <v>6.64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113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>
        <v>77</v>
      </c>
      <c r="B95" s="160" t="s">
        <v>256</v>
      </c>
      <c r="C95" s="193" t="s">
        <v>257</v>
      </c>
      <c r="D95" s="162" t="s">
        <v>128</v>
      </c>
      <c r="E95" s="168">
        <v>15</v>
      </c>
      <c r="F95" s="170"/>
      <c r="G95" s="171">
        <f t="shared" si="35"/>
        <v>0</v>
      </c>
      <c r="H95" s="170"/>
      <c r="I95" s="171">
        <f t="shared" si="36"/>
        <v>0</v>
      </c>
      <c r="J95" s="170"/>
      <c r="K95" s="171">
        <f t="shared" si="37"/>
        <v>0</v>
      </c>
      <c r="L95" s="171">
        <v>21</v>
      </c>
      <c r="M95" s="171">
        <f t="shared" si="38"/>
        <v>0</v>
      </c>
      <c r="N95" s="163">
        <v>0</v>
      </c>
      <c r="O95" s="163">
        <f t="shared" si="39"/>
        <v>0</v>
      </c>
      <c r="P95" s="163">
        <v>0</v>
      </c>
      <c r="Q95" s="163">
        <f t="shared" si="40"/>
        <v>0</v>
      </c>
      <c r="R95" s="163"/>
      <c r="S95" s="163"/>
      <c r="T95" s="164">
        <v>0.14399999999999999</v>
      </c>
      <c r="U95" s="163">
        <f t="shared" si="41"/>
        <v>2.16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113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>
        <v>78</v>
      </c>
      <c r="B96" s="160" t="s">
        <v>258</v>
      </c>
      <c r="C96" s="193" t="s">
        <v>259</v>
      </c>
      <c r="D96" s="162" t="s">
        <v>128</v>
      </c>
      <c r="E96" s="168">
        <v>3</v>
      </c>
      <c r="F96" s="170"/>
      <c r="G96" s="171">
        <f t="shared" si="35"/>
        <v>0</v>
      </c>
      <c r="H96" s="170"/>
      <c r="I96" s="171">
        <f t="shared" si="36"/>
        <v>0</v>
      </c>
      <c r="J96" s="170"/>
      <c r="K96" s="171">
        <f t="shared" si="37"/>
        <v>0</v>
      </c>
      <c r="L96" s="171">
        <v>21</v>
      </c>
      <c r="M96" s="171">
        <f t="shared" si="38"/>
        <v>0</v>
      </c>
      <c r="N96" s="163">
        <v>0</v>
      </c>
      <c r="O96" s="163">
        <f t="shared" si="39"/>
        <v>0</v>
      </c>
      <c r="P96" s="163">
        <v>2.3800000000000002E-2</v>
      </c>
      <c r="Q96" s="163">
        <f t="shared" si="40"/>
        <v>7.1400000000000005E-2</v>
      </c>
      <c r="R96" s="163"/>
      <c r="S96" s="163"/>
      <c r="T96" s="164">
        <v>8.2000000000000003E-2</v>
      </c>
      <c r="U96" s="163">
        <f t="shared" si="41"/>
        <v>0.25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113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>
        <v>79</v>
      </c>
      <c r="B97" s="160" t="s">
        <v>260</v>
      </c>
      <c r="C97" s="193" t="s">
        <v>261</v>
      </c>
      <c r="D97" s="162" t="s">
        <v>112</v>
      </c>
      <c r="E97" s="168">
        <v>4</v>
      </c>
      <c r="F97" s="170"/>
      <c r="G97" s="171">
        <f t="shared" si="35"/>
        <v>0</v>
      </c>
      <c r="H97" s="170"/>
      <c r="I97" s="171">
        <f t="shared" si="36"/>
        <v>0</v>
      </c>
      <c r="J97" s="170"/>
      <c r="K97" s="171">
        <f t="shared" si="37"/>
        <v>0</v>
      </c>
      <c r="L97" s="171">
        <v>21</v>
      </c>
      <c r="M97" s="171">
        <f t="shared" si="38"/>
        <v>0</v>
      </c>
      <c r="N97" s="163">
        <v>1.0000000000000001E-5</v>
      </c>
      <c r="O97" s="163">
        <f t="shared" si="39"/>
        <v>4.0000000000000003E-5</v>
      </c>
      <c r="P97" s="163">
        <v>7.5000000000000002E-4</v>
      </c>
      <c r="Q97" s="163">
        <f t="shared" si="40"/>
        <v>3.0000000000000001E-3</v>
      </c>
      <c r="R97" s="163"/>
      <c r="S97" s="163"/>
      <c r="T97" s="164">
        <v>0.03</v>
      </c>
      <c r="U97" s="163">
        <f t="shared" si="41"/>
        <v>0.12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113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>
        <v>80</v>
      </c>
      <c r="B98" s="160" t="s">
        <v>262</v>
      </c>
      <c r="C98" s="193" t="s">
        <v>263</v>
      </c>
      <c r="D98" s="162" t="s">
        <v>119</v>
      </c>
      <c r="E98" s="168">
        <v>8.4000000000000005E-2</v>
      </c>
      <c r="F98" s="170"/>
      <c r="G98" s="171">
        <f t="shared" si="35"/>
        <v>0</v>
      </c>
      <c r="H98" s="170"/>
      <c r="I98" s="171">
        <f t="shared" si="36"/>
        <v>0</v>
      </c>
      <c r="J98" s="170"/>
      <c r="K98" s="171">
        <f t="shared" si="37"/>
        <v>0</v>
      </c>
      <c r="L98" s="171">
        <v>21</v>
      </c>
      <c r="M98" s="171">
        <f t="shared" si="38"/>
        <v>0</v>
      </c>
      <c r="N98" s="163">
        <v>0</v>
      </c>
      <c r="O98" s="163">
        <f t="shared" si="39"/>
        <v>0</v>
      </c>
      <c r="P98" s="163">
        <v>0</v>
      </c>
      <c r="Q98" s="163">
        <f t="shared" si="40"/>
        <v>0</v>
      </c>
      <c r="R98" s="163"/>
      <c r="S98" s="163"/>
      <c r="T98" s="164">
        <v>2.72</v>
      </c>
      <c r="U98" s="163">
        <f t="shared" si="41"/>
        <v>0.23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113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x14ac:dyDescent="0.2">
      <c r="A99" s="155" t="s">
        <v>108</v>
      </c>
      <c r="B99" s="161" t="s">
        <v>77</v>
      </c>
      <c r="C99" s="194" t="s">
        <v>78</v>
      </c>
      <c r="D99" s="165"/>
      <c r="E99" s="169"/>
      <c r="F99" s="172"/>
      <c r="G99" s="172">
        <f>SUMIF(AE100:AE103,"&lt;&gt;NOR",G100:G103)</f>
        <v>0</v>
      </c>
      <c r="H99" s="172"/>
      <c r="I99" s="172">
        <f>SUM(I100:I103)</f>
        <v>0</v>
      </c>
      <c r="J99" s="172"/>
      <c r="K99" s="172">
        <f>SUM(K100:K103)</f>
        <v>0</v>
      </c>
      <c r="L99" s="172"/>
      <c r="M99" s="172">
        <f>SUM(M100:M103)</f>
        <v>0</v>
      </c>
      <c r="N99" s="166"/>
      <c r="O99" s="166">
        <f>SUM(O100:O103)</f>
        <v>1.9499999999999997E-2</v>
      </c>
      <c r="P99" s="166"/>
      <c r="Q99" s="166">
        <f>SUM(Q100:Q103)</f>
        <v>0</v>
      </c>
      <c r="R99" s="166"/>
      <c r="S99" s="166"/>
      <c r="T99" s="167"/>
      <c r="U99" s="166">
        <f>SUM(U100:U103)</f>
        <v>5.9899999999999993</v>
      </c>
      <c r="AE99" t="s">
        <v>109</v>
      </c>
    </row>
    <row r="100" spans="1:60" outlineLevel="1" x14ac:dyDescent="0.2">
      <c r="A100" s="154">
        <v>81</v>
      </c>
      <c r="B100" s="160" t="s">
        <v>264</v>
      </c>
      <c r="C100" s="193" t="s">
        <v>265</v>
      </c>
      <c r="D100" s="162" t="s">
        <v>266</v>
      </c>
      <c r="E100" s="168">
        <v>15</v>
      </c>
      <c r="F100" s="170"/>
      <c r="G100" s="171">
        <f>ROUND(E100*F100,2)</f>
        <v>0</v>
      </c>
      <c r="H100" s="170"/>
      <c r="I100" s="171">
        <f>ROUND(E100*H100,2)</f>
        <v>0</v>
      </c>
      <c r="J100" s="170"/>
      <c r="K100" s="171">
        <f>ROUND(E100*J100,2)</f>
        <v>0</v>
      </c>
      <c r="L100" s="171">
        <v>21</v>
      </c>
      <c r="M100" s="171">
        <f>G100*(1+L100/100)</f>
        <v>0</v>
      </c>
      <c r="N100" s="163">
        <v>1E-3</v>
      </c>
      <c r="O100" s="163">
        <f>ROUND(E100*N100,5)</f>
        <v>1.4999999999999999E-2</v>
      </c>
      <c r="P100" s="163">
        <v>0</v>
      </c>
      <c r="Q100" s="163">
        <f>ROUND(E100*P100,5)</f>
        <v>0</v>
      </c>
      <c r="R100" s="163"/>
      <c r="S100" s="163"/>
      <c r="T100" s="164">
        <v>0.30399999999999999</v>
      </c>
      <c r="U100" s="163">
        <f>ROUND(E100*T100,2)</f>
        <v>4.5599999999999996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113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>
        <v>82</v>
      </c>
      <c r="B101" s="160" t="s">
        <v>264</v>
      </c>
      <c r="C101" s="193" t="s">
        <v>267</v>
      </c>
      <c r="D101" s="162" t="s">
        <v>266</v>
      </c>
      <c r="E101" s="168">
        <v>2.5</v>
      </c>
      <c r="F101" s="170"/>
      <c r="G101" s="171">
        <f>ROUND(E101*F101,2)</f>
        <v>0</v>
      </c>
      <c r="H101" s="170"/>
      <c r="I101" s="171">
        <f>ROUND(E101*H101,2)</f>
        <v>0</v>
      </c>
      <c r="J101" s="170"/>
      <c r="K101" s="171">
        <f>ROUND(E101*J101,2)</f>
        <v>0</v>
      </c>
      <c r="L101" s="171">
        <v>21</v>
      </c>
      <c r="M101" s="171">
        <f>G101*(1+L101/100)</f>
        <v>0</v>
      </c>
      <c r="N101" s="163">
        <v>1E-3</v>
      </c>
      <c r="O101" s="163">
        <f>ROUND(E101*N101,5)</f>
        <v>2.5000000000000001E-3</v>
      </c>
      <c r="P101" s="163">
        <v>0</v>
      </c>
      <c r="Q101" s="163">
        <f>ROUND(E101*P101,5)</f>
        <v>0</v>
      </c>
      <c r="R101" s="163"/>
      <c r="S101" s="163"/>
      <c r="T101" s="164">
        <v>0.30399999999999999</v>
      </c>
      <c r="U101" s="163">
        <f>ROUND(E101*T101,2)</f>
        <v>0.76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113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>
        <v>83</v>
      </c>
      <c r="B102" s="160" t="s">
        <v>264</v>
      </c>
      <c r="C102" s="193" t="s">
        <v>268</v>
      </c>
      <c r="D102" s="162" t="s">
        <v>266</v>
      </c>
      <c r="E102" s="168">
        <v>2</v>
      </c>
      <c r="F102" s="170"/>
      <c r="G102" s="171">
        <f>ROUND(E102*F102,2)</f>
        <v>0</v>
      </c>
      <c r="H102" s="170"/>
      <c r="I102" s="171">
        <f>ROUND(E102*H102,2)</f>
        <v>0</v>
      </c>
      <c r="J102" s="170"/>
      <c r="K102" s="171">
        <f>ROUND(E102*J102,2)</f>
        <v>0</v>
      </c>
      <c r="L102" s="171">
        <v>21</v>
      </c>
      <c r="M102" s="171">
        <f>G102*(1+L102/100)</f>
        <v>0</v>
      </c>
      <c r="N102" s="163">
        <v>1E-3</v>
      </c>
      <c r="O102" s="163">
        <f>ROUND(E102*N102,5)</f>
        <v>2E-3</v>
      </c>
      <c r="P102" s="163">
        <v>0</v>
      </c>
      <c r="Q102" s="163">
        <f>ROUND(E102*P102,5)</f>
        <v>0</v>
      </c>
      <c r="R102" s="163"/>
      <c r="S102" s="163"/>
      <c r="T102" s="164">
        <v>0.30399999999999999</v>
      </c>
      <c r="U102" s="163">
        <f>ROUND(E102*T102,2)</f>
        <v>0.61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113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>
        <v>84</v>
      </c>
      <c r="B103" s="160" t="s">
        <v>269</v>
      </c>
      <c r="C103" s="193" t="s">
        <v>270</v>
      </c>
      <c r="D103" s="162" t="s">
        <v>119</v>
      </c>
      <c r="E103" s="168">
        <v>1.95E-2</v>
      </c>
      <c r="F103" s="170"/>
      <c r="G103" s="171">
        <f>ROUND(E103*F103,2)</f>
        <v>0</v>
      </c>
      <c r="H103" s="170"/>
      <c r="I103" s="171">
        <f>ROUND(E103*H103,2)</f>
        <v>0</v>
      </c>
      <c r="J103" s="170"/>
      <c r="K103" s="171">
        <f>ROUND(E103*J103,2)</f>
        <v>0</v>
      </c>
      <c r="L103" s="171">
        <v>21</v>
      </c>
      <c r="M103" s="171">
        <f>G103*(1+L103/100)</f>
        <v>0</v>
      </c>
      <c r="N103" s="163">
        <v>0</v>
      </c>
      <c r="O103" s="163">
        <f>ROUND(E103*N103,5)</f>
        <v>0</v>
      </c>
      <c r="P103" s="163">
        <v>0</v>
      </c>
      <c r="Q103" s="163">
        <f>ROUND(E103*P103,5)</f>
        <v>0</v>
      </c>
      <c r="R103" s="163"/>
      <c r="S103" s="163"/>
      <c r="T103" s="164">
        <v>3.327</v>
      </c>
      <c r="U103" s="163">
        <f>ROUND(E103*T103,2)</f>
        <v>0.06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113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x14ac:dyDescent="0.2">
      <c r="A104" s="155" t="s">
        <v>108</v>
      </c>
      <c r="B104" s="161" t="s">
        <v>79</v>
      </c>
      <c r="C104" s="194" t="s">
        <v>80</v>
      </c>
      <c r="D104" s="165"/>
      <c r="E104" s="169"/>
      <c r="F104" s="172"/>
      <c r="G104" s="172">
        <f>SUMIF(AE105:AE107,"&lt;&gt;NOR",G105:G107)</f>
        <v>0</v>
      </c>
      <c r="H104" s="172"/>
      <c r="I104" s="172">
        <f>SUM(I105:I107)</f>
        <v>0</v>
      </c>
      <c r="J104" s="172"/>
      <c r="K104" s="172">
        <f>SUM(K105:K107)</f>
        <v>0</v>
      </c>
      <c r="L104" s="172"/>
      <c r="M104" s="172">
        <f>SUM(M105:M107)</f>
        <v>0</v>
      </c>
      <c r="N104" s="166"/>
      <c r="O104" s="166">
        <f>SUM(O105:O107)</f>
        <v>5.3400000000000001E-3</v>
      </c>
      <c r="P104" s="166"/>
      <c r="Q104" s="166">
        <f>SUM(Q105:Q107)</f>
        <v>0</v>
      </c>
      <c r="R104" s="166"/>
      <c r="S104" s="166"/>
      <c r="T104" s="167"/>
      <c r="U104" s="166">
        <f>SUM(U105:U107)</f>
        <v>4.7</v>
      </c>
      <c r="AE104" t="s">
        <v>109</v>
      </c>
    </row>
    <row r="105" spans="1:60" outlineLevel="1" x14ac:dyDescent="0.2">
      <c r="A105" s="154">
        <v>85</v>
      </c>
      <c r="B105" s="160" t="s">
        <v>271</v>
      </c>
      <c r="C105" s="193" t="s">
        <v>272</v>
      </c>
      <c r="D105" s="162" t="s">
        <v>128</v>
      </c>
      <c r="E105" s="168">
        <v>2</v>
      </c>
      <c r="F105" s="170"/>
      <c r="G105" s="171">
        <f>ROUND(E105*F105,2)</f>
        <v>0</v>
      </c>
      <c r="H105" s="170"/>
      <c r="I105" s="171">
        <f>ROUND(E105*H105,2)</f>
        <v>0</v>
      </c>
      <c r="J105" s="170"/>
      <c r="K105" s="171">
        <f>ROUND(E105*J105,2)</f>
        <v>0</v>
      </c>
      <c r="L105" s="171">
        <v>21</v>
      </c>
      <c r="M105" s="171">
        <f>G105*(1+L105/100)</f>
        <v>0</v>
      </c>
      <c r="N105" s="163">
        <v>2.4000000000000001E-4</v>
      </c>
      <c r="O105" s="163">
        <f>ROUND(E105*N105,5)</f>
        <v>4.8000000000000001E-4</v>
      </c>
      <c r="P105" s="163">
        <v>0</v>
      </c>
      <c r="Q105" s="163">
        <f>ROUND(E105*P105,5)</f>
        <v>0</v>
      </c>
      <c r="R105" s="163"/>
      <c r="S105" s="163"/>
      <c r="T105" s="164">
        <v>0.28999999999999998</v>
      </c>
      <c r="U105" s="163">
        <f>ROUND(E105*T105,2)</f>
        <v>0.57999999999999996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113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>
        <v>86</v>
      </c>
      <c r="B106" s="160" t="s">
        <v>273</v>
      </c>
      <c r="C106" s="193" t="s">
        <v>274</v>
      </c>
      <c r="D106" s="162" t="s">
        <v>128</v>
      </c>
      <c r="E106" s="168">
        <v>15</v>
      </c>
      <c r="F106" s="170"/>
      <c r="G106" s="171">
        <f>ROUND(E106*F106,2)</f>
        <v>0</v>
      </c>
      <c r="H106" s="170"/>
      <c r="I106" s="171">
        <f>ROUND(E106*H106,2)</f>
        <v>0</v>
      </c>
      <c r="J106" s="170"/>
      <c r="K106" s="171">
        <f>ROUND(E106*J106,2)</f>
        <v>0</v>
      </c>
      <c r="L106" s="171">
        <v>21</v>
      </c>
      <c r="M106" s="171">
        <f>G106*(1+L106/100)</f>
        <v>0</v>
      </c>
      <c r="N106" s="163">
        <v>2.4000000000000001E-4</v>
      </c>
      <c r="O106" s="163">
        <f>ROUND(E106*N106,5)</f>
        <v>3.5999999999999999E-3</v>
      </c>
      <c r="P106" s="163">
        <v>0</v>
      </c>
      <c r="Q106" s="163">
        <f>ROUND(E106*P106,5)</f>
        <v>0</v>
      </c>
      <c r="R106" s="163"/>
      <c r="S106" s="163"/>
      <c r="T106" s="164">
        <v>0.17</v>
      </c>
      <c r="U106" s="163">
        <f>ROUND(E106*T106,2)</f>
        <v>2.5499999999999998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113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>
        <v>87</v>
      </c>
      <c r="B107" s="160" t="s">
        <v>275</v>
      </c>
      <c r="C107" s="193" t="s">
        <v>276</v>
      </c>
      <c r="D107" s="162" t="s">
        <v>116</v>
      </c>
      <c r="E107" s="168">
        <v>18</v>
      </c>
      <c r="F107" s="170"/>
      <c r="G107" s="171">
        <f>ROUND(E107*F107,2)</f>
        <v>0</v>
      </c>
      <c r="H107" s="170"/>
      <c r="I107" s="171">
        <f>ROUND(E107*H107,2)</f>
        <v>0</v>
      </c>
      <c r="J107" s="170"/>
      <c r="K107" s="171">
        <f>ROUND(E107*J107,2)</f>
        <v>0</v>
      </c>
      <c r="L107" s="171">
        <v>21</v>
      </c>
      <c r="M107" s="171">
        <f>G107*(1+L107/100)</f>
        <v>0</v>
      </c>
      <c r="N107" s="163">
        <v>6.9999999999999994E-5</v>
      </c>
      <c r="O107" s="163">
        <f>ROUND(E107*N107,5)</f>
        <v>1.2600000000000001E-3</v>
      </c>
      <c r="P107" s="163">
        <v>0</v>
      </c>
      <c r="Q107" s="163">
        <f>ROUND(E107*P107,5)</f>
        <v>0</v>
      </c>
      <c r="R107" s="163"/>
      <c r="S107" s="163"/>
      <c r="T107" s="164">
        <v>8.6999999999999994E-2</v>
      </c>
      <c r="U107" s="163">
        <f>ROUND(E107*T107,2)</f>
        <v>1.57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113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x14ac:dyDescent="0.2">
      <c r="A108" s="155" t="s">
        <v>108</v>
      </c>
      <c r="B108" s="161" t="s">
        <v>81</v>
      </c>
      <c r="C108" s="194" t="s">
        <v>26</v>
      </c>
      <c r="D108" s="165"/>
      <c r="E108" s="169"/>
      <c r="F108" s="172"/>
      <c r="G108" s="172">
        <f>SUMIF(AE109:AE109,"&lt;&gt;NOR",G109:G109)</f>
        <v>0</v>
      </c>
      <c r="H108" s="172"/>
      <c r="I108" s="172">
        <f>SUM(I109:I109)</f>
        <v>0</v>
      </c>
      <c r="J108" s="172"/>
      <c r="K108" s="172">
        <f>SUM(K109:K109)</f>
        <v>0</v>
      </c>
      <c r="L108" s="172"/>
      <c r="M108" s="172">
        <f>SUM(M109:M109)</f>
        <v>0</v>
      </c>
      <c r="N108" s="166"/>
      <c r="O108" s="166">
        <f>SUM(O109:O109)</f>
        <v>0</v>
      </c>
      <c r="P108" s="166"/>
      <c r="Q108" s="166">
        <f>SUM(Q109:Q109)</f>
        <v>0</v>
      </c>
      <c r="R108" s="166"/>
      <c r="S108" s="166"/>
      <c r="T108" s="167"/>
      <c r="U108" s="166">
        <f>SUM(U109:U109)</f>
        <v>0</v>
      </c>
      <c r="AE108" t="s">
        <v>109</v>
      </c>
    </row>
    <row r="109" spans="1:60" outlineLevel="1" x14ac:dyDescent="0.2">
      <c r="A109" s="181">
        <v>88</v>
      </c>
      <c r="B109" s="182" t="s">
        <v>277</v>
      </c>
      <c r="C109" s="195" t="s">
        <v>278</v>
      </c>
      <c r="D109" s="183" t="s">
        <v>279</v>
      </c>
      <c r="E109" s="184">
        <v>1</v>
      </c>
      <c r="F109" s="185"/>
      <c r="G109" s="186">
        <f>ROUND(E109*F109,2)</f>
        <v>0</v>
      </c>
      <c r="H109" s="185"/>
      <c r="I109" s="186">
        <f>ROUND(E109*H109,2)</f>
        <v>0</v>
      </c>
      <c r="J109" s="185"/>
      <c r="K109" s="186">
        <f>ROUND(E109*J109,2)</f>
        <v>0</v>
      </c>
      <c r="L109" s="186">
        <v>21</v>
      </c>
      <c r="M109" s="186">
        <f>G109*(1+L109/100)</f>
        <v>0</v>
      </c>
      <c r="N109" s="187">
        <v>0</v>
      </c>
      <c r="O109" s="187">
        <f>ROUND(E109*N109,5)</f>
        <v>0</v>
      </c>
      <c r="P109" s="187">
        <v>0</v>
      </c>
      <c r="Q109" s="187">
        <f>ROUND(E109*P109,5)</f>
        <v>0</v>
      </c>
      <c r="R109" s="187"/>
      <c r="S109" s="187"/>
      <c r="T109" s="188">
        <v>0</v>
      </c>
      <c r="U109" s="187">
        <f>ROUND(E109*T109,2)</f>
        <v>0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280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x14ac:dyDescent="0.2">
      <c r="A110" s="6"/>
      <c r="B110" s="7" t="s">
        <v>281</v>
      </c>
      <c r="C110" s="196" t="s">
        <v>281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AC110">
        <v>15</v>
      </c>
      <c r="AD110">
        <v>21</v>
      </c>
    </row>
    <row r="111" spans="1:60" x14ac:dyDescent="0.2">
      <c r="A111" s="189"/>
      <c r="B111" s="190">
        <v>26</v>
      </c>
      <c r="C111" s="197" t="s">
        <v>281</v>
      </c>
      <c r="D111" s="191"/>
      <c r="E111" s="191"/>
      <c r="F111" s="191"/>
      <c r="G111" s="192">
        <f>G8+G12+G16+G18+G23+G29+G39+G55+G71+G81+G90+G99+G104+G108</f>
        <v>0</v>
      </c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AC111">
        <f>SUMIF(L7:L109,AC110,G7:G109)</f>
        <v>0</v>
      </c>
      <c r="AD111">
        <f>SUMIF(L7:L109,AD110,G7:G109)</f>
        <v>0</v>
      </c>
      <c r="AE111" t="s">
        <v>282</v>
      </c>
    </row>
    <row r="112" spans="1:60" x14ac:dyDescent="0.2">
      <c r="A112" s="6"/>
      <c r="B112" s="7" t="s">
        <v>281</v>
      </c>
      <c r="C112" s="196" t="s">
        <v>281</v>
      </c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31" x14ac:dyDescent="0.2">
      <c r="A113" s="6"/>
      <c r="B113" s="7" t="s">
        <v>281</v>
      </c>
      <c r="C113" s="196" t="s">
        <v>281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255">
        <v>33</v>
      </c>
      <c r="B114" s="255"/>
      <c r="C114" s="25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257"/>
      <c r="B115" s="258"/>
      <c r="C115" s="259"/>
      <c r="D115" s="258"/>
      <c r="E115" s="258"/>
      <c r="F115" s="258"/>
      <c r="G115" s="260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AE115" t="s">
        <v>283</v>
      </c>
    </row>
    <row r="116" spans="1:31" x14ac:dyDescent="0.2">
      <c r="A116" s="261"/>
      <c r="B116" s="262"/>
      <c r="C116" s="263"/>
      <c r="D116" s="262"/>
      <c r="E116" s="262"/>
      <c r="F116" s="262"/>
      <c r="G116" s="264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 x14ac:dyDescent="0.2">
      <c r="A117" s="261"/>
      <c r="B117" s="262"/>
      <c r="C117" s="263"/>
      <c r="D117" s="262"/>
      <c r="E117" s="262"/>
      <c r="F117" s="262"/>
      <c r="G117" s="264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 x14ac:dyDescent="0.2">
      <c r="A118" s="261"/>
      <c r="B118" s="262"/>
      <c r="C118" s="263"/>
      <c r="D118" s="262"/>
      <c r="E118" s="262"/>
      <c r="F118" s="262"/>
      <c r="G118" s="264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31" x14ac:dyDescent="0.2">
      <c r="A119" s="265"/>
      <c r="B119" s="266"/>
      <c r="C119" s="267"/>
      <c r="D119" s="266"/>
      <c r="E119" s="266"/>
      <c r="F119" s="266"/>
      <c r="G119" s="268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31" x14ac:dyDescent="0.2">
      <c r="A120" s="6"/>
      <c r="B120" s="7" t="s">
        <v>281</v>
      </c>
      <c r="C120" s="196" t="s">
        <v>281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31" x14ac:dyDescent="0.2">
      <c r="C121" s="198"/>
      <c r="AE121" t="s">
        <v>284</v>
      </c>
    </row>
  </sheetData>
  <mergeCells count="6">
    <mergeCell ref="A115:G119"/>
    <mergeCell ref="A1:G1"/>
    <mergeCell ref="C2:G2"/>
    <mergeCell ref="C3:G3"/>
    <mergeCell ref="C4:G4"/>
    <mergeCell ref="A114:C114"/>
  </mergeCells>
  <pageMargins left="0.59055118110236204" right="0.39370078740157499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Uživatel</cp:lastModifiedBy>
  <cp:lastPrinted>2014-02-28T09:52:57Z</cp:lastPrinted>
  <dcterms:created xsi:type="dcterms:W3CDTF">2009-04-08T07:15:50Z</dcterms:created>
  <dcterms:modified xsi:type="dcterms:W3CDTF">2018-09-19T06:43:50Z</dcterms:modified>
</cp:coreProperties>
</file>