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Ing.Ivan Nevyjeel\Desktop\Rozpočty\Amperdesign\Kamenec II\"/>
    </mc:Choice>
  </mc:AlternateContent>
  <bookViews>
    <workbookView xWindow="0" yWindow="0" windowWidth="0" windowHeight="0"/>
  </bookViews>
  <sheets>
    <sheet name="Rekapitulace stavby" sheetId="1" r:id="rId1"/>
    <sheet name="1 - SO 401 - Veřejné osvě..." sheetId="2" r:id="rId2"/>
  </sheets>
  <definedNames>
    <definedName name="_xlnm.Print_Area" localSheetId="0">'Rekapitulace stavby'!$D$4:$AO$76,'Rekapitulace stavby'!$C$82:$AQ$97</definedName>
    <definedName name="_xlnm.Print_Titles" localSheetId="0">'Rekapitulace stavby'!$92:$92</definedName>
    <definedName name="_xlnm._FilterDatabase" localSheetId="1" hidden="1">'1 - SO 401 - Veřejné osvě...'!$C$131:$L$222</definedName>
    <definedName name="_xlnm.Print_Area" localSheetId="1">'1 - SO 401 - Veřejné osvě...'!$C$4:$K$76,'1 - SO 401 - Veřejné osvě...'!$C$82:$K$111,'1 - SO 401 - Veřejné osvě...'!$C$117:$K$222</definedName>
    <definedName name="_xlnm.Print_Titles" localSheetId="1">'1 - SO 401 - Veřejné osvě...'!$131:$131</definedName>
  </definedNames>
  <calcPr/>
</workbook>
</file>

<file path=xl/calcChain.xml><?xml version="1.0" encoding="utf-8"?>
<calcChain xmlns="http://schemas.openxmlformats.org/spreadsheetml/2006/main">
  <c i="2" l="1" r="K41"/>
  <c r="K40"/>
  <c i="1" r="BA96"/>
  <c i="2" r="K39"/>
  <c i="1" r="AZ96"/>
  <c i="2" r="BI222"/>
  <c r="BH222"/>
  <c r="BG222"/>
  <c r="BF222"/>
  <c r="X222"/>
  <c r="V222"/>
  <c r="T222"/>
  <c r="P222"/>
  <c r="BI221"/>
  <c r="BH221"/>
  <c r="BG221"/>
  <c r="BF221"/>
  <c r="X221"/>
  <c r="V221"/>
  <c r="T221"/>
  <c r="P221"/>
  <c r="BI220"/>
  <c r="BH220"/>
  <c r="BG220"/>
  <c r="BF220"/>
  <c r="X220"/>
  <c r="V220"/>
  <c r="T220"/>
  <c r="P220"/>
  <c r="BI219"/>
  <c r="BH219"/>
  <c r="BG219"/>
  <c r="BF219"/>
  <c r="X219"/>
  <c r="V219"/>
  <c r="T219"/>
  <c r="P219"/>
  <c r="BI218"/>
  <c r="BH218"/>
  <c r="BG218"/>
  <c r="BF218"/>
  <c r="X218"/>
  <c r="V218"/>
  <c r="T218"/>
  <c r="P218"/>
  <c r="BI217"/>
  <c r="BH217"/>
  <c r="BG217"/>
  <c r="BF217"/>
  <c r="X217"/>
  <c r="V217"/>
  <c r="T217"/>
  <c r="P217"/>
  <c r="BI216"/>
  <c r="BH216"/>
  <c r="BG216"/>
  <c r="BF216"/>
  <c r="X216"/>
  <c r="V216"/>
  <c r="T216"/>
  <c r="P216"/>
  <c r="BI215"/>
  <c r="BH215"/>
  <c r="BG215"/>
  <c r="BF215"/>
  <c r="X215"/>
  <c r="V215"/>
  <c r="T215"/>
  <c r="P215"/>
  <c r="BI214"/>
  <c r="BH214"/>
  <c r="BG214"/>
  <c r="BF214"/>
  <c r="X214"/>
  <c r="V214"/>
  <c r="T214"/>
  <c r="P214"/>
  <c r="BI213"/>
  <c r="BH213"/>
  <c r="BG213"/>
  <c r="BF213"/>
  <c r="X213"/>
  <c r="V213"/>
  <c r="T213"/>
  <c r="P213"/>
  <c r="BI212"/>
  <c r="BH212"/>
  <c r="BG212"/>
  <c r="BF212"/>
  <c r="X212"/>
  <c r="V212"/>
  <c r="T212"/>
  <c r="P212"/>
  <c r="BI211"/>
  <c r="BH211"/>
  <c r="BG211"/>
  <c r="BF211"/>
  <c r="X211"/>
  <c r="V211"/>
  <c r="T211"/>
  <c r="P211"/>
  <c r="BI208"/>
  <c r="BH208"/>
  <c r="BG208"/>
  <c r="BF208"/>
  <c r="X208"/>
  <c r="V208"/>
  <c r="T208"/>
  <c r="P208"/>
  <c r="BI207"/>
  <c r="BH207"/>
  <c r="BG207"/>
  <c r="BF207"/>
  <c r="X207"/>
  <c r="V207"/>
  <c r="T207"/>
  <c r="P207"/>
  <c r="BI205"/>
  <c r="BH205"/>
  <c r="BG205"/>
  <c r="BF205"/>
  <c r="X205"/>
  <c r="V205"/>
  <c r="T205"/>
  <c r="P205"/>
  <c r="BI203"/>
  <c r="BH203"/>
  <c r="BG203"/>
  <c r="BF203"/>
  <c r="X203"/>
  <c r="V203"/>
  <c r="T203"/>
  <c r="P203"/>
  <c r="BI202"/>
  <c r="BH202"/>
  <c r="BG202"/>
  <c r="BF202"/>
  <c r="X202"/>
  <c r="V202"/>
  <c r="T202"/>
  <c r="P202"/>
  <c r="BI200"/>
  <c r="BH200"/>
  <c r="BG200"/>
  <c r="BF200"/>
  <c r="X200"/>
  <c r="V200"/>
  <c r="T200"/>
  <c r="P200"/>
  <c r="BI198"/>
  <c r="BH198"/>
  <c r="BG198"/>
  <c r="BF198"/>
  <c r="X198"/>
  <c r="V198"/>
  <c r="T198"/>
  <c r="P198"/>
  <c r="BI197"/>
  <c r="BH197"/>
  <c r="BG197"/>
  <c r="BF197"/>
  <c r="X197"/>
  <c r="V197"/>
  <c r="T197"/>
  <c r="P197"/>
  <c r="BI196"/>
  <c r="BH196"/>
  <c r="BG196"/>
  <c r="BF196"/>
  <c r="X196"/>
  <c r="V196"/>
  <c r="T196"/>
  <c r="P196"/>
  <c r="BI195"/>
  <c r="BH195"/>
  <c r="BG195"/>
  <c r="BF195"/>
  <c r="X195"/>
  <c r="V195"/>
  <c r="T195"/>
  <c r="P195"/>
  <c r="BI194"/>
  <c r="BH194"/>
  <c r="BG194"/>
  <c r="BF194"/>
  <c r="X194"/>
  <c r="V194"/>
  <c r="T194"/>
  <c r="P194"/>
  <c r="BI193"/>
  <c r="BH193"/>
  <c r="BG193"/>
  <c r="BF193"/>
  <c r="X193"/>
  <c r="V193"/>
  <c r="T193"/>
  <c r="P193"/>
  <c r="BI192"/>
  <c r="BH192"/>
  <c r="BG192"/>
  <c r="BF192"/>
  <c r="X192"/>
  <c r="V192"/>
  <c r="T192"/>
  <c r="P192"/>
  <c r="BI191"/>
  <c r="BH191"/>
  <c r="BG191"/>
  <c r="BF191"/>
  <c r="X191"/>
  <c r="V191"/>
  <c r="T191"/>
  <c r="P191"/>
  <c r="BI190"/>
  <c r="BH190"/>
  <c r="BG190"/>
  <c r="BF190"/>
  <c r="X190"/>
  <c r="V190"/>
  <c r="T190"/>
  <c r="P190"/>
  <c r="BI189"/>
  <c r="BH189"/>
  <c r="BG189"/>
  <c r="BF189"/>
  <c r="X189"/>
  <c r="V189"/>
  <c r="T189"/>
  <c r="P189"/>
  <c r="BI188"/>
  <c r="BH188"/>
  <c r="BG188"/>
  <c r="BF188"/>
  <c r="X188"/>
  <c r="V188"/>
  <c r="T188"/>
  <c r="P188"/>
  <c r="BI187"/>
  <c r="BH187"/>
  <c r="BG187"/>
  <c r="BF187"/>
  <c r="X187"/>
  <c r="V187"/>
  <c r="T187"/>
  <c r="P187"/>
  <c r="BI186"/>
  <c r="BH186"/>
  <c r="BG186"/>
  <c r="BF186"/>
  <c r="X186"/>
  <c r="V186"/>
  <c r="T186"/>
  <c r="P186"/>
  <c r="BI185"/>
  <c r="BH185"/>
  <c r="BG185"/>
  <c r="BF185"/>
  <c r="X185"/>
  <c r="V185"/>
  <c r="T185"/>
  <c r="P185"/>
  <c r="BI184"/>
  <c r="BH184"/>
  <c r="BG184"/>
  <c r="BF184"/>
  <c r="X184"/>
  <c r="V184"/>
  <c r="T184"/>
  <c r="P184"/>
  <c r="BI182"/>
  <c r="BH182"/>
  <c r="BG182"/>
  <c r="BF182"/>
  <c r="X182"/>
  <c r="V182"/>
  <c r="T182"/>
  <c r="P182"/>
  <c r="BI180"/>
  <c r="BH180"/>
  <c r="BG180"/>
  <c r="BF180"/>
  <c r="X180"/>
  <c r="V180"/>
  <c r="T180"/>
  <c r="P180"/>
  <c r="BI178"/>
  <c r="BH178"/>
  <c r="BG178"/>
  <c r="BF178"/>
  <c r="X178"/>
  <c r="V178"/>
  <c r="T178"/>
  <c r="P178"/>
  <c r="BI176"/>
  <c r="BH176"/>
  <c r="BG176"/>
  <c r="BF176"/>
  <c r="X176"/>
  <c r="V176"/>
  <c r="T176"/>
  <c r="P176"/>
  <c r="BI174"/>
  <c r="BH174"/>
  <c r="BG174"/>
  <c r="BF174"/>
  <c r="X174"/>
  <c r="V174"/>
  <c r="T174"/>
  <c r="P174"/>
  <c r="BI172"/>
  <c r="BH172"/>
  <c r="BG172"/>
  <c r="BF172"/>
  <c r="X172"/>
  <c r="V172"/>
  <c r="T172"/>
  <c r="P172"/>
  <c r="BI168"/>
  <c r="BH168"/>
  <c r="BG168"/>
  <c r="BF168"/>
  <c r="X168"/>
  <c r="V168"/>
  <c r="T168"/>
  <c r="P168"/>
  <c r="BI167"/>
  <c r="BH167"/>
  <c r="BG167"/>
  <c r="BF167"/>
  <c r="X167"/>
  <c r="V167"/>
  <c r="T167"/>
  <c r="P167"/>
  <c r="BI166"/>
  <c r="BH166"/>
  <c r="BG166"/>
  <c r="BF166"/>
  <c r="X166"/>
  <c r="V166"/>
  <c r="T166"/>
  <c r="P166"/>
  <c r="BI164"/>
  <c r="BH164"/>
  <c r="BG164"/>
  <c r="BF164"/>
  <c r="X164"/>
  <c r="X163"/>
  <c r="V164"/>
  <c r="V163"/>
  <c r="T164"/>
  <c r="T163"/>
  <c r="P164"/>
  <c r="BI162"/>
  <c r="BH162"/>
  <c r="BG162"/>
  <c r="BF162"/>
  <c r="X162"/>
  <c r="V162"/>
  <c r="T162"/>
  <c r="P162"/>
  <c r="BI161"/>
  <c r="BH161"/>
  <c r="BG161"/>
  <c r="BF161"/>
  <c r="X161"/>
  <c r="V161"/>
  <c r="T161"/>
  <c r="P161"/>
  <c r="BI160"/>
  <c r="BH160"/>
  <c r="BG160"/>
  <c r="BF160"/>
  <c r="X160"/>
  <c r="V160"/>
  <c r="T160"/>
  <c r="P160"/>
  <c r="BI158"/>
  <c r="BH158"/>
  <c r="BG158"/>
  <c r="BF158"/>
  <c r="X158"/>
  <c r="V158"/>
  <c r="T158"/>
  <c r="P158"/>
  <c r="BI157"/>
  <c r="BH157"/>
  <c r="BG157"/>
  <c r="BF157"/>
  <c r="X157"/>
  <c r="V157"/>
  <c r="T157"/>
  <c r="P157"/>
  <c r="BI156"/>
  <c r="BH156"/>
  <c r="BG156"/>
  <c r="BF156"/>
  <c r="X156"/>
  <c r="V156"/>
  <c r="T156"/>
  <c r="P156"/>
  <c r="BI155"/>
  <c r="BH155"/>
  <c r="BG155"/>
  <c r="BF155"/>
  <c r="X155"/>
  <c r="V155"/>
  <c r="T155"/>
  <c r="P155"/>
  <c r="BI154"/>
  <c r="BH154"/>
  <c r="BG154"/>
  <c r="BF154"/>
  <c r="X154"/>
  <c r="V154"/>
  <c r="T154"/>
  <c r="P154"/>
  <c r="BI153"/>
  <c r="BH153"/>
  <c r="BG153"/>
  <c r="BF153"/>
  <c r="X153"/>
  <c r="V153"/>
  <c r="T153"/>
  <c r="P153"/>
  <c r="BI152"/>
  <c r="BH152"/>
  <c r="BG152"/>
  <c r="BF152"/>
  <c r="X152"/>
  <c r="V152"/>
  <c r="T152"/>
  <c r="P152"/>
  <c r="BI151"/>
  <c r="BH151"/>
  <c r="BG151"/>
  <c r="BF151"/>
  <c r="X151"/>
  <c r="V151"/>
  <c r="T151"/>
  <c r="P151"/>
  <c r="BI150"/>
  <c r="BH150"/>
  <c r="BG150"/>
  <c r="BF150"/>
  <c r="X150"/>
  <c r="V150"/>
  <c r="T150"/>
  <c r="P150"/>
  <c r="BI148"/>
  <c r="BH148"/>
  <c r="BG148"/>
  <c r="BF148"/>
  <c r="X148"/>
  <c r="V148"/>
  <c r="T148"/>
  <c r="P148"/>
  <c r="BI147"/>
  <c r="BH147"/>
  <c r="BG147"/>
  <c r="BF147"/>
  <c r="X147"/>
  <c r="V147"/>
  <c r="T147"/>
  <c r="P147"/>
  <c r="BI146"/>
  <c r="BH146"/>
  <c r="BG146"/>
  <c r="BF146"/>
  <c r="X146"/>
  <c r="V146"/>
  <c r="T146"/>
  <c r="P146"/>
  <c r="BI145"/>
  <c r="BH145"/>
  <c r="BG145"/>
  <c r="BF145"/>
  <c r="X145"/>
  <c r="V145"/>
  <c r="T145"/>
  <c r="P145"/>
  <c r="BI144"/>
  <c r="BH144"/>
  <c r="BG144"/>
  <c r="BF144"/>
  <c r="X144"/>
  <c r="V144"/>
  <c r="T144"/>
  <c r="P144"/>
  <c r="BI143"/>
  <c r="BH143"/>
  <c r="BG143"/>
  <c r="BF143"/>
  <c r="X143"/>
  <c r="V143"/>
  <c r="T143"/>
  <c r="P143"/>
  <c r="BI142"/>
  <c r="BH142"/>
  <c r="BG142"/>
  <c r="BF142"/>
  <c r="X142"/>
  <c r="V142"/>
  <c r="T142"/>
  <c r="P142"/>
  <c r="BI141"/>
  <c r="BH141"/>
  <c r="BG141"/>
  <c r="BF141"/>
  <c r="X141"/>
  <c r="V141"/>
  <c r="T141"/>
  <c r="P141"/>
  <c r="BI140"/>
  <c r="BH140"/>
  <c r="BG140"/>
  <c r="BF140"/>
  <c r="X140"/>
  <c r="V140"/>
  <c r="T140"/>
  <c r="P140"/>
  <c r="BI139"/>
  <c r="BH139"/>
  <c r="BG139"/>
  <c r="BF139"/>
  <c r="X139"/>
  <c r="V139"/>
  <c r="T139"/>
  <c r="P139"/>
  <c r="BI138"/>
  <c r="BH138"/>
  <c r="BG138"/>
  <c r="BF138"/>
  <c r="X138"/>
  <c r="V138"/>
  <c r="T138"/>
  <c r="P138"/>
  <c r="BI137"/>
  <c r="BH137"/>
  <c r="BG137"/>
  <c r="BF137"/>
  <c r="X137"/>
  <c r="V137"/>
  <c r="T137"/>
  <c r="P137"/>
  <c r="BI136"/>
  <c r="BH136"/>
  <c r="BG136"/>
  <c r="BF136"/>
  <c r="X136"/>
  <c r="V136"/>
  <c r="T136"/>
  <c r="P136"/>
  <c r="BI135"/>
  <c r="BH135"/>
  <c r="BG135"/>
  <c r="BF135"/>
  <c r="X135"/>
  <c r="V135"/>
  <c r="T135"/>
  <c r="P135"/>
  <c r="F126"/>
  <c r="E124"/>
  <c r="F91"/>
  <c r="E89"/>
  <c r="J26"/>
  <c r="E26"/>
  <c r="J94"/>
  <c r="J25"/>
  <c r="J23"/>
  <c r="E23"/>
  <c r="J128"/>
  <c r="J22"/>
  <c r="J20"/>
  <c r="E20"/>
  <c r="F129"/>
  <c r="J19"/>
  <c r="J17"/>
  <c r="E17"/>
  <c r="F128"/>
  <c r="J16"/>
  <c r="J14"/>
  <c r="J126"/>
  <c r="E7"/>
  <c r="E120"/>
  <c i="1" r="L90"/>
  <c r="AM90"/>
  <c r="AM89"/>
  <c r="L89"/>
  <c r="AM87"/>
  <c r="L87"/>
  <c r="L85"/>
  <c r="L84"/>
  <c i="2" r="Q222"/>
  <c r="R221"/>
  <c r="Q219"/>
  <c r="R218"/>
  <c r="Q217"/>
  <c r="R216"/>
  <c r="Q214"/>
  <c r="Q213"/>
  <c r="R208"/>
  <c r="Q205"/>
  <c r="R203"/>
  <c r="R198"/>
  <c r="R197"/>
  <c r="R195"/>
  <c r="R194"/>
  <c r="R192"/>
  <c r="Q189"/>
  <c r="Q188"/>
  <c r="R186"/>
  <c r="R180"/>
  <c r="R174"/>
  <c r="R168"/>
  <c r="Q167"/>
  <c r="R161"/>
  <c r="R160"/>
  <c r="R155"/>
  <c r="Q150"/>
  <c r="Q147"/>
  <c r="R143"/>
  <c r="Q142"/>
  <c r="R141"/>
  <c r="R140"/>
  <c r="Q139"/>
  <c r="R138"/>
  <c r="Q136"/>
  <c r="Q221"/>
  <c r="R220"/>
  <c r="Q215"/>
  <c r="R211"/>
  <c r="R207"/>
  <c r="Q203"/>
  <c r="Q202"/>
  <c r="Q200"/>
  <c r="Q198"/>
  <c r="R196"/>
  <c r="Q195"/>
  <c r="R193"/>
  <c r="R191"/>
  <c r="R190"/>
  <c r="R187"/>
  <c r="Q184"/>
  <c r="R182"/>
  <c r="Q176"/>
  <c r="Q172"/>
  <c r="Q168"/>
  <c r="R167"/>
  <c r="R166"/>
  <c r="R164"/>
  <c r="R162"/>
  <c r="Q161"/>
  <c r="Q160"/>
  <c r="R158"/>
  <c r="Q157"/>
  <c r="Q155"/>
  <c r="R152"/>
  <c r="R147"/>
  <c r="R145"/>
  <c r="Q144"/>
  <c r="Q143"/>
  <c r="Q140"/>
  <c r="R139"/>
  <c r="R137"/>
  <c r="Q135"/>
  <c r="Q220"/>
  <c r="R219"/>
  <c r="R217"/>
  <c r="R214"/>
  <c r="R213"/>
  <c r="Q212"/>
  <c r="Q211"/>
  <c r="Q208"/>
  <c r="R202"/>
  <c r="Q193"/>
  <c r="Q191"/>
  <c r="Q190"/>
  <c r="R189"/>
  <c r="Q187"/>
  <c r="Q186"/>
  <c r="R185"/>
  <c r="Q182"/>
  <c r="Q180"/>
  <c r="R178"/>
  <c r="R172"/>
  <c r="K168"/>
  <c r="R157"/>
  <c r="Q156"/>
  <c r="R154"/>
  <c r="Q153"/>
  <c r="Q152"/>
  <c r="R151"/>
  <c r="Q148"/>
  <c r="Q146"/>
  <c r="R144"/>
  <c r="Q141"/>
  <c r="Q138"/>
  <c r="Q137"/>
  <c i="1" r="AU95"/>
  <c i="2" r="R222"/>
  <c r="Q218"/>
  <c r="Q216"/>
  <c r="R215"/>
  <c r="R212"/>
  <c r="Q207"/>
  <c r="R205"/>
  <c r="R200"/>
  <c r="Q197"/>
  <c r="Q196"/>
  <c r="Q194"/>
  <c r="Q192"/>
  <c r="R188"/>
  <c r="Q185"/>
  <c r="R184"/>
  <c r="Q178"/>
  <c r="R176"/>
  <c r="Q174"/>
  <c r="BK168"/>
  <c r="Q166"/>
  <c r="Q164"/>
  <c r="Q162"/>
  <c r="Q158"/>
  <c r="R156"/>
  <c r="Q154"/>
  <c r="R153"/>
  <c r="Q151"/>
  <c r="R150"/>
  <c r="R148"/>
  <c r="R146"/>
  <c r="Q145"/>
  <c r="R142"/>
  <c r="R136"/>
  <c r="R135"/>
  <c r="BK221"/>
  <c r="BK219"/>
  <c r="BK214"/>
  <c r="BK205"/>
  <c r="K203"/>
  <c r="BE203"/>
  <c r="K190"/>
  <c r="BE190"/>
  <c r="BK187"/>
  <c r="BK180"/>
  <c r="BK178"/>
  <c r="BK176"/>
  <c r="K172"/>
  <c r="BE172"/>
  <c r="BK166"/>
  <c r="K161"/>
  <c r="BE161"/>
  <c r="K157"/>
  <c r="BE157"/>
  <c r="K152"/>
  <c r="BE152"/>
  <c r="BK147"/>
  <c r="BK145"/>
  <c r="K144"/>
  <c r="BE144"/>
  <c r="BK137"/>
  <c r="K136"/>
  <c r="BE136"/>
  <c r="BK135"/>
  <c r="BK222"/>
  <c r="K216"/>
  <c r="BE216"/>
  <c r="K207"/>
  <c r="BE207"/>
  <c r="BK197"/>
  <c r="K196"/>
  <c r="BE196"/>
  <c r="BK192"/>
  <c r="K220"/>
  <c r="BE220"/>
  <c r="BK218"/>
  <c r="K213"/>
  <c r="BE213"/>
  <c r="K211"/>
  <c r="BE211"/>
  <c r="BK198"/>
  <c r="BK195"/>
  <c r="K191"/>
  <c r="BE191"/>
  <c r="BK188"/>
  <c r="BK186"/>
  <c r="K185"/>
  <c r="BE185"/>
  <c r="BK182"/>
  <c r="BK174"/>
  <c r="BK167"/>
  <c r="K164"/>
  <c r="BE164"/>
  <c r="BK162"/>
  <c r="BK158"/>
  <c r="K156"/>
  <c r="BE156"/>
  <c r="BK154"/>
  <c r="K142"/>
  <c r="BE142"/>
  <c r="K141"/>
  <c r="BE141"/>
  <c r="K139"/>
  <c r="BE139"/>
  <c r="K138"/>
  <c r="BE138"/>
  <c r="BK217"/>
  <c r="K215"/>
  <c r="BE215"/>
  <c r="BK212"/>
  <c r="BK208"/>
  <c r="K202"/>
  <c r="BE202"/>
  <c r="BK200"/>
  <c r="BK194"/>
  <c r="BK193"/>
  <c r="BK189"/>
  <c r="BK184"/>
  <c r="BK160"/>
  <c r="BK155"/>
  <c r="K153"/>
  <c r="BE153"/>
  <c r="K151"/>
  <c r="BE151"/>
  <c r="K150"/>
  <c r="BE150"/>
  <c r="K148"/>
  <c r="BE148"/>
  <c r="BK146"/>
  <c r="BK143"/>
  <c r="BK140"/>
  <c l="1" r="V134"/>
  <c r="V149"/>
  <c r="Q159"/>
  <c r="I102"/>
  <c r="V165"/>
  <c r="X134"/>
  <c r="T149"/>
  <c r="R149"/>
  <c r="J101"/>
  <c r="V159"/>
  <c r="T165"/>
  <c r="Q165"/>
  <c r="I104"/>
  <c r="Q171"/>
  <c r="I107"/>
  <c r="Q134"/>
  <c r="X149"/>
  <c r="T159"/>
  <c r="X159"/>
  <c r="BK165"/>
  <c r="K165"/>
  <c r="K104"/>
  <c r="R165"/>
  <c r="J104"/>
  <c r="V171"/>
  <c r="R171"/>
  <c r="J107"/>
  <c r="T201"/>
  <c r="X201"/>
  <c r="V204"/>
  <c r="R204"/>
  <c r="J109"/>
  <c r="T134"/>
  <c r="T133"/>
  <c r="R134"/>
  <c r="J100"/>
  <c r="Q149"/>
  <c r="I101"/>
  <c r="R159"/>
  <c r="J102"/>
  <c r="X165"/>
  <c r="T171"/>
  <c r="X171"/>
  <c r="V201"/>
  <c r="Q201"/>
  <c r="I108"/>
  <c r="R201"/>
  <c r="J108"/>
  <c r="T204"/>
  <c r="X204"/>
  <c r="Q204"/>
  <c r="I109"/>
  <c r="T210"/>
  <c r="V210"/>
  <c r="X210"/>
  <c r="Q210"/>
  <c r="I110"/>
  <c r="R210"/>
  <c r="J110"/>
  <c r="J91"/>
  <c r="F94"/>
  <c r="J129"/>
  <c r="E85"/>
  <c r="F93"/>
  <c r="BE168"/>
  <c r="J93"/>
  <c r="Q163"/>
  <c r="I103"/>
  <c r="R163"/>
  <c r="J103"/>
  <c r="F39"/>
  <c i="1" r="BD96"/>
  <c r="BD95"/>
  <c r="BD94"/>
  <c r="W31"/>
  <c i="2" r="K38"/>
  <c i="1" r="AY96"/>
  <c i="2" r="BK136"/>
  <c r="K146"/>
  <c r="BE146"/>
  <c r="BK157"/>
  <c r="K186"/>
  <c r="BE186"/>
  <c r="K193"/>
  <c r="BE193"/>
  <c r="K205"/>
  <c r="BE205"/>
  <c r="K222"/>
  <c r="BE222"/>
  <c r="K137"/>
  <c r="BE137"/>
  <c r="BK151"/>
  <c r="K160"/>
  <c r="BE160"/>
  <c r="K195"/>
  <c r="BE195"/>
  <c r="K208"/>
  <c r="BE208"/>
  <c r="BK215"/>
  <c r="BK220"/>
  <c r="K140"/>
  <c r="BE140"/>
  <c r="K182"/>
  <c r="BE182"/>
  <c r="BK191"/>
  <c r="K176"/>
  <c r="BE176"/>
  <c r="F38"/>
  <c i="1" r="BC96"/>
  <c r="BC95"/>
  <c r="AY95"/>
  <c i="2" r="BK142"/>
  <c r="BK150"/>
  <c r="BK161"/>
  <c r="BK159"/>
  <c r="K159"/>
  <c r="K102"/>
  <c r="BK185"/>
  <c r="K200"/>
  <c r="BE200"/>
  <c r="BK216"/>
  <c r="K145"/>
  <c r="BE145"/>
  <c r="BK156"/>
  <c r="K158"/>
  <c r="BE158"/>
  <c r="K174"/>
  <c r="BE174"/>
  <c r="BK203"/>
  <c r="K218"/>
  <c r="BE218"/>
  <c r="BK139"/>
  <c r="K180"/>
  <c r="BE180"/>
  <c r="K187"/>
  <c r="BE187"/>
  <c r="K194"/>
  <c r="BE194"/>
  <c r="F40"/>
  <c i="1" r="BE96"/>
  <c r="BE95"/>
  <c r="BE94"/>
  <c r="BA94"/>
  <c i="2" r="F41"/>
  <c i="1" r="BF96"/>
  <c r="BF95"/>
  <c r="BF94"/>
  <c r="W33"/>
  <c i="2" r="BK141"/>
  <c r="K147"/>
  <c r="BE147"/>
  <c r="BK153"/>
  <c r="K162"/>
  <c r="BE162"/>
  <c r="K178"/>
  <c r="BE178"/>
  <c r="K192"/>
  <c r="BE192"/>
  <c r="K198"/>
  <c r="BE198"/>
  <c r="BK211"/>
  <c r="K155"/>
  <c r="BE155"/>
  <c r="BK196"/>
  <c r="BK213"/>
  <c r="K221"/>
  <c r="BE221"/>
  <c r="K167"/>
  <c r="BE167"/>
  <c r="K188"/>
  <c r="BE188"/>
  <c r="BK202"/>
  <c i="1" r="AU94"/>
  <c i="2" r="BK138"/>
  <c r="BK144"/>
  <c r="BK148"/>
  <c r="K154"/>
  <c r="BE154"/>
  <c r="BK164"/>
  <c r="BK163"/>
  <c r="K163"/>
  <c r="K103"/>
  <c r="K189"/>
  <c r="BE189"/>
  <c r="K197"/>
  <c r="BE197"/>
  <c r="BK207"/>
  <c r="BK204"/>
  <c r="K204"/>
  <c r="K109"/>
  <c r="K217"/>
  <c r="BE217"/>
  <c r="K143"/>
  <c r="BE143"/>
  <c r="BK152"/>
  <c r="K166"/>
  <c r="BE166"/>
  <c r="K184"/>
  <c r="BE184"/>
  <c r="K212"/>
  <c r="BE212"/>
  <c r="K219"/>
  <c r="BE219"/>
  <c r="K135"/>
  <c r="BE135"/>
  <c r="BK172"/>
  <c r="BK190"/>
  <c r="K214"/>
  <c r="BE214"/>
  <c l="1" r="X170"/>
  <c r="X169"/>
  <c r="T170"/>
  <c r="T169"/>
  <c r="T132"/>
  <c i="1" r="AW96"/>
  <c i="2" r="V170"/>
  <c r="V169"/>
  <c r="Q133"/>
  <c r="I99"/>
  <c r="V133"/>
  <c r="V132"/>
  <c r="X133"/>
  <c r="X132"/>
  <c r="Q170"/>
  <c r="I106"/>
  <c r="R170"/>
  <c r="R169"/>
  <c r="J105"/>
  <c r="I100"/>
  <c r="R133"/>
  <c r="R132"/>
  <c r="J98"/>
  <c r="K33"/>
  <c i="1" r="AT96"/>
  <c i="2" r="BK149"/>
  <c r="K149"/>
  <c r="K101"/>
  <c r="BK134"/>
  <c r="BK133"/>
  <c r="K133"/>
  <c r="K99"/>
  <c r="BK171"/>
  <c r="BK201"/>
  <c r="K201"/>
  <c r="K108"/>
  <c r="BK210"/>
  <c r="K210"/>
  <c r="K110"/>
  <c i="1" r="BC94"/>
  <c r="AY94"/>
  <c r="AK30"/>
  <c r="AT95"/>
  <c r="AT94"/>
  <c i="2" r="K37"/>
  <c i="1" r="AX96"/>
  <c r="AV96"/>
  <c r="AZ94"/>
  <c r="BA95"/>
  <c r="AZ95"/>
  <c i="2" r="F37"/>
  <c i="1" r="BB96"/>
  <c r="BB95"/>
  <c r="AX95"/>
  <c r="AV95"/>
  <c r="W32"/>
  <c r="AW95"/>
  <c r="AW94"/>
  <c i="2" l="1" r="BK170"/>
  <c r="BK169"/>
  <c r="K169"/>
  <c r="K105"/>
  <c r="J106"/>
  <c r="Q169"/>
  <c r="I105"/>
  <c r="Q132"/>
  <c r="I98"/>
  <c r="K32"/>
  <c i="1" r="AS96"/>
  <c i="2" r="K171"/>
  <c r="K107"/>
  <c r="BK132"/>
  <c r="K132"/>
  <c r="K134"/>
  <c r="K100"/>
  <c r="J99"/>
  <c i="1" r="AS95"/>
  <c r="AS94"/>
  <c r="W30"/>
  <c r="BB94"/>
  <c r="W29"/>
  <c i="2" r="K34"/>
  <c i="1" r="AG96"/>
  <c r="AG95"/>
  <c r="AN95"/>
  <c l="1" r="AN96"/>
  <c i="2" r="K98"/>
  <c r="K170"/>
  <c r="K106"/>
  <c r="K43"/>
  <c i="1" r="AG94"/>
  <c r="AX94"/>
  <c r="AK29"/>
  <c l="1" r="AK26"/>
  <c r="AK35"/>
  <c r="AV94"/>
  <c l="1" r="AN94"/>
</calcChain>
</file>

<file path=xl/sharedStrings.xml><?xml version="1.0" encoding="utf-8"?>
<sst xmlns="http://schemas.openxmlformats.org/spreadsheetml/2006/main">
  <si>
    <t>Export Komplet</t>
  </si>
  <si>
    <t/>
  </si>
  <si>
    <t>2.0</t>
  </si>
  <si>
    <t>ZAMOK</t>
  </si>
  <si>
    <t>False</t>
  </si>
  <si>
    <t>True</t>
  </si>
  <si>
    <t>{93830da4-83b4-4fa3-98bf-86cc80ff2945}</t>
  </si>
  <si>
    <t>0,01</t>
  </si>
  <si>
    <t>21</t>
  </si>
  <si>
    <t>15</t>
  </si>
  <si>
    <t>REKAPITULACE STAVBY</t>
  </si>
  <si>
    <t xml:space="preserve">v ---  níže se nacházejí doplnkové a pomocné údaje k sestavám  --- v</t>
  </si>
  <si>
    <t>Návod na vyplnění</t>
  </si>
  <si>
    <t>0,001</t>
  </si>
  <si>
    <t>Kód:</t>
  </si>
  <si>
    <t>Amperdesign</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</si>
  <si>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</si>
  <si>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</si>
  <si>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Regenerace sídliště Kamenec - 2. etapa</t>
  </si>
  <si>
    <t>KSO:</t>
  </si>
  <si>
    <t>CC-CZ:</t>
  </si>
  <si>
    <t>Místo:</t>
  </si>
  <si>
    <t>Ostrava</t>
  </si>
  <si>
    <t>Datum:</t>
  </si>
  <si>
    <t>25. 6. 2021</t>
  </si>
  <si>
    <t>Zadavatel:</t>
  </si>
  <si>
    <t>IČ:</t>
  </si>
  <si>
    <t>Statutární město Ostrava, MOb Slezská Ostrava</t>
  </si>
  <si>
    <t>DIČ:</t>
  </si>
  <si>
    <t>Uchazeč:</t>
  </si>
  <si>
    <t>Vyplň údaj</t>
  </si>
  <si>
    <t>Projektant:</t>
  </si>
  <si>
    <t>Amper design, s.r.o.</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</si>
  <si>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</si>
  <si>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</si>
  <si>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</si>
  <si>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</si>
  <si>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</si>
  <si>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</si>
  <si>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</si>
  <si>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</si>
  <si>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</si>
  <si>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</si>
  <si>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</si>
  <si>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</si>
  <si>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</si>
  <si>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</si>
  <si>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</si>
  <si>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</si>
  <si>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</si>
  <si>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</si>
  <si>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</si>
  <si>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</si>
  <si>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</si>
  <si>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</si>
  <si>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</si>
  <si>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</si>
  <si>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</si>
  <si>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</si>
  <si>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</si>
  <si>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</si>
  <si>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Materiál [CZK]</t>
  </si>
  <si>
    <t>z toho Montáž [CZK]</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</si>
  <si>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</si>
  <si>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</si>
  <si>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</si>
  <si>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</si>
  <si>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</si>
  <si>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</si>
  <si>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</si>
  <si>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</si>
  <si>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</si>
  <si>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</si>
  <si>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</si>
  <si>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</si>
  <si>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</si>
  <si>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</si>
  <si>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</si>
  <si>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</si>
  <si>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</si>
  <si>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</si>
  <si>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A</t>
  </si>
  <si>
    <t>Rozpočet</t>
  </si>
  <si>
    <t>STA</t>
  </si>
  <si>
    <t>1</t>
  </si>
  <si>
    <t>{fd53ce3a-1e7c-4204-9c32-4ecea10121df}</t>
  </si>
  <si>
    <t>2</t>
  </si>
  <si>
    <t>/</t>
  </si>
  <si>
    <t>SO 401 - Veřejné osvětlení</t>
  </si>
  <si>
    <t>Soupis</t>
  </si>
  <si>
    <t>{80af2f37-6915-4bad-88bf-b8bce15d7561}</t>
  </si>
  <si>
    <t>KRYCÍ LIST SOUPISU PRACÍ</t>
  </si>
  <si>
    <t>Objekt:</t>
  </si>
  <si>
    <t>A - Rozpočet</t>
  </si>
  <si>
    <t>Soupis:</t>
  </si>
  <si>
    <t>1 - SO 401 - Veřejné osvětlení</t>
  </si>
  <si>
    <t xml:space="preserve"> </t>
  </si>
  <si>
    <t>Materiál</t>
  </si>
  <si>
    <t>Montáž</t>
  </si>
  <si>
    <t>REKAPITULACE ČLENĚNÍ SOUPISU PRACÍ</t>
  </si>
  <si>
    <t>Kód dílu - Popis</t>
  </si>
  <si>
    <t>Materiál [CZK]</t>
  </si>
  <si>
    <t>Montáž [CZK]</t>
  </si>
  <si>
    <t>Cena celkem [CZK]</t>
  </si>
  <si>
    <t>Náklady ze soupisu prací</t>
  </si>
  <si>
    <t>-1</t>
  </si>
  <si>
    <t>HSV - Práce a dodávky HSV</t>
  </si>
  <si>
    <t xml:space="preserve">    1 - Zemní práce</t>
  </si>
  <si>
    <t xml:space="preserve">    2 - Zakládání</t>
  </si>
  <si>
    <t xml:space="preserve">    4 - Vodorovné konstrukce</t>
  </si>
  <si>
    <t xml:space="preserve">    9 - Ostatní konstrukce a práce, bourání</t>
  </si>
  <si>
    <t xml:space="preserve">    997 - Přesun sutě</t>
  </si>
  <si>
    <t>M - Práce a dodávky M</t>
  </si>
  <si>
    <t xml:space="preserve">    21-M - Elektromontáže</t>
  </si>
  <si>
    <t xml:space="preserve">      D1 - Kabely, uzemnění, vybavení jednotlivých světelných míst, svítidla, stožáry, základy atd.</t>
  </si>
  <si>
    <t xml:space="preserve">      D2 - Výložníky</t>
  </si>
  <si>
    <t xml:space="preserve">      D3 - Demontáže</t>
  </si>
  <si>
    <t xml:space="preserve">      D4 - Revizní zkoušky, měření, protokoly, geotetické práce,ostatní náklady</t>
  </si>
  <si>
    <t>SOUPIS PRACÍ</t>
  </si>
  <si>
    <t>PČ</t>
  </si>
  <si>
    <t>MJ</t>
  </si>
  <si>
    <t>Množství</t>
  </si>
  <si>
    <t>J. materiál [CZK]</t>
  </si>
  <si>
    <t>J. montáž [CZK]</t>
  </si>
  <si>
    <t>Cenová soustava</t>
  </si>
  <si>
    <t>J.cena [CZK]</t>
  </si>
  <si>
    <t>Materiál celkem [CZK]</t>
  </si>
  <si>
    <t>Montáž celkem [CZK]</t>
  </si>
  <si>
    <t>J. Nh [h]</t>
  </si>
  <si>
    <t>Nh celkem [h]</t>
  </si>
  <si>
    <t>J. hmotnost [t]</t>
  </si>
  <si>
    <t>Hmotnost celkem [t]</t>
  </si>
  <si>
    <t>J. suť [t]</t>
  </si>
  <si>
    <t>Suť Celkem [t]</t>
  </si>
  <si>
    <t>Náklady soupisu celkem</t>
  </si>
  <si>
    <t>HSV</t>
  </si>
  <si>
    <t>Práce a dodávky HSV</t>
  </si>
  <si>
    <t>ROZPOCET</t>
  </si>
  <si>
    <t>Zemní práce</t>
  </si>
  <si>
    <t>K</t>
  </si>
  <si>
    <t>121112003</t>
  </si>
  <si>
    <t>Sejmutí ornice tl vrstvy do 200 mm ručně</t>
  </si>
  <si>
    <t>m2</t>
  </si>
  <si>
    <t>4</t>
  </si>
  <si>
    <t>289448925</t>
  </si>
  <si>
    <t>131313101</t>
  </si>
  <si>
    <t>Hloubení jam v soudržných horninách třídy těžitelnosti II, skupiny 4 ručně</t>
  </si>
  <si>
    <t>m3</t>
  </si>
  <si>
    <t>-1565695405</t>
  </si>
  <si>
    <t>3</t>
  </si>
  <si>
    <t>132312111</t>
  </si>
  <si>
    <t>Hloubení rýh š do 800 mm v soudržných horninách třídy těžitelnosti II, skupiny 4 ručně</t>
  </si>
  <si>
    <t>1237843864</t>
  </si>
  <si>
    <t>132312211</t>
  </si>
  <si>
    <t>Hloubení rýh š do 2000 mm v soudržných horninách třídy těžitelnosti II, skupiny 4 ručně</t>
  </si>
  <si>
    <t>187403911</t>
  </si>
  <si>
    <t>5</t>
  </si>
  <si>
    <t>162751137</t>
  </si>
  <si>
    <t>Vodorovné přemístění do 10000 m výkopku/sypaniny z horniny třídy těžitelnosti II, skupiny 4 a 5</t>
  </si>
  <si>
    <t>138383768</t>
  </si>
  <si>
    <t>6</t>
  </si>
  <si>
    <t>171201221</t>
  </si>
  <si>
    <t>Poplatek za uložení na skládce (skládkovné) zeminy a kamení kód odpadu 17 05 04</t>
  </si>
  <si>
    <t>t</t>
  </si>
  <si>
    <t>-1094722586</t>
  </si>
  <si>
    <t>7</t>
  </si>
  <si>
    <t>171251201</t>
  </si>
  <si>
    <t>Uložení sypaniny na skládky nebo meziskládky</t>
  </si>
  <si>
    <t>-1566841956</t>
  </si>
  <si>
    <t>8</t>
  </si>
  <si>
    <t>174111101</t>
  </si>
  <si>
    <t>Zásyp jam, šachet rýh nebo kolem objektů sypaninou se zhutněním ručně</t>
  </si>
  <si>
    <t>893464886</t>
  </si>
  <si>
    <t>9</t>
  </si>
  <si>
    <t>M</t>
  </si>
  <si>
    <t>10364100</t>
  </si>
  <si>
    <t>zemina pro terénní úpravy - tříděná</t>
  </si>
  <si>
    <t>2007664277</t>
  </si>
  <si>
    <t>10</t>
  </si>
  <si>
    <t>58343930</t>
  </si>
  <si>
    <t>kamenivo drcené hrubé frakce 16/32</t>
  </si>
  <si>
    <t>-1338541984</t>
  </si>
  <si>
    <t>11</t>
  </si>
  <si>
    <t>175111209</t>
  </si>
  <si>
    <t>Příplatek za ruční prohození sypaniny, uložené do 3 m</t>
  </si>
  <si>
    <t>643980574</t>
  </si>
  <si>
    <t>12</t>
  </si>
  <si>
    <t>181311103</t>
  </si>
  <si>
    <t>Rozprostření ornice tl vrstvy do 200 mm v rovině nebo ve svahu do 1:5 ručně</t>
  </si>
  <si>
    <t>-399937276</t>
  </si>
  <si>
    <t>13</t>
  </si>
  <si>
    <t>181411131</t>
  </si>
  <si>
    <t>Založení parkového trávníku výsevem plochy do 1000 m2 v rovině a ve svahu do 1:5</t>
  </si>
  <si>
    <t>-795554316</t>
  </si>
  <si>
    <t>14</t>
  </si>
  <si>
    <t>00572410</t>
  </si>
  <si>
    <t>osivo směs travní parková</t>
  </si>
  <si>
    <t>kg</t>
  </si>
  <si>
    <t>-1029626500</t>
  </si>
  <si>
    <t>Zakládání</t>
  </si>
  <si>
    <t>174111102</t>
  </si>
  <si>
    <t>Vyplnění s hutněním</t>
  </si>
  <si>
    <t>853520038</t>
  </si>
  <si>
    <t>16</t>
  </si>
  <si>
    <t>58344121</t>
  </si>
  <si>
    <t>štěrkodrť frakce 4/8</t>
  </si>
  <si>
    <t>-645202583</t>
  </si>
  <si>
    <t>17</t>
  </si>
  <si>
    <t>273313811</t>
  </si>
  <si>
    <t>Základové desky z betonu tř. C 25/30</t>
  </si>
  <si>
    <t>845956223</t>
  </si>
  <si>
    <t>18</t>
  </si>
  <si>
    <t>274352221</t>
  </si>
  <si>
    <t>Zřízení bednění základových pasů kruhového r do 2,5 m</t>
  </si>
  <si>
    <t>-1527087094</t>
  </si>
  <si>
    <t>19</t>
  </si>
  <si>
    <t>274352222</t>
  </si>
  <si>
    <t>Odstranění bednění základových pasů kruhového r do 2,5 m</t>
  </si>
  <si>
    <t>-891185580</t>
  </si>
  <si>
    <t>20</t>
  </si>
  <si>
    <t>275313811</t>
  </si>
  <si>
    <t>Základové patky z betonu tř. C 25/30</t>
  </si>
  <si>
    <t>944735752</t>
  </si>
  <si>
    <t>275313811-1</t>
  </si>
  <si>
    <t>1531130009</t>
  </si>
  <si>
    <t>22</t>
  </si>
  <si>
    <t>275313811-2</t>
  </si>
  <si>
    <t>804420153</t>
  </si>
  <si>
    <t>23</t>
  </si>
  <si>
    <t>871395231</t>
  </si>
  <si>
    <t>Trubka PVC DN 400 pro ustavení dříku</t>
  </si>
  <si>
    <t>m</t>
  </si>
  <si>
    <t>850134433</t>
  </si>
  <si>
    <t>Vodorovné konstrukce</t>
  </si>
  <si>
    <t>24</t>
  </si>
  <si>
    <t>451573111</t>
  </si>
  <si>
    <t>Lože otevřený výkop ze štěrkopísku</t>
  </si>
  <si>
    <t>-1341899328</t>
  </si>
  <si>
    <t>25</t>
  </si>
  <si>
    <t>452312151</t>
  </si>
  <si>
    <t>Sedlové lože z betonu prostého tř. C 20/25 otevřený výkop</t>
  </si>
  <si>
    <t>-26663938</t>
  </si>
  <si>
    <t>26</t>
  </si>
  <si>
    <t>899623151</t>
  </si>
  <si>
    <t>Obetonování chrániček betonem prostým tř. C 16/20 otevřený výkop</t>
  </si>
  <si>
    <t>2082108670</t>
  </si>
  <si>
    <t>Ostatní konstrukce a práce, bourání</t>
  </si>
  <si>
    <t>27</t>
  </si>
  <si>
    <t>961044111</t>
  </si>
  <si>
    <t>Bourání základů z betonu prostého</t>
  </si>
  <si>
    <t>-605692457</t>
  </si>
  <si>
    <t>997</t>
  </si>
  <si>
    <t>Přesun sutě</t>
  </si>
  <si>
    <t>28</t>
  </si>
  <si>
    <t>997013501</t>
  </si>
  <si>
    <t>Odvoz suti a vybouraných hmot na skládku nebo meziskládku do 1 km se složením</t>
  </si>
  <si>
    <t>1293079100</t>
  </si>
  <si>
    <t>29</t>
  </si>
  <si>
    <t>997013509</t>
  </si>
  <si>
    <t>Příplatek k odvozu suti a vybouraných hmot na skládku ZKD 1 km přes 1 km</t>
  </si>
  <si>
    <t>1227955402</t>
  </si>
  <si>
    <t>30</t>
  </si>
  <si>
    <t>997013601</t>
  </si>
  <si>
    <t>Poplatek za uložení na skládce (skládkovné) stavebního odpadu betonového kód odpadu 17 01 01</t>
  </si>
  <si>
    <t>1646771502</t>
  </si>
  <si>
    <t>Práce a dodávky M</t>
  </si>
  <si>
    <t>21-M</t>
  </si>
  <si>
    <t>Elektromontáže</t>
  </si>
  <si>
    <t>D1</t>
  </si>
  <si>
    <t>Kabely, uzemnění, vybavení jednotlivých světelných míst, svítidla, stožáry, základy atd.</t>
  </si>
  <si>
    <t>31</t>
  </si>
  <si>
    <t>Pol44</t>
  </si>
  <si>
    <t>Svítidlo - typ A</t>
  </si>
  <si>
    <t>ks</t>
  </si>
  <si>
    <t>P</t>
  </si>
  <si>
    <t>Poznámka k položce:_x000d_
Svítidlo - typ A - LED uliční svítidlo s 24 LED zdroji napájenými 350mA s optikou pro mimořádně široké ulice. LED předřadník. Elektrická Třída ochrany II, IP66, IK08. Těleso: tlakově odlévaný hliník (EN AC-44300), práškově nanášený texturovaný světlešedá. Difuzor: tvrzený ploché sklo. Šrouby: nerezová ocel, povrchová úprava Ecolubric®. Montáž na vrch sloupu (Ø60/76mm, sklon 0°/5°/10°). Dodáváno s LED zdroji v barvě 3000K. Rozměry: 655 x 362 x 155 mm Příkon svítidla: 28 W Světelný tok: 3610 lm Světelný výkon svítidel: 129 lm/W Hmotnost: 9,35 kg, Scx: 0.05 m² Poloha světelného zdroje: STD – standard Světelný zdroj: LED, Světelný tok*: 3610 lm Světelný výkon svítidel*: 129 lm/W Účinnost světelného zdroje: 129 lm/W Index podáni barev - CRI min.: 70 Eta: 1,00 Eta horní: 0,00 Eta dolní: 1,00 Teplota chromatičnosti: 3000 Kelvin Barevná tolerance v místě (MacAdam): 5 Vyměřovací (jmenovitá) doba životnosti (B10)*: L90 100000h při/u 25°C Předřadník: 1x LED_DRV OT 4DIM Příkon svítidla*: 28 W Výkonový faktor = 0,95 Řízení: PROG</t>
  </si>
  <si>
    <t>32</t>
  </si>
  <si>
    <t>Pol45</t>
  </si>
  <si>
    <t>Svítidlo - typ B</t>
  </si>
  <si>
    <t>Poznámka k položce:_x000d_
Svítidlo - typ B - LED uliční svítidlo s 36 LED zdroji napájenými 350mA s optikou Pro mimořádně široké ulice.LED předřadník. Elektrická Třída ochrany II, IP66, IK08. Těleso: tlakově odlévaný hliník (EN AC-44300), práškově nanášený texturovaný světlešedá. Difuzor: tvrzený ploché sklo. Šrouby: nerezová ocel, povrchová úprava Ecolubric®. Montáž na vrch sloupu (Ø60/76mm, sklon 0°/5°/10°) Dodáváno s LED zdroji v barvě 3000K. Rozměry: 655 x 362 x 155 mm Příkon svítidla: 40 W Světelný tok: 5400 lm Světelný výkon svítidel: 135 lm/W Hmotnost: 9,32 kg, Scx: 0.05 m² Poloha světelného zdroje: STD – standard Světelný zdroj: LED, Světelný tok*: 5400 lm Světelný výkon svítidel*: 135 lm/W Účinnost světelného zdroje: 135 lm/W Index podáni barev - CRI min.: 70 Eta: 1,00 Eta horní: 0,00 Eta dolní: 1,00 Teplota chromatičnosti: 3000 Kelvin Barevná tolerance v místě (MacAdam): 5 Vyměřovací (jmenovitá) doba životnosti (B10)*: L90 100000h při/u 25°C Předřadník: 1x LED_DRV OT 4DIM Příkon svítidla*: 40 W Výkonový faktor = 0,95 Řízení: PROG</t>
  </si>
  <si>
    <t>33</t>
  </si>
  <si>
    <t>Pol46</t>
  </si>
  <si>
    <t>Ocelový osvětlovací silniční bezpaticový stožár, třístupňový jmen. výšky 10 m s ochrannou manžetou v místě vetknutí (Ø168/133/89 mm)</t>
  </si>
  <si>
    <t>Poznámka k položce:_x000d_
Ocelový osvětlovací silniční bezpaticový stožár, třístupňový jmen. výšky 10 m s ochrannou manžetou v místě vetknutí (Ø168/133/89 mm), tloušťka stěn trubek všech stupňů dříku min. 5/5/4 mm, délka vetknutí dříku do země min. 1,5 m, ochranná manžeta v místě vetknutí z plechu tloušťky min. 3 mm, povrch. úprava celého stožáru oboustranným žár. zinkováním, zapuštěná dvířka 100-120 x350-400 mm s uzamykáním na trojúhelníkový klíč,výška spodního okraje dvířek 600 mm nad úrovní vetknutí, uvnitř dříku šroub M8 pro upevnění elektrovýzbroje, ve spodní části dříku otvor se závitem pro montáž uzemnění 200 mm nad úrovní vetknutí)</t>
  </si>
  <si>
    <t>34</t>
  </si>
  <si>
    <t>Pol47</t>
  </si>
  <si>
    <t>Stožárová elektrovýzbroj pro 1x jištěný okruh (min. IP2X) s pojistkovým odpínačem pro válcovou pojistku velikosti 10 x 38 mm</t>
  </si>
  <si>
    <t>Poznámka k položce:_x000d_
Stožárová elektrovýzbroj pro 1x jištěný okruh (min. IP2X) s pojistkovým odpínačem pro válcovou pojistku velikosti 10 x 38 mm, upevnění elektrovýzbroje na šroub uvnitř stožáru, velikost elektrovýzbroje přizpůsobená vnitřnímu prostoru uvnitř stožáru a velikosti dvířek), nosná konstrukce a svorky v povrchové úpravě odolávající korozi, čtyřsvorková, připojení až 3 kabelů s žílami Cu/Al průřezu do 4x35 mm2</t>
  </si>
  <si>
    <t>35</t>
  </si>
  <si>
    <t>Pol48</t>
  </si>
  <si>
    <t>Stožárová elektrovýzbroj pro 2x jištěný okruh (min. IP2X) s pojistkovým odpínačem pro válcovou pojistku velikosti 10 x 38 mm</t>
  </si>
  <si>
    <t>Poznámka k položce:_x000d_
Stožárová elektrovýzbroj pro 2x jištěný okruh (min. IP2X) s pojistkovým odpínačem pro válcovou pojistku velikosti 10 x 38 mm, upevnění elektrovýzbroje na šroub uvnitř stožáru, velikost elektrovýzbroje přizpůsobená vnitřnímu prostoru uvnitř stožáru a velikosti dvířek), nosná konstrukce a svorky v povrchové úpravě odolávající korozi, čtyřsvorková, připojení až 3 kabelů s žílami Cu/Al průřezu do 4x35 mm2</t>
  </si>
  <si>
    <t>36</t>
  </si>
  <si>
    <t>Pol49</t>
  </si>
  <si>
    <t>Nátěr dříku stožáru do výšky 1,4m nad zemí</t>
  </si>
  <si>
    <t xml:space="preserve">Poznámka k položce:_x000d_
Nátěr dříku stožáru do výšky 1,4m nad zemí -  očištění a odmaštění povrchu, 1 vrstva základ. nátěru na žárově zinkovaný povrch, 2 vrstva*0,159 šedý nátěr RAL 7046 (natíraný povrch jedné vrstvy cca 1,45 m2), očíslování stožáru dle pokynů správce VO (max. 4 znaky, černě - RAL 9005), označení dvířek červeným výstr. bleskem - vč. montážní plošiny, dodávky barev a dalšího potřeb. materiálu (štětce, ředidla, šablony, odmašťovací přípravek, samolepka s výstr. bleskem)</t>
  </si>
  <si>
    <t>37</t>
  </si>
  <si>
    <t>Pol11</t>
  </si>
  <si>
    <t>Pojistková vložka 2A gG 10x38mm</t>
  </si>
  <si>
    <t>38</t>
  </si>
  <si>
    <t>Pol50</t>
  </si>
  <si>
    <t>CYKY-J 4x16 mm2, uložen v kabelové chráničce v zemi</t>
  </si>
  <si>
    <t>39</t>
  </si>
  <si>
    <t>Pol13</t>
  </si>
  <si>
    <t>Příplatek za zatahování kabelu do trubkové trasy (do 2 kg/m)</t>
  </si>
  <si>
    <t>40</t>
  </si>
  <si>
    <t>Pol14</t>
  </si>
  <si>
    <t>CYKY-J 3x1,5 mm2 - svody od svítidel ke svorkovnicím</t>
  </si>
  <si>
    <t>41</t>
  </si>
  <si>
    <t>Pol51</t>
  </si>
  <si>
    <t>Smršťovací rozdělovací hlava pro kabely 4x6 až 4x50 mm2 (pro ukončení kabelů ve stožárech nebo rozváděčích)</t>
  </si>
  <si>
    <t>42</t>
  </si>
  <si>
    <t>Pol52</t>
  </si>
  <si>
    <t>Ukončení kabelů + zapojení kabelů do 2,5mm2</t>
  </si>
  <si>
    <t>43</t>
  </si>
  <si>
    <t>Pol53</t>
  </si>
  <si>
    <t>Ukončení kabelů + zapojení kabelů do 16mm2</t>
  </si>
  <si>
    <t>44</t>
  </si>
  <si>
    <t>Pol19</t>
  </si>
  <si>
    <t>Výstražné fólie červená š=330mm</t>
  </si>
  <si>
    <t>45</t>
  </si>
  <si>
    <t>Pol20</t>
  </si>
  <si>
    <t xml:space="preserve">Ohebná dvouplášťová korugovaná chránička  vnější/vnitřní průměr 75/61mm, červená, 450N/20cm</t>
  </si>
  <si>
    <t>46</t>
  </si>
  <si>
    <t>Pol21</t>
  </si>
  <si>
    <t xml:space="preserve">Spojka pro dvouplášťovou korugovanou chráničku  DN 75mm</t>
  </si>
  <si>
    <t>47</t>
  </si>
  <si>
    <t>Pol22</t>
  </si>
  <si>
    <t xml:space="preserve">Ohebná dvouplášťová korugovaná chránička  vnější/vnitřní průměr 110/94mm, červená, 450N/20cm</t>
  </si>
  <si>
    <t>48</t>
  </si>
  <si>
    <t>Pol23</t>
  </si>
  <si>
    <t>Protahovací vodič H07V-K 6mm2</t>
  </si>
  <si>
    <t>49</t>
  </si>
  <si>
    <t>Pol24</t>
  </si>
  <si>
    <t>Zemnící drát FeZn Ø 10mm, vrstva zinku minimálně 350g/m2</t>
  </si>
  <si>
    <t>50</t>
  </si>
  <si>
    <t>Pol25</t>
  </si>
  <si>
    <t xml:space="preserve">Zemnící svorka drát -  drát, z nerez oceli V4A, včetně ošetření spoje gumoasfaltovým nátěrem</t>
  </si>
  <si>
    <t>51</t>
  </si>
  <si>
    <t>Pol54</t>
  </si>
  <si>
    <t>Stožárová zkušební zemnící svorka pro zemnič FeZn Ø10 mm vč.materiálu</t>
  </si>
  <si>
    <t>Poznámka k položce:_x000d_
Stožárová zkušební zemnící svorka pro zemnič FeZn Ø10 mm vč.materiálu (vše v povrch. úpravě odolávající dlouhodobě povětrnostním vlivům) včetně připojení uzemnění konstrukce stožáru vč. montáže zemnící svorky, přizemnění ochranného vodiče, označení zemniče samolepkou vč. dodání samolepky</t>
  </si>
  <si>
    <t>52</t>
  </si>
  <si>
    <t>Pol27</t>
  </si>
  <si>
    <t xml:space="preserve">Nátěr zemniče FeZn Ø10 mm (základní na žár. zinek + 2 x vrchní šedý RAL 7046)  vč. dodání barvy a potřeb. materiálu (štětce, ředidlo), dodání a osazení zž smršťovací trubice na zemnič</t>
  </si>
  <si>
    <t>D2</t>
  </si>
  <si>
    <t>Výložníky</t>
  </si>
  <si>
    <t>53</t>
  </si>
  <si>
    <t>Pol55</t>
  </si>
  <si>
    <t>Jednoramenný výložník, výška = 1800mm, vyložení =1000mm, průměr 102/60mm, vodorovný sklon trubky 4˚ vzhůru, povrch. úprava oboustranným žár. zinkováním</t>
  </si>
  <si>
    <t>54</t>
  </si>
  <si>
    <t>Pol56</t>
  </si>
  <si>
    <t>Dvojramenný výložník, výška = 1800mm, vyložení =2000mm, úhel sevření ramen 90°, průměr 102/60mm, vodorovný sklon trubky 4˚ vzhůru, povrch. úprava oboustranným žár. zinkováním</t>
  </si>
  <si>
    <t>D3</t>
  </si>
  <si>
    <t>Demontáže</t>
  </si>
  <si>
    <t>55</t>
  </si>
  <si>
    <t>Pol57</t>
  </si>
  <si>
    <t>Demontáž stávajího silničního osvětlovacího stožáru jmenovité výšky 10m ze stávajících pouzdrových základů</t>
  </si>
  <si>
    <t xml:space="preserve">Poznámka k položce:_x000d_
Demontáž stávajího silničního osvětlovacího stožáru jmenovité výšky 10m ze stávajících pouzdrových základů - bezpaticový stožár, třístupňový,svodový kabel, elektrovýzbroj pro 1 okruh s jištěním, elektroinstalační krabice) vč. montážní plošiny, potřeb. nářadí  naložení, odvozu, likvidace a uložení  odpadu v souladu se zákonem o odpadech a požadavky správce VO</t>
  </si>
  <si>
    <t>56</t>
  </si>
  <si>
    <t>Pol58</t>
  </si>
  <si>
    <t>Demontáž stávajího jednoramenného výložníku</t>
  </si>
  <si>
    <t>57</t>
  </si>
  <si>
    <t>Pol59</t>
  </si>
  <si>
    <t>Demontáž stávajícího výbojkové svítidla</t>
  </si>
  <si>
    <t xml:space="preserve">Poznámka k položce:_x000d_
Demontáž stávajícího výbojkové svítidla, včetně naložení,odvozu, likvidace a uložení  odpadu v souladu se zákonem o odpadech a požadavky správce VO. V případě, že se po dohodě se správci VO odsouhlasí vyhovující stav demontovaných zařízení, budou předána správci VO.</t>
  </si>
  <si>
    <t>D4</t>
  </si>
  <si>
    <t>Revizní zkoušky, měření, protokoly, geotetické práce,ostatní náklady</t>
  </si>
  <si>
    <t>58</t>
  </si>
  <si>
    <t>Pol31</t>
  </si>
  <si>
    <t xml:space="preserve">Přepojení rozvodu VO, provizorní provoz, rozfázování VO, provedení  kontrolních měření, součinnost se správcem VO</t>
  </si>
  <si>
    <t>h</t>
  </si>
  <si>
    <t>59</t>
  </si>
  <si>
    <t>Pol32</t>
  </si>
  <si>
    <t>Jednání se správci cizích sítí, koordinace se zhotoviteli jiných SO</t>
  </si>
  <si>
    <t>60</t>
  </si>
  <si>
    <t>Pol34</t>
  </si>
  <si>
    <t>Revizní technik silnoproudé elektroinstalace pro části VN/NN, včetně vypracování revizních zpráv</t>
  </si>
  <si>
    <t>61</t>
  </si>
  <si>
    <t>Pol35</t>
  </si>
  <si>
    <t>Měření zemních odporů strojených zemničů</t>
  </si>
  <si>
    <t>62</t>
  </si>
  <si>
    <t>Pol60</t>
  </si>
  <si>
    <t>Provedení světelně technického měření osvětlovací soustavy, včetně protokolu</t>
  </si>
  <si>
    <t>kpl</t>
  </si>
  <si>
    <t>64</t>
  </si>
  <si>
    <t>63</t>
  </si>
  <si>
    <t>Pol61</t>
  </si>
  <si>
    <t>Dokumentace skutečného provedení stavby, 2x tisk, 1x edit verze, 1x pdf verze na CD</t>
  </si>
  <si>
    <t>66</t>
  </si>
  <si>
    <t>Pol62</t>
  </si>
  <si>
    <t>Digitální fotodokumentace po dokončení prací pro potřeby (pasportizace a evidence zařízení VO) - 1 x CD správce VO</t>
  </si>
  <si>
    <t>68</t>
  </si>
  <si>
    <t>65</t>
  </si>
  <si>
    <t>Pol39</t>
  </si>
  <si>
    <t>Zajištění bezpečnosti a ochrany zdraví při realizaci, zajištění otevřených výkopů po dobu realizace, dodání zábran, dodání lávek pro pěší</t>
  </si>
  <si>
    <t>70</t>
  </si>
  <si>
    <t>Pol40</t>
  </si>
  <si>
    <t>Zaškolení obsluhy a pořízení písemného dokladu o zaškolení</t>
  </si>
  <si>
    <t>72</t>
  </si>
  <si>
    <t>67</t>
  </si>
  <si>
    <t>Pol41</t>
  </si>
  <si>
    <t>Geodetické vytýčení trasy</t>
  </si>
  <si>
    <t>km</t>
  </si>
  <si>
    <t>74</t>
  </si>
  <si>
    <t>Pol63</t>
  </si>
  <si>
    <t>Geodetické zaměření na podkladu katastrální mapy (CD se soubory ve formátu dgn, dxf nebo dwg a tisk) ve čtyřech vyhotoveních</t>
  </si>
  <si>
    <t>76</t>
  </si>
  <si>
    <t>69</t>
  </si>
  <si>
    <t>Pol43</t>
  </si>
  <si>
    <t>Zajištění beznapěťového stavu dotčených částí el. instalace dle platných provozních předpisů a legislativy</t>
  </si>
  <si>
    <t>78</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</si>
</sst>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7">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i/>
      <sz val="9"/>
      <color rgb="FF0000FF"/>
      <name val="Arial CE"/>
    </font>
    <font>
      <i/>
      <sz val="8"/>
      <color rgb="FF0000FF"/>
      <name val="Arial CE"/>
    </font>
    <font>
      <sz val="7"/>
      <color rgb="FF969696"/>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6" fillId="0" borderId="0" applyNumberFormat="0" applyFill="0" applyBorder="0" applyAlignment="0" applyProtection="0"/>
  </cellStyleXfs>
  <cellXfs count="26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0" fillId="0" borderId="0" xfId="0" applyFont="1" applyAlignment="1" applyProtection="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3"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3"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4" fillId="0" borderId="5" xfId="0" applyFont="1" applyBorder="1" applyAlignment="1" applyProtection="1">
      <alignment horizontal="left" vertical="center"/>
    </xf>
    <xf numFmtId="0" fontId="0" fillId="0" borderId="5" xfId="0" applyFont="1" applyBorder="1" applyAlignment="1" applyProtection="1">
      <alignment vertical="center"/>
    </xf>
    <xf numFmtId="4" fontId="14"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5" fillId="0" borderId="0" xfId="0" applyNumberFormat="1" applyFont="1" applyAlignment="1" applyProtection="1">
      <alignment vertical="center"/>
    </xf>
    <xf numFmtId="0" fontId="1" fillId="0" borderId="3" xfId="0" applyFont="1" applyBorder="1" applyAlignment="1">
      <alignment vertical="center"/>
    </xf>
    <xf numFmtId="0" fontId="15"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6"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4"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7" fillId="0" borderId="11" xfId="0" applyFont="1" applyBorder="1" applyAlignment="1">
      <alignment horizontal="center" vertical="center"/>
    </xf>
    <xf numFmtId="0" fontId="17"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18" fillId="0" borderId="14" xfId="0" applyFont="1" applyBorder="1" applyAlignment="1">
      <alignment horizontal="left" vertical="center"/>
    </xf>
    <xf numFmtId="0" fontId="18"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18" fillId="0" borderId="14" xfId="0" applyFont="1" applyBorder="1" applyAlignment="1" applyProtection="1">
      <alignment horizontal="left" vertical="center"/>
    </xf>
    <xf numFmtId="0" fontId="18"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19" fillId="4" borderId="6" xfId="0" applyFont="1" applyFill="1" applyBorder="1" applyAlignment="1" applyProtection="1">
      <alignment horizontal="center" vertical="center"/>
    </xf>
    <xf numFmtId="0" fontId="19"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19" fillId="4" borderId="7" xfId="0" applyFont="1" applyFill="1" applyBorder="1" applyAlignment="1" applyProtection="1">
      <alignment horizontal="center" vertical="center"/>
    </xf>
    <xf numFmtId="0" fontId="19" fillId="4" borderId="7" xfId="0" applyFont="1" applyFill="1" applyBorder="1" applyAlignment="1" applyProtection="1">
      <alignment horizontal="right" vertical="center"/>
    </xf>
    <xf numFmtId="0" fontId="19" fillId="4" borderId="8" xfId="0" applyFont="1" applyFill="1" applyBorder="1" applyAlignment="1" applyProtection="1">
      <alignment horizontal="left" vertical="center"/>
    </xf>
    <xf numFmtId="0" fontId="19" fillId="4" borderId="0" xfId="0" applyFont="1" applyFill="1" applyAlignment="1" applyProtection="1">
      <alignment horizontal="center" vertical="center"/>
    </xf>
    <xf numFmtId="0" fontId="20" fillId="0" borderId="16" xfId="0" applyFont="1" applyBorder="1" applyAlignment="1" applyProtection="1">
      <alignment horizontal="center" vertical="center" wrapText="1"/>
    </xf>
    <xf numFmtId="0" fontId="20" fillId="0" borderId="17" xfId="0" applyFont="1" applyBorder="1" applyAlignment="1" applyProtection="1">
      <alignment horizontal="center" vertical="center" wrapText="1"/>
    </xf>
    <xf numFmtId="0" fontId="20"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1" fillId="0" borderId="0" xfId="0" applyFont="1" applyAlignment="1" applyProtection="1">
      <alignment horizontal="left" vertical="center"/>
    </xf>
    <xf numFmtId="0" fontId="21" fillId="0" borderId="0" xfId="0" applyFont="1" applyAlignment="1" applyProtection="1">
      <alignment vertical="center"/>
    </xf>
    <xf numFmtId="4" fontId="21" fillId="0" borderId="0" xfId="0" applyNumberFormat="1" applyFont="1" applyAlignment="1" applyProtection="1">
      <alignment horizontal="right" vertical="center"/>
    </xf>
    <xf numFmtId="4" fontId="21"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12" fillId="0" borderId="14" xfId="0" applyNumberFormat="1" applyFont="1" applyBorder="1" applyAlignment="1" applyProtection="1">
      <alignment horizontal="right" vertical="center"/>
    </xf>
    <xf numFmtId="4" fontId="12" fillId="0" borderId="0" xfId="0" applyNumberFormat="1" applyFont="1" applyBorder="1" applyAlignment="1" applyProtection="1">
      <alignment horizontal="right" vertical="center"/>
    </xf>
    <xf numFmtId="4" fontId="17" fillId="0" borderId="0" xfId="0" applyNumberFormat="1" applyFont="1" applyBorder="1" applyAlignment="1" applyProtection="1">
      <alignment vertical="center"/>
    </xf>
    <xf numFmtId="166" fontId="17" fillId="0" borderId="0" xfId="0" applyNumberFormat="1" applyFont="1" applyBorder="1" applyAlignment="1" applyProtection="1">
      <alignment vertical="center"/>
    </xf>
    <xf numFmtId="4" fontId="17" fillId="0" borderId="15" xfId="0" applyNumberFormat="1" applyFont="1" applyBorder="1" applyAlignment="1" applyProtection="1">
      <alignment vertical="center"/>
    </xf>
    <xf numFmtId="0" fontId="4" fillId="0" borderId="0" xfId="0" applyFont="1" applyAlignment="1">
      <alignment horizontal="left" vertical="center"/>
    </xf>
    <xf numFmtId="0" fontId="22" fillId="0" borderId="0" xfId="0" applyFont="1" applyAlignment="1">
      <alignment horizontal="left" vertical="center"/>
    </xf>
    <xf numFmtId="0" fontId="5" fillId="0" borderId="3" xfId="0" applyFont="1" applyBorder="1" applyAlignment="1" applyProtection="1">
      <alignment vertical="center"/>
    </xf>
    <xf numFmtId="0" fontId="23" fillId="0" borderId="0" xfId="0" applyFont="1" applyAlignment="1" applyProtection="1">
      <alignment vertical="center"/>
    </xf>
    <xf numFmtId="0" fontId="23" fillId="0" borderId="0" xfId="0" applyFont="1" applyAlignment="1" applyProtection="1">
      <alignment horizontal="left" vertical="center" wrapText="1"/>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5" fillId="0" borderId="14" xfId="0" applyNumberFormat="1" applyFont="1" applyBorder="1" applyAlignment="1" applyProtection="1">
      <alignment horizontal="right" vertical="center"/>
    </xf>
    <xf numFmtId="4" fontId="25" fillId="0" borderId="0" xfId="0" applyNumberFormat="1" applyFont="1" applyBorder="1" applyAlignment="1" applyProtection="1">
      <alignment horizontal="right" vertical="center"/>
    </xf>
    <xf numFmtId="4" fontId="25" fillId="0" borderId="0" xfId="0" applyNumberFormat="1" applyFont="1" applyBorder="1" applyAlignment="1" applyProtection="1">
      <alignment vertical="center"/>
    </xf>
    <xf numFmtId="166" fontId="25" fillId="0" borderId="0" xfId="0" applyNumberFormat="1" applyFont="1" applyBorder="1" applyAlignment="1" applyProtection="1">
      <alignment vertical="center"/>
    </xf>
    <xf numFmtId="4" fontId="25" fillId="0" borderId="15" xfId="0" applyNumberFormat="1" applyFont="1" applyBorder="1" applyAlignment="1" applyProtection="1">
      <alignment vertical="center"/>
    </xf>
    <xf numFmtId="0" fontId="5" fillId="0" borderId="0" xfId="0" applyFont="1" applyAlignment="1">
      <alignment horizontal="left" vertical="center"/>
    </xf>
    <xf numFmtId="0" fontId="26" fillId="0" borderId="0" xfId="1" applyFont="1" applyAlignment="1">
      <alignment horizontal="center" vertical="center"/>
    </xf>
    <xf numFmtId="0" fontId="7" fillId="0" borderId="0" xfId="0" applyFont="1" applyAlignment="1" applyProtection="1">
      <alignment vertical="center"/>
    </xf>
    <xf numFmtId="0" fontId="27"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9" xfId="0" applyNumberFormat="1" applyFont="1" applyBorder="1" applyAlignment="1" applyProtection="1">
      <alignment vertical="center"/>
    </xf>
    <xf numFmtId="4" fontId="1" fillId="0" borderId="20" xfId="0" applyNumberFormat="1" applyFont="1" applyBorder="1" applyAlignment="1" applyProtection="1">
      <alignment vertical="center"/>
    </xf>
    <xf numFmtId="166" fontId="1" fillId="0" borderId="20" xfId="0" applyNumberFormat="1" applyFont="1" applyBorder="1" applyAlignment="1" applyProtection="1">
      <alignment vertical="center"/>
    </xf>
    <xf numFmtId="4" fontId="1" fillId="0" borderId="21" xfId="0" applyNumberFormat="1" applyFont="1" applyBorder="1" applyAlignment="1" applyProtection="1">
      <alignment vertical="center"/>
    </xf>
    <xf numFmtId="0" fontId="2" fillId="0" borderId="0" xfId="0" applyFont="1" applyAlignment="1">
      <alignment horizontal="left" vertical="center"/>
    </xf>
    <xf numFmtId="0" fontId="0" fillId="0" borderId="1" xfId="0" applyBorder="1"/>
    <xf numFmtId="0" fontId="0" fillId="0" borderId="2" xfId="0" applyBorder="1"/>
    <xf numFmtId="0" fontId="10" fillId="0" borderId="0" xfId="0" applyFont="1" applyAlignment="1">
      <alignment horizontal="left" vertical="center"/>
    </xf>
    <xf numFmtId="0" fontId="28"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4" fontId="1" fillId="0" borderId="0" xfId="0" applyNumberFormat="1" applyFont="1" applyAlignment="1">
      <alignment vertical="center"/>
    </xf>
    <xf numFmtId="0" fontId="14" fillId="0" borderId="0" xfId="0" applyFont="1" applyAlignment="1">
      <alignment horizontal="left" vertical="center"/>
    </xf>
    <xf numFmtId="4" fontId="21" fillId="0" borderId="0" xfId="0" applyNumberFormat="1" applyFont="1" applyAlignment="1">
      <alignment vertical="center"/>
    </xf>
    <xf numFmtId="0" fontId="1" fillId="0" borderId="0" xfId="0" applyFont="1" applyAlignment="1">
      <alignment horizontal="right" vertical="center"/>
    </xf>
    <xf numFmtId="0" fontId="18" fillId="0" borderId="0" xfId="0" applyFont="1" applyAlignment="1">
      <alignment horizontal="lef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6"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19" fillId="4" borderId="0" xfId="0" applyFont="1" applyFill="1" applyAlignment="1" applyProtection="1">
      <alignment horizontal="left" vertical="center"/>
    </xf>
    <xf numFmtId="0" fontId="0" fillId="4" borderId="0" xfId="0" applyFont="1" applyFill="1" applyAlignment="1" applyProtection="1">
      <alignment vertical="center"/>
    </xf>
    <xf numFmtId="0" fontId="19" fillId="4" borderId="0" xfId="0" applyFont="1" applyFill="1" applyAlignment="1" applyProtection="1">
      <alignment horizontal="right" vertical="center"/>
    </xf>
    <xf numFmtId="0" fontId="29"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19" fillId="4" borderId="16" xfId="0" applyFont="1" applyFill="1" applyBorder="1" applyAlignment="1" applyProtection="1">
      <alignment horizontal="center" vertical="center" wrapText="1"/>
    </xf>
    <xf numFmtId="0" fontId="19" fillId="4" borderId="17" xfId="0" applyFont="1" applyFill="1" applyBorder="1" applyAlignment="1" applyProtection="1">
      <alignment horizontal="center" vertical="center" wrapText="1"/>
    </xf>
    <xf numFmtId="0" fontId="19" fillId="4" borderId="18" xfId="0" applyFont="1" applyFill="1" applyBorder="1" applyAlignment="1" applyProtection="1">
      <alignment horizontal="center" vertical="center" wrapText="1"/>
    </xf>
    <xf numFmtId="0" fontId="19" fillId="4" borderId="0" xfId="0" applyFont="1" applyFill="1" applyAlignment="1" applyProtection="1">
      <alignment horizontal="center" vertical="center" wrapText="1"/>
    </xf>
    <xf numFmtId="0" fontId="0" fillId="0" borderId="3" xfId="0" applyBorder="1" applyAlignment="1">
      <alignment horizontal="center" vertical="center" wrapText="1"/>
    </xf>
    <xf numFmtId="4" fontId="21" fillId="0" borderId="0" xfId="0" applyNumberFormat="1" applyFont="1" applyAlignment="1" applyProtection="1"/>
    <xf numFmtId="0" fontId="0" fillId="0" borderId="12" xfId="0" applyBorder="1" applyAlignment="1" applyProtection="1">
      <alignment vertical="center"/>
    </xf>
    <xf numFmtId="4" fontId="30" fillId="0" borderId="12" xfId="0" applyNumberFormat="1" applyFont="1" applyBorder="1" applyAlignment="1" applyProtection="1"/>
    <xf numFmtId="166" fontId="30" fillId="0" borderId="12" xfId="0" applyNumberFormat="1" applyFont="1" applyBorder="1" applyAlignment="1" applyProtection="1"/>
    <xf numFmtId="166" fontId="30" fillId="0" borderId="13" xfId="0" applyNumberFormat="1" applyFont="1" applyBorder="1" applyAlignment="1" applyProtection="1"/>
    <xf numFmtId="4" fontId="31"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4" fontId="8" fillId="0" borderId="0" xfId="0" applyNumberFormat="1"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19" fillId="0" borderId="22" xfId="0" applyFont="1" applyBorder="1" applyAlignment="1" applyProtection="1">
      <alignment horizontal="center" vertical="center"/>
    </xf>
    <xf numFmtId="49" fontId="19" fillId="0" borderId="22" xfId="0" applyNumberFormat="1" applyFont="1" applyBorder="1" applyAlignment="1" applyProtection="1">
      <alignment horizontal="left" vertical="center" wrapText="1"/>
    </xf>
    <xf numFmtId="0" fontId="19" fillId="0" borderId="22" xfId="0" applyFont="1" applyBorder="1" applyAlignment="1" applyProtection="1">
      <alignment horizontal="left" vertical="center" wrapText="1"/>
    </xf>
    <xf numFmtId="0" fontId="19" fillId="0" borderId="22" xfId="0" applyFont="1" applyBorder="1" applyAlignment="1" applyProtection="1">
      <alignment horizontal="center" vertical="center" wrapText="1"/>
    </xf>
    <xf numFmtId="167" fontId="19" fillId="0" borderId="22" xfId="0" applyNumberFormat="1" applyFont="1" applyBorder="1" applyAlignment="1" applyProtection="1">
      <alignment vertical="center"/>
    </xf>
    <xf numFmtId="4" fontId="19" fillId="2" borderId="22" xfId="0" applyNumberFormat="1" applyFont="1" applyFill="1" applyBorder="1" applyAlignment="1" applyProtection="1">
      <alignment vertical="center"/>
      <protection locked="0"/>
    </xf>
    <xf numFmtId="4" fontId="19" fillId="0" borderId="22" xfId="0" applyNumberFormat="1" applyFont="1" applyBorder="1" applyAlignment="1" applyProtection="1">
      <alignment vertical="center"/>
    </xf>
    <xf numFmtId="0" fontId="0" fillId="0" borderId="22" xfId="0" applyFont="1" applyBorder="1" applyAlignment="1" applyProtection="1">
      <alignment vertical="center"/>
    </xf>
    <xf numFmtId="0" fontId="20" fillId="2" borderId="14" xfId="0" applyFont="1" applyFill="1" applyBorder="1" applyAlignment="1" applyProtection="1">
      <alignment horizontal="left" vertical="center"/>
      <protection locked="0"/>
    </xf>
    <xf numFmtId="0" fontId="20" fillId="0" borderId="0" xfId="0" applyFont="1" applyBorder="1" applyAlignment="1" applyProtection="1">
      <alignment horizontal="center"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166" fontId="20" fillId="0" borderId="15" xfId="0" applyNumberFormat="1" applyFont="1" applyBorder="1" applyAlignment="1" applyProtection="1">
      <alignment vertical="center"/>
    </xf>
    <xf numFmtId="0" fontId="19" fillId="0" borderId="0" xfId="0" applyFont="1" applyAlignment="1">
      <alignment horizontal="left" vertical="center"/>
    </xf>
    <xf numFmtId="4" fontId="0" fillId="0" borderId="0" xfId="0" applyNumberFormat="1" applyFont="1" applyAlignment="1">
      <alignment vertical="center"/>
    </xf>
    <xf numFmtId="0" fontId="32" fillId="0" borderId="22" xfId="0" applyFont="1" applyBorder="1" applyAlignment="1" applyProtection="1">
      <alignment horizontal="center" vertical="center"/>
    </xf>
    <xf numFmtId="49" fontId="32" fillId="0" borderId="22" xfId="0" applyNumberFormat="1" applyFont="1" applyBorder="1" applyAlignment="1" applyProtection="1">
      <alignment horizontal="left" vertical="center" wrapText="1"/>
    </xf>
    <xf numFmtId="0" fontId="32" fillId="0" borderId="22" xfId="0" applyFont="1" applyBorder="1" applyAlignment="1" applyProtection="1">
      <alignment horizontal="left" vertical="center" wrapText="1"/>
    </xf>
    <xf numFmtId="0" fontId="32" fillId="0" borderId="22" xfId="0" applyFont="1" applyBorder="1" applyAlignment="1" applyProtection="1">
      <alignment horizontal="center" vertical="center" wrapText="1"/>
    </xf>
    <xf numFmtId="167" fontId="32" fillId="0" borderId="22" xfId="0" applyNumberFormat="1" applyFont="1" applyBorder="1" applyAlignment="1" applyProtection="1">
      <alignment vertical="center"/>
    </xf>
    <xf numFmtId="4" fontId="32" fillId="2" borderId="22" xfId="0" applyNumberFormat="1" applyFont="1" applyFill="1" applyBorder="1" applyAlignment="1" applyProtection="1">
      <alignment vertical="center"/>
      <protection locked="0"/>
    </xf>
    <xf numFmtId="0" fontId="33" fillId="0" borderId="22" xfId="0" applyFont="1" applyBorder="1" applyAlignment="1" applyProtection="1">
      <alignment vertical="center"/>
    </xf>
    <xf numFmtId="4" fontId="32" fillId="0" borderId="22" xfId="0" applyNumberFormat="1" applyFont="1" applyBorder="1" applyAlignment="1" applyProtection="1">
      <alignment vertical="center"/>
    </xf>
    <xf numFmtId="0" fontId="33" fillId="0" borderId="3" xfId="0" applyFont="1" applyBorder="1" applyAlignment="1">
      <alignment vertical="center"/>
    </xf>
    <xf numFmtId="0" fontId="32" fillId="2" borderId="14" xfId="0" applyFont="1" applyFill="1" applyBorder="1" applyAlignment="1" applyProtection="1">
      <alignment horizontal="left" vertical="center"/>
      <protection locked="0"/>
    </xf>
    <xf numFmtId="0" fontId="34" fillId="0" borderId="0" xfId="0" applyFont="1" applyAlignment="1" applyProtection="1">
      <alignment horizontal="left" vertical="center"/>
    </xf>
    <xf numFmtId="0" fontId="35"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20" fillId="2" borderId="19" xfId="0" applyFont="1" applyFill="1" applyBorder="1" applyAlignment="1" applyProtection="1">
      <alignment horizontal="left" vertical="center"/>
      <protection locked="0"/>
    </xf>
    <xf numFmtId="0" fontId="20" fillId="0" borderId="20" xfId="0" applyFont="1" applyBorder="1" applyAlignment="1" applyProtection="1">
      <alignment horizontal="center" vertical="center"/>
    </xf>
    <xf numFmtId="4" fontId="20" fillId="0" borderId="20" xfId="0" applyNumberFormat="1" applyFont="1" applyBorder="1" applyAlignment="1" applyProtection="1">
      <alignment vertical="center"/>
    </xf>
    <xf numFmtId="0" fontId="0" fillId="0" borderId="20" xfId="0" applyFont="1" applyBorder="1" applyAlignment="1" applyProtection="1">
      <alignment vertical="center"/>
    </xf>
    <xf numFmtId="166" fontId="20" fillId="0" borderId="20" xfId="0" applyNumberFormat="1" applyFont="1" applyBorder="1" applyAlignment="1" applyProtection="1">
      <alignment vertical="center"/>
    </xf>
    <xf numFmtId="166" fontId="20" fillId="0" borderId="21" xfId="0" applyNumberFormat="1"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styles" Target="styles.xml" /><Relationship Id="rId4" Type="http://schemas.openxmlformats.org/officeDocument/2006/relationships/theme" Target="theme/theme1.xml" /><Relationship Id="rId5" Type="http://schemas.openxmlformats.org/officeDocument/2006/relationships/calcChain" Target="calcChain.xml" /><Relationship Id="rId6"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5.83203" style="1" hidden="1" customWidth="1"/>
    <col min="49" max="49" width="25.83203" style="1" hidden="1" customWidth="1"/>
    <col min="50" max="50" width="21.66016" style="1" hidden="1" customWidth="1"/>
    <col min="51" max="51" width="21.66016" style="1" hidden="1" customWidth="1"/>
    <col min="52" max="52" width="25" style="1" hidden="1" customWidth="1"/>
    <col min="53" max="53" width="25" style="1" hidden="1" customWidth="1"/>
    <col min="54" max="54" width="21.66016" style="1" hidden="1" customWidth="1"/>
    <col min="55" max="55" width="19.16016" style="1" hidden="1" customWidth="1"/>
    <col min="56" max="56" width="25" style="1" hidden="1" customWidth="1"/>
    <col min="57" max="57" width="21.66016" style="1" hidden="1" customWidth="1"/>
    <col min="58" max="58" width="19.16016" style="1" hidden="1" customWidth="1"/>
    <col min="59" max="59"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3" t="s">
        <v>0</v>
      </c>
      <c r="AZ1" s="13" t="s">
        <v>1</v>
      </c>
      <c r="BA1" s="13" t="s">
        <v>2</v>
      </c>
      <c r="BB1" s="13" t="s">
        <v>3</v>
      </c>
      <c r="BT1" s="13" t="s">
        <v>4</v>
      </c>
      <c r="BU1" s="13" t="s">
        <v>5</v>
      </c>
      <c r="BV1" s="13" t="s">
        <v>6</v>
      </c>
    </row>
    <row r="2" s="1" customFormat="1" ht="36.96" customHeight="1">
      <c r="AR2" s="1"/>
      <c r="AS2" s="1"/>
      <c r="AT2" s="1"/>
      <c r="AU2" s="1"/>
      <c r="AV2" s="1"/>
      <c r="AW2" s="1"/>
      <c r="AX2" s="1"/>
      <c r="AY2" s="1"/>
      <c r="AZ2" s="1"/>
      <c r="BA2" s="1"/>
      <c r="BB2" s="1"/>
      <c r="BC2" s="1"/>
      <c r="BD2" s="1"/>
      <c r="BE2" s="1"/>
      <c r="BF2" s="1"/>
      <c r="BG2" s="1"/>
      <c r="BS2" s="14" t="s">
        <v>7</v>
      </c>
      <c r="BT2" s="14" t="s">
        <v>8</v>
      </c>
    </row>
    <row r="3" s="1" customFormat="1" ht="6.96" customHeight="1">
      <c r="B3" s="15"/>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7"/>
      <c r="BS3" s="14" t="s">
        <v>7</v>
      </c>
      <c r="BT3" s="14" t="s">
        <v>9</v>
      </c>
    </row>
    <row r="4" s="1" customFormat="1" ht="24.96" customHeight="1">
      <c r="B4" s="18"/>
      <c r="C4" s="19"/>
      <c r="D4" s="20" t="s">
        <v>10</v>
      </c>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7"/>
      <c r="AS4" s="21" t="s">
        <v>11</v>
      </c>
      <c r="BG4" s="22" t="s">
        <v>12</v>
      </c>
      <c r="BS4" s="14" t="s">
        <v>13</v>
      </c>
    </row>
    <row r="5" s="1" customFormat="1" ht="12" customHeight="1">
      <c r="B5" s="18"/>
      <c r="C5" s="19"/>
      <c r="D5" s="23" t="s">
        <v>14</v>
      </c>
      <c r="E5" s="19"/>
      <c r="F5" s="19"/>
      <c r="G5" s="19"/>
      <c r="H5" s="19"/>
      <c r="I5" s="19"/>
      <c r="J5" s="19"/>
      <c r="K5" s="24" t="s">
        <v>15</v>
      </c>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7"/>
      <c r="BG5" s="25" t="s">
        <v>16</v>
      </c>
      <c r="BS5" s="14" t="s">
        <v>7</v>
      </c>
    </row>
    <row r="6" s="1" customFormat="1" ht="36.96" customHeight="1">
      <c r="B6" s="18"/>
      <c r="C6" s="19"/>
      <c r="D6" s="26" t="s">
        <v>17</v>
      </c>
      <c r="E6" s="19"/>
      <c r="F6" s="19"/>
      <c r="G6" s="19"/>
      <c r="H6" s="19"/>
      <c r="I6" s="19"/>
      <c r="J6" s="19"/>
      <c r="K6" s="27" t="s">
        <v>18</v>
      </c>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7"/>
      <c r="BG6" s="28"/>
      <c r="BS6" s="14" t="s">
        <v>7</v>
      </c>
    </row>
    <row r="7" s="1" customFormat="1" ht="12" customHeight="1">
      <c r="B7" s="18"/>
      <c r="C7" s="19"/>
      <c r="D7" s="29" t="s">
        <v>19</v>
      </c>
      <c r="E7" s="19"/>
      <c r="F7" s="19"/>
      <c r="G7" s="19"/>
      <c r="H7" s="19"/>
      <c r="I7" s="19"/>
      <c r="J7" s="19"/>
      <c r="K7" s="24" t="s">
        <v>1</v>
      </c>
      <c r="L7" s="19"/>
      <c r="M7" s="19"/>
      <c r="N7" s="19"/>
      <c r="O7" s="19"/>
      <c r="P7" s="19"/>
      <c r="Q7" s="19"/>
      <c r="R7" s="19"/>
      <c r="S7" s="19"/>
      <c r="T7" s="19"/>
      <c r="U7" s="19"/>
      <c r="V7" s="19"/>
      <c r="W7" s="19"/>
      <c r="X7" s="19"/>
      <c r="Y7" s="19"/>
      <c r="Z7" s="19"/>
      <c r="AA7" s="19"/>
      <c r="AB7" s="19"/>
      <c r="AC7" s="19"/>
      <c r="AD7" s="19"/>
      <c r="AE7" s="19"/>
      <c r="AF7" s="19"/>
      <c r="AG7" s="19"/>
      <c r="AH7" s="19"/>
      <c r="AI7" s="19"/>
      <c r="AJ7" s="19"/>
      <c r="AK7" s="29" t="s">
        <v>20</v>
      </c>
      <c r="AL7" s="19"/>
      <c r="AM7" s="19"/>
      <c r="AN7" s="24" t="s">
        <v>1</v>
      </c>
      <c r="AO7" s="19"/>
      <c r="AP7" s="19"/>
      <c r="AQ7" s="19"/>
      <c r="AR7" s="17"/>
      <c r="BG7" s="28"/>
      <c r="BS7" s="14" t="s">
        <v>7</v>
      </c>
    </row>
    <row r="8" s="1" customFormat="1" ht="12" customHeight="1">
      <c r="B8" s="18"/>
      <c r="C8" s="19"/>
      <c r="D8" s="29" t="s">
        <v>21</v>
      </c>
      <c r="E8" s="19"/>
      <c r="F8" s="19"/>
      <c r="G8" s="19"/>
      <c r="H8" s="19"/>
      <c r="I8" s="19"/>
      <c r="J8" s="19"/>
      <c r="K8" s="24" t="s">
        <v>22</v>
      </c>
      <c r="L8" s="19"/>
      <c r="M8" s="19"/>
      <c r="N8" s="19"/>
      <c r="O8" s="19"/>
      <c r="P8" s="19"/>
      <c r="Q8" s="19"/>
      <c r="R8" s="19"/>
      <c r="S8" s="19"/>
      <c r="T8" s="19"/>
      <c r="U8" s="19"/>
      <c r="V8" s="19"/>
      <c r="W8" s="19"/>
      <c r="X8" s="19"/>
      <c r="Y8" s="19"/>
      <c r="Z8" s="19"/>
      <c r="AA8" s="19"/>
      <c r="AB8" s="19"/>
      <c r="AC8" s="19"/>
      <c r="AD8" s="19"/>
      <c r="AE8" s="19"/>
      <c r="AF8" s="19"/>
      <c r="AG8" s="19"/>
      <c r="AH8" s="19"/>
      <c r="AI8" s="19"/>
      <c r="AJ8" s="19"/>
      <c r="AK8" s="29" t="s">
        <v>23</v>
      </c>
      <c r="AL8" s="19"/>
      <c r="AM8" s="19"/>
      <c r="AN8" s="30" t="s">
        <v>24</v>
      </c>
      <c r="AO8" s="19"/>
      <c r="AP8" s="19"/>
      <c r="AQ8" s="19"/>
      <c r="AR8" s="17"/>
      <c r="BG8" s="28"/>
      <c r="BS8" s="14" t="s">
        <v>7</v>
      </c>
    </row>
    <row r="9" s="1" customFormat="1" ht="14.4" customHeight="1">
      <c r="B9" s="18"/>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7"/>
      <c r="BG9" s="28"/>
      <c r="BS9" s="14" t="s">
        <v>7</v>
      </c>
    </row>
    <row r="10" s="1" customFormat="1" ht="12" customHeight="1">
      <c r="B10" s="18"/>
      <c r="C10" s="19"/>
      <c r="D10" s="29" t="s">
        <v>25</v>
      </c>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29" t="s">
        <v>26</v>
      </c>
      <c r="AL10" s="19"/>
      <c r="AM10" s="19"/>
      <c r="AN10" s="24" t="s">
        <v>1</v>
      </c>
      <c r="AO10" s="19"/>
      <c r="AP10" s="19"/>
      <c r="AQ10" s="19"/>
      <c r="AR10" s="17"/>
      <c r="BG10" s="28"/>
      <c r="BS10" s="14" t="s">
        <v>7</v>
      </c>
    </row>
    <row r="11" s="1" customFormat="1" ht="18.48" customHeight="1">
      <c r="B11" s="18"/>
      <c r="C11" s="19"/>
      <c r="D11" s="19"/>
      <c r="E11" s="24" t="s">
        <v>27</v>
      </c>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29" t="s">
        <v>28</v>
      </c>
      <c r="AL11" s="19"/>
      <c r="AM11" s="19"/>
      <c r="AN11" s="24" t="s">
        <v>1</v>
      </c>
      <c r="AO11" s="19"/>
      <c r="AP11" s="19"/>
      <c r="AQ11" s="19"/>
      <c r="AR11" s="17"/>
      <c r="BG11" s="28"/>
      <c r="BS11" s="14" t="s">
        <v>7</v>
      </c>
    </row>
    <row r="12" s="1" customFormat="1" ht="6.96" customHeight="1">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7"/>
      <c r="BG12" s="28"/>
      <c r="BS12" s="14" t="s">
        <v>7</v>
      </c>
    </row>
    <row r="13" s="1" customFormat="1" ht="12" customHeight="1">
      <c r="B13" s="18"/>
      <c r="C13" s="19"/>
      <c r="D13" s="29" t="s">
        <v>29</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29" t="s">
        <v>26</v>
      </c>
      <c r="AL13" s="19"/>
      <c r="AM13" s="19"/>
      <c r="AN13" s="31" t="s">
        <v>30</v>
      </c>
      <c r="AO13" s="19"/>
      <c r="AP13" s="19"/>
      <c r="AQ13" s="19"/>
      <c r="AR13" s="17"/>
      <c r="BG13" s="28"/>
      <c r="BS13" s="14" t="s">
        <v>7</v>
      </c>
    </row>
    <row r="14">
      <c r="B14" s="18"/>
      <c r="C14" s="19"/>
      <c r="D14" s="19"/>
      <c r="E14" s="31" t="s">
        <v>30</v>
      </c>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29" t="s">
        <v>28</v>
      </c>
      <c r="AL14" s="19"/>
      <c r="AM14" s="19"/>
      <c r="AN14" s="31" t="s">
        <v>30</v>
      </c>
      <c r="AO14" s="19"/>
      <c r="AP14" s="19"/>
      <c r="AQ14" s="19"/>
      <c r="AR14" s="17"/>
      <c r="BG14" s="28"/>
      <c r="BS14" s="14" t="s">
        <v>7</v>
      </c>
    </row>
    <row r="15" s="1" customFormat="1" ht="6.96" customHeight="1">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7"/>
      <c r="BG15" s="28"/>
      <c r="BS15" s="14" t="s">
        <v>4</v>
      </c>
    </row>
    <row r="16" s="1" customFormat="1" ht="12" customHeight="1">
      <c r="B16" s="18"/>
      <c r="C16" s="19"/>
      <c r="D16" s="29" t="s">
        <v>31</v>
      </c>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29" t="s">
        <v>26</v>
      </c>
      <c r="AL16" s="19"/>
      <c r="AM16" s="19"/>
      <c r="AN16" s="24" t="s">
        <v>1</v>
      </c>
      <c r="AO16" s="19"/>
      <c r="AP16" s="19"/>
      <c r="AQ16" s="19"/>
      <c r="AR16" s="17"/>
      <c r="BG16" s="28"/>
      <c r="BS16" s="14" t="s">
        <v>4</v>
      </c>
    </row>
    <row r="17" s="1" customFormat="1" ht="18.48" customHeight="1">
      <c r="B17" s="18"/>
      <c r="C17" s="19"/>
      <c r="D17" s="19"/>
      <c r="E17" s="24" t="s">
        <v>32</v>
      </c>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29" t="s">
        <v>28</v>
      </c>
      <c r="AL17" s="19"/>
      <c r="AM17" s="19"/>
      <c r="AN17" s="24" t="s">
        <v>1</v>
      </c>
      <c r="AO17" s="19"/>
      <c r="AP17" s="19"/>
      <c r="AQ17" s="19"/>
      <c r="AR17" s="17"/>
      <c r="BG17" s="28"/>
      <c r="BS17" s="14" t="s">
        <v>5</v>
      </c>
    </row>
    <row r="18" s="1" customFormat="1" ht="6.96" customHeight="1">
      <c r="B18" s="18"/>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7"/>
      <c r="BG18" s="28"/>
      <c r="BS18" s="14" t="s">
        <v>7</v>
      </c>
    </row>
    <row r="19" s="1" customFormat="1" ht="12" customHeight="1">
      <c r="B19" s="18"/>
      <c r="C19" s="19"/>
      <c r="D19" s="29" t="s">
        <v>33</v>
      </c>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29" t="s">
        <v>26</v>
      </c>
      <c r="AL19" s="19"/>
      <c r="AM19" s="19"/>
      <c r="AN19" s="24" t="s">
        <v>1</v>
      </c>
      <c r="AO19" s="19"/>
      <c r="AP19" s="19"/>
      <c r="AQ19" s="19"/>
      <c r="AR19" s="17"/>
      <c r="BG19" s="28"/>
      <c r="BS19" s="14" t="s">
        <v>7</v>
      </c>
    </row>
    <row r="20" s="1" customFormat="1" ht="18.48" customHeight="1">
      <c r="B20" s="18"/>
      <c r="C20" s="19"/>
      <c r="D20" s="19"/>
      <c r="E20" s="24" t="s">
        <v>32</v>
      </c>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29" t="s">
        <v>28</v>
      </c>
      <c r="AL20" s="19"/>
      <c r="AM20" s="19"/>
      <c r="AN20" s="24" t="s">
        <v>1</v>
      </c>
      <c r="AO20" s="19"/>
      <c r="AP20" s="19"/>
      <c r="AQ20" s="19"/>
      <c r="AR20" s="17"/>
      <c r="BG20" s="28"/>
      <c r="BS20" s="14" t="s">
        <v>5</v>
      </c>
    </row>
    <row r="21" s="1" customFormat="1" ht="6.96" customHeight="1">
      <c r="B21" s="18"/>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7"/>
      <c r="BG21" s="28"/>
    </row>
    <row r="22" s="1" customFormat="1" ht="12" customHeight="1">
      <c r="B22" s="18"/>
      <c r="C22" s="19"/>
      <c r="D22" s="29" t="s">
        <v>34</v>
      </c>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7"/>
      <c r="BG22" s="28"/>
    </row>
    <row r="23" s="1" customFormat="1" ht="16.5" customHeight="1">
      <c r="B23" s="18"/>
      <c r="C23" s="19"/>
      <c r="D23" s="19"/>
      <c r="E23" s="33" t="s">
        <v>1</v>
      </c>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19"/>
      <c r="AP23" s="19"/>
      <c r="AQ23" s="19"/>
      <c r="AR23" s="17"/>
      <c r="BG23" s="28"/>
    </row>
    <row r="24" s="1" customFormat="1" ht="6.96" customHeight="1">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7"/>
      <c r="BG24" s="28"/>
    </row>
    <row r="25" s="1" customFormat="1" ht="6.96" customHeight="1">
      <c r="B25" s="18"/>
      <c r="C25" s="19"/>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19"/>
      <c r="AQ25" s="19"/>
      <c r="AR25" s="17"/>
      <c r="BG25" s="28"/>
    </row>
    <row r="26" s="2" customFormat="1" ht="25.92" customHeight="1">
      <c r="A26" s="35"/>
      <c r="B26" s="36"/>
      <c r="C26" s="37"/>
      <c r="D26" s="38" t="s">
        <v>35</v>
      </c>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40">
        <f>ROUND(AG94,2)</f>
        <v>0</v>
      </c>
      <c r="AL26" s="39"/>
      <c r="AM26" s="39"/>
      <c r="AN26" s="39"/>
      <c r="AO26" s="39"/>
      <c r="AP26" s="37"/>
      <c r="AQ26" s="37"/>
      <c r="AR26" s="41"/>
      <c r="BG26" s="28"/>
    </row>
    <row r="27" s="2" customFormat="1" ht="6.96" customHeight="1">
      <c r="A27" s="35"/>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41"/>
      <c r="BG27" s="28"/>
    </row>
    <row r="28" s="2" customFormat="1">
      <c r="A28" s="35"/>
      <c r="B28" s="36"/>
      <c r="C28" s="37"/>
      <c r="D28" s="37"/>
      <c r="E28" s="37"/>
      <c r="F28" s="37"/>
      <c r="G28" s="37"/>
      <c r="H28" s="37"/>
      <c r="I28" s="37"/>
      <c r="J28" s="37"/>
      <c r="K28" s="37"/>
      <c r="L28" s="42" t="s">
        <v>36</v>
      </c>
      <c r="M28" s="42"/>
      <c r="N28" s="42"/>
      <c r="O28" s="42"/>
      <c r="P28" s="42"/>
      <c r="Q28" s="37"/>
      <c r="R28" s="37"/>
      <c r="S28" s="37"/>
      <c r="T28" s="37"/>
      <c r="U28" s="37"/>
      <c r="V28" s="37"/>
      <c r="W28" s="42" t="s">
        <v>37</v>
      </c>
      <c r="X28" s="42"/>
      <c r="Y28" s="42"/>
      <c r="Z28" s="42"/>
      <c r="AA28" s="42"/>
      <c r="AB28" s="42"/>
      <c r="AC28" s="42"/>
      <c r="AD28" s="42"/>
      <c r="AE28" s="42"/>
      <c r="AF28" s="37"/>
      <c r="AG28" s="37"/>
      <c r="AH28" s="37"/>
      <c r="AI28" s="37"/>
      <c r="AJ28" s="37"/>
      <c r="AK28" s="42" t="s">
        <v>38</v>
      </c>
      <c r="AL28" s="42"/>
      <c r="AM28" s="42"/>
      <c r="AN28" s="42"/>
      <c r="AO28" s="42"/>
      <c r="AP28" s="37"/>
      <c r="AQ28" s="37"/>
      <c r="AR28" s="41"/>
      <c r="BG28" s="28"/>
    </row>
    <row r="29" s="3" customFormat="1" ht="14.4" customHeight="1">
      <c r="A29" s="3"/>
      <c r="B29" s="43"/>
      <c r="C29" s="44"/>
      <c r="D29" s="29" t="s">
        <v>39</v>
      </c>
      <c r="E29" s="44"/>
      <c r="F29" s="29" t="s">
        <v>40</v>
      </c>
      <c r="G29" s="44"/>
      <c r="H29" s="44"/>
      <c r="I29" s="44"/>
      <c r="J29" s="44"/>
      <c r="K29" s="44"/>
      <c r="L29" s="45">
        <v>0.20999999999999999</v>
      </c>
      <c r="M29" s="44"/>
      <c r="N29" s="44"/>
      <c r="O29" s="44"/>
      <c r="P29" s="44"/>
      <c r="Q29" s="44"/>
      <c r="R29" s="44"/>
      <c r="S29" s="44"/>
      <c r="T29" s="44"/>
      <c r="U29" s="44"/>
      <c r="V29" s="44"/>
      <c r="W29" s="46">
        <f>ROUND(BB94, 2)</f>
        <v>0</v>
      </c>
      <c r="X29" s="44"/>
      <c r="Y29" s="44"/>
      <c r="Z29" s="44"/>
      <c r="AA29" s="44"/>
      <c r="AB29" s="44"/>
      <c r="AC29" s="44"/>
      <c r="AD29" s="44"/>
      <c r="AE29" s="44"/>
      <c r="AF29" s="44"/>
      <c r="AG29" s="44"/>
      <c r="AH29" s="44"/>
      <c r="AI29" s="44"/>
      <c r="AJ29" s="44"/>
      <c r="AK29" s="46">
        <f>ROUND(AX94, 2)</f>
        <v>0</v>
      </c>
      <c r="AL29" s="44"/>
      <c r="AM29" s="44"/>
      <c r="AN29" s="44"/>
      <c r="AO29" s="44"/>
      <c r="AP29" s="44"/>
      <c r="AQ29" s="44"/>
      <c r="AR29" s="47"/>
      <c r="BG29" s="48"/>
    </row>
    <row r="30" s="3" customFormat="1" ht="14.4" customHeight="1">
      <c r="A30" s="3"/>
      <c r="B30" s="43"/>
      <c r="C30" s="44"/>
      <c r="D30" s="44"/>
      <c r="E30" s="44"/>
      <c r="F30" s="29" t="s">
        <v>41</v>
      </c>
      <c r="G30" s="44"/>
      <c r="H30" s="44"/>
      <c r="I30" s="44"/>
      <c r="J30" s="44"/>
      <c r="K30" s="44"/>
      <c r="L30" s="45">
        <v>0.14999999999999999</v>
      </c>
      <c r="M30" s="44"/>
      <c r="N30" s="44"/>
      <c r="O30" s="44"/>
      <c r="P30" s="44"/>
      <c r="Q30" s="44"/>
      <c r="R30" s="44"/>
      <c r="S30" s="44"/>
      <c r="T30" s="44"/>
      <c r="U30" s="44"/>
      <c r="V30" s="44"/>
      <c r="W30" s="46">
        <f>ROUND(BC94, 2)</f>
        <v>0</v>
      </c>
      <c r="X30" s="44"/>
      <c r="Y30" s="44"/>
      <c r="Z30" s="44"/>
      <c r="AA30" s="44"/>
      <c r="AB30" s="44"/>
      <c r="AC30" s="44"/>
      <c r="AD30" s="44"/>
      <c r="AE30" s="44"/>
      <c r="AF30" s="44"/>
      <c r="AG30" s="44"/>
      <c r="AH30" s="44"/>
      <c r="AI30" s="44"/>
      <c r="AJ30" s="44"/>
      <c r="AK30" s="46">
        <f>ROUND(AY94, 2)</f>
        <v>0</v>
      </c>
      <c r="AL30" s="44"/>
      <c r="AM30" s="44"/>
      <c r="AN30" s="44"/>
      <c r="AO30" s="44"/>
      <c r="AP30" s="44"/>
      <c r="AQ30" s="44"/>
      <c r="AR30" s="47"/>
      <c r="BG30" s="48"/>
    </row>
    <row r="31" hidden="1" s="3" customFormat="1" ht="14.4" customHeight="1">
      <c r="A31" s="3"/>
      <c r="B31" s="43"/>
      <c r="C31" s="44"/>
      <c r="D31" s="44"/>
      <c r="E31" s="44"/>
      <c r="F31" s="29" t="s">
        <v>42</v>
      </c>
      <c r="G31" s="44"/>
      <c r="H31" s="44"/>
      <c r="I31" s="44"/>
      <c r="J31" s="44"/>
      <c r="K31" s="44"/>
      <c r="L31" s="45">
        <v>0.20999999999999999</v>
      </c>
      <c r="M31" s="44"/>
      <c r="N31" s="44"/>
      <c r="O31" s="44"/>
      <c r="P31" s="44"/>
      <c r="Q31" s="44"/>
      <c r="R31" s="44"/>
      <c r="S31" s="44"/>
      <c r="T31" s="44"/>
      <c r="U31" s="44"/>
      <c r="V31" s="44"/>
      <c r="W31" s="46">
        <f>ROUND(BD94, 2)</f>
        <v>0</v>
      </c>
      <c r="X31" s="44"/>
      <c r="Y31" s="44"/>
      <c r="Z31" s="44"/>
      <c r="AA31" s="44"/>
      <c r="AB31" s="44"/>
      <c r="AC31" s="44"/>
      <c r="AD31" s="44"/>
      <c r="AE31" s="44"/>
      <c r="AF31" s="44"/>
      <c r="AG31" s="44"/>
      <c r="AH31" s="44"/>
      <c r="AI31" s="44"/>
      <c r="AJ31" s="44"/>
      <c r="AK31" s="46">
        <v>0</v>
      </c>
      <c r="AL31" s="44"/>
      <c r="AM31" s="44"/>
      <c r="AN31" s="44"/>
      <c r="AO31" s="44"/>
      <c r="AP31" s="44"/>
      <c r="AQ31" s="44"/>
      <c r="AR31" s="47"/>
      <c r="BG31" s="48"/>
    </row>
    <row r="32" hidden="1" s="3" customFormat="1" ht="14.4" customHeight="1">
      <c r="A32" s="3"/>
      <c r="B32" s="43"/>
      <c r="C32" s="44"/>
      <c r="D32" s="44"/>
      <c r="E32" s="44"/>
      <c r="F32" s="29" t="s">
        <v>43</v>
      </c>
      <c r="G32" s="44"/>
      <c r="H32" s="44"/>
      <c r="I32" s="44"/>
      <c r="J32" s="44"/>
      <c r="K32" s="44"/>
      <c r="L32" s="45">
        <v>0.14999999999999999</v>
      </c>
      <c r="M32" s="44"/>
      <c r="N32" s="44"/>
      <c r="O32" s="44"/>
      <c r="P32" s="44"/>
      <c r="Q32" s="44"/>
      <c r="R32" s="44"/>
      <c r="S32" s="44"/>
      <c r="T32" s="44"/>
      <c r="U32" s="44"/>
      <c r="V32" s="44"/>
      <c r="W32" s="46">
        <f>ROUND(BE94, 2)</f>
        <v>0</v>
      </c>
      <c r="X32" s="44"/>
      <c r="Y32" s="44"/>
      <c r="Z32" s="44"/>
      <c r="AA32" s="44"/>
      <c r="AB32" s="44"/>
      <c r="AC32" s="44"/>
      <c r="AD32" s="44"/>
      <c r="AE32" s="44"/>
      <c r="AF32" s="44"/>
      <c r="AG32" s="44"/>
      <c r="AH32" s="44"/>
      <c r="AI32" s="44"/>
      <c r="AJ32" s="44"/>
      <c r="AK32" s="46">
        <v>0</v>
      </c>
      <c r="AL32" s="44"/>
      <c r="AM32" s="44"/>
      <c r="AN32" s="44"/>
      <c r="AO32" s="44"/>
      <c r="AP32" s="44"/>
      <c r="AQ32" s="44"/>
      <c r="AR32" s="47"/>
      <c r="BG32" s="48"/>
    </row>
    <row r="33" hidden="1" s="3" customFormat="1" ht="14.4" customHeight="1">
      <c r="A33" s="3"/>
      <c r="B33" s="43"/>
      <c r="C33" s="44"/>
      <c r="D33" s="44"/>
      <c r="E33" s="44"/>
      <c r="F33" s="29" t="s">
        <v>44</v>
      </c>
      <c r="G33" s="44"/>
      <c r="H33" s="44"/>
      <c r="I33" s="44"/>
      <c r="J33" s="44"/>
      <c r="K33" s="44"/>
      <c r="L33" s="45">
        <v>0</v>
      </c>
      <c r="M33" s="44"/>
      <c r="N33" s="44"/>
      <c r="O33" s="44"/>
      <c r="P33" s="44"/>
      <c r="Q33" s="44"/>
      <c r="R33" s="44"/>
      <c r="S33" s="44"/>
      <c r="T33" s="44"/>
      <c r="U33" s="44"/>
      <c r="V33" s="44"/>
      <c r="W33" s="46">
        <f>ROUND(BF94, 2)</f>
        <v>0</v>
      </c>
      <c r="X33" s="44"/>
      <c r="Y33" s="44"/>
      <c r="Z33" s="44"/>
      <c r="AA33" s="44"/>
      <c r="AB33" s="44"/>
      <c r="AC33" s="44"/>
      <c r="AD33" s="44"/>
      <c r="AE33" s="44"/>
      <c r="AF33" s="44"/>
      <c r="AG33" s="44"/>
      <c r="AH33" s="44"/>
      <c r="AI33" s="44"/>
      <c r="AJ33" s="44"/>
      <c r="AK33" s="46">
        <v>0</v>
      </c>
      <c r="AL33" s="44"/>
      <c r="AM33" s="44"/>
      <c r="AN33" s="44"/>
      <c r="AO33" s="44"/>
      <c r="AP33" s="44"/>
      <c r="AQ33" s="44"/>
      <c r="AR33" s="47"/>
      <c r="BG33" s="48"/>
    </row>
    <row r="34" s="2" customFormat="1" ht="6.96" customHeight="1">
      <c r="A34" s="35"/>
      <c r="B34" s="36"/>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41"/>
      <c r="BG34" s="28"/>
    </row>
    <row r="35" s="2" customFormat="1" ht="25.92" customHeight="1">
      <c r="A35" s="35"/>
      <c r="B35" s="36"/>
      <c r="C35" s="49"/>
      <c r="D35" s="50" t="s">
        <v>45</v>
      </c>
      <c r="E35" s="51"/>
      <c r="F35" s="51"/>
      <c r="G35" s="51"/>
      <c r="H35" s="51"/>
      <c r="I35" s="51"/>
      <c r="J35" s="51"/>
      <c r="K35" s="51"/>
      <c r="L35" s="51"/>
      <c r="M35" s="51"/>
      <c r="N35" s="51"/>
      <c r="O35" s="51"/>
      <c r="P35" s="51"/>
      <c r="Q35" s="51"/>
      <c r="R35" s="51"/>
      <c r="S35" s="51"/>
      <c r="T35" s="52" t="s">
        <v>46</v>
      </c>
      <c r="U35" s="51"/>
      <c r="V35" s="51"/>
      <c r="W35" s="51"/>
      <c r="X35" s="53" t="s">
        <v>47</v>
      </c>
      <c r="Y35" s="51"/>
      <c r="Z35" s="51"/>
      <c r="AA35" s="51"/>
      <c r="AB35" s="51"/>
      <c r="AC35" s="51"/>
      <c r="AD35" s="51"/>
      <c r="AE35" s="51"/>
      <c r="AF35" s="51"/>
      <c r="AG35" s="51"/>
      <c r="AH35" s="51"/>
      <c r="AI35" s="51"/>
      <c r="AJ35" s="51"/>
      <c r="AK35" s="54">
        <f>SUM(AK26:AK33)</f>
        <v>0</v>
      </c>
      <c r="AL35" s="51"/>
      <c r="AM35" s="51"/>
      <c r="AN35" s="51"/>
      <c r="AO35" s="55"/>
      <c r="AP35" s="49"/>
      <c r="AQ35" s="49"/>
      <c r="AR35" s="41"/>
      <c r="BG35" s="35"/>
    </row>
    <row r="36" s="2" customFormat="1" ht="6.96" customHeight="1">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41"/>
      <c r="BG36" s="35"/>
    </row>
    <row r="37" s="2" customFormat="1" ht="14.4" customHeight="1">
      <c r="A37" s="35"/>
      <c r="B37" s="36"/>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41"/>
      <c r="BG37" s="35"/>
    </row>
    <row r="38" s="1" customFormat="1" ht="14.4" customHeight="1">
      <c r="B38" s="18"/>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7"/>
    </row>
    <row r="39" s="1" customFormat="1" ht="14.4" customHeight="1">
      <c r="B39" s="18"/>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7"/>
    </row>
    <row r="40" s="1" customFormat="1" ht="14.4" customHeight="1">
      <c r="B40" s="18"/>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7"/>
    </row>
    <row r="41" s="1" customFormat="1" ht="14.4" customHeight="1">
      <c r="B41" s="18"/>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7"/>
    </row>
    <row r="42" s="1" customFormat="1" ht="14.4" customHeight="1">
      <c r="B42" s="18"/>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7"/>
    </row>
    <row r="43" s="1" customFormat="1" ht="14.4" customHeight="1">
      <c r="B43" s="18"/>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7"/>
    </row>
    <row r="44" s="1" customFormat="1" ht="14.4" customHeight="1">
      <c r="B44" s="18"/>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7"/>
    </row>
    <row r="45" s="1" customFormat="1" ht="14.4" customHeight="1">
      <c r="B45" s="18"/>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7"/>
    </row>
    <row r="46" s="1" customFormat="1" ht="14.4" customHeight="1">
      <c r="B46" s="18"/>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7"/>
    </row>
    <row r="47" s="1" customFormat="1" ht="14.4" customHeight="1">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7"/>
    </row>
    <row r="48" s="1" customFormat="1" ht="14.4" customHeight="1">
      <c r="B48" s="18"/>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7"/>
    </row>
    <row r="49" s="2" customFormat="1" ht="14.4" customHeight="1">
      <c r="B49" s="56"/>
      <c r="C49" s="57"/>
      <c r="D49" s="58" t="s">
        <v>48</v>
      </c>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8" t="s">
        <v>49</v>
      </c>
      <c r="AI49" s="59"/>
      <c r="AJ49" s="59"/>
      <c r="AK49" s="59"/>
      <c r="AL49" s="59"/>
      <c r="AM49" s="59"/>
      <c r="AN49" s="59"/>
      <c r="AO49" s="59"/>
      <c r="AP49" s="57"/>
      <c r="AQ49" s="57"/>
      <c r="AR49" s="60"/>
    </row>
    <row r="50">
      <c r="B50" s="18"/>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7"/>
    </row>
    <row r="51">
      <c r="B51" s="18"/>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7"/>
    </row>
    <row r="52">
      <c r="B52" s="18"/>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7"/>
    </row>
    <row r="53">
      <c r="B53" s="18"/>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7"/>
    </row>
    <row r="54">
      <c r="B54" s="18"/>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7"/>
    </row>
    <row r="55">
      <c r="B55" s="18"/>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7"/>
    </row>
    <row r="56">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7"/>
    </row>
    <row r="57">
      <c r="B57" s="18"/>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7"/>
    </row>
    <row r="58">
      <c r="B58" s="18"/>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7"/>
    </row>
    <row r="59">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7"/>
    </row>
    <row r="60" s="2" customFormat="1">
      <c r="A60" s="35"/>
      <c r="B60" s="36"/>
      <c r="C60" s="37"/>
      <c r="D60" s="61" t="s">
        <v>50</v>
      </c>
      <c r="E60" s="39"/>
      <c r="F60" s="39"/>
      <c r="G60" s="39"/>
      <c r="H60" s="39"/>
      <c r="I60" s="39"/>
      <c r="J60" s="39"/>
      <c r="K60" s="39"/>
      <c r="L60" s="39"/>
      <c r="M60" s="39"/>
      <c r="N60" s="39"/>
      <c r="O60" s="39"/>
      <c r="P60" s="39"/>
      <c r="Q60" s="39"/>
      <c r="R60" s="39"/>
      <c r="S60" s="39"/>
      <c r="T60" s="39"/>
      <c r="U60" s="39"/>
      <c r="V60" s="61" t="s">
        <v>51</v>
      </c>
      <c r="W60" s="39"/>
      <c r="X60" s="39"/>
      <c r="Y60" s="39"/>
      <c r="Z60" s="39"/>
      <c r="AA60" s="39"/>
      <c r="AB60" s="39"/>
      <c r="AC60" s="39"/>
      <c r="AD60" s="39"/>
      <c r="AE60" s="39"/>
      <c r="AF60" s="39"/>
      <c r="AG60" s="39"/>
      <c r="AH60" s="61" t="s">
        <v>50</v>
      </c>
      <c r="AI60" s="39"/>
      <c r="AJ60" s="39"/>
      <c r="AK60" s="39"/>
      <c r="AL60" s="39"/>
      <c r="AM60" s="61" t="s">
        <v>51</v>
      </c>
      <c r="AN60" s="39"/>
      <c r="AO60" s="39"/>
      <c r="AP60" s="37"/>
      <c r="AQ60" s="37"/>
      <c r="AR60" s="41"/>
      <c r="BG60" s="35"/>
    </row>
    <row r="61">
      <c r="B61" s="18"/>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7"/>
    </row>
    <row r="62">
      <c r="B62" s="18"/>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7"/>
    </row>
    <row r="63">
      <c r="B63" s="18"/>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7"/>
    </row>
    <row r="64" s="2" customFormat="1">
      <c r="A64" s="35"/>
      <c r="B64" s="36"/>
      <c r="C64" s="37"/>
      <c r="D64" s="58" t="s">
        <v>52</v>
      </c>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58" t="s">
        <v>53</v>
      </c>
      <c r="AI64" s="62"/>
      <c r="AJ64" s="62"/>
      <c r="AK64" s="62"/>
      <c r="AL64" s="62"/>
      <c r="AM64" s="62"/>
      <c r="AN64" s="62"/>
      <c r="AO64" s="62"/>
      <c r="AP64" s="37"/>
      <c r="AQ64" s="37"/>
      <c r="AR64" s="41"/>
      <c r="BG64" s="35"/>
    </row>
    <row r="65">
      <c r="B65" s="18"/>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7"/>
    </row>
    <row r="66">
      <c r="B66" s="18"/>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7"/>
    </row>
    <row r="67">
      <c r="B67" s="18"/>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7"/>
    </row>
    <row r="68">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7"/>
    </row>
    <row r="69">
      <c r="B69" s="18"/>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7"/>
    </row>
    <row r="70">
      <c r="B70" s="18"/>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7"/>
    </row>
    <row r="71">
      <c r="B71" s="18"/>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7"/>
    </row>
    <row r="72">
      <c r="B72" s="18"/>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7"/>
    </row>
    <row r="73">
      <c r="B73" s="18"/>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7"/>
    </row>
    <row r="74">
      <c r="B74" s="18"/>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7"/>
    </row>
    <row r="75" s="2" customFormat="1">
      <c r="A75" s="35"/>
      <c r="B75" s="36"/>
      <c r="C75" s="37"/>
      <c r="D75" s="61" t="s">
        <v>50</v>
      </c>
      <c r="E75" s="39"/>
      <c r="F75" s="39"/>
      <c r="G75" s="39"/>
      <c r="H75" s="39"/>
      <c r="I75" s="39"/>
      <c r="J75" s="39"/>
      <c r="K75" s="39"/>
      <c r="L75" s="39"/>
      <c r="M75" s="39"/>
      <c r="N75" s="39"/>
      <c r="O75" s="39"/>
      <c r="P75" s="39"/>
      <c r="Q75" s="39"/>
      <c r="R75" s="39"/>
      <c r="S75" s="39"/>
      <c r="T75" s="39"/>
      <c r="U75" s="39"/>
      <c r="V75" s="61" t="s">
        <v>51</v>
      </c>
      <c r="W75" s="39"/>
      <c r="X75" s="39"/>
      <c r="Y75" s="39"/>
      <c r="Z75" s="39"/>
      <c r="AA75" s="39"/>
      <c r="AB75" s="39"/>
      <c r="AC75" s="39"/>
      <c r="AD75" s="39"/>
      <c r="AE75" s="39"/>
      <c r="AF75" s="39"/>
      <c r="AG75" s="39"/>
      <c r="AH75" s="61" t="s">
        <v>50</v>
      </c>
      <c r="AI75" s="39"/>
      <c r="AJ75" s="39"/>
      <c r="AK75" s="39"/>
      <c r="AL75" s="39"/>
      <c r="AM75" s="61" t="s">
        <v>51</v>
      </c>
      <c r="AN75" s="39"/>
      <c r="AO75" s="39"/>
      <c r="AP75" s="37"/>
      <c r="AQ75" s="37"/>
      <c r="AR75" s="41"/>
      <c r="BG75" s="35"/>
    </row>
    <row r="76" s="2" customFormat="1">
      <c r="A76" s="35"/>
      <c r="B76" s="36"/>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41"/>
      <c r="BG76" s="35"/>
    </row>
    <row r="77" s="2" customFormat="1" ht="6.96" customHeight="1">
      <c r="A77" s="35"/>
      <c r="B77" s="63"/>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41"/>
      <c r="BG77" s="35"/>
    </row>
    <row r="81" s="2" customFormat="1" ht="6.96" customHeight="1">
      <c r="A81" s="35"/>
      <c r="B81" s="65"/>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41"/>
      <c r="BG81" s="35"/>
    </row>
    <row r="82" s="2" customFormat="1" ht="24.96" customHeight="1">
      <c r="A82" s="35"/>
      <c r="B82" s="36"/>
      <c r="C82" s="20" t="s">
        <v>54</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41"/>
      <c r="BG82" s="35"/>
    </row>
    <row r="83" s="2" customFormat="1" ht="6.96" customHeight="1">
      <c r="A83" s="35"/>
      <c r="B83" s="36"/>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41"/>
      <c r="BG83" s="35"/>
    </row>
    <row r="84" s="4" customFormat="1" ht="12" customHeight="1">
      <c r="A84" s="4"/>
      <c r="B84" s="67"/>
      <c r="C84" s="29" t="s">
        <v>14</v>
      </c>
      <c r="D84" s="68"/>
      <c r="E84" s="68"/>
      <c r="F84" s="68"/>
      <c r="G84" s="68"/>
      <c r="H84" s="68"/>
      <c r="I84" s="68"/>
      <c r="J84" s="68"/>
      <c r="K84" s="68"/>
      <c r="L84" s="68" t="str">
        <f>K5</f>
        <v>Amperdesign</v>
      </c>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9"/>
      <c r="BG84" s="4"/>
    </row>
    <row r="85" s="5" customFormat="1" ht="36.96" customHeight="1">
      <c r="A85" s="5"/>
      <c r="B85" s="70"/>
      <c r="C85" s="71" t="s">
        <v>17</v>
      </c>
      <c r="D85" s="72"/>
      <c r="E85" s="72"/>
      <c r="F85" s="72"/>
      <c r="G85" s="72"/>
      <c r="H85" s="72"/>
      <c r="I85" s="72"/>
      <c r="J85" s="72"/>
      <c r="K85" s="72"/>
      <c r="L85" s="73" t="str">
        <f>K6</f>
        <v>Regenerace sídliště Kamenec - 2. etapa</v>
      </c>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4"/>
      <c r="BG85" s="5"/>
    </row>
    <row r="86" s="2" customFormat="1" ht="6.96" customHeight="1">
      <c r="A86" s="35"/>
      <c r="B86" s="36"/>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41"/>
      <c r="BG86" s="35"/>
    </row>
    <row r="87" s="2" customFormat="1" ht="12" customHeight="1">
      <c r="A87" s="35"/>
      <c r="B87" s="36"/>
      <c r="C87" s="29" t="s">
        <v>21</v>
      </c>
      <c r="D87" s="37"/>
      <c r="E87" s="37"/>
      <c r="F87" s="37"/>
      <c r="G87" s="37"/>
      <c r="H87" s="37"/>
      <c r="I87" s="37"/>
      <c r="J87" s="37"/>
      <c r="K87" s="37"/>
      <c r="L87" s="75" t="str">
        <f>IF(K8="","",K8)</f>
        <v>Ostrava</v>
      </c>
      <c r="M87" s="37"/>
      <c r="N87" s="37"/>
      <c r="O87" s="37"/>
      <c r="P87" s="37"/>
      <c r="Q87" s="37"/>
      <c r="R87" s="37"/>
      <c r="S87" s="37"/>
      <c r="T87" s="37"/>
      <c r="U87" s="37"/>
      <c r="V87" s="37"/>
      <c r="W87" s="37"/>
      <c r="X87" s="37"/>
      <c r="Y87" s="37"/>
      <c r="Z87" s="37"/>
      <c r="AA87" s="37"/>
      <c r="AB87" s="37"/>
      <c r="AC87" s="37"/>
      <c r="AD87" s="37"/>
      <c r="AE87" s="37"/>
      <c r="AF87" s="37"/>
      <c r="AG87" s="37"/>
      <c r="AH87" s="37"/>
      <c r="AI87" s="29" t="s">
        <v>23</v>
      </c>
      <c r="AJ87" s="37"/>
      <c r="AK87" s="37"/>
      <c r="AL87" s="37"/>
      <c r="AM87" s="76" t="str">
        <f>IF(AN8= "","",AN8)</f>
        <v>25. 6. 2021</v>
      </c>
      <c r="AN87" s="76"/>
      <c r="AO87" s="37"/>
      <c r="AP87" s="37"/>
      <c r="AQ87" s="37"/>
      <c r="AR87" s="41"/>
      <c r="BG87" s="35"/>
    </row>
    <row r="88" s="2" customFormat="1" ht="6.96" customHeight="1">
      <c r="A88" s="35"/>
      <c r="B88" s="36"/>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41"/>
      <c r="BG88" s="35"/>
    </row>
    <row r="89" s="2" customFormat="1" ht="15.15" customHeight="1">
      <c r="A89" s="35"/>
      <c r="B89" s="36"/>
      <c r="C89" s="29" t="s">
        <v>25</v>
      </c>
      <c r="D89" s="37"/>
      <c r="E89" s="37"/>
      <c r="F89" s="37"/>
      <c r="G89" s="37"/>
      <c r="H89" s="37"/>
      <c r="I89" s="37"/>
      <c r="J89" s="37"/>
      <c r="K89" s="37"/>
      <c r="L89" s="68" t="str">
        <f>IF(E11= "","",E11)</f>
        <v>Statutární město Ostrava, MOb Slezská Ostrava</v>
      </c>
      <c r="M89" s="37"/>
      <c r="N89" s="37"/>
      <c r="O89" s="37"/>
      <c r="P89" s="37"/>
      <c r="Q89" s="37"/>
      <c r="R89" s="37"/>
      <c r="S89" s="37"/>
      <c r="T89" s="37"/>
      <c r="U89" s="37"/>
      <c r="V89" s="37"/>
      <c r="W89" s="37"/>
      <c r="X89" s="37"/>
      <c r="Y89" s="37"/>
      <c r="Z89" s="37"/>
      <c r="AA89" s="37"/>
      <c r="AB89" s="37"/>
      <c r="AC89" s="37"/>
      <c r="AD89" s="37"/>
      <c r="AE89" s="37"/>
      <c r="AF89" s="37"/>
      <c r="AG89" s="37"/>
      <c r="AH89" s="37"/>
      <c r="AI89" s="29" t="s">
        <v>31</v>
      </c>
      <c r="AJ89" s="37"/>
      <c r="AK89" s="37"/>
      <c r="AL89" s="37"/>
      <c r="AM89" s="77" t="str">
        <f>IF(E17="","",E17)</f>
        <v>Amper design, s.r.o.</v>
      </c>
      <c r="AN89" s="68"/>
      <c r="AO89" s="68"/>
      <c r="AP89" s="68"/>
      <c r="AQ89" s="37"/>
      <c r="AR89" s="41"/>
      <c r="AS89" s="78" t="s">
        <v>55</v>
      </c>
      <c r="AT89" s="79"/>
      <c r="AU89" s="80"/>
      <c r="AV89" s="80"/>
      <c r="AW89" s="80"/>
      <c r="AX89" s="80"/>
      <c r="AY89" s="80"/>
      <c r="AZ89" s="80"/>
      <c r="BA89" s="80"/>
      <c r="BB89" s="80"/>
      <c r="BC89" s="80"/>
      <c r="BD89" s="80"/>
      <c r="BE89" s="80"/>
      <c r="BF89" s="81"/>
      <c r="BG89" s="35"/>
    </row>
    <row r="90" s="2" customFormat="1" ht="15.15" customHeight="1">
      <c r="A90" s="35"/>
      <c r="B90" s="36"/>
      <c r="C90" s="29" t="s">
        <v>29</v>
      </c>
      <c r="D90" s="37"/>
      <c r="E90" s="37"/>
      <c r="F90" s="37"/>
      <c r="G90" s="37"/>
      <c r="H90" s="37"/>
      <c r="I90" s="37"/>
      <c r="J90" s="37"/>
      <c r="K90" s="37"/>
      <c r="L90" s="68" t="str">
        <f>IF(E14= "Vyplň údaj","",E14)</f>
        <v/>
      </c>
      <c r="M90" s="37"/>
      <c r="N90" s="37"/>
      <c r="O90" s="37"/>
      <c r="P90" s="37"/>
      <c r="Q90" s="37"/>
      <c r="R90" s="37"/>
      <c r="S90" s="37"/>
      <c r="T90" s="37"/>
      <c r="U90" s="37"/>
      <c r="V90" s="37"/>
      <c r="W90" s="37"/>
      <c r="X90" s="37"/>
      <c r="Y90" s="37"/>
      <c r="Z90" s="37"/>
      <c r="AA90" s="37"/>
      <c r="AB90" s="37"/>
      <c r="AC90" s="37"/>
      <c r="AD90" s="37"/>
      <c r="AE90" s="37"/>
      <c r="AF90" s="37"/>
      <c r="AG90" s="37"/>
      <c r="AH90" s="37"/>
      <c r="AI90" s="29" t="s">
        <v>33</v>
      </c>
      <c r="AJ90" s="37"/>
      <c r="AK90" s="37"/>
      <c r="AL90" s="37"/>
      <c r="AM90" s="77" t="str">
        <f>IF(E20="","",E20)</f>
        <v>Amper design, s.r.o.</v>
      </c>
      <c r="AN90" s="68"/>
      <c r="AO90" s="68"/>
      <c r="AP90" s="68"/>
      <c r="AQ90" s="37"/>
      <c r="AR90" s="41"/>
      <c r="AS90" s="82"/>
      <c r="AT90" s="83"/>
      <c r="AU90" s="84"/>
      <c r="AV90" s="84"/>
      <c r="AW90" s="84"/>
      <c r="AX90" s="84"/>
      <c r="AY90" s="84"/>
      <c r="AZ90" s="84"/>
      <c r="BA90" s="84"/>
      <c r="BB90" s="84"/>
      <c r="BC90" s="84"/>
      <c r="BD90" s="84"/>
      <c r="BE90" s="84"/>
      <c r="BF90" s="85"/>
      <c r="BG90" s="35"/>
    </row>
    <row r="91" s="2" customFormat="1" ht="10.8" customHeight="1">
      <c r="A91" s="35"/>
      <c r="B91" s="36"/>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41"/>
      <c r="AS91" s="86"/>
      <c r="AT91" s="87"/>
      <c r="AU91" s="88"/>
      <c r="AV91" s="88"/>
      <c r="AW91" s="88"/>
      <c r="AX91" s="88"/>
      <c r="AY91" s="88"/>
      <c r="AZ91" s="88"/>
      <c r="BA91" s="88"/>
      <c r="BB91" s="88"/>
      <c r="BC91" s="88"/>
      <c r="BD91" s="88"/>
      <c r="BE91" s="88"/>
      <c r="BF91" s="89"/>
      <c r="BG91" s="35"/>
    </row>
    <row r="92" s="2" customFormat="1" ht="29.28" customHeight="1">
      <c r="A92" s="35"/>
      <c r="B92" s="36"/>
      <c r="C92" s="90" t="s">
        <v>56</v>
      </c>
      <c r="D92" s="91"/>
      <c r="E92" s="91"/>
      <c r="F92" s="91"/>
      <c r="G92" s="91"/>
      <c r="H92" s="92"/>
      <c r="I92" s="93" t="s">
        <v>57</v>
      </c>
      <c r="J92" s="91"/>
      <c r="K92" s="91"/>
      <c r="L92" s="91"/>
      <c r="M92" s="91"/>
      <c r="N92" s="91"/>
      <c r="O92" s="91"/>
      <c r="P92" s="91"/>
      <c r="Q92" s="91"/>
      <c r="R92" s="91"/>
      <c r="S92" s="91"/>
      <c r="T92" s="91"/>
      <c r="U92" s="91"/>
      <c r="V92" s="91"/>
      <c r="W92" s="91"/>
      <c r="X92" s="91"/>
      <c r="Y92" s="91"/>
      <c r="Z92" s="91"/>
      <c r="AA92" s="91"/>
      <c r="AB92" s="91"/>
      <c r="AC92" s="91"/>
      <c r="AD92" s="91"/>
      <c r="AE92" s="91"/>
      <c r="AF92" s="91"/>
      <c r="AG92" s="94" t="s">
        <v>58</v>
      </c>
      <c r="AH92" s="91"/>
      <c r="AI92" s="91"/>
      <c r="AJ92" s="91"/>
      <c r="AK92" s="91"/>
      <c r="AL92" s="91"/>
      <c r="AM92" s="91"/>
      <c r="AN92" s="93" t="s">
        <v>59</v>
      </c>
      <c r="AO92" s="91"/>
      <c r="AP92" s="95"/>
      <c r="AQ92" s="96" t="s">
        <v>60</v>
      </c>
      <c r="AR92" s="41"/>
      <c r="AS92" s="97" t="s">
        <v>61</v>
      </c>
      <c r="AT92" s="98" t="s">
        <v>62</v>
      </c>
      <c r="AU92" s="98" t="s">
        <v>63</v>
      </c>
      <c r="AV92" s="98" t="s">
        <v>64</v>
      </c>
      <c r="AW92" s="98" t="s">
        <v>65</v>
      </c>
      <c r="AX92" s="98" t="s">
        <v>66</v>
      </c>
      <c r="AY92" s="98" t="s">
        <v>67</v>
      </c>
      <c r="AZ92" s="98" t="s">
        <v>68</v>
      </c>
      <c r="BA92" s="98" t="s">
        <v>69</v>
      </c>
      <c r="BB92" s="98" t="s">
        <v>70</v>
      </c>
      <c r="BC92" s="98" t="s">
        <v>71</v>
      </c>
      <c r="BD92" s="98" t="s">
        <v>72</v>
      </c>
      <c r="BE92" s="98" t="s">
        <v>73</v>
      </c>
      <c r="BF92" s="99" t="s">
        <v>74</v>
      </c>
      <c r="BG92" s="35"/>
    </row>
    <row r="93" s="2" customFormat="1" ht="10.8" customHeight="1">
      <c r="A93" s="35"/>
      <c r="B93" s="36"/>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41"/>
      <c r="AS93" s="100"/>
      <c r="AT93" s="101"/>
      <c r="AU93" s="101"/>
      <c r="AV93" s="101"/>
      <c r="AW93" s="101"/>
      <c r="AX93" s="101"/>
      <c r="AY93" s="101"/>
      <c r="AZ93" s="101"/>
      <c r="BA93" s="101"/>
      <c r="BB93" s="101"/>
      <c r="BC93" s="101"/>
      <c r="BD93" s="101"/>
      <c r="BE93" s="101"/>
      <c r="BF93" s="102"/>
      <c r="BG93" s="35"/>
    </row>
    <row r="94" s="6" customFormat="1" ht="32.4" customHeight="1">
      <c r="A94" s="6"/>
      <c r="B94" s="103"/>
      <c r="C94" s="104" t="s">
        <v>75</v>
      </c>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6">
        <f>ROUND(AG95,2)</f>
        <v>0</v>
      </c>
      <c r="AH94" s="106"/>
      <c r="AI94" s="106"/>
      <c r="AJ94" s="106"/>
      <c r="AK94" s="106"/>
      <c r="AL94" s="106"/>
      <c r="AM94" s="106"/>
      <c r="AN94" s="107">
        <f>SUM(AG94,AV94)</f>
        <v>0</v>
      </c>
      <c r="AO94" s="107"/>
      <c r="AP94" s="107"/>
      <c r="AQ94" s="108" t="s">
        <v>1</v>
      </c>
      <c r="AR94" s="109"/>
      <c r="AS94" s="110">
        <f>ROUND(AS95,2)</f>
        <v>0</v>
      </c>
      <c r="AT94" s="111">
        <f>ROUND(AT95,2)</f>
        <v>0</v>
      </c>
      <c r="AU94" s="112">
        <f>ROUND(AU95,2)</f>
        <v>0</v>
      </c>
      <c r="AV94" s="112">
        <f>ROUND(SUM(AX94:AY94),2)</f>
        <v>0</v>
      </c>
      <c r="AW94" s="113">
        <f>ROUND(AW95,5)</f>
        <v>0</v>
      </c>
      <c r="AX94" s="112">
        <f>ROUND(BB94*L29,2)</f>
        <v>0</v>
      </c>
      <c r="AY94" s="112">
        <f>ROUND(BC94*L30,2)</f>
        <v>0</v>
      </c>
      <c r="AZ94" s="112">
        <f>ROUND(BD94*L29,2)</f>
        <v>0</v>
      </c>
      <c r="BA94" s="112">
        <f>ROUND(BE94*L30,2)</f>
        <v>0</v>
      </c>
      <c r="BB94" s="112">
        <f>ROUND(BB95,2)</f>
        <v>0</v>
      </c>
      <c r="BC94" s="112">
        <f>ROUND(BC95,2)</f>
        <v>0</v>
      </c>
      <c r="BD94" s="112">
        <f>ROUND(BD95,2)</f>
        <v>0</v>
      </c>
      <c r="BE94" s="112">
        <f>ROUND(BE95,2)</f>
        <v>0</v>
      </c>
      <c r="BF94" s="114">
        <f>ROUND(BF95,2)</f>
        <v>0</v>
      </c>
      <c r="BG94" s="6"/>
      <c r="BS94" s="115" t="s">
        <v>76</v>
      </c>
      <c r="BT94" s="115" t="s">
        <v>77</v>
      </c>
      <c r="BU94" s="116" t="s">
        <v>78</v>
      </c>
      <c r="BV94" s="115" t="s">
        <v>79</v>
      </c>
      <c r="BW94" s="115" t="s">
        <v>6</v>
      </c>
      <c r="BX94" s="115" t="s">
        <v>80</v>
      </c>
      <c r="CL94" s="115" t="s">
        <v>1</v>
      </c>
    </row>
    <row r="95" s="7" customFormat="1" ht="16.5" customHeight="1">
      <c r="A95" s="7"/>
      <c r="B95" s="117"/>
      <c r="C95" s="118"/>
      <c r="D95" s="119" t="s">
        <v>81</v>
      </c>
      <c r="E95" s="119"/>
      <c r="F95" s="119"/>
      <c r="G95" s="119"/>
      <c r="H95" s="119"/>
      <c r="I95" s="120"/>
      <c r="J95" s="119" t="s">
        <v>82</v>
      </c>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21">
        <f>ROUND(AG96,2)</f>
        <v>0</v>
      </c>
      <c r="AH95" s="120"/>
      <c r="AI95" s="120"/>
      <c r="AJ95" s="120"/>
      <c r="AK95" s="120"/>
      <c r="AL95" s="120"/>
      <c r="AM95" s="120"/>
      <c r="AN95" s="122">
        <f>SUM(AG95,AV95)</f>
        <v>0</v>
      </c>
      <c r="AO95" s="120"/>
      <c r="AP95" s="120"/>
      <c r="AQ95" s="123" t="s">
        <v>83</v>
      </c>
      <c r="AR95" s="124"/>
      <c r="AS95" s="125">
        <f>ROUND(AS96,2)</f>
        <v>0</v>
      </c>
      <c r="AT95" s="126">
        <f>ROUND(AT96,2)</f>
        <v>0</v>
      </c>
      <c r="AU95" s="127">
        <f>ROUND(AU96,2)</f>
        <v>0</v>
      </c>
      <c r="AV95" s="127">
        <f>ROUND(SUM(AX95:AY95),2)</f>
        <v>0</v>
      </c>
      <c r="AW95" s="128">
        <f>ROUND(AW96,5)</f>
        <v>0</v>
      </c>
      <c r="AX95" s="127">
        <f>ROUND(BB95*L29,2)</f>
        <v>0</v>
      </c>
      <c r="AY95" s="127">
        <f>ROUND(BC95*L30,2)</f>
        <v>0</v>
      </c>
      <c r="AZ95" s="127">
        <f>ROUND(BD95*L29,2)</f>
        <v>0</v>
      </c>
      <c r="BA95" s="127">
        <f>ROUND(BE95*L30,2)</f>
        <v>0</v>
      </c>
      <c r="BB95" s="127">
        <f>ROUND(BB96,2)</f>
        <v>0</v>
      </c>
      <c r="BC95" s="127">
        <f>ROUND(BC96,2)</f>
        <v>0</v>
      </c>
      <c r="BD95" s="127">
        <f>ROUND(BD96,2)</f>
        <v>0</v>
      </c>
      <c r="BE95" s="127">
        <f>ROUND(BE96,2)</f>
        <v>0</v>
      </c>
      <c r="BF95" s="129">
        <f>ROUND(BF96,2)</f>
        <v>0</v>
      </c>
      <c r="BG95" s="7"/>
      <c r="BS95" s="130" t="s">
        <v>76</v>
      </c>
      <c r="BT95" s="130" t="s">
        <v>84</v>
      </c>
      <c r="BU95" s="130" t="s">
        <v>78</v>
      </c>
      <c r="BV95" s="130" t="s">
        <v>79</v>
      </c>
      <c r="BW95" s="130" t="s">
        <v>85</v>
      </c>
      <c r="BX95" s="130" t="s">
        <v>6</v>
      </c>
      <c r="CL95" s="130" t="s">
        <v>1</v>
      </c>
      <c r="CM95" s="130" t="s">
        <v>86</v>
      </c>
    </row>
    <row r="96" s="4" customFormat="1" ht="16.5" customHeight="1">
      <c r="A96" s="131" t="s">
        <v>87</v>
      </c>
      <c r="B96" s="67"/>
      <c r="C96" s="132"/>
      <c r="D96" s="132"/>
      <c r="E96" s="133" t="s">
        <v>84</v>
      </c>
      <c r="F96" s="133"/>
      <c r="G96" s="133"/>
      <c r="H96" s="133"/>
      <c r="I96" s="133"/>
      <c r="J96" s="132"/>
      <c r="K96" s="133" t="s">
        <v>88</v>
      </c>
      <c r="L96" s="133"/>
      <c r="M96" s="133"/>
      <c r="N96" s="133"/>
      <c r="O96" s="133"/>
      <c r="P96" s="133"/>
      <c r="Q96" s="133"/>
      <c r="R96" s="133"/>
      <c r="S96" s="133"/>
      <c r="T96" s="133"/>
      <c r="U96" s="133"/>
      <c r="V96" s="133"/>
      <c r="W96" s="133"/>
      <c r="X96" s="133"/>
      <c r="Y96" s="133"/>
      <c r="Z96" s="133"/>
      <c r="AA96" s="133"/>
      <c r="AB96" s="133"/>
      <c r="AC96" s="133"/>
      <c r="AD96" s="133"/>
      <c r="AE96" s="133"/>
      <c r="AF96" s="133"/>
      <c r="AG96" s="134">
        <f>'1 - SO 401 - Veřejné osvě...'!K34</f>
        <v>0</v>
      </c>
      <c r="AH96" s="132"/>
      <c r="AI96" s="132"/>
      <c r="AJ96" s="132"/>
      <c r="AK96" s="132"/>
      <c r="AL96" s="132"/>
      <c r="AM96" s="132"/>
      <c r="AN96" s="134">
        <f>SUM(AG96,AV96)</f>
        <v>0</v>
      </c>
      <c r="AO96" s="132"/>
      <c r="AP96" s="132"/>
      <c r="AQ96" s="135" t="s">
        <v>89</v>
      </c>
      <c r="AR96" s="69"/>
      <c r="AS96" s="136">
        <f>'1 - SO 401 - Veřejné osvě...'!K32</f>
        <v>0</v>
      </c>
      <c r="AT96" s="137">
        <f>'1 - SO 401 - Veřejné osvě...'!K33</f>
        <v>0</v>
      </c>
      <c r="AU96" s="137">
        <v>0</v>
      </c>
      <c r="AV96" s="137">
        <f>ROUND(SUM(AX96:AY96),2)</f>
        <v>0</v>
      </c>
      <c r="AW96" s="138">
        <f>'1 - SO 401 - Veřejné osvě...'!T132</f>
        <v>0</v>
      </c>
      <c r="AX96" s="137">
        <f>'1 - SO 401 - Veřejné osvě...'!K37</f>
        <v>0</v>
      </c>
      <c r="AY96" s="137">
        <f>'1 - SO 401 - Veřejné osvě...'!K38</f>
        <v>0</v>
      </c>
      <c r="AZ96" s="137">
        <f>'1 - SO 401 - Veřejné osvě...'!K39</f>
        <v>0</v>
      </c>
      <c r="BA96" s="137">
        <f>'1 - SO 401 - Veřejné osvě...'!K40</f>
        <v>0</v>
      </c>
      <c r="BB96" s="137">
        <f>'1 - SO 401 - Veřejné osvě...'!F37</f>
        <v>0</v>
      </c>
      <c r="BC96" s="137">
        <f>'1 - SO 401 - Veřejné osvě...'!F38</f>
        <v>0</v>
      </c>
      <c r="BD96" s="137">
        <f>'1 - SO 401 - Veřejné osvě...'!F39</f>
        <v>0</v>
      </c>
      <c r="BE96" s="137">
        <f>'1 - SO 401 - Veřejné osvě...'!F40</f>
        <v>0</v>
      </c>
      <c r="BF96" s="139">
        <f>'1 - SO 401 - Veřejné osvě...'!F41</f>
        <v>0</v>
      </c>
      <c r="BG96" s="4"/>
      <c r="BT96" s="140" t="s">
        <v>86</v>
      </c>
      <c r="BV96" s="140" t="s">
        <v>79</v>
      </c>
      <c r="BW96" s="140" t="s">
        <v>90</v>
      </c>
      <c r="BX96" s="140" t="s">
        <v>85</v>
      </c>
      <c r="CL96" s="140" t="s">
        <v>1</v>
      </c>
    </row>
    <row r="97" s="2" customFormat="1" ht="30" customHeight="1">
      <c r="A97" s="35"/>
      <c r="B97" s="36"/>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41"/>
      <c r="AS97" s="35"/>
      <c r="AT97" s="35"/>
      <c r="AU97" s="35"/>
      <c r="AV97" s="35"/>
      <c r="AW97" s="35"/>
      <c r="AX97" s="35"/>
      <c r="AY97" s="35"/>
      <c r="AZ97" s="35"/>
      <c r="BA97" s="35"/>
      <c r="BB97" s="35"/>
      <c r="BC97" s="35"/>
      <c r="BD97" s="35"/>
      <c r="BE97" s="35"/>
      <c r="BF97" s="35"/>
      <c r="BG97" s="35"/>
    </row>
    <row r="98" s="2" customFormat="1" ht="6.96" customHeight="1">
      <c r="A98" s="35"/>
      <c r="B98" s="63"/>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41"/>
      <c r="AS98" s="35"/>
      <c r="AT98" s="35"/>
      <c r="AU98" s="35"/>
      <c r="AV98" s="35"/>
      <c r="AW98" s="35"/>
      <c r="AX98" s="35"/>
      <c r="AY98" s="35"/>
      <c r="AZ98" s="35"/>
      <c r="BA98" s="35"/>
      <c r="BB98" s="35"/>
      <c r="BC98" s="35"/>
      <c r="BD98" s="35"/>
      <c r="BE98" s="35"/>
      <c r="BF98" s="35"/>
      <c r="BG98" s="35"/>
    </row>
  </sheetData>
  <sheetProtection sheet="1" formatColumns="0" formatRows="0" objects="1" scenarios="1" spinCount="100000" saltValue="ztjs4vpV/SDzi9nnDnPVg+nnWcmHVeZmUi0IVco/ctDIrH8lln3GnJYGoKd2bfP/Pu8OO1VXM4j/BESs+ZIYlA==" hashValue="PxaGGkZE6arz90DlgYc0AKRVJfl9MGJ2A+k4AGEl2ZWf1hQaxaqgy/q2iXkicrS9xCGunfA7pAoeJr5nx1ROYA==" algorithmName="SHA-512" password="CC35"/>
  <mergeCells count="46">
    <mergeCell ref="BG5:BG34"/>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85:AO85"/>
    <mergeCell ref="AM87:AN87"/>
    <mergeCell ref="AM89:AP89"/>
    <mergeCell ref="AS89:AT91"/>
    <mergeCell ref="AM90:AP90"/>
    <mergeCell ref="C92:G92"/>
    <mergeCell ref="I92:AF92"/>
    <mergeCell ref="AG92:AM92"/>
    <mergeCell ref="AN92:AP92"/>
    <mergeCell ref="AN95:AP95"/>
    <mergeCell ref="AG95:AM95"/>
    <mergeCell ref="D95:H95"/>
    <mergeCell ref="J95:AF95"/>
    <mergeCell ref="AN96:AP96"/>
    <mergeCell ref="AG96:AM96"/>
    <mergeCell ref="E96:I96"/>
    <mergeCell ref="K96:AF96"/>
    <mergeCell ref="AG94:AM94"/>
    <mergeCell ref="AN94:AP94"/>
    <mergeCell ref="AR2:BG2"/>
  </mergeCells>
  <hyperlinks>
    <hyperlink ref="A96" location="'1 - SO 401 - Veřejné osvě...'!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15.5" style="1" hidden="1" customWidth="1"/>
    <col min="13" max="13" width="9.332031" style="1" customWidth="1"/>
    <col min="14" max="14" width="10.83203" style="1" hidden="1" customWidth="1"/>
    <col min="15" max="15" width="9.332031" style="1" hidden="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4.16016" style="1" hidden="1" customWidth="1"/>
    <col min="22" max="22" width="14.16016" style="1" hidden="1" customWidth="1"/>
    <col min="23" max="23" width="14.16016" style="1" hidden="1" customWidth="1"/>
    <col min="24" max="24" width="14.16016" style="1" hidden="1" customWidth="1"/>
    <col min="25" max="25" width="12.33203" style="1" hidden="1" customWidth="1"/>
    <col min="26" max="26" width="16.33203" style="1" customWidth="1"/>
    <col min="27" max="27" width="12.33203" style="1" customWidth="1"/>
    <col min="28" max="28" width="15"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M2" s="1"/>
      <c r="N2" s="1"/>
      <c r="O2" s="1"/>
      <c r="P2" s="1"/>
      <c r="Q2" s="1"/>
      <c r="R2" s="1"/>
      <c r="S2" s="1"/>
      <c r="T2" s="1"/>
      <c r="U2" s="1"/>
      <c r="V2" s="1"/>
      <c r="W2" s="1"/>
      <c r="X2" s="1"/>
      <c r="Y2" s="1"/>
      <c r="Z2" s="1"/>
      <c r="AT2" s="14" t="s">
        <v>90</v>
      </c>
    </row>
    <row r="3" s="1" customFormat="1" ht="6.96" customHeight="1">
      <c r="B3" s="141"/>
      <c r="C3" s="142"/>
      <c r="D3" s="142"/>
      <c r="E3" s="142"/>
      <c r="F3" s="142"/>
      <c r="G3" s="142"/>
      <c r="H3" s="142"/>
      <c r="I3" s="142"/>
      <c r="J3" s="142"/>
      <c r="K3" s="142"/>
      <c r="L3" s="142"/>
      <c r="M3" s="17"/>
      <c r="AT3" s="14" t="s">
        <v>86</v>
      </c>
    </row>
    <row r="4" s="1" customFormat="1" ht="24.96" customHeight="1">
      <c r="B4" s="17"/>
      <c r="D4" s="143" t="s">
        <v>91</v>
      </c>
      <c r="M4" s="17"/>
      <c r="N4" s="144" t="s">
        <v>11</v>
      </c>
      <c r="AT4" s="14" t="s">
        <v>4</v>
      </c>
    </row>
    <row r="5" s="1" customFormat="1" ht="6.96" customHeight="1">
      <c r="B5" s="17"/>
      <c r="M5" s="17"/>
    </row>
    <row r="6" s="1" customFormat="1" ht="12" customHeight="1">
      <c r="B6" s="17"/>
      <c r="D6" s="145" t="s">
        <v>17</v>
      </c>
      <c r="M6" s="17"/>
    </row>
    <row r="7" s="1" customFormat="1" ht="16.5" customHeight="1">
      <c r="B7" s="17"/>
      <c r="E7" s="146" t="str">
        <f>'Rekapitulace stavby'!K6</f>
        <v>Regenerace sídliště Kamenec - 2. etapa</v>
      </c>
      <c r="F7" s="145"/>
      <c r="G7" s="145"/>
      <c r="H7" s="145"/>
      <c r="M7" s="17"/>
    </row>
    <row r="8" s="1" customFormat="1" ht="12" customHeight="1">
      <c r="B8" s="17"/>
      <c r="D8" s="145" t="s">
        <v>92</v>
      </c>
      <c r="M8" s="17"/>
    </row>
    <row r="9" s="2" customFormat="1" ht="16.5" customHeight="1">
      <c r="A9" s="35"/>
      <c r="B9" s="41"/>
      <c r="C9" s="35"/>
      <c r="D9" s="35"/>
      <c r="E9" s="146" t="s">
        <v>93</v>
      </c>
      <c r="F9" s="35"/>
      <c r="G9" s="35"/>
      <c r="H9" s="35"/>
      <c r="I9" s="35"/>
      <c r="J9" s="35"/>
      <c r="K9" s="35"/>
      <c r="L9" s="35"/>
      <c r="M9" s="60"/>
      <c r="S9" s="35"/>
      <c r="T9" s="35"/>
      <c r="U9" s="35"/>
      <c r="V9" s="35"/>
      <c r="W9" s="35"/>
      <c r="X9" s="35"/>
      <c r="Y9" s="35"/>
      <c r="Z9" s="35"/>
      <c r="AA9" s="35"/>
      <c r="AB9" s="35"/>
      <c r="AC9" s="35"/>
      <c r="AD9" s="35"/>
      <c r="AE9" s="35"/>
    </row>
    <row r="10" s="2" customFormat="1" ht="12" customHeight="1">
      <c r="A10" s="35"/>
      <c r="B10" s="41"/>
      <c r="C10" s="35"/>
      <c r="D10" s="145" t="s">
        <v>94</v>
      </c>
      <c r="E10" s="35"/>
      <c r="F10" s="35"/>
      <c r="G10" s="35"/>
      <c r="H10" s="35"/>
      <c r="I10" s="35"/>
      <c r="J10" s="35"/>
      <c r="K10" s="35"/>
      <c r="L10" s="35"/>
      <c r="M10" s="60"/>
      <c r="S10" s="35"/>
      <c r="T10" s="35"/>
      <c r="U10" s="35"/>
      <c r="V10" s="35"/>
      <c r="W10" s="35"/>
      <c r="X10" s="35"/>
      <c r="Y10" s="35"/>
      <c r="Z10" s="35"/>
      <c r="AA10" s="35"/>
      <c r="AB10" s="35"/>
      <c r="AC10" s="35"/>
      <c r="AD10" s="35"/>
      <c r="AE10" s="35"/>
    </row>
    <row r="11" s="2" customFormat="1" ht="16.5" customHeight="1">
      <c r="A11" s="35"/>
      <c r="B11" s="41"/>
      <c r="C11" s="35"/>
      <c r="D11" s="35"/>
      <c r="E11" s="147" t="s">
        <v>95</v>
      </c>
      <c r="F11" s="35"/>
      <c r="G11" s="35"/>
      <c r="H11" s="35"/>
      <c r="I11" s="35"/>
      <c r="J11" s="35"/>
      <c r="K11" s="35"/>
      <c r="L11" s="35"/>
      <c r="M11" s="60"/>
      <c r="S11" s="35"/>
      <c r="T11" s="35"/>
      <c r="U11" s="35"/>
      <c r="V11" s="35"/>
      <c r="W11" s="35"/>
      <c r="X11" s="35"/>
      <c r="Y11" s="35"/>
      <c r="Z11" s="35"/>
      <c r="AA11" s="35"/>
      <c r="AB11" s="35"/>
      <c r="AC11" s="35"/>
      <c r="AD11" s="35"/>
      <c r="AE11" s="35"/>
    </row>
    <row r="12" s="2" customFormat="1">
      <c r="A12" s="35"/>
      <c r="B12" s="41"/>
      <c r="C12" s="35"/>
      <c r="D12" s="35"/>
      <c r="E12" s="35"/>
      <c r="F12" s="35"/>
      <c r="G12" s="35"/>
      <c r="H12" s="35"/>
      <c r="I12" s="35"/>
      <c r="J12" s="35"/>
      <c r="K12" s="35"/>
      <c r="L12" s="35"/>
      <c r="M12" s="60"/>
      <c r="S12" s="35"/>
      <c r="T12" s="35"/>
      <c r="U12" s="35"/>
      <c r="V12" s="35"/>
      <c r="W12" s="35"/>
      <c r="X12" s="35"/>
      <c r="Y12" s="35"/>
      <c r="Z12" s="35"/>
      <c r="AA12" s="35"/>
      <c r="AB12" s="35"/>
      <c r="AC12" s="35"/>
      <c r="AD12" s="35"/>
      <c r="AE12" s="35"/>
    </row>
    <row r="13" s="2" customFormat="1" ht="12" customHeight="1">
      <c r="A13" s="35"/>
      <c r="B13" s="41"/>
      <c r="C13" s="35"/>
      <c r="D13" s="145" t="s">
        <v>19</v>
      </c>
      <c r="E13" s="35"/>
      <c r="F13" s="140" t="s">
        <v>1</v>
      </c>
      <c r="G13" s="35"/>
      <c r="H13" s="35"/>
      <c r="I13" s="145" t="s">
        <v>20</v>
      </c>
      <c r="J13" s="140" t="s">
        <v>1</v>
      </c>
      <c r="K13" s="35"/>
      <c r="L13" s="35"/>
      <c r="M13" s="60"/>
      <c r="S13" s="35"/>
      <c r="T13" s="35"/>
      <c r="U13" s="35"/>
      <c r="V13" s="35"/>
      <c r="W13" s="35"/>
      <c r="X13" s="35"/>
      <c r="Y13" s="35"/>
      <c r="Z13" s="35"/>
      <c r="AA13" s="35"/>
      <c r="AB13" s="35"/>
      <c r="AC13" s="35"/>
      <c r="AD13" s="35"/>
      <c r="AE13" s="35"/>
    </row>
    <row r="14" s="2" customFormat="1" ht="12" customHeight="1">
      <c r="A14" s="35"/>
      <c r="B14" s="41"/>
      <c r="C14" s="35"/>
      <c r="D14" s="145" t="s">
        <v>21</v>
      </c>
      <c r="E14" s="35"/>
      <c r="F14" s="140" t="s">
        <v>96</v>
      </c>
      <c r="G14" s="35"/>
      <c r="H14" s="35"/>
      <c r="I14" s="145" t="s">
        <v>23</v>
      </c>
      <c r="J14" s="148" t="str">
        <f>'Rekapitulace stavby'!AN8</f>
        <v>25. 6. 2021</v>
      </c>
      <c r="K14" s="35"/>
      <c r="L14" s="35"/>
      <c r="M14" s="60"/>
      <c r="S14" s="35"/>
      <c r="T14" s="35"/>
      <c r="U14" s="35"/>
      <c r="V14" s="35"/>
      <c r="W14" s="35"/>
      <c r="X14" s="35"/>
      <c r="Y14" s="35"/>
      <c r="Z14" s="35"/>
      <c r="AA14" s="35"/>
      <c r="AB14" s="35"/>
      <c r="AC14" s="35"/>
      <c r="AD14" s="35"/>
      <c r="AE14" s="35"/>
    </row>
    <row r="15" s="2" customFormat="1" ht="10.8" customHeight="1">
      <c r="A15" s="35"/>
      <c r="B15" s="41"/>
      <c r="C15" s="35"/>
      <c r="D15" s="35"/>
      <c r="E15" s="35"/>
      <c r="F15" s="35"/>
      <c r="G15" s="35"/>
      <c r="H15" s="35"/>
      <c r="I15" s="35"/>
      <c r="J15" s="35"/>
      <c r="K15" s="35"/>
      <c r="L15" s="35"/>
      <c r="M15" s="60"/>
      <c r="S15" s="35"/>
      <c r="T15" s="35"/>
      <c r="U15" s="35"/>
      <c r="V15" s="35"/>
      <c r="W15" s="35"/>
      <c r="X15" s="35"/>
      <c r="Y15" s="35"/>
      <c r="Z15" s="35"/>
      <c r="AA15" s="35"/>
      <c r="AB15" s="35"/>
      <c r="AC15" s="35"/>
      <c r="AD15" s="35"/>
      <c r="AE15" s="35"/>
    </row>
    <row r="16" s="2" customFormat="1" ht="12" customHeight="1">
      <c r="A16" s="35"/>
      <c r="B16" s="41"/>
      <c r="C16" s="35"/>
      <c r="D16" s="145" t="s">
        <v>25</v>
      </c>
      <c r="E16" s="35"/>
      <c r="F16" s="35"/>
      <c r="G16" s="35"/>
      <c r="H16" s="35"/>
      <c r="I16" s="145" t="s">
        <v>26</v>
      </c>
      <c r="J16" s="140" t="str">
        <f>IF('Rekapitulace stavby'!AN10="","",'Rekapitulace stavby'!AN10)</f>
        <v/>
      </c>
      <c r="K16" s="35"/>
      <c r="L16" s="35"/>
      <c r="M16" s="60"/>
      <c r="S16" s="35"/>
      <c r="T16" s="35"/>
      <c r="U16" s="35"/>
      <c r="V16" s="35"/>
      <c r="W16" s="35"/>
      <c r="X16" s="35"/>
      <c r="Y16" s="35"/>
      <c r="Z16" s="35"/>
      <c r="AA16" s="35"/>
      <c r="AB16" s="35"/>
      <c r="AC16" s="35"/>
      <c r="AD16" s="35"/>
      <c r="AE16" s="35"/>
    </row>
    <row r="17" s="2" customFormat="1" ht="18" customHeight="1">
      <c r="A17" s="35"/>
      <c r="B17" s="41"/>
      <c r="C17" s="35"/>
      <c r="D17" s="35"/>
      <c r="E17" s="140" t="str">
        <f>IF('Rekapitulace stavby'!E11="","",'Rekapitulace stavby'!E11)</f>
        <v>Statutární město Ostrava, MOb Slezská Ostrava</v>
      </c>
      <c r="F17" s="35"/>
      <c r="G17" s="35"/>
      <c r="H17" s="35"/>
      <c r="I17" s="145" t="s">
        <v>28</v>
      </c>
      <c r="J17" s="140" t="str">
        <f>IF('Rekapitulace stavby'!AN11="","",'Rekapitulace stavby'!AN11)</f>
        <v/>
      </c>
      <c r="K17" s="35"/>
      <c r="L17" s="35"/>
      <c r="M17" s="60"/>
      <c r="S17" s="35"/>
      <c r="T17" s="35"/>
      <c r="U17" s="35"/>
      <c r="V17" s="35"/>
      <c r="W17" s="35"/>
      <c r="X17" s="35"/>
      <c r="Y17" s="35"/>
      <c r="Z17" s="35"/>
      <c r="AA17" s="35"/>
      <c r="AB17" s="35"/>
      <c r="AC17" s="35"/>
      <c r="AD17" s="35"/>
      <c r="AE17" s="35"/>
    </row>
    <row r="18" s="2" customFormat="1" ht="6.96" customHeight="1">
      <c r="A18" s="35"/>
      <c r="B18" s="41"/>
      <c r="C18" s="35"/>
      <c r="D18" s="35"/>
      <c r="E18" s="35"/>
      <c r="F18" s="35"/>
      <c r="G18" s="35"/>
      <c r="H18" s="35"/>
      <c r="I18" s="35"/>
      <c r="J18" s="35"/>
      <c r="K18" s="35"/>
      <c r="L18" s="35"/>
      <c r="M18" s="60"/>
      <c r="S18" s="35"/>
      <c r="T18" s="35"/>
      <c r="U18" s="35"/>
      <c r="V18" s="35"/>
      <c r="W18" s="35"/>
      <c r="X18" s="35"/>
      <c r="Y18" s="35"/>
      <c r="Z18" s="35"/>
      <c r="AA18" s="35"/>
      <c r="AB18" s="35"/>
      <c r="AC18" s="35"/>
      <c r="AD18" s="35"/>
      <c r="AE18" s="35"/>
    </row>
    <row r="19" s="2" customFormat="1" ht="12" customHeight="1">
      <c r="A19" s="35"/>
      <c r="B19" s="41"/>
      <c r="C19" s="35"/>
      <c r="D19" s="145" t="s">
        <v>29</v>
      </c>
      <c r="E19" s="35"/>
      <c r="F19" s="35"/>
      <c r="G19" s="35"/>
      <c r="H19" s="35"/>
      <c r="I19" s="145" t="s">
        <v>26</v>
      </c>
      <c r="J19" s="30" t="str">
        <f>'Rekapitulace stavby'!AN13</f>
        <v>Vyplň údaj</v>
      </c>
      <c r="K19" s="35"/>
      <c r="L19" s="35"/>
      <c r="M19" s="60"/>
      <c r="S19" s="35"/>
      <c r="T19" s="35"/>
      <c r="U19" s="35"/>
      <c r="V19" s="35"/>
      <c r="W19" s="35"/>
      <c r="X19" s="35"/>
      <c r="Y19" s="35"/>
      <c r="Z19" s="35"/>
      <c r="AA19" s="35"/>
      <c r="AB19" s="35"/>
      <c r="AC19" s="35"/>
      <c r="AD19" s="35"/>
      <c r="AE19" s="35"/>
    </row>
    <row r="20" s="2" customFormat="1" ht="18" customHeight="1">
      <c r="A20" s="35"/>
      <c r="B20" s="41"/>
      <c r="C20" s="35"/>
      <c r="D20" s="35"/>
      <c r="E20" s="30" t="str">
        <f>'Rekapitulace stavby'!E14</f>
        <v>Vyplň údaj</v>
      </c>
      <c r="F20" s="140"/>
      <c r="G20" s="140"/>
      <c r="H20" s="140"/>
      <c r="I20" s="145" t="s">
        <v>28</v>
      </c>
      <c r="J20" s="30" t="str">
        <f>'Rekapitulace stavby'!AN14</f>
        <v>Vyplň údaj</v>
      </c>
      <c r="K20" s="35"/>
      <c r="L20" s="35"/>
      <c r="M20" s="60"/>
      <c r="S20" s="35"/>
      <c r="T20" s="35"/>
      <c r="U20" s="35"/>
      <c r="V20" s="35"/>
      <c r="W20" s="35"/>
      <c r="X20" s="35"/>
      <c r="Y20" s="35"/>
      <c r="Z20" s="35"/>
      <c r="AA20" s="35"/>
      <c r="AB20" s="35"/>
      <c r="AC20" s="35"/>
      <c r="AD20" s="35"/>
      <c r="AE20" s="35"/>
    </row>
    <row r="21" s="2" customFormat="1" ht="6.96" customHeight="1">
      <c r="A21" s="35"/>
      <c r="B21" s="41"/>
      <c r="C21" s="35"/>
      <c r="D21" s="35"/>
      <c r="E21" s="35"/>
      <c r="F21" s="35"/>
      <c r="G21" s="35"/>
      <c r="H21" s="35"/>
      <c r="I21" s="35"/>
      <c r="J21" s="35"/>
      <c r="K21" s="35"/>
      <c r="L21" s="35"/>
      <c r="M21" s="60"/>
      <c r="S21" s="35"/>
      <c r="T21" s="35"/>
      <c r="U21" s="35"/>
      <c r="V21" s="35"/>
      <c r="W21" s="35"/>
      <c r="X21" s="35"/>
      <c r="Y21" s="35"/>
      <c r="Z21" s="35"/>
      <c r="AA21" s="35"/>
      <c r="AB21" s="35"/>
      <c r="AC21" s="35"/>
      <c r="AD21" s="35"/>
      <c r="AE21" s="35"/>
    </row>
    <row r="22" s="2" customFormat="1" ht="12" customHeight="1">
      <c r="A22" s="35"/>
      <c r="B22" s="41"/>
      <c r="C22" s="35"/>
      <c r="D22" s="145" t="s">
        <v>31</v>
      </c>
      <c r="E22" s="35"/>
      <c r="F22" s="35"/>
      <c r="G22" s="35"/>
      <c r="H22" s="35"/>
      <c r="I22" s="145" t="s">
        <v>26</v>
      </c>
      <c r="J22" s="140" t="str">
        <f>IF('Rekapitulace stavby'!AN16="","",'Rekapitulace stavby'!AN16)</f>
        <v/>
      </c>
      <c r="K22" s="35"/>
      <c r="L22" s="35"/>
      <c r="M22" s="60"/>
      <c r="S22" s="35"/>
      <c r="T22" s="35"/>
      <c r="U22" s="35"/>
      <c r="V22" s="35"/>
      <c r="W22" s="35"/>
      <c r="X22" s="35"/>
      <c r="Y22" s="35"/>
      <c r="Z22" s="35"/>
      <c r="AA22" s="35"/>
      <c r="AB22" s="35"/>
      <c r="AC22" s="35"/>
      <c r="AD22" s="35"/>
      <c r="AE22" s="35"/>
    </row>
    <row r="23" s="2" customFormat="1" ht="18" customHeight="1">
      <c r="A23" s="35"/>
      <c r="B23" s="41"/>
      <c r="C23" s="35"/>
      <c r="D23" s="35"/>
      <c r="E23" s="140" t="str">
        <f>IF('Rekapitulace stavby'!E17="","",'Rekapitulace stavby'!E17)</f>
        <v>Amper design, s.r.o.</v>
      </c>
      <c r="F23" s="35"/>
      <c r="G23" s="35"/>
      <c r="H23" s="35"/>
      <c r="I23" s="145" t="s">
        <v>28</v>
      </c>
      <c r="J23" s="140" t="str">
        <f>IF('Rekapitulace stavby'!AN17="","",'Rekapitulace stavby'!AN17)</f>
        <v/>
      </c>
      <c r="K23" s="35"/>
      <c r="L23" s="35"/>
      <c r="M23" s="60"/>
      <c r="S23" s="35"/>
      <c r="T23" s="35"/>
      <c r="U23" s="35"/>
      <c r="V23" s="35"/>
      <c r="W23" s="35"/>
      <c r="X23" s="35"/>
      <c r="Y23" s="35"/>
      <c r="Z23" s="35"/>
      <c r="AA23" s="35"/>
      <c r="AB23" s="35"/>
      <c r="AC23" s="35"/>
      <c r="AD23" s="35"/>
      <c r="AE23" s="35"/>
    </row>
    <row r="24" s="2" customFormat="1" ht="6.96" customHeight="1">
      <c r="A24" s="35"/>
      <c r="B24" s="41"/>
      <c r="C24" s="35"/>
      <c r="D24" s="35"/>
      <c r="E24" s="35"/>
      <c r="F24" s="35"/>
      <c r="G24" s="35"/>
      <c r="H24" s="35"/>
      <c r="I24" s="35"/>
      <c r="J24" s="35"/>
      <c r="K24" s="35"/>
      <c r="L24" s="35"/>
      <c r="M24" s="60"/>
      <c r="S24" s="35"/>
      <c r="T24" s="35"/>
      <c r="U24" s="35"/>
      <c r="V24" s="35"/>
      <c r="W24" s="35"/>
      <c r="X24" s="35"/>
      <c r="Y24" s="35"/>
      <c r="Z24" s="35"/>
      <c r="AA24" s="35"/>
      <c r="AB24" s="35"/>
      <c r="AC24" s="35"/>
      <c r="AD24" s="35"/>
      <c r="AE24" s="35"/>
    </row>
    <row r="25" s="2" customFormat="1" ht="12" customHeight="1">
      <c r="A25" s="35"/>
      <c r="B25" s="41"/>
      <c r="C25" s="35"/>
      <c r="D25" s="145" t="s">
        <v>33</v>
      </c>
      <c r="E25" s="35"/>
      <c r="F25" s="35"/>
      <c r="G25" s="35"/>
      <c r="H25" s="35"/>
      <c r="I25" s="145" t="s">
        <v>26</v>
      </c>
      <c r="J25" s="140" t="str">
        <f>IF('Rekapitulace stavby'!AN19="","",'Rekapitulace stavby'!AN19)</f>
        <v/>
      </c>
      <c r="K25" s="35"/>
      <c r="L25" s="35"/>
      <c r="M25" s="60"/>
      <c r="S25" s="35"/>
      <c r="T25" s="35"/>
      <c r="U25" s="35"/>
      <c r="V25" s="35"/>
      <c r="W25" s="35"/>
      <c r="X25" s="35"/>
      <c r="Y25" s="35"/>
      <c r="Z25" s="35"/>
      <c r="AA25" s="35"/>
      <c r="AB25" s="35"/>
      <c r="AC25" s="35"/>
      <c r="AD25" s="35"/>
      <c r="AE25" s="35"/>
    </row>
    <row r="26" s="2" customFormat="1" ht="18" customHeight="1">
      <c r="A26" s="35"/>
      <c r="B26" s="41"/>
      <c r="C26" s="35"/>
      <c r="D26" s="35"/>
      <c r="E26" s="140" t="str">
        <f>IF('Rekapitulace stavby'!E20="","",'Rekapitulace stavby'!E20)</f>
        <v>Amper design, s.r.o.</v>
      </c>
      <c r="F26" s="35"/>
      <c r="G26" s="35"/>
      <c r="H26" s="35"/>
      <c r="I26" s="145" t="s">
        <v>28</v>
      </c>
      <c r="J26" s="140" t="str">
        <f>IF('Rekapitulace stavby'!AN20="","",'Rekapitulace stavby'!AN20)</f>
        <v/>
      </c>
      <c r="K26" s="35"/>
      <c r="L26" s="35"/>
      <c r="M26" s="60"/>
      <c r="S26" s="35"/>
      <c r="T26" s="35"/>
      <c r="U26" s="35"/>
      <c r="V26" s="35"/>
      <c r="W26" s="35"/>
      <c r="X26" s="35"/>
      <c r="Y26" s="35"/>
      <c r="Z26" s="35"/>
      <c r="AA26" s="35"/>
      <c r="AB26" s="35"/>
      <c r="AC26" s="35"/>
      <c r="AD26" s="35"/>
      <c r="AE26" s="35"/>
    </row>
    <row r="27" s="2" customFormat="1" ht="6.96" customHeight="1">
      <c r="A27" s="35"/>
      <c r="B27" s="41"/>
      <c r="C27" s="35"/>
      <c r="D27" s="35"/>
      <c r="E27" s="35"/>
      <c r="F27" s="35"/>
      <c r="G27" s="35"/>
      <c r="H27" s="35"/>
      <c r="I27" s="35"/>
      <c r="J27" s="35"/>
      <c r="K27" s="35"/>
      <c r="L27" s="35"/>
      <c r="M27" s="60"/>
      <c r="S27" s="35"/>
      <c r="T27" s="35"/>
      <c r="U27" s="35"/>
      <c r="V27" s="35"/>
      <c r="W27" s="35"/>
      <c r="X27" s="35"/>
      <c r="Y27" s="35"/>
      <c r="Z27" s="35"/>
      <c r="AA27" s="35"/>
      <c r="AB27" s="35"/>
      <c r="AC27" s="35"/>
      <c r="AD27" s="35"/>
      <c r="AE27" s="35"/>
    </row>
    <row r="28" s="2" customFormat="1" ht="12" customHeight="1">
      <c r="A28" s="35"/>
      <c r="B28" s="41"/>
      <c r="C28" s="35"/>
      <c r="D28" s="145" t="s">
        <v>34</v>
      </c>
      <c r="E28" s="35"/>
      <c r="F28" s="35"/>
      <c r="G28" s="35"/>
      <c r="H28" s="35"/>
      <c r="I28" s="35"/>
      <c r="J28" s="35"/>
      <c r="K28" s="35"/>
      <c r="L28" s="35"/>
      <c r="M28" s="60"/>
      <c r="S28" s="35"/>
      <c r="T28" s="35"/>
      <c r="U28" s="35"/>
      <c r="V28" s="35"/>
      <c r="W28" s="35"/>
      <c r="X28" s="35"/>
      <c r="Y28" s="35"/>
      <c r="Z28" s="35"/>
      <c r="AA28" s="35"/>
      <c r="AB28" s="35"/>
      <c r="AC28" s="35"/>
      <c r="AD28" s="35"/>
      <c r="AE28" s="35"/>
    </row>
    <row r="29" s="8" customFormat="1" ht="16.5" customHeight="1">
      <c r="A29" s="149"/>
      <c r="B29" s="150"/>
      <c r="C29" s="149"/>
      <c r="D29" s="149"/>
      <c r="E29" s="151" t="s">
        <v>1</v>
      </c>
      <c r="F29" s="151"/>
      <c r="G29" s="151"/>
      <c r="H29" s="151"/>
      <c r="I29" s="149"/>
      <c r="J29" s="149"/>
      <c r="K29" s="149"/>
      <c r="L29" s="149"/>
      <c r="M29" s="152"/>
      <c r="S29" s="149"/>
      <c r="T29" s="149"/>
      <c r="U29" s="149"/>
      <c r="V29" s="149"/>
      <c r="W29" s="149"/>
      <c r="X29" s="149"/>
      <c r="Y29" s="149"/>
      <c r="Z29" s="149"/>
      <c r="AA29" s="149"/>
      <c r="AB29" s="149"/>
      <c r="AC29" s="149"/>
      <c r="AD29" s="149"/>
      <c r="AE29" s="149"/>
    </row>
    <row r="30" s="2" customFormat="1" ht="6.96" customHeight="1">
      <c r="A30" s="35"/>
      <c r="B30" s="41"/>
      <c r="C30" s="35"/>
      <c r="D30" s="35"/>
      <c r="E30" s="35"/>
      <c r="F30" s="35"/>
      <c r="G30" s="35"/>
      <c r="H30" s="35"/>
      <c r="I30" s="35"/>
      <c r="J30" s="35"/>
      <c r="K30" s="35"/>
      <c r="L30" s="35"/>
      <c r="M30" s="60"/>
      <c r="S30" s="35"/>
      <c r="T30" s="35"/>
      <c r="U30" s="35"/>
      <c r="V30" s="35"/>
      <c r="W30" s="35"/>
      <c r="X30" s="35"/>
      <c r="Y30" s="35"/>
      <c r="Z30" s="35"/>
      <c r="AA30" s="35"/>
      <c r="AB30" s="35"/>
      <c r="AC30" s="35"/>
      <c r="AD30" s="35"/>
      <c r="AE30" s="35"/>
    </row>
    <row r="31" s="2" customFormat="1" ht="6.96" customHeight="1">
      <c r="A31" s="35"/>
      <c r="B31" s="41"/>
      <c r="C31" s="35"/>
      <c r="D31" s="153"/>
      <c r="E31" s="153"/>
      <c r="F31" s="153"/>
      <c r="G31" s="153"/>
      <c r="H31" s="153"/>
      <c r="I31" s="153"/>
      <c r="J31" s="153"/>
      <c r="K31" s="153"/>
      <c r="L31" s="153"/>
      <c r="M31" s="60"/>
      <c r="S31" s="35"/>
      <c r="T31" s="35"/>
      <c r="U31" s="35"/>
      <c r="V31" s="35"/>
      <c r="W31" s="35"/>
      <c r="X31" s="35"/>
      <c r="Y31" s="35"/>
      <c r="Z31" s="35"/>
      <c r="AA31" s="35"/>
      <c r="AB31" s="35"/>
      <c r="AC31" s="35"/>
      <c r="AD31" s="35"/>
      <c r="AE31" s="35"/>
    </row>
    <row r="32" s="2" customFormat="1">
      <c r="A32" s="35"/>
      <c r="B32" s="41"/>
      <c r="C32" s="35"/>
      <c r="D32" s="35"/>
      <c r="E32" s="145" t="s">
        <v>97</v>
      </c>
      <c r="F32" s="35"/>
      <c r="G32" s="35"/>
      <c r="H32" s="35"/>
      <c r="I32" s="35"/>
      <c r="J32" s="35"/>
      <c r="K32" s="154">
        <f>I98</f>
        <v>0</v>
      </c>
      <c r="L32" s="35"/>
      <c r="M32" s="60"/>
      <c r="S32" s="35"/>
      <c r="T32" s="35"/>
      <c r="U32" s="35"/>
      <c r="V32" s="35"/>
      <c r="W32" s="35"/>
      <c r="X32" s="35"/>
      <c r="Y32" s="35"/>
      <c r="Z32" s="35"/>
      <c r="AA32" s="35"/>
      <c r="AB32" s="35"/>
      <c r="AC32" s="35"/>
      <c r="AD32" s="35"/>
      <c r="AE32" s="35"/>
    </row>
    <row r="33" s="2" customFormat="1">
      <c r="A33" s="35"/>
      <c r="B33" s="41"/>
      <c r="C33" s="35"/>
      <c r="D33" s="35"/>
      <c r="E33" s="145" t="s">
        <v>98</v>
      </c>
      <c r="F33" s="35"/>
      <c r="G33" s="35"/>
      <c r="H33" s="35"/>
      <c r="I33" s="35"/>
      <c r="J33" s="35"/>
      <c r="K33" s="154">
        <f>J98</f>
        <v>0</v>
      </c>
      <c r="L33" s="35"/>
      <c r="M33" s="60"/>
      <c r="S33" s="35"/>
      <c r="T33" s="35"/>
      <c r="U33" s="35"/>
      <c r="V33" s="35"/>
      <c r="W33" s="35"/>
      <c r="X33" s="35"/>
      <c r="Y33" s="35"/>
      <c r="Z33" s="35"/>
      <c r="AA33" s="35"/>
      <c r="AB33" s="35"/>
      <c r="AC33" s="35"/>
      <c r="AD33" s="35"/>
      <c r="AE33" s="35"/>
    </row>
    <row r="34" s="2" customFormat="1" ht="25.44" customHeight="1">
      <c r="A34" s="35"/>
      <c r="B34" s="41"/>
      <c r="C34" s="35"/>
      <c r="D34" s="155" t="s">
        <v>35</v>
      </c>
      <c r="E34" s="35"/>
      <c r="F34" s="35"/>
      <c r="G34" s="35"/>
      <c r="H34" s="35"/>
      <c r="I34" s="35"/>
      <c r="J34" s="35"/>
      <c r="K34" s="156">
        <f>ROUND(K132, 2)</f>
        <v>0</v>
      </c>
      <c r="L34" s="35"/>
      <c r="M34" s="60"/>
      <c r="S34" s="35"/>
      <c r="T34" s="35"/>
      <c r="U34" s="35"/>
      <c r="V34" s="35"/>
      <c r="W34" s="35"/>
      <c r="X34" s="35"/>
      <c r="Y34" s="35"/>
      <c r="Z34" s="35"/>
      <c r="AA34" s="35"/>
      <c r="AB34" s="35"/>
      <c r="AC34" s="35"/>
      <c r="AD34" s="35"/>
      <c r="AE34" s="35"/>
    </row>
    <row r="35" s="2" customFormat="1" ht="6.96" customHeight="1">
      <c r="A35" s="35"/>
      <c r="B35" s="41"/>
      <c r="C35" s="35"/>
      <c r="D35" s="153"/>
      <c r="E35" s="153"/>
      <c r="F35" s="153"/>
      <c r="G35" s="153"/>
      <c r="H35" s="153"/>
      <c r="I35" s="153"/>
      <c r="J35" s="153"/>
      <c r="K35" s="153"/>
      <c r="L35" s="153"/>
      <c r="M35" s="60"/>
      <c r="S35" s="35"/>
      <c r="T35" s="35"/>
      <c r="U35" s="35"/>
      <c r="V35" s="35"/>
      <c r="W35" s="35"/>
      <c r="X35" s="35"/>
      <c r="Y35" s="35"/>
      <c r="Z35" s="35"/>
      <c r="AA35" s="35"/>
      <c r="AB35" s="35"/>
      <c r="AC35" s="35"/>
      <c r="AD35" s="35"/>
      <c r="AE35" s="35"/>
    </row>
    <row r="36" s="2" customFormat="1" ht="14.4" customHeight="1">
      <c r="A36" s="35"/>
      <c r="B36" s="41"/>
      <c r="C36" s="35"/>
      <c r="D36" s="35"/>
      <c r="E36" s="35"/>
      <c r="F36" s="157" t="s">
        <v>37</v>
      </c>
      <c r="G36" s="35"/>
      <c r="H36" s="35"/>
      <c r="I36" s="157" t="s">
        <v>36</v>
      </c>
      <c r="J36" s="35"/>
      <c r="K36" s="157" t="s">
        <v>38</v>
      </c>
      <c r="L36" s="35"/>
      <c r="M36" s="60"/>
      <c r="S36" s="35"/>
      <c r="T36" s="35"/>
      <c r="U36" s="35"/>
      <c r="V36" s="35"/>
      <c r="W36" s="35"/>
      <c r="X36" s="35"/>
      <c r="Y36" s="35"/>
      <c r="Z36" s="35"/>
      <c r="AA36" s="35"/>
      <c r="AB36" s="35"/>
      <c r="AC36" s="35"/>
      <c r="AD36" s="35"/>
      <c r="AE36" s="35"/>
    </row>
    <row r="37" s="2" customFormat="1" ht="14.4" customHeight="1">
      <c r="A37" s="35"/>
      <c r="B37" s="41"/>
      <c r="C37" s="35"/>
      <c r="D37" s="158" t="s">
        <v>39</v>
      </c>
      <c r="E37" s="145" t="s">
        <v>40</v>
      </c>
      <c r="F37" s="154">
        <f>ROUND((SUM(BE132:BE222)),  2)</f>
        <v>0</v>
      </c>
      <c r="G37" s="35"/>
      <c r="H37" s="35"/>
      <c r="I37" s="159">
        <v>0.20999999999999999</v>
      </c>
      <c r="J37" s="35"/>
      <c r="K37" s="154">
        <f>ROUND(((SUM(BE132:BE222))*I37),  2)</f>
        <v>0</v>
      </c>
      <c r="L37" s="35"/>
      <c r="M37" s="60"/>
      <c r="S37" s="35"/>
      <c r="T37" s="35"/>
      <c r="U37" s="35"/>
      <c r="V37" s="35"/>
      <c r="W37" s="35"/>
      <c r="X37" s="35"/>
      <c r="Y37" s="35"/>
      <c r="Z37" s="35"/>
      <c r="AA37" s="35"/>
      <c r="AB37" s="35"/>
      <c r="AC37" s="35"/>
      <c r="AD37" s="35"/>
      <c r="AE37" s="35"/>
    </row>
    <row r="38" s="2" customFormat="1" ht="14.4" customHeight="1">
      <c r="A38" s="35"/>
      <c r="B38" s="41"/>
      <c r="C38" s="35"/>
      <c r="D38" s="35"/>
      <c r="E38" s="145" t="s">
        <v>41</v>
      </c>
      <c r="F38" s="154">
        <f>ROUND((SUM(BF132:BF222)),  2)</f>
        <v>0</v>
      </c>
      <c r="G38" s="35"/>
      <c r="H38" s="35"/>
      <c r="I38" s="159">
        <v>0.14999999999999999</v>
      </c>
      <c r="J38" s="35"/>
      <c r="K38" s="154">
        <f>ROUND(((SUM(BF132:BF222))*I38),  2)</f>
        <v>0</v>
      </c>
      <c r="L38" s="35"/>
      <c r="M38" s="60"/>
      <c r="S38" s="35"/>
      <c r="T38" s="35"/>
      <c r="U38" s="35"/>
      <c r="V38" s="35"/>
      <c r="W38" s="35"/>
      <c r="X38" s="35"/>
      <c r="Y38" s="35"/>
      <c r="Z38" s="35"/>
      <c r="AA38" s="35"/>
      <c r="AB38" s="35"/>
      <c r="AC38" s="35"/>
      <c r="AD38" s="35"/>
      <c r="AE38" s="35"/>
    </row>
    <row r="39" hidden="1" s="2" customFormat="1" ht="14.4" customHeight="1">
      <c r="A39" s="35"/>
      <c r="B39" s="41"/>
      <c r="C39" s="35"/>
      <c r="D39" s="35"/>
      <c r="E39" s="145" t="s">
        <v>42</v>
      </c>
      <c r="F39" s="154">
        <f>ROUND((SUM(BG132:BG222)),  2)</f>
        <v>0</v>
      </c>
      <c r="G39" s="35"/>
      <c r="H39" s="35"/>
      <c r="I39" s="159">
        <v>0.20999999999999999</v>
      </c>
      <c r="J39" s="35"/>
      <c r="K39" s="154">
        <f>0</f>
        <v>0</v>
      </c>
      <c r="L39" s="35"/>
      <c r="M39" s="60"/>
      <c r="S39" s="35"/>
      <c r="T39" s="35"/>
      <c r="U39" s="35"/>
      <c r="V39" s="35"/>
      <c r="W39" s="35"/>
      <c r="X39" s="35"/>
      <c r="Y39" s="35"/>
      <c r="Z39" s="35"/>
      <c r="AA39" s="35"/>
      <c r="AB39" s="35"/>
      <c r="AC39" s="35"/>
      <c r="AD39" s="35"/>
      <c r="AE39" s="35"/>
    </row>
    <row r="40" hidden="1" s="2" customFormat="1" ht="14.4" customHeight="1">
      <c r="A40" s="35"/>
      <c r="B40" s="41"/>
      <c r="C40" s="35"/>
      <c r="D40" s="35"/>
      <c r="E40" s="145" t="s">
        <v>43</v>
      </c>
      <c r="F40" s="154">
        <f>ROUND((SUM(BH132:BH222)),  2)</f>
        <v>0</v>
      </c>
      <c r="G40" s="35"/>
      <c r="H40" s="35"/>
      <c r="I40" s="159">
        <v>0.14999999999999999</v>
      </c>
      <c r="J40" s="35"/>
      <c r="K40" s="154">
        <f>0</f>
        <v>0</v>
      </c>
      <c r="L40" s="35"/>
      <c r="M40" s="60"/>
      <c r="S40" s="35"/>
      <c r="T40" s="35"/>
      <c r="U40" s="35"/>
      <c r="V40" s="35"/>
      <c r="W40" s="35"/>
      <c r="X40" s="35"/>
      <c r="Y40" s="35"/>
      <c r="Z40" s="35"/>
      <c r="AA40" s="35"/>
      <c r="AB40" s="35"/>
      <c r="AC40" s="35"/>
      <c r="AD40" s="35"/>
      <c r="AE40" s="35"/>
    </row>
    <row r="41" hidden="1" s="2" customFormat="1" ht="14.4" customHeight="1">
      <c r="A41" s="35"/>
      <c r="B41" s="41"/>
      <c r="C41" s="35"/>
      <c r="D41" s="35"/>
      <c r="E41" s="145" t="s">
        <v>44</v>
      </c>
      <c r="F41" s="154">
        <f>ROUND((SUM(BI132:BI222)),  2)</f>
        <v>0</v>
      </c>
      <c r="G41" s="35"/>
      <c r="H41" s="35"/>
      <c r="I41" s="159">
        <v>0</v>
      </c>
      <c r="J41" s="35"/>
      <c r="K41" s="154">
        <f>0</f>
        <v>0</v>
      </c>
      <c r="L41" s="35"/>
      <c r="M41" s="60"/>
      <c r="S41" s="35"/>
      <c r="T41" s="35"/>
      <c r="U41" s="35"/>
      <c r="V41" s="35"/>
      <c r="W41" s="35"/>
      <c r="X41" s="35"/>
      <c r="Y41" s="35"/>
      <c r="Z41" s="35"/>
      <c r="AA41" s="35"/>
      <c r="AB41" s="35"/>
      <c r="AC41" s="35"/>
      <c r="AD41" s="35"/>
      <c r="AE41" s="35"/>
    </row>
    <row r="42" s="2" customFormat="1" ht="6.96" customHeight="1">
      <c r="A42" s="35"/>
      <c r="B42" s="41"/>
      <c r="C42" s="35"/>
      <c r="D42" s="35"/>
      <c r="E42" s="35"/>
      <c r="F42" s="35"/>
      <c r="G42" s="35"/>
      <c r="H42" s="35"/>
      <c r="I42" s="35"/>
      <c r="J42" s="35"/>
      <c r="K42" s="35"/>
      <c r="L42" s="35"/>
      <c r="M42" s="60"/>
      <c r="S42" s="35"/>
      <c r="T42" s="35"/>
      <c r="U42" s="35"/>
      <c r="V42" s="35"/>
      <c r="W42" s="35"/>
      <c r="X42" s="35"/>
      <c r="Y42" s="35"/>
      <c r="Z42" s="35"/>
      <c r="AA42" s="35"/>
      <c r="AB42" s="35"/>
      <c r="AC42" s="35"/>
      <c r="AD42" s="35"/>
      <c r="AE42" s="35"/>
    </row>
    <row r="43" s="2" customFormat="1" ht="25.44" customHeight="1">
      <c r="A43" s="35"/>
      <c r="B43" s="41"/>
      <c r="C43" s="160"/>
      <c r="D43" s="161" t="s">
        <v>45</v>
      </c>
      <c r="E43" s="162"/>
      <c r="F43" s="162"/>
      <c r="G43" s="163" t="s">
        <v>46</v>
      </c>
      <c r="H43" s="164" t="s">
        <v>47</v>
      </c>
      <c r="I43" s="162"/>
      <c r="J43" s="162"/>
      <c r="K43" s="165">
        <f>SUM(K34:K41)</f>
        <v>0</v>
      </c>
      <c r="L43" s="166"/>
      <c r="M43" s="60"/>
      <c r="S43" s="35"/>
      <c r="T43" s="35"/>
      <c r="U43" s="35"/>
      <c r="V43" s="35"/>
      <c r="W43" s="35"/>
      <c r="X43" s="35"/>
      <c r="Y43" s="35"/>
      <c r="Z43" s="35"/>
      <c r="AA43" s="35"/>
      <c r="AB43" s="35"/>
      <c r="AC43" s="35"/>
      <c r="AD43" s="35"/>
      <c r="AE43" s="35"/>
    </row>
    <row r="44" s="2" customFormat="1" ht="14.4" customHeight="1">
      <c r="A44" s="35"/>
      <c r="B44" s="41"/>
      <c r="C44" s="35"/>
      <c r="D44" s="35"/>
      <c r="E44" s="35"/>
      <c r="F44" s="35"/>
      <c r="G44" s="35"/>
      <c r="H44" s="35"/>
      <c r="I44" s="35"/>
      <c r="J44" s="35"/>
      <c r="K44" s="35"/>
      <c r="L44" s="35"/>
      <c r="M44" s="60"/>
      <c r="S44" s="35"/>
      <c r="T44" s="35"/>
      <c r="U44" s="35"/>
      <c r="V44" s="35"/>
      <c r="W44" s="35"/>
      <c r="X44" s="35"/>
      <c r="Y44" s="35"/>
      <c r="Z44" s="35"/>
      <c r="AA44" s="35"/>
      <c r="AB44" s="35"/>
      <c r="AC44" s="35"/>
      <c r="AD44" s="35"/>
      <c r="AE44" s="35"/>
    </row>
    <row r="45" s="1" customFormat="1" ht="14.4" customHeight="1">
      <c r="B45" s="17"/>
      <c r="M45" s="17"/>
    </row>
    <row r="46" s="1" customFormat="1" ht="14.4" customHeight="1">
      <c r="B46" s="17"/>
      <c r="M46" s="17"/>
    </row>
    <row r="47" s="1" customFormat="1" ht="14.4" customHeight="1">
      <c r="B47" s="17"/>
      <c r="M47" s="17"/>
    </row>
    <row r="48" s="1" customFormat="1" ht="14.4" customHeight="1">
      <c r="B48" s="17"/>
      <c r="M48" s="17"/>
    </row>
    <row r="49" s="1" customFormat="1" ht="14.4" customHeight="1">
      <c r="B49" s="17"/>
      <c r="M49" s="17"/>
    </row>
    <row r="50" s="2" customFormat="1" ht="14.4" customHeight="1">
      <c r="B50" s="60"/>
      <c r="D50" s="167" t="s">
        <v>48</v>
      </c>
      <c r="E50" s="168"/>
      <c r="F50" s="168"/>
      <c r="G50" s="167" t="s">
        <v>49</v>
      </c>
      <c r="H50" s="168"/>
      <c r="I50" s="168"/>
      <c r="J50" s="168"/>
      <c r="K50" s="168"/>
      <c r="L50" s="168"/>
      <c r="M50" s="60"/>
    </row>
    <row r="51">
      <c r="B51" s="17"/>
      <c r="M51" s="17"/>
    </row>
    <row r="52">
      <c r="B52" s="17"/>
      <c r="M52" s="17"/>
    </row>
    <row r="53">
      <c r="B53" s="17"/>
      <c r="M53" s="17"/>
    </row>
    <row r="54">
      <c r="B54" s="17"/>
      <c r="M54" s="17"/>
    </row>
    <row r="55">
      <c r="B55" s="17"/>
      <c r="M55" s="17"/>
    </row>
    <row r="56">
      <c r="B56" s="17"/>
      <c r="M56" s="17"/>
    </row>
    <row r="57">
      <c r="B57" s="17"/>
      <c r="M57" s="17"/>
    </row>
    <row r="58">
      <c r="B58" s="17"/>
      <c r="M58" s="17"/>
    </row>
    <row r="59">
      <c r="B59" s="17"/>
      <c r="M59" s="17"/>
    </row>
    <row r="60">
      <c r="B60" s="17"/>
      <c r="M60" s="17"/>
    </row>
    <row r="61" s="2" customFormat="1">
      <c r="A61" s="35"/>
      <c r="B61" s="41"/>
      <c r="C61" s="35"/>
      <c r="D61" s="169" t="s">
        <v>50</v>
      </c>
      <c r="E61" s="170"/>
      <c r="F61" s="171" t="s">
        <v>51</v>
      </c>
      <c r="G61" s="169" t="s">
        <v>50</v>
      </c>
      <c r="H61" s="170"/>
      <c r="I61" s="170"/>
      <c r="J61" s="172" t="s">
        <v>51</v>
      </c>
      <c r="K61" s="170"/>
      <c r="L61" s="170"/>
      <c r="M61" s="60"/>
      <c r="S61" s="35"/>
      <c r="T61" s="35"/>
      <c r="U61" s="35"/>
      <c r="V61" s="35"/>
      <c r="W61" s="35"/>
      <c r="X61" s="35"/>
      <c r="Y61" s="35"/>
      <c r="Z61" s="35"/>
      <c r="AA61" s="35"/>
      <c r="AB61" s="35"/>
      <c r="AC61" s="35"/>
      <c r="AD61" s="35"/>
      <c r="AE61" s="35"/>
    </row>
    <row r="62">
      <c r="B62" s="17"/>
      <c r="M62" s="17"/>
    </row>
    <row r="63">
      <c r="B63" s="17"/>
      <c r="M63" s="17"/>
    </row>
    <row r="64">
      <c r="B64" s="17"/>
      <c r="M64" s="17"/>
    </row>
    <row r="65" s="2" customFormat="1">
      <c r="A65" s="35"/>
      <c r="B65" s="41"/>
      <c r="C65" s="35"/>
      <c r="D65" s="167" t="s">
        <v>52</v>
      </c>
      <c r="E65" s="173"/>
      <c r="F65" s="173"/>
      <c r="G65" s="167" t="s">
        <v>53</v>
      </c>
      <c r="H65" s="173"/>
      <c r="I65" s="173"/>
      <c r="J65" s="173"/>
      <c r="K65" s="173"/>
      <c r="L65" s="173"/>
      <c r="M65" s="60"/>
      <c r="S65" s="35"/>
      <c r="T65" s="35"/>
      <c r="U65" s="35"/>
      <c r="V65" s="35"/>
      <c r="W65" s="35"/>
      <c r="X65" s="35"/>
      <c r="Y65" s="35"/>
      <c r="Z65" s="35"/>
      <c r="AA65" s="35"/>
      <c r="AB65" s="35"/>
      <c r="AC65" s="35"/>
      <c r="AD65" s="35"/>
      <c r="AE65" s="35"/>
    </row>
    <row r="66">
      <c r="B66" s="17"/>
      <c r="M66" s="17"/>
    </row>
    <row r="67">
      <c r="B67" s="17"/>
      <c r="M67" s="17"/>
    </row>
    <row r="68">
      <c r="B68" s="17"/>
      <c r="M68" s="17"/>
    </row>
    <row r="69">
      <c r="B69" s="17"/>
      <c r="M69" s="17"/>
    </row>
    <row r="70">
      <c r="B70" s="17"/>
      <c r="M70" s="17"/>
    </row>
    <row r="71">
      <c r="B71" s="17"/>
      <c r="M71" s="17"/>
    </row>
    <row r="72">
      <c r="B72" s="17"/>
      <c r="M72" s="17"/>
    </row>
    <row r="73">
      <c r="B73" s="17"/>
      <c r="M73" s="17"/>
    </row>
    <row r="74">
      <c r="B74" s="17"/>
      <c r="M74" s="17"/>
    </row>
    <row r="75">
      <c r="B75" s="17"/>
      <c r="M75" s="17"/>
    </row>
    <row r="76" s="2" customFormat="1">
      <c r="A76" s="35"/>
      <c r="B76" s="41"/>
      <c r="C76" s="35"/>
      <c r="D76" s="169" t="s">
        <v>50</v>
      </c>
      <c r="E76" s="170"/>
      <c r="F76" s="171" t="s">
        <v>51</v>
      </c>
      <c r="G76" s="169" t="s">
        <v>50</v>
      </c>
      <c r="H76" s="170"/>
      <c r="I76" s="170"/>
      <c r="J76" s="172" t="s">
        <v>51</v>
      </c>
      <c r="K76" s="170"/>
      <c r="L76" s="170"/>
      <c r="M76" s="60"/>
      <c r="S76" s="35"/>
      <c r="T76" s="35"/>
      <c r="U76" s="35"/>
      <c r="V76" s="35"/>
      <c r="W76" s="35"/>
      <c r="X76" s="35"/>
      <c r="Y76" s="35"/>
      <c r="Z76" s="35"/>
      <c r="AA76" s="35"/>
      <c r="AB76" s="35"/>
      <c r="AC76" s="35"/>
      <c r="AD76" s="35"/>
      <c r="AE76" s="35"/>
    </row>
    <row r="77" s="2" customFormat="1" ht="14.4" customHeight="1">
      <c r="A77" s="35"/>
      <c r="B77" s="174"/>
      <c r="C77" s="175"/>
      <c r="D77" s="175"/>
      <c r="E77" s="175"/>
      <c r="F77" s="175"/>
      <c r="G77" s="175"/>
      <c r="H77" s="175"/>
      <c r="I77" s="175"/>
      <c r="J77" s="175"/>
      <c r="K77" s="175"/>
      <c r="L77" s="175"/>
      <c r="M77" s="60"/>
      <c r="S77" s="35"/>
      <c r="T77" s="35"/>
      <c r="U77" s="35"/>
      <c r="V77" s="35"/>
      <c r="W77" s="35"/>
      <c r="X77" s="35"/>
      <c r="Y77" s="35"/>
      <c r="Z77" s="35"/>
      <c r="AA77" s="35"/>
      <c r="AB77" s="35"/>
      <c r="AC77" s="35"/>
      <c r="AD77" s="35"/>
      <c r="AE77" s="35"/>
    </row>
    <row r="81" s="2" customFormat="1" ht="6.96" customHeight="1">
      <c r="A81" s="35"/>
      <c r="B81" s="176"/>
      <c r="C81" s="177"/>
      <c r="D81" s="177"/>
      <c r="E81" s="177"/>
      <c r="F81" s="177"/>
      <c r="G81" s="177"/>
      <c r="H81" s="177"/>
      <c r="I81" s="177"/>
      <c r="J81" s="177"/>
      <c r="K81" s="177"/>
      <c r="L81" s="177"/>
      <c r="M81" s="60"/>
      <c r="S81" s="35"/>
      <c r="T81" s="35"/>
      <c r="U81" s="35"/>
      <c r="V81" s="35"/>
      <c r="W81" s="35"/>
      <c r="X81" s="35"/>
      <c r="Y81" s="35"/>
      <c r="Z81" s="35"/>
      <c r="AA81" s="35"/>
      <c r="AB81" s="35"/>
      <c r="AC81" s="35"/>
      <c r="AD81" s="35"/>
      <c r="AE81" s="35"/>
    </row>
    <row r="82" s="2" customFormat="1" ht="24.96" customHeight="1">
      <c r="A82" s="35"/>
      <c r="B82" s="36"/>
      <c r="C82" s="20" t="s">
        <v>99</v>
      </c>
      <c r="D82" s="37"/>
      <c r="E82" s="37"/>
      <c r="F82" s="37"/>
      <c r="G82" s="37"/>
      <c r="H82" s="37"/>
      <c r="I82" s="37"/>
      <c r="J82" s="37"/>
      <c r="K82" s="37"/>
      <c r="L82" s="37"/>
      <c r="M82" s="60"/>
      <c r="S82" s="35"/>
      <c r="T82" s="35"/>
      <c r="U82" s="35"/>
      <c r="V82" s="35"/>
      <c r="W82" s="35"/>
      <c r="X82" s="35"/>
      <c r="Y82" s="35"/>
      <c r="Z82" s="35"/>
      <c r="AA82" s="35"/>
      <c r="AB82" s="35"/>
      <c r="AC82" s="35"/>
      <c r="AD82" s="35"/>
      <c r="AE82" s="35"/>
    </row>
    <row r="83" s="2" customFormat="1" ht="6.96" customHeight="1">
      <c r="A83" s="35"/>
      <c r="B83" s="36"/>
      <c r="C83" s="37"/>
      <c r="D83" s="37"/>
      <c r="E83" s="37"/>
      <c r="F83" s="37"/>
      <c r="G83" s="37"/>
      <c r="H83" s="37"/>
      <c r="I83" s="37"/>
      <c r="J83" s="37"/>
      <c r="K83" s="37"/>
      <c r="L83" s="37"/>
      <c r="M83" s="60"/>
      <c r="S83" s="35"/>
      <c r="T83" s="35"/>
      <c r="U83" s="35"/>
      <c r="V83" s="35"/>
      <c r="W83" s="35"/>
      <c r="X83" s="35"/>
      <c r="Y83" s="35"/>
      <c r="Z83" s="35"/>
      <c r="AA83" s="35"/>
      <c r="AB83" s="35"/>
      <c r="AC83" s="35"/>
      <c r="AD83" s="35"/>
      <c r="AE83" s="35"/>
    </row>
    <row r="84" s="2" customFormat="1" ht="12" customHeight="1">
      <c r="A84" s="35"/>
      <c r="B84" s="36"/>
      <c r="C84" s="29" t="s">
        <v>17</v>
      </c>
      <c r="D84" s="37"/>
      <c r="E84" s="37"/>
      <c r="F84" s="37"/>
      <c r="G84" s="37"/>
      <c r="H84" s="37"/>
      <c r="I84" s="37"/>
      <c r="J84" s="37"/>
      <c r="K84" s="37"/>
      <c r="L84" s="37"/>
      <c r="M84" s="60"/>
      <c r="S84" s="35"/>
      <c r="T84" s="35"/>
      <c r="U84" s="35"/>
      <c r="V84" s="35"/>
      <c r="W84" s="35"/>
      <c r="X84" s="35"/>
      <c r="Y84" s="35"/>
      <c r="Z84" s="35"/>
      <c r="AA84" s="35"/>
      <c r="AB84" s="35"/>
      <c r="AC84" s="35"/>
      <c r="AD84" s="35"/>
      <c r="AE84" s="35"/>
    </row>
    <row r="85" s="2" customFormat="1" ht="16.5" customHeight="1">
      <c r="A85" s="35"/>
      <c r="B85" s="36"/>
      <c r="C85" s="37"/>
      <c r="D85" s="37"/>
      <c r="E85" s="178" t="str">
        <f>E7</f>
        <v>Regenerace sídliště Kamenec - 2. etapa</v>
      </c>
      <c r="F85" s="29"/>
      <c r="G85" s="29"/>
      <c r="H85" s="29"/>
      <c r="I85" s="37"/>
      <c r="J85" s="37"/>
      <c r="K85" s="37"/>
      <c r="L85" s="37"/>
      <c r="M85" s="60"/>
      <c r="S85" s="35"/>
      <c r="T85" s="35"/>
      <c r="U85" s="35"/>
      <c r="V85" s="35"/>
      <c r="W85" s="35"/>
      <c r="X85" s="35"/>
      <c r="Y85" s="35"/>
      <c r="Z85" s="35"/>
      <c r="AA85" s="35"/>
      <c r="AB85" s="35"/>
      <c r="AC85" s="35"/>
      <c r="AD85" s="35"/>
      <c r="AE85" s="35"/>
    </row>
    <row r="86" s="1" customFormat="1" ht="12" customHeight="1">
      <c r="B86" s="18"/>
      <c r="C86" s="29" t="s">
        <v>92</v>
      </c>
      <c r="D86" s="19"/>
      <c r="E86" s="19"/>
      <c r="F86" s="19"/>
      <c r="G86" s="19"/>
      <c r="H86" s="19"/>
      <c r="I86" s="19"/>
      <c r="J86" s="19"/>
      <c r="K86" s="19"/>
      <c r="L86" s="19"/>
      <c r="M86" s="17"/>
    </row>
    <row r="87" s="2" customFormat="1" ht="16.5" customHeight="1">
      <c r="A87" s="35"/>
      <c r="B87" s="36"/>
      <c r="C87" s="37"/>
      <c r="D87" s="37"/>
      <c r="E87" s="178" t="s">
        <v>93</v>
      </c>
      <c r="F87" s="37"/>
      <c r="G87" s="37"/>
      <c r="H87" s="37"/>
      <c r="I87" s="37"/>
      <c r="J87" s="37"/>
      <c r="K87" s="37"/>
      <c r="L87" s="37"/>
      <c r="M87" s="60"/>
      <c r="S87" s="35"/>
      <c r="T87" s="35"/>
      <c r="U87" s="35"/>
      <c r="V87" s="35"/>
      <c r="W87" s="35"/>
      <c r="X87" s="35"/>
      <c r="Y87" s="35"/>
      <c r="Z87" s="35"/>
      <c r="AA87" s="35"/>
      <c r="AB87" s="35"/>
      <c r="AC87" s="35"/>
      <c r="AD87" s="35"/>
      <c r="AE87" s="35"/>
    </row>
    <row r="88" s="2" customFormat="1" ht="12" customHeight="1">
      <c r="A88" s="35"/>
      <c r="B88" s="36"/>
      <c r="C88" s="29" t="s">
        <v>94</v>
      </c>
      <c r="D88" s="37"/>
      <c r="E88" s="37"/>
      <c r="F88" s="37"/>
      <c r="G88" s="37"/>
      <c r="H88" s="37"/>
      <c r="I88" s="37"/>
      <c r="J88" s="37"/>
      <c r="K88" s="37"/>
      <c r="L88" s="37"/>
      <c r="M88" s="60"/>
      <c r="S88" s="35"/>
      <c r="T88" s="35"/>
      <c r="U88" s="35"/>
      <c r="V88" s="35"/>
      <c r="W88" s="35"/>
      <c r="X88" s="35"/>
      <c r="Y88" s="35"/>
      <c r="Z88" s="35"/>
      <c r="AA88" s="35"/>
      <c r="AB88" s="35"/>
      <c r="AC88" s="35"/>
      <c r="AD88" s="35"/>
      <c r="AE88" s="35"/>
    </row>
    <row r="89" s="2" customFormat="1" ht="16.5" customHeight="1">
      <c r="A89" s="35"/>
      <c r="B89" s="36"/>
      <c r="C89" s="37"/>
      <c r="D89" s="37"/>
      <c r="E89" s="73" t="str">
        <f>E11</f>
        <v>1 - SO 401 - Veřejné osvětlení</v>
      </c>
      <c r="F89" s="37"/>
      <c r="G89" s="37"/>
      <c r="H89" s="37"/>
      <c r="I89" s="37"/>
      <c r="J89" s="37"/>
      <c r="K89" s="37"/>
      <c r="L89" s="37"/>
      <c r="M89" s="60"/>
      <c r="S89" s="35"/>
      <c r="T89" s="35"/>
      <c r="U89" s="35"/>
      <c r="V89" s="35"/>
      <c r="W89" s="35"/>
      <c r="X89" s="35"/>
      <c r="Y89" s="35"/>
      <c r="Z89" s="35"/>
      <c r="AA89" s="35"/>
      <c r="AB89" s="35"/>
      <c r="AC89" s="35"/>
      <c r="AD89" s="35"/>
      <c r="AE89" s="35"/>
    </row>
    <row r="90" s="2" customFormat="1" ht="6.96" customHeight="1">
      <c r="A90" s="35"/>
      <c r="B90" s="36"/>
      <c r="C90" s="37"/>
      <c r="D90" s="37"/>
      <c r="E90" s="37"/>
      <c r="F90" s="37"/>
      <c r="G90" s="37"/>
      <c r="H90" s="37"/>
      <c r="I90" s="37"/>
      <c r="J90" s="37"/>
      <c r="K90" s="37"/>
      <c r="L90" s="37"/>
      <c r="M90" s="60"/>
      <c r="S90" s="35"/>
      <c r="T90" s="35"/>
      <c r="U90" s="35"/>
      <c r="V90" s="35"/>
      <c r="W90" s="35"/>
      <c r="X90" s="35"/>
      <c r="Y90" s="35"/>
      <c r="Z90" s="35"/>
      <c r="AA90" s="35"/>
      <c r="AB90" s="35"/>
      <c r="AC90" s="35"/>
      <c r="AD90" s="35"/>
      <c r="AE90" s="35"/>
    </row>
    <row r="91" s="2" customFormat="1" ht="12" customHeight="1">
      <c r="A91" s="35"/>
      <c r="B91" s="36"/>
      <c r="C91" s="29" t="s">
        <v>21</v>
      </c>
      <c r="D91" s="37"/>
      <c r="E91" s="37"/>
      <c r="F91" s="24" t="str">
        <f>F14</f>
        <v xml:space="preserve"> </v>
      </c>
      <c r="G91" s="37"/>
      <c r="H91" s="37"/>
      <c r="I91" s="29" t="s">
        <v>23</v>
      </c>
      <c r="J91" s="76" t="str">
        <f>IF(J14="","",J14)</f>
        <v>25. 6. 2021</v>
      </c>
      <c r="K91" s="37"/>
      <c r="L91" s="37"/>
      <c r="M91" s="60"/>
      <c r="S91" s="35"/>
      <c r="T91" s="35"/>
      <c r="U91" s="35"/>
      <c r="V91" s="35"/>
      <c r="W91" s="35"/>
      <c r="X91" s="35"/>
      <c r="Y91" s="35"/>
      <c r="Z91" s="35"/>
      <c r="AA91" s="35"/>
      <c r="AB91" s="35"/>
      <c r="AC91" s="35"/>
      <c r="AD91" s="35"/>
      <c r="AE91" s="35"/>
    </row>
    <row r="92" s="2" customFormat="1" ht="6.96" customHeight="1">
      <c r="A92" s="35"/>
      <c r="B92" s="36"/>
      <c r="C92" s="37"/>
      <c r="D92" s="37"/>
      <c r="E92" s="37"/>
      <c r="F92" s="37"/>
      <c r="G92" s="37"/>
      <c r="H92" s="37"/>
      <c r="I92" s="37"/>
      <c r="J92" s="37"/>
      <c r="K92" s="37"/>
      <c r="L92" s="37"/>
      <c r="M92" s="60"/>
      <c r="S92" s="35"/>
      <c r="T92" s="35"/>
      <c r="U92" s="35"/>
      <c r="V92" s="35"/>
      <c r="W92" s="35"/>
      <c r="X92" s="35"/>
      <c r="Y92" s="35"/>
      <c r="Z92" s="35"/>
      <c r="AA92" s="35"/>
      <c r="AB92" s="35"/>
      <c r="AC92" s="35"/>
      <c r="AD92" s="35"/>
      <c r="AE92" s="35"/>
    </row>
    <row r="93" s="2" customFormat="1" ht="15.15" customHeight="1">
      <c r="A93" s="35"/>
      <c r="B93" s="36"/>
      <c r="C93" s="29" t="s">
        <v>25</v>
      </c>
      <c r="D93" s="37"/>
      <c r="E93" s="37"/>
      <c r="F93" s="24" t="str">
        <f>E17</f>
        <v>Statutární město Ostrava, MOb Slezská Ostrava</v>
      </c>
      <c r="G93" s="37"/>
      <c r="H93" s="37"/>
      <c r="I93" s="29" t="s">
        <v>31</v>
      </c>
      <c r="J93" s="33" t="str">
        <f>E23</f>
        <v>Amper design, s.r.o.</v>
      </c>
      <c r="K93" s="37"/>
      <c r="L93" s="37"/>
      <c r="M93" s="60"/>
      <c r="S93" s="35"/>
      <c r="T93" s="35"/>
      <c r="U93" s="35"/>
      <c r="V93" s="35"/>
      <c r="W93" s="35"/>
      <c r="X93" s="35"/>
      <c r="Y93" s="35"/>
      <c r="Z93" s="35"/>
      <c r="AA93" s="35"/>
      <c r="AB93" s="35"/>
      <c r="AC93" s="35"/>
      <c r="AD93" s="35"/>
      <c r="AE93" s="35"/>
    </row>
    <row r="94" s="2" customFormat="1" ht="15.15" customHeight="1">
      <c r="A94" s="35"/>
      <c r="B94" s="36"/>
      <c r="C94" s="29" t="s">
        <v>29</v>
      </c>
      <c r="D94" s="37"/>
      <c r="E94" s="37"/>
      <c r="F94" s="24" t="str">
        <f>IF(E20="","",E20)</f>
        <v>Vyplň údaj</v>
      </c>
      <c r="G94" s="37"/>
      <c r="H94" s="37"/>
      <c r="I94" s="29" t="s">
        <v>33</v>
      </c>
      <c r="J94" s="33" t="str">
        <f>E26</f>
        <v>Amper design, s.r.o.</v>
      </c>
      <c r="K94" s="37"/>
      <c r="L94" s="37"/>
      <c r="M94" s="60"/>
      <c r="S94" s="35"/>
      <c r="T94" s="35"/>
      <c r="U94" s="35"/>
      <c r="V94" s="35"/>
      <c r="W94" s="35"/>
      <c r="X94" s="35"/>
      <c r="Y94" s="35"/>
      <c r="Z94" s="35"/>
      <c r="AA94" s="35"/>
      <c r="AB94" s="35"/>
      <c r="AC94" s="35"/>
      <c r="AD94" s="35"/>
      <c r="AE94" s="35"/>
    </row>
    <row r="95" s="2" customFormat="1" ht="10.32" customHeight="1">
      <c r="A95" s="35"/>
      <c r="B95" s="36"/>
      <c r="C95" s="37"/>
      <c r="D95" s="37"/>
      <c r="E95" s="37"/>
      <c r="F95" s="37"/>
      <c r="G95" s="37"/>
      <c r="H95" s="37"/>
      <c r="I95" s="37"/>
      <c r="J95" s="37"/>
      <c r="K95" s="37"/>
      <c r="L95" s="37"/>
      <c r="M95" s="60"/>
      <c r="S95" s="35"/>
      <c r="T95" s="35"/>
      <c r="U95" s="35"/>
      <c r="V95" s="35"/>
      <c r="W95" s="35"/>
      <c r="X95" s="35"/>
      <c r="Y95" s="35"/>
      <c r="Z95" s="35"/>
      <c r="AA95" s="35"/>
      <c r="AB95" s="35"/>
      <c r="AC95" s="35"/>
      <c r="AD95" s="35"/>
      <c r="AE95" s="35"/>
    </row>
    <row r="96" s="2" customFormat="1" ht="29.28" customHeight="1">
      <c r="A96" s="35"/>
      <c r="B96" s="36"/>
      <c r="C96" s="179" t="s">
        <v>100</v>
      </c>
      <c r="D96" s="180"/>
      <c r="E96" s="180"/>
      <c r="F96" s="180"/>
      <c r="G96" s="180"/>
      <c r="H96" s="180"/>
      <c r="I96" s="181" t="s">
        <v>101</v>
      </c>
      <c r="J96" s="181" t="s">
        <v>102</v>
      </c>
      <c r="K96" s="181" t="s">
        <v>103</v>
      </c>
      <c r="L96" s="180"/>
      <c r="M96" s="60"/>
      <c r="S96" s="35"/>
      <c r="T96" s="35"/>
      <c r="U96" s="35"/>
      <c r="V96" s="35"/>
      <c r="W96" s="35"/>
      <c r="X96" s="35"/>
      <c r="Y96" s="35"/>
      <c r="Z96" s="35"/>
      <c r="AA96" s="35"/>
      <c r="AB96" s="35"/>
      <c r="AC96" s="35"/>
      <c r="AD96" s="35"/>
      <c r="AE96" s="35"/>
    </row>
    <row r="97" s="2" customFormat="1" ht="10.32" customHeight="1">
      <c r="A97" s="35"/>
      <c r="B97" s="36"/>
      <c r="C97" s="37"/>
      <c r="D97" s="37"/>
      <c r="E97" s="37"/>
      <c r="F97" s="37"/>
      <c r="G97" s="37"/>
      <c r="H97" s="37"/>
      <c r="I97" s="37"/>
      <c r="J97" s="37"/>
      <c r="K97" s="37"/>
      <c r="L97" s="37"/>
      <c r="M97" s="60"/>
      <c r="S97" s="35"/>
      <c r="T97" s="35"/>
      <c r="U97" s="35"/>
      <c r="V97" s="35"/>
      <c r="W97" s="35"/>
      <c r="X97" s="35"/>
      <c r="Y97" s="35"/>
      <c r="Z97" s="35"/>
      <c r="AA97" s="35"/>
      <c r="AB97" s="35"/>
      <c r="AC97" s="35"/>
      <c r="AD97" s="35"/>
      <c r="AE97" s="35"/>
    </row>
    <row r="98" s="2" customFormat="1" ht="22.8" customHeight="1">
      <c r="A98" s="35"/>
      <c r="B98" s="36"/>
      <c r="C98" s="182" t="s">
        <v>104</v>
      </c>
      <c r="D98" s="37"/>
      <c r="E98" s="37"/>
      <c r="F98" s="37"/>
      <c r="G98" s="37"/>
      <c r="H98" s="37"/>
      <c r="I98" s="107">
        <f>Q132</f>
        <v>0</v>
      </c>
      <c r="J98" s="107">
        <f>R132</f>
        <v>0</v>
      </c>
      <c r="K98" s="107">
        <f>K132</f>
        <v>0</v>
      </c>
      <c r="L98" s="37"/>
      <c r="M98" s="60"/>
      <c r="S98" s="35"/>
      <c r="T98" s="35"/>
      <c r="U98" s="35"/>
      <c r="V98" s="35"/>
      <c r="W98" s="35"/>
      <c r="X98" s="35"/>
      <c r="Y98" s="35"/>
      <c r="Z98" s="35"/>
      <c r="AA98" s="35"/>
      <c r="AB98" s="35"/>
      <c r="AC98" s="35"/>
      <c r="AD98" s="35"/>
      <c r="AE98" s="35"/>
      <c r="AU98" s="14" t="s">
        <v>105</v>
      </c>
    </row>
    <row r="99" s="9" customFormat="1" ht="24.96" customHeight="1">
      <c r="A99" s="9"/>
      <c r="B99" s="183"/>
      <c r="C99" s="184"/>
      <c r="D99" s="185" t="s">
        <v>106</v>
      </c>
      <c r="E99" s="186"/>
      <c r="F99" s="186"/>
      <c r="G99" s="186"/>
      <c r="H99" s="186"/>
      <c r="I99" s="187">
        <f>Q133</f>
        <v>0</v>
      </c>
      <c r="J99" s="187">
        <f>R133</f>
        <v>0</v>
      </c>
      <c r="K99" s="187">
        <f>K133</f>
        <v>0</v>
      </c>
      <c r="L99" s="184"/>
      <c r="M99" s="188"/>
      <c r="S99" s="9"/>
      <c r="T99" s="9"/>
      <c r="U99" s="9"/>
      <c r="V99" s="9"/>
      <c r="W99" s="9"/>
      <c r="X99" s="9"/>
      <c r="Y99" s="9"/>
      <c r="Z99" s="9"/>
      <c r="AA99" s="9"/>
      <c r="AB99" s="9"/>
      <c r="AC99" s="9"/>
      <c r="AD99" s="9"/>
      <c r="AE99" s="9"/>
    </row>
    <row r="100" s="10" customFormat="1" ht="19.92" customHeight="1">
      <c r="A100" s="10"/>
      <c r="B100" s="189"/>
      <c r="C100" s="132"/>
      <c r="D100" s="190" t="s">
        <v>107</v>
      </c>
      <c r="E100" s="191"/>
      <c r="F100" s="191"/>
      <c r="G100" s="191"/>
      <c r="H100" s="191"/>
      <c r="I100" s="192">
        <f>Q134</f>
        <v>0</v>
      </c>
      <c r="J100" s="192">
        <f>R134</f>
        <v>0</v>
      </c>
      <c r="K100" s="192">
        <f>K134</f>
        <v>0</v>
      </c>
      <c r="L100" s="132"/>
      <c r="M100" s="193"/>
      <c r="S100" s="10"/>
      <c r="T100" s="10"/>
      <c r="U100" s="10"/>
      <c r="V100" s="10"/>
      <c r="W100" s="10"/>
      <c r="X100" s="10"/>
      <c r="Y100" s="10"/>
      <c r="Z100" s="10"/>
      <c r="AA100" s="10"/>
      <c r="AB100" s="10"/>
      <c r="AC100" s="10"/>
      <c r="AD100" s="10"/>
      <c r="AE100" s="10"/>
    </row>
    <row r="101" s="10" customFormat="1" ht="19.92" customHeight="1">
      <c r="A101" s="10"/>
      <c r="B101" s="189"/>
      <c r="C101" s="132"/>
      <c r="D101" s="190" t="s">
        <v>108</v>
      </c>
      <c r="E101" s="191"/>
      <c r="F101" s="191"/>
      <c r="G101" s="191"/>
      <c r="H101" s="191"/>
      <c r="I101" s="192">
        <f>Q149</f>
        <v>0</v>
      </c>
      <c r="J101" s="192">
        <f>R149</f>
        <v>0</v>
      </c>
      <c r="K101" s="192">
        <f>K149</f>
        <v>0</v>
      </c>
      <c r="L101" s="132"/>
      <c r="M101" s="193"/>
      <c r="S101" s="10"/>
      <c r="T101" s="10"/>
      <c r="U101" s="10"/>
      <c r="V101" s="10"/>
      <c r="W101" s="10"/>
      <c r="X101" s="10"/>
      <c r="Y101" s="10"/>
      <c r="Z101" s="10"/>
      <c r="AA101" s="10"/>
      <c r="AB101" s="10"/>
      <c r="AC101" s="10"/>
      <c r="AD101" s="10"/>
      <c r="AE101" s="10"/>
    </row>
    <row r="102" s="10" customFormat="1" ht="19.92" customHeight="1">
      <c r="A102" s="10"/>
      <c r="B102" s="189"/>
      <c r="C102" s="132"/>
      <c r="D102" s="190" t="s">
        <v>109</v>
      </c>
      <c r="E102" s="191"/>
      <c r="F102" s="191"/>
      <c r="G102" s="191"/>
      <c r="H102" s="191"/>
      <c r="I102" s="192">
        <f>Q159</f>
        <v>0</v>
      </c>
      <c r="J102" s="192">
        <f>R159</f>
        <v>0</v>
      </c>
      <c r="K102" s="192">
        <f>K159</f>
        <v>0</v>
      </c>
      <c r="L102" s="132"/>
      <c r="M102" s="193"/>
      <c r="S102" s="10"/>
      <c r="T102" s="10"/>
      <c r="U102" s="10"/>
      <c r="V102" s="10"/>
      <c r="W102" s="10"/>
      <c r="X102" s="10"/>
      <c r="Y102" s="10"/>
      <c r="Z102" s="10"/>
      <c r="AA102" s="10"/>
      <c r="AB102" s="10"/>
      <c r="AC102" s="10"/>
      <c r="AD102" s="10"/>
      <c r="AE102" s="10"/>
    </row>
    <row r="103" s="10" customFormat="1" ht="19.92" customHeight="1">
      <c r="A103" s="10"/>
      <c r="B103" s="189"/>
      <c r="C103" s="132"/>
      <c r="D103" s="190" t="s">
        <v>110</v>
      </c>
      <c r="E103" s="191"/>
      <c r="F103" s="191"/>
      <c r="G103" s="191"/>
      <c r="H103" s="191"/>
      <c r="I103" s="192">
        <f>Q163</f>
        <v>0</v>
      </c>
      <c r="J103" s="192">
        <f>R163</f>
        <v>0</v>
      </c>
      <c r="K103" s="192">
        <f>K163</f>
        <v>0</v>
      </c>
      <c r="L103" s="132"/>
      <c r="M103" s="193"/>
      <c r="S103" s="10"/>
      <c r="T103" s="10"/>
      <c r="U103" s="10"/>
      <c r="V103" s="10"/>
      <c r="W103" s="10"/>
      <c r="X103" s="10"/>
      <c r="Y103" s="10"/>
      <c r="Z103" s="10"/>
      <c r="AA103" s="10"/>
      <c r="AB103" s="10"/>
      <c r="AC103" s="10"/>
      <c r="AD103" s="10"/>
      <c r="AE103" s="10"/>
    </row>
    <row r="104" s="10" customFormat="1" ht="19.92" customHeight="1">
      <c r="A104" s="10"/>
      <c r="B104" s="189"/>
      <c r="C104" s="132"/>
      <c r="D104" s="190" t="s">
        <v>111</v>
      </c>
      <c r="E104" s="191"/>
      <c r="F104" s="191"/>
      <c r="G104" s="191"/>
      <c r="H104" s="191"/>
      <c r="I104" s="192">
        <f>Q165</f>
        <v>0</v>
      </c>
      <c r="J104" s="192">
        <f>R165</f>
        <v>0</v>
      </c>
      <c r="K104" s="192">
        <f>K165</f>
        <v>0</v>
      </c>
      <c r="L104" s="132"/>
      <c r="M104" s="193"/>
      <c r="S104" s="10"/>
      <c r="T104" s="10"/>
      <c r="U104" s="10"/>
      <c r="V104" s="10"/>
      <c r="W104" s="10"/>
      <c r="X104" s="10"/>
      <c r="Y104" s="10"/>
      <c r="Z104" s="10"/>
      <c r="AA104" s="10"/>
      <c r="AB104" s="10"/>
      <c r="AC104" s="10"/>
      <c r="AD104" s="10"/>
      <c r="AE104" s="10"/>
    </row>
    <row r="105" s="9" customFormat="1" ht="24.96" customHeight="1">
      <c r="A105" s="9"/>
      <c r="B105" s="183"/>
      <c r="C105" s="184"/>
      <c r="D105" s="185" t="s">
        <v>112</v>
      </c>
      <c r="E105" s="186"/>
      <c r="F105" s="186"/>
      <c r="G105" s="186"/>
      <c r="H105" s="186"/>
      <c r="I105" s="187">
        <f>Q169</f>
        <v>0</v>
      </c>
      <c r="J105" s="187">
        <f>R169</f>
        <v>0</v>
      </c>
      <c r="K105" s="187">
        <f>K169</f>
        <v>0</v>
      </c>
      <c r="L105" s="184"/>
      <c r="M105" s="188"/>
      <c r="S105" s="9"/>
      <c r="T105" s="9"/>
      <c r="U105" s="9"/>
      <c r="V105" s="9"/>
      <c r="W105" s="9"/>
      <c r="X105" s="9"/>
      <c r="Y105" s="9"/>
      <c r="Z105" s="9"/>
      <c r="AA105" s="9"/>
      <c r="AB105" s="9"/>
      <c r="AC105" s="9"/>
      <c r="AD105" s="9"/>
      <c r="AE105" s="9"/>
    </row>
    <row r="106" s="10" customFormat="1" ht="19.92" customHeight="1">
      <c r="A106" s="10"/>
      <c r="B106" s="189"/>
      <c r="C106" s="132"/>
      <c r="D106" s="190" t="s">
        <v>113</v>
      </c>
      <c r="E106" s="191"/>
      <c r="F106" s="191"/>
      <c r="G106" s="191"/>
      <c r="H106" s="191"/>
      <c r="I106" s="192">
        <f>Q170</f>
        <v>0</v>
      </c>
      <c r="J106" s="192">
        <f>R170</f>
        <v>0</v>
      </c>
      <c r="K106" s="192">
        <f>K170</f>
        <v>0</v>
      </c>
      <c r="L106" s="132"/>
      <c r="M106" s="193"/>
      <c r="S106" s="10"/>
      <c r="T106" s="10"/>
      <c r="U106" s="10"/>
      <c r="V106" s="10"/>
      <c r="W106" s="10"/>
      <c r="X106" s="10"/>
      <c r="Y106" s="10"/>
      <c r="Z106" s="10"/>
      <c r="AA106" s="10"/>
      <c r="AB106" s="10"/>
      <c r="AC106" s="10"/>
      <c r="AD106" s="10"/>
      <c r="AE106" s="10"/>
    </row>
    <row r="107" s="10" customFormat="1" ht="14.88" customHeight="1">
      <c r="A107" s="10"/>
      <c r="B107" s="189"/>
      <c r="C107" s="132"/>
      <c r="D107" s="190" t="s">
        <v>114</v>
      </c>
      <c r="E107" s="191"/>
      <c r="F107" s="191"/>
      <c r="G107" s="191"/>
      <c r="H107" s="191"/>
      <c r="I107" s="192">
        <f>Q171</f>
        <v>0</v>
      </c>
      <c r="J107" s="192">
        <f>R171</f>
        <v>0</v>
      </c>
      <c r="K107" s="192">
        <f>K171</f>
        <v>0</v>
      </c>
      <c r="L107" s="132"/>
      <c r="M107" s="193"/>
      <c r="S107" s="10"/>
      <c r="T107" s="10"/>
      <c r="U107" s="10"/>
      <c r="V107" s="10"/>
      <c r="W107" s="10"/>
      <c r="X107" s="10"/>
      <c r="Y107" s="10"/>
      <c r="Z107" s="10"/>
      <c r="AA107" s="10"/>
      <c r="AB107" s="10"/>
      <c r="AC107" s="10"/>
      <c r="AD107" s="10"/>
      <c r="AE107" s="10"/>
    </row>
    <row r="108" s="10" customFormat="1" ht="14.88" customHeight="1">
      <c r="A108" s="10"/>
      <c r="B108" s="189"/>
      <c r="C108" s="132"/>
      <c r="D108" s="190" t="s">
        <v>115</v>
      </c>
      <c r="E108" s="191"/>
      <c r="F108" s="191"/>
      <c r="G108" s="191"/>
      <c r="H108" s="191"/>
      <c r="I108" s="192">
        <f>Q201</f>
        <v>0</v>
      </c>
      <c r="J108" s="192">
        <f>R201</f>
        <v>0</v>
      </c>
      <c r="K108" s="192">
        <f>K201</f>
        <v>0</v>
      </c>
      <c r="L108" s="132"/>
      <c r="M108" s="193"/>
      <c r="S108" s="10"/>
      <c r="T108" s="10"/>
      <c r="U108" s="10"/>
      <c r="V108" s="10"/>
      <c r="W108" s="10"/>
      <c r="X108" s="10"/>
      <c r="Y108" s="10"/>
      <c r="Z108" s="10"/>
      <c r="AA108" s="10"/>
      <c r="AB108" s="10"/>
      <c r="AC108" s="10"/>
      <c r="AD108" s="10"/>
      <c r="AE108" s="10"/>
    </row>
    <row r="109" s="10" customFormat="1" ht="14.88" customHeight="1">
      <c r="A109" s="10"/>
      <c r="B109" s="189"/>
      <c r="C109" s="132"/>
      <c r="D109" s="190" t="s">
        <v>116</v>
      </c>
      <c r="E109" s="191"/>
      <c r="F109" s="191"/>
      <c r="G109" s="191"/>
      <c r="H109" s="191"/>
      <c r="I109" s="192">
        <f>Q204</f>
        <v>0</v>
      </c>
      <c r="J109" s="192">
        <f>R204</f>
        <v>0</v>
      </c>
      <c r="K109" s="192">
        <f>K204</f>
        <v>0</v>
      </c>
      <c r="L109" s="132"/>
      <c r="M109" s="193"/>
      <c r="S109" s="10"/>
      <c r="T109" s="10"/>
      <c r="U109" s="10"/>
      <c r="V109" s="10"/>
      <c r="W109" s="10"/>
      <c r="X109" s="10"/>
      <c r="Y109" s="10"/>
      <c r="Z109" s="10"/>
      <c r="AA109" s="10"/>
      <c r="AB109" s="10"/>
      <c r="AC109" s="10"/>
      <c r="AD109" s="10"/>
      <c r="AE109" s="10"/>
    </row>
    <row r="110" s="10" customFormat="1" ht="14.88" customHeight="1">
      <c r="A110" s="10"/>
      <c r="B110" s="189"/>
      <c r="C110" s="132"/>
      <c r="D110" s="190" t="s">
        <v>117</v>
      </c>
      <c r="E110" s="191"/>
      <c r="F110" s="191"/>
      <c r="G110" s="191"/>
      <c r="H110" s="191"/>
      <c r="I110" s="192">
        <f>Q210</f>
        <v>0</v>
      </c>
      <c r="J110" s="192">
        <f>R210</f>
        <v>0</v>
      </c>
      <c r="K110" s="192">
        <f>K210</f>
        <v>0</v>
      </c>
      <c r="L110" s="132"/>
      <c r="M110" s="193"/>
      <c r="S110" s="10"/>
      <c r="T110" s="10"/>
      <c r="U110" s="10"/>
      <c r="V110" s="10"/>
      <c r="W110" s="10"/>
      <c r="X110" s="10"/>
      <c r="Y110" s="10"/>
      <c r="Z110" s="10"/>
      <c r="AA110" s="10"/>
      <c r="AB110" s="10"/>
      <c r="AC110" s="10"/>
      <c r="AD110" s="10"/>
      <c r="AE110" s="10"/>
    </row>
    <row r="111" s="2" customFormat="1" ht="21.84" customHeight="1">
      <c r="A111" s="35"/>
      <c r="B111" s="36"/>
      <c r="C111" s="37"/>
      <c r="D111" s="37"/>
      <c r="E111" s="37"/>
      <c r="F111" s="37"/>
      <c r="G111" s="37"/>
      <c r="H111" s="37"/>
      <c r="I111" s="37"/>
      <c r="J111" s="37"/>
      <c r="K111" s="37"/>
      <c r="L111" s="37"/>
      <c r="M111" s="60"/>
      <c r="S111" s="35"/>
      <c r="T111" s="35"/>
      <c r="U111" s="35"/>
      <c r="V111" s="35"/>
      <c r="W111" s="35"/>
      <c r="X111" s="35"/>
      <c r="Y111" s="35"/>
      <c r="Z111" s="35"/>
      <c r="AA111" s="35"/>
      <c r="AB111" s="35"/>
      <c r="AC111" s="35"/>
      <c r="AD111" s="35"/>
      <c r="AE111" s="35"/>
    </row>
    <row r="112" s="2" customFormat="1" ht="6.96" customHeight="1">
      <c r="A112" s="35"/>
      <c r="B112" s="63"/>
      <c r="C112" s="64"/>
      <c r="D112" s="64"/>
      <c r="E112" s="64"/>
      <c r="F112" s="64"/>
      <c r="G112" s="64"/>
      <c r="H112" s="64"/>
      <c r="I112" s="64"/>
      <c r="J112" s="64"/>
      <c r="K112" s="64"/>
      <c r="L112" s="64"/>
      <c r="M112" s="60"/>
      <c r="S112" s="35"/>
      <c r="T112" s="35"/>
      <c r="U112" s="35"/>
      <c r="V112" s="35"/>
      <c r="W112" s="35"/>
      <c r="X112" s="35"/>
      <c r="Y112" s="35"/>
      <c r="Z112" s="35"/>
      <c r="AA112" s="35"/>
      <c r="AB112" s="35"/>
      <c r="AC112" s="35"/>
      <c r="AD112" s="35"/>
      <c r="AE112" s="35"/>
    </row>
    <row r="116" s="2" customFormat="1" ht="6.96" customHeight="1">
      <c r="A116" s="35"/>
      <c r="B116" s="65"/>
      <c r="C116" s="66"/>
      <c r="D116" s="66"/>
      <c r="E116" s="66"/>
      <c r="F116" s="66"/>
      <c r="G116" s="66"/>
      <c r="H116" s="66"/>
      <c r="I116" s="66"/>
      <c r="J116" s="66"/>
      <c r="K116" s="66"/>
      <c r="L116" s="66"/>
      <c r="M116" s="60"/>
      <c r="S116" s="35"/>
      <c r="T116" s="35"/>
      <c r="U116" s="35"/>
      <c r="V116" s="35"/>
      <c r="W116" s="35"/>
      <c r="X116" s="35"/>
      <c r="Y116" s="35"/>
      <c r="Z116" s="35"/>
      <c r="AA116" s="35"/>
      <c r="AB116" s="35"/>
      <c r="AC116" s="35"/>
      <c r="AD116" s="35"/>
      <c r="AE116" s="35"/>
    </row>
    <row r="117" s="2" customFormat="1" ht="24.96" customHeight="1">
      <c r="A117" s="35"/>
      <c r="B117" s="36"/>
      <c r="C117" s="20" t="s">
        <v>118</v>
      </c>
      <c r="D117" s="37"/>
      <c r="E117" s="37"/>
      <c r="F117" s="37"/>
      <c r="G117" s="37"/>
      <c r="H117" s="37"/>
      <c r="I117" s="37"/>
      <c r="J117" s="37"/>
      <c r="K117" s="37"/>
      <c r="L117" s="37"/>
      <c r="M117" s="60"/>
      <c r="S117" s="35"/>
      <c r="T117" s="35"/>
      <c r="U117" s="35"/>
      <c r="V117" s="35"/>
      <c r="W117" s="35"/>
      <c r="X117" s="35"/>
      <c r="Y117" s="35"/>
      <c r="Z117" s="35"/>
      <c r="AA117" s="35"/>
      <c r="AB117" s="35"/>
      <c r="AC117" s="35"/>
      <c r="AD117" s="35"/>
      <c r="AE117" s="35"/>
    </row>
    <row r="118" s="2" customFormat="1" ht="6.96" customHeight="1">
      <c r="A118" s="35"/>
      <c r="B118" s="36"/>
      <c r="C118" s="37"/>
      <c r="D118" s="37"/>
      <c r="E118" s="37"/>
      <c r="F118" s="37"/>
      <c r="G118" s="37"/>
      <c r="H118" s="37"/>
      <c r="I118" s="37"/>
      <c r="J118" s="37"/>
      <c r="K118" s="37"/>
      <c r="L118" s="37"/>
      <c r="M118" s="60"/>
      <c r="S118" s="35"/>
      <c r="T118" s="35"/>
      <c r="U118" s="35"/>
      <c r="V118" s="35"/>
      <c r="W118" s="35"/>
      <c r="X118" s="35"/>
      <c r="Y118" s="35"/>
      <c r="Z118" s="35"/>
      <c r="AA118" s="35"/>
      <c r="AB118" s="35"/>
      <c r="AC118" s="35"/>
      <c r="AD118" s="35"/>
      <c r="AE118" s="35"/>
    </row>
    <row r="119" s="2" customFormat="1" ht="12" customHeight="1">
      <c r="A119" s="35"/>
      <c r="B119" s="36"/>
      <c r="C119" s="29" t="s">
        <v>17</v>
      </c>
      <c r="D119" s="37"/>
      <c r="E119" s="37"/>
      <c r="F119" s="37"/>
      <c r="G119" s="37"/>
      <c r="H119" s="37"/>
      <c r="I119" s="37"/>
      <c r="J119" s="37"/>
      <c r="K119" s="37"/>
      <c r="L119" s="37"/>
      <c r="M119" s="60"/>
      <c r="S119" s="35"/>
      <c r="T119" s="35"/>
      <c r="U119" s="35"/>
      <c r="V119" s="35"/>
      <c r="W119" s="35"/>
      <c r="X119" s="35"/>
      <c r="Y119" s="35"/>
      <c r="Z119" s="35"/>
      <c r="AA119" s="35"/>
      <c r="AB119" s="35"/>
      <c r="AC119" s="35"/>
      <c r="AD119" s="35"/>
      <c r="AE119" s="35"/>
    </row>
    <row r="120" s="2" customFormat="1" ht="16.5" customHeight="1">
      <c r="A120" s="35"/>
      <c r="B120" s="36"/>
      <c r="C120" s="37"/>
      <c r="D120" s="37"/>
      <c r="E120" s="178" t="str">
        <f>E7</f>
        <v>Regenerace sídliště Kamenec - 2. etapa</v>
      </c>
      <c r="F120" s="29"/>
      <c r="G120" s="29"/>
      <c r="H120" s="29"/>
      <c r="I120" s="37"/>
      <c r="J120" s="37"/>
      <c r="K120" s="37"/>
      <c r="L120" s="37"/>
      <c r="M120" s="60"/>
      <c r="S120" s="35"/>
      <c r="T120" s="35"/>
      <c r="U120" s="35"/>
      <c r="V120" s="35"/>
      <c r="W120" s="35"/>
      <c r="X120" s="35"/>
      <c r="Y120" s="35"/>
      <c r="Z120" s="35"/>
      <c r="AA120" s="35"/>
      <c r="AB120" s="35"/>
      <c r="AC120" s="35"/>
      <c r="AD120" s="35"/>
      <c r="AE120" s="35"/>
    </row>
    <row r="121" s="1" customFormat="1" ht="12" customHeight="1">
      <c r="B121" s="18"/>
      <c r="C121" s="29" t="s">
        <v>92</v>
      </c>
      <c r="D121" s="19"/>
      <c r="E121" s="19"/>
      <c r="F121" s="19"/>
      <c r="G121" s="19"/>
      <c r="H121" s="19"/>
      <c r="I121" s="19"/>
      <c r="J121" s="19"/>
      <c r="K121" s="19"/>
      <c r="L121" s="19"/>
      <c r="M121" s="17"/>
    </row>
    <row r="122" s="2" customFormat="1" ht="16.5" customHeight="1">
      <c r="A122" s="35"/>
      <c r="B122" s="36"/>
      <c r="C122" s="37"/>
      <c r="D122" s="37"/>
      <c r="E122" s="178" t="s">
        <v>93</v>
      </c>
      <c r="F122" s="37"/>
      <c r="G122" s="37"/>
      <c r="H122" s="37"/>
      <c r="I122" s="37"/>
      <c r="J122" s="37"/>
      <c r="K122" s="37"/>
      <c r="L122" s="37"/>
      <c r="M122" s="60"/>
      <c r="S122" s="35"/>
      <c r="T122" s="35"/>
      <c r="U122" s="35"/>
      <c r="V122" s="35"/>
      <c r="W122" s="35"/>
      <c r="X122" s="35"/>
      <c r="Y122" s="35"/>
      <c r="Z122" s="35"/>
      <c r="AA122" s="35"/>
      <c r="AB122" s="35"/>
      <c r="AC122" s="35"/>
      <c r="AD122" s="35"/>
      <c r="AE122" s="35"/>
    </row>
    <row r="123" s="2" customFormat="1" ht="12" customHeight="1">
      <c r="A123" s="35"/>
      <c r="B123" s="36"/>
      <c r="C123" s="29" t="s">
        <v>94</v>
      </c>
      <c r="D123" s="37"/>
      <c r="E123" s="37"/>
      <c r="F123" s="37"/>
      <c r="G123" s="37"/>
      <c r="H123" s="37"/>
      <c r="I123" s="37"/>
      <c r="J123" s="37"/>
      <c r="K123" s="37"/>
      <c r="L123" s="37"/>
      <c r="M123" s="60"/>
      <c r="S123" s="35"/>
      <c r="T123" s="35"/>
      <c r="U123" s="35"/>
      <c r="V123" s="35"/>
      <c r="W123" s="35"/>
      <c r="X123" s="35"/>
      <c r="Y123" s="35"/>
      <c r="Z123" s="35"/>
      <c r="AA123" s="35"/>
      <c r="AB123" s="35"/>
      <c r="AC123" s="35"/>
      <c r="AD123" s="35"/>
      <c r="AE123" s="35"/>
    </row>
    <row r="124" s="2" customFormat="1" ht="16.5" customHeight="1">
      <c r="A124" s="35"/>
      <c r="B124" s="36"/>
      <c r="C124" s="37"/>
      <c r="D124" s="37"/>
      <c r="E124" s="73" t="str">
        <f>E11</f>
        <v>1 - SO 401 - Veřejné osvětlení</v>
      </c>
      <c r="F124" s="37"/>
      <c r="G124" s="37"/>
      <c r="H124" s="37"/>
      <c r="I124" s="37"/>
      <c r="J124" s="37"/>
      <c r="K124" s="37"/>
      <c r="L124" s="37"/>
      <c r="M124" s="60"/>
      <c r="S124" s="35"/>
      <c r="T124" s="35"/>
      <c r="U124" s="35"/>
      <c r="V124" s="35"/>
      <c r="W124" s="35"/>
      <c r="X124" s="35"/>
      <c r="Y124" s="35"/>
      <c r="Z124" s="35"/>
      <c r="AA124" s="35"/>
      <c r="AB124" s="35"/>
      <c r="AC124" s="35"/>
      <c r="AD124" s="35"/>
      <c r="AE124" s="35"/>
    </row>
    <row r="125" s="2" customFormat="1" ht="6.96" customHeight="1">
      <c r="A125" s="35"/>
      <c r="B125" s="36"/>
      <c r="C125" s="37"/>
      <c r="D125" s="37"/>
      <c r="E125" s="37"/>
      <c r="F125" s="37"/>
      <c r="G125" s="37"/>
      <c r="H125" s="37"/>
      <c r="I125" s="37"/>
      <c r="J125" s="37"/>
      <c r="K125" s="37"/>
      <c r="L125" s="37"/>
      <c r="M125" s="60"/>
      <c r="S125" s="35"/>
      <c r="T125" s="35"/>
      <c r="U125" s="35"/>
      <c r="V125" s="35"/>
      <c r="W125" s="35"/>
      <c r="X125" s="35"/>
      <c r="Y125" s="35"/>
      <c r="Z125" s="35"/>
      <c r="AA125" s="35"/>
      <c r="AB125" s="35"/>
      <c r="AC125" s="35"/>
      <c r="AD125" s="35"/>
      <c r="AE125" s="35"/>
    </row>
    <row r="126" s="2" customFormat="1" ht="12" customHeight="1">
      <c r="A126" s="35"/>
      <c r="B126" s="36"/>
      <c r="C126" s="29" t="s">
        <v>21</v>
      </c>
      <c r="D126" s="37"/>
      <c r="E126" s="37"/>
      <c r="F126" s="24" t="str">
        <f>F14</f>
        <v xml:space="preserve"> </v>
      </c>
      <c r="G126" s="37"/>
      <c r="H126" s="37"/>
      <c r="I126" s="29" t="s">
        <v>23</v>
      </c>
      <c r="J126" s="76" t="str">
        <f>IF(J14="","",J14)</f>
        <v>25. 6. 2021</v>
      </c>
      <c r="K126" s="37"/>
      <c r="L126" s="37"/>
      <c r="M126" s="60"/>
      <c r="S126" s="35"/>
      <c r="T126" s="35"/>
      <c r="U126" s="35"/>
      <c r="V126" s="35"/>
      <c r="W126" s="35"/>
      <c r="X126" s="35"/>
      <c r="Y126" s="35"/>
      <c r="Z126" s="35"/>
      <c r="AA126" s="35"/>
      <c r="AB126" s="35"/>
      <c r="AC126" s="35"/>
      <c r="AD126" s="35"/>
      <c r="AE126" s="35"/>
    </row>
    <row r="127" s="2" customFormat="1" ht="6.96" customHeight="1">
      <c r="A127" s="35"/>
      <c r="B127" s="36"/>
      <c r="C127" s="37"/>
      <c r="D127" s="37"/>
      <c r="E127" s="37"/>
      <c r="F127" s="37"/>
      <c r="G127" s="37"/>
      <c r="H127" s="37"/>
      <c r="I127" s="37"/>
      <c r="J127" s="37"/>
      <c r="K127" s="37"/>
      <c r="L127" s="37"/>
      <c r="M127" s="60"/>
      <c r="S127" s="35"/>
      <c r="T127" s="35"/>
      <c r="U127" s="35"/>
      <c r="V127" s="35"/>
      <c r="W127" s="35"/>
      <c r="X127" s="35"/>
      <c r="Y127" s="35"/>
      <c r="Z127" s="35"/>
      <c r="AA127" s="35"/>
      <c r="AB127" s="35"/>
      <c r="AC127" s="35"/>
      <c r="AD127" s="35"/>
      <c r="AE127" s="35"/>
    </row>
    <row r="128" s="2" customFormat="1" ht="15.15" customHeight="1">
      <c r="A128" s="35"/>
      <c r="B128" s="36"/>
      <c r="C128" s="29" t="s">
        <v>25</v>
      </c>
      <c r="D128" s="37"/>
      <c r="E128" s="37"/>
      <c r="F128" s="24" t="str">
        <f>E17</f>
        <v>Statutární město Ostrava, MOb Slezská Ostrava</v>
      </c>
      <c r="G128" s="37"/>
      <c r="H128" s="37"/>
      <c r="I128" s="29" t="s">
        <v>31</v>
      </c>
      <c r="J128" s="33" t="str">
        <f>E23</f>
        <v>Amper design, s.r.o.</v>
      </c>
      <c r="K128" s="37"/>
      <c r="L128" s="37"/>
      <c r="M128" s="60"/>
      <c r="S128" s="35"/>
      <c r="T128" s="35"/>
      <c r="U128" s="35"/>
      <c r="V128" s="35"/>
      <c r="W128" s="35"/>
      <c r="X128" s="35"/>
      <c r="Y128" s="35"/>
      <c r="Z128" s="35"/>
      <c r="AA128" s="35"/>
      <c r="AB128" s="35"/>
      <c r="AC128" s="35"/>
      <c r="AD128" s="35"/>
      <c r="AE128" s="35"/>
    </row>
    <row r="129" s="2" customFormat="1" ht="15.15" customHeight="1">
      <c r="A129" s="35"/>
      <c r="B129" s="36"/>
      <c r="C129" s="29" t="s">
        <v>29</v>
      </c>
      <c r="D129" s="37"/>
      <c r="E129" s="37"/>
      <c r="F129" s="24" t="str">
        <f>IF(E20="","",E20)</f>
        <v>Vyplň údaj</v>
      </c>
      <c r="G129" s="37"/>
      <c r="H129" s="37"/>
      <c r="I129" s="29" t="s">
        <v>33</v>
      </c>
      <c r="J129" s="33" t="str">
        <f>E26</f>
        <v>Amper design, s.r.o.</v>
      </c>
      <c r="K129" s="37"/>
      <c r="L129" s="37"/>
      <c r="M129" s="60"/>
      <c r="S129" s="35"/>
      <c r="T129" s="35"/>
      <c r="U129" s="35"/>
      <c r="V129" s="35"/>
      <c r="W129" s="35"/>
      <c r="X129" s="35"/>
      <c r="Y129" s="35"/>
      <c r="Z129" s="35"/>
      <c r="AA129" s="35"/>
      <c r="AB129" s="35"/>
      <c r="AC129" s="35"/>
      <c r="AD129" s="35"/>
      <c r="AE129" s="35"/>
    </row>
    <row r="130" s="2" customFormat="1" ht="10.32" customHeight="1">
      <c r="A130" s="35"/>
      <c r="B130" s="36"/>
      <c r="C130" s="37"/>
      <c r="D130" s="37"/>
      <c r="E130" s="37"/>
      <c r="F130" s="37"/>
      <c r="G130" s="37"/>
      <c r="H130" s="37"/>
      <c r="I130" s="37"/>
      <c r="J130" s="37"/>
      <c r="K130" s="37"/>
      <c r="L130" s="37"/>
      <c r="M130" s="60"/>
      <c r="S130" s="35"/>
      <c r="T130" s="35"/>
      <c r="U130" s="35"/>
      <c r="V130" s="35"/>
      <c r="W130" s="35"/>
      <c r="X130" s="35"/>
      <c r="Y130" s="35"/>
      <c r="Z130" s="35"/>
      <c r="AA130" s="35"/>
      <c r="AB130" s="35"/>
      <c r="AC130" s="35"/>
      <c r="AD130" s="35"/>
      <c r="AE130" s="35"/>
    </row>
    <row r="131" s="11" customFormat="1" ht="29.28" customHeight="1">
      <c r="A131" s="194"/>
      <c r="B131" s="195"/>
      <c r="C131" s="196" t="s">
        <v>119</v>
      </c>
      <c r="D131" s="197" t="s">
        <v>60</v>
      </c>
      <c r="E131" s="197" t="s">
        <v>56</v>
      </c>
      <c r="F131" s="197" t="s">
        <v>57</v>
      </c>
      <c r="G131" s="197" t="s">
        <v>120</v>
      </c>
      <c r="H131" s="197" t="s">
        <v>121</v>
      </c>
      <c r="I131" s="197" t="s">
        <v>122</v>
      </c>
      <c r="J131" s="197" t="s">
        <v>123</v>
      </c>
      <c r="K131" s="198" t="s">
        <v>103</v>
      </c>
      <c r="L131" s="199" t="s">
        <v>124</v>
      </c>
      <c r="M131" s="200"/>
      <c r="N131" s="97" t="s">
        <v>1</v>
      </c>
      <c r="O131" s="98" t="s">
        <v>39</v>
      </c>
      <c r="P131" s="98" t="s">
        <v>125</v>
      </c>
      <c r="Q131" s="98" t="s">
        <v>126</v>
      </c>
      <c r="R131" s="98" t="s">
        <v>127</v>
      </c>
      <c r="S131" s="98" t="s">
        <v>128</v>
      </c>
      <c r="T131" s="98" t="s">
        <v>129</v>
      </c>
      <c r="U131" s="98" t="s">
        <v>130</v>
      </c>
      <c r="V131" s="98" t="s">
        <v>131</v>
      </c>
      <c r="W131" s="98" t="s">
        <v>132</v>
      </c>
      <c r="X131" s="99" t="s">
        <v>133</v>
      </c>
      <c r="Y131" s="194"/>
      <c r="Z131" s="194"/>
      <c r="AA131" s="194"/>
      <c r="AB131" s="194"/>
      <c r="AC131" s="194"/>
      <c r="AD131" s="194"/>
      <c r="AE131" s="194"/>
    </row>
    <row r="132" s="2" customFormat="1" ht="22.8" customHeight="1">
      <c r="A132" s="35"/>
      <c r="B132" s="36"/>
      <c r="C132" s="104" t="s">
        <v>134</v>
      </c>
      <c r="D132" s="37"/>
      <c r="E132" s="37"/>
      <c r="F132" s="37"/>
      <c r="G132" s="37"/>
      <c r="H132" s="37"/>
      <c r="I132" s="37"/>
      <c r="J132" s="37"/>
      <c r="K132" s="201">
        <f>BK132</f>
        <v>0</v>
      </c>
      <c r="L132" s="37"/>
      <c r="M132" s="41"/>
      <c r="N132" s="100"/>
      <c r="O132" s="202"/>
      <c r="P132" s="101"/>
      <c r="Q132" s="203">
        <f>Q133+Q169</f>
        <v>0</v>
      </c>
      <c r="R132" s="203">
        <f>R133+R169</f>
        <v>0</v>
      </c>
      <c r="S132" s="101"/>
      <c r="T132" s="204">
        <f>T133+T169</f>
        <v>0</v>
      </c>
      <c r="U132" s="101"/>
      <c r="V132" s="204">
        <f>V133+V169</f>
        <v>29.29522562</v>
      </c>
      <c r="W132" s="101"/>
      <c r="X132" s="205">
        <f>X133+X169</f>
        <v>1.2</v>
      </c>
      <c r="Y132" s="35"/>
      <c r="Z132" s="35"/>
      <c r="AA132" s="35"/>
      <c r="AB132" s="35"/>
      <c r="AC132" s="35"/>
      <c r="AD132" s="35"/>
      <c r="AE132" s="35"/>
      <c r="AT132" s="14" t="s">
        <v>76</v>
      </c>
      <c r="AU132" s="14" t="s">
        <v>105</v>
      </c>
      <c r="BK132" s="206">
        <f>BK133+BK169</f>
        <v>0</v>
      </c>
    </row>
    <row r="133" s="12" customFormat="1" ht="25.92" customHeight="1">
      <c r="A133" s="12"/>
      <c r="B133" s="207"/>
      <c r="C133" s="208"/>
      <c r="D133" s="209" t="s">
        <v>76</v>
      </c>
      <c r="E133" s="210" t="s">
        <v>135</v>
      </c>
      <c r="F133" s="210" t="s">
        <v>136</v>
      </c>
      <c r="G133" s="208"/>
      <c r="H133" s="208"/>
      <c r="I133" s="211"/>
      <c r="J133" s="211"/>
      <c r="K133" s="212">
        <f>BK133</f>
        <v>0</v>
      </c>
      <c r="L133" s="208"/>
      <c r="M133" s="213"/>
      <c r="N133" s="214"/>
      <c r="O133" s="215"/>
      <c r="P133" s="215"/>
      <c r="Q133" s="216">
        <f>Q134+Q149+Q159+Q163+Q165</f>
        <v>0</v>
      </c>
      <c r="R133" s="216">
        <f>R134+R149+R159+R163+R165</f>
        <v>0</v>
      </c>
      <c r="S133" s="215"/>
      <c r="T133" s="217">
        <f>T134+T149+T159+T163+T165</f>
        <v>0</v>
      </c>
      <c r="U133" s="215"/>
      <c r="V133" s="217">
        <f>V134+V149+V159+V163+V165</f>
        <v>29.29522562</v>
      </c>
      <c r="W133" s="215"/>
      <c r="X133" s="218">
        <f>X134+X149+X159+X163+X165</f>
        <v>1.2</v>
      </c>
      <c r="Y133" s="12"/>
      <c r="Z133" s="12"/>
      <c r="AA133" s="12"/>
      <c r="AB133" s="12"/>
      <c r="AC133" s="12"/>
      <c r="AD133" s="12"/>
      <c r="AE133" s="12"/>
      <c r="AR133" s="219" t="s">
        <v>84</v>
      </c>
      <c r="AT133" s="220" t="s">
        <v>76</v>
      </c>
      <c r="AU133" s="220" t="s">
        <v>77</v>
      </c>
      <c r="AY133" s="219" t="s">
        <v>137</v>
      </c>
      <c r="BK133" s="221">
        <f>BK134+BK149+BK159+BK163+BK165</f>
        <v>0</v>
      </c>
    </row>
    <row r="134" s="12" customFormat="1" ht="22.8" customHeight="1">
      <c r="A134" s="12"/>
      <c r="B134" s="207"/>
      <c r="C134" s="208"/>
      <c r="D134" s="209" t="s">
        <v>76</v>
      </c>
      <c r="E134" s="222" t="s">
        <v>84</v>
      </c>
      <c r="F134" s="222" t="s">
        <v>138</v>
      </c>
      <c r="G134" s="208"/>
      <c r="H134" s="208"/>
      <c r="I134" s="211"/>
      <c r="J134" s="211"/>
      <c r="K134" s="223">
        <f>BK134</f>
        <v>0</v>
      </c>
      <c r="L134" s="208"/>
      <c r="M134" s="213"/>
      <c r="N134" s="214"/>
      <c r="O134" s="215"/>
      <c r="P134" s="215"/>
      <c r="Q134" s="216">
        <f>SUM(Q135:Q148)</f>
        <v>0</v>
      </c>
      <c r="R134" s="216">
        <f>SUM(R135:R148)</f>
        <v>0</v>
      </c>
      <c r="S134" s="215"/>
      <c r="T134" s="217">
        <f>SUM(T135:T148)</f>
        <v>0</v>
      </c>
      <c r="U134" s="215"/>
      <c r="V134" s="217">
        <f>SUM(V135:V148)</f>
        <v>23.320452</v>
      </c>
      <c r="W134" s="215"/>
      <c r="X134" s="218">
        <f>SUM(X135:X148)</f>
        <v>0</v>
      </c>
      <c r="Y134" s="12"/>
      <c r="Z134" s="12"/>
      <c r="AA134" s="12"/>
      <c r="AB134" s="12"/>
      <c r="AC134" s="12"/>
      <c r="AD134" s="12"/>
      <c r="AE134" s="12"/>
      <c r="AR134" s="219" t="s">
        <v>84</v>
      </c>
      <c r="AT134" s="220" t="s">
        <v>76</v>
      </c>
      <c r="AU134" s="220" t="s">
        <v>84</v>
      </c>
      <c r="AY134" s="219" t="s">
        <v>137</v>
      </c>
      <c r="BK134" s="221">
        <f>SUM(BK135:BK148)</f>
        <v>0</v>
      </c>
    </row>
    <row r="135" s="2" customFormat="1" ht="16.5" customHeight="1">
      <c r="A135" s="35"/>
      <c r="B135" s="36"/>
      <c r="C135" s="224" t="s">
        <v>84</v>
      </c>
      <c r="D135" s="224" t="s">
        <v>139</v>
      </c>
      <c r="E135" s="225" t="s">
        <v>140</v>
      </c>
      <c r="F135" s="226" t="s">
        <v>141</v>
      </c>
      <c r="G135" s="227" t="s">
        <v>142</v>
      </c>
      <c r="H135" s="228">
        <v>30.100000000000001</v>
      </c>
      <c r="I135" s="229"/>
      <c r="J135" s="229"/>
      <c r="K135" s="230">
        <f>ROUND(P135*H135,2)</f>
        <v>0</v>
      </c>
      <c r="L135" s="231"/>
      <c r="M135" s="41"/>
      <c r="N135" s="232" t="s">
        <v>1</v>
      </c>
      <c r="O135" s="233" t="s">
        <v>40</v>
      </c>
      <c r="P135" s="234">
        <f>I135+J135</f>
        <v>0</v>
      </c>
      <c r="Q135" s="234">
        <f>ROUND(I135*H135,2)</f>
        <v>0</v>
      </c>
      <c r="R135" s="234">
        <f>ROUND(J135*H135,2)</f>
        <v>0</v>
      </c>
      <c r="S135" s="88"/>
      <c r="T135" s="235">
        <f>S135*H135</f>
        <v>0</v>
      </c>
      <c r="U135" s="235">
        <v>0</v>
      </c>
      <c r="V135" s="235">
        <f>U135*H135</f>
        <v>0</v>
      </c>
      <c r="W135" s="235">
        <v>0</v>
      </c>
      <c r="X135" s="236">
        <f>W135*H135</f>
        <v>0</v>
      </c>
      <c r="Y135" s="35"/>
      <c r="Z135" s="35"/>
      <c r="AA135" s="35"/>
      <c r="AB135" s="35"/>
      <c r="AC135" s="35"/>
      <c r="AD135" s="35"/>
      <c r="AE135" s="35"/>
      <c r="AR135" s="237" t="s">
        <v>143</v>
      </c>
      <c r="AT135" s="237" t="s">
        <v>139</v>
      </c>
      <c r="AU135" s="237" t="s">
        <v>86</v>
      </c>
      <c r="AY135" s="14" t="s">
        <v>137</v>
      </c>
      <c r="BE135" s="238">
        <f>IF(O135="základní",K135,0)</f>
        <v>0</v>
      </c>
      <c r="BF135" s="238">
        <f>IF(O135="snížená",K135,0)</f>
        <v>0</v>
      </c>
      <c r="BG135" s="238">
        <f>IF(O135="zákl. přenesená",K135,0)</f>
        <v>0</v>
      </c>
      <c r="BH135" s="238">
        <f>IF(O135="sníž. přenesená",K135,0)</f>
        <v>0</v>
      </c>
      <c r="BI135" s="238">
        <f>IF(O135="nulová",K135,0)</f>
        <v>0</v>
      </c>
      <c r="BJ135" s="14" t="s">
        <v>84</v>
      </c>
      <c r="BK135" s="238">
        <f>ROUND(P135*H135,2)</f>
        <v>0</v>
      </c>
      <c r="BL135" s="14" t="s">
        <v>143</v>
      </c>
      <c r="BM135" s="237" t="s">
        <v>144</v>
      </c>
    </row>
    <row r="136" s="2" customFormat="1" ht="21.75" customHeight="1">
      <c r="A136" s="35"/>
      <c r="B136" s="36"/>
      <c r="C136" s="224" t="s">
        <v>86</v>
      </c>
      <c r="D136" s="224" t="s">
        <v>139</v>
      </c>
      <c r="E136" s="225" t="s">
        <v>145</v>
      </c>
      <c r="F136" s="226" t="s">
        <v>146</v>
      </c>
      <c r="G136" s="227" t="s">
        <v>147</v>
      </c>
      <c r="H136" s="228">
        <v>6.4500000000000002</v>
      </c>
      <c r="I136" s="229"/>
      <c r="J136" s="229"/>
      <c r="K136" s="230">
        <f>ROUND(P136*H136,2)</f>
        <v>0</v>
      </c>
      <c r="L136" s="231"/>
      <c r="M136" s="41"/>
      <c r="N136" s="232" t="s">
        <v>1</v>
      </c>
      <c r="O136" s="233" t="s">
        <v>40</v>
      </c>
      <c r="P136" s="234">
        <f>I136+J136</f>
        <v>0</v>
      </c>
      <c r="Q136" s="234">
        <f>ROUND(I136*H136,2)</f>
        <v>0</v>
      </c>
      <c r="R136" s="234">
        <f>ROUND(J136*H136,2)</f>
        <v>0</v>
      </c>
      <c r="S136" s="88"/>
      <c r="T136" s="235">
        <f>S136*H136</f>
        <v>0</v>
      </c>
      <c r="U136" s="235">
        <v>0</v>
      </c>
      <c r="V136" s="235">
        <f>U136*H136</f>
        <v>0</v>
      </c>
      <c r="W136" s="235">
        <v>0</v>
      </c>
      <c r="X136" s="236">
        <f>W136*H136</f>
        <v>0</v>
      </c>
      <c r="Y136" s="35"/>
      <c r="Z136" s="35"/>
      <c r="AA136" s="35"/>
      <c r="AB136" s="35"/>
      <c r="AC136" s="35"/>
      <c r="AD136" s="35"/>
      <c r="AE136" s="35"/>
      <c r="AR136" s="237" t="s">
        <v>143</v>
      </c>
      <c r="AT136" s="237" t="s">
        <v>139</v>
      </c>
      <c r="AU136" s="237" t="s">
        <v>86</v>
      </c>
      <c r="AY136" s="14" t="s">
        <v>137</v>
      </c>
      <c r="BE136" s="238">
        <f>IF(O136="základní",K136,0)</f>
        <v>0</v>
      </c>
      <c r="BF136" s="238">
        <f>IF(O136="snížená",K136,0)</f>
        <v>0</v>
      </c>
      <c r="BG136" s="238">
        <f>IF(O136="zákl. přenesená",K136,0)</f>
        <v>0</v>
      </c>
      <c r="BH136" s="238">
        <f>IF(O136="sníž. přenesená",K136,0)</f>
        <v>0</v>
      </c>
      <c r="BI136" s="238">
        <f>IF(O136="nulová",K136,0)</f>
        <v>0</v>
      </c>
      <c r="BJ136" s="14" t="s">
        <v>84</v>
      </c>
      <c r="BK136" s="238">
        <f>ROUND(P136*H136,2)</f>
        <v>0</v>
      </c>
      <c r="BL136" s="14" t="s">
        <v>143</v>
      </c>
      <c r="BM136" s="237" t="s">
        <v>148</v>
      </c>
    </row>
    <row r="137" s="2" customFormat="1" ht="21.75" customHeight="1">
      <c r="A137" s="35"/>
      <c r="B137" s="36"/>
      <c r="C137" s="224" t="s">
        <v>149</v>
      </c>
      <c r="D137" s="224" t="s">
        <v>139</v>
      </c>
      <c r="E137" s="225" t="s">
        <v>150</v>
      </c>
      <c r="F137" s="226" t="s">
        <v>151</v>
      </c>
      <c r="G137" s="227" t="s">
        <v>147</v>
      </c>
      <c r="H137" s="228">
        <v>1.3300000000000001</v>
      </c>
      <c r="I137" s="229"/>
      <c r="J137" s="229"/>
      <c r="K137" s="230">
        <f>ROUND(P137*H137,2)</f>
        <v>0</v>
      </c>
      <c r="L137" s="231"/>
      <c r="M137" s="41"/>
      <c r="N137" s="232" t="s">
        <v>1</v>
      </c>
      <c r="O137" s="233" t="s">
        <v>40</v>
      </c>
      <c r="P137" s="234">
        <f>I137+J137</f>
        <v>0</v>
      </c>
      <c r="Q137" s="234">
        <f>ROUND(I137*H137,2)</f>
        <v>0</v>
      </c>
      <c r="R137" s="234">
        <f>ROUND(J137*H137,2)</f>
        <v>0</v>
      </c>
      <c r="S137" s="88"/>
      <c r="T137" s="235">
        <f>S137*H137</f>
        <v>0</v>
      </c>
      <c r="U137" s="235">
        <v>0</v>
      </c>
      <c r="V137" s="235">
        <f>U137*H137</f>
        <v>0</v>
      </c>
      <c r="W137" s="235">
        <v>0</v>
      </c>
      <c r="X137" s="236">
        <f>W137*H137</f>
        <v>0</v>
      </c>
      <c r="Y137" s="35"/>
      <c r="Z137" s="35"/>
      <c r="AA137" s="35"/>
      <c r="AB137" s="35"/>
      <c r="AC137" s="35"/>
      <c r="AD137" s="35"/>
      <c r="AE137" s="35"/>
      <c r="AR137" s="237" t="s">
        <v>143</v>
      </c>
      <c r="AT137" s="237" t="s">
        <v>139</v>
      </c>
      <c r="AU137" s="237" t="s">
        <v>86</v>
      </c>
      <c r="AY137" s="14" t="s">
        <v>137</v>
      </c>
      <c r="BE137" s="238">
        <f>IF(O137="základní",K137,0)</f>
        <v>0</v>
      </c>
      <c r="BF137" s="238">
        <f>IF(O137="snížená",K137,0)</f>
        <v>0</v>
      </c>
      <c r="BG137" s="238">
        <f>IF(O137="zákl. přenesená",K137,0)</f>
        <v>0</v>
      </c>
      <c r="BH137" s="238">
        <f>IF(O137="sníž. přenesená",K137,0)</f>
        <v>0</v>
      </c>
      <c r="BI137" s="238">
        <f>IF(O137="nulová",K137,0)</f>
        <v>0</v>
      </c>
      <c r="BJ137" s="14" t="s">
        <v>84</v>
      </c>
      <c r="BK137" s="238">
        <f>ROUND(P137*H137,2)</f>
        <v>0</v>
      </c>
      <c r="BL137" s="14" t="s">
        <v>143</v>
      </c>
      <c r="BM137" s="237" t="s">
        <v>152</v>
      </c>
    </row>
    <row r="138" s="2" customFormat="1" ht="21.75" customHeight="1">
      <c r="A138" s="35"/>
      <c r="B138" s="36"/>
      <c r="C138" s="224" t="s">
        <v>143</v>
      </c>
      <c r="D138" s="224" t="s">
        <v>139</v>
      </c>
      <c r="E138" s="225" t="s">
        <v>153</v>
      </c>
      <c r="F138" s="226" t="s">
        <v>154</v>
      </c>
      <c r="G138" s="227" t="s">
        <v>147</v>
      </c>
      <c r="H138" s="228">
        <v>36.631999999999998</v>
      </c>
      <c r="I138" s="229"/>
      <c r="J138" s="229"/>
      <c r="K138" s="230">
        <f>ROUND(P138*H138,2)</f>
        <v>0</v>
      </c>
      <c r="L138" s="231"/>
      <c r="M138" s="41"/>
      <c r="N138" s="232" t="s">
        <v>1</v>
      </c>
      <c r="O138" s="233" t="s">
        <v>40</v>
      </c>
      <c r="P138" s="234">
        <f>I138+J138</f>
        <v>0</v>
      </c>
      <c r="Q138" s="234">
        <f>ROUND(I138*H138,2)</f>
        <v>0</v>
      </c>
      <c r="R138" s="234">
        <f>ROUND(J138*H138,2)</f>
        <v>0</v>
      </c>
      <c r="S138" s="88"/>
      <c r="T138" s="235">
        <f>S138*H138</f>
        <v>0</v>
      </c>
      <c r="U138" s="235">
        <v>0</v>
      </c>
      <c r="V138" s="235">
        <f>U138*H138</f>
        <v>0</v>
      </c>
      <c r="W138" s="235">
        <v>0</v>
      </c>
      <c r="X138" s="236">
        <f>W138*H138</f>
        <v>0</v>
      </c>
      <c r="Y138" s="35"/>
      <c r="Z138" s="35"/>
      <c r="AA138" s="35"/>
      <c r="AB138" s="35"/>
      <c r="AC138" s="35"/>
      <c r="AD138" s="35"/>
      <c r="AE138" s="35"/>
      <c r="AR138" s="237" t="s">
        <v>143</v>
      </c>
      <c r="AT138" s="237" t="s">
        <v>139</v>
      </c>
      <c r="AU138" s="237" t="s">
        <v>86</v>
      </c>
      <c r="AY138" s="14" t="s">
        <v>137</v>
      </c>
      <c r="BE138" s="238">
        <f>IF(O138="základní",K138,0)</f>
        <v>0</v>
      </c>
      <c r="BF138" s="238">
        <f>IF(O138="snížená",K138,0)</f>
        <v>0</v>
      </c>
      <c r="BG138" s="238">
        <f>IF(O138="zákl. přenesená",K138,0)</f>
        <v>0</v>
      </c>
      <c r="BH138" s="238">
        <f>IF(O138="sníž. přenesená",K138,0)</f>
        <v>0</v>
      </c>
      <c r="BI138" s="238">
        <f>IF(O138="nulová",K138,0)</f>
        <v>0</v>
      </c>
      <c r="BJ138" s="14" t="s">
        <v>84</v>
      </c>
      <c r="BK138" s="238">
        <f>ROUND(P138*H138,2)</f>
        <v>0</v>
      </c>
      <c r="BL138" s="14" t="s">
        <v>143</v>
      </c>
      <c r="BM138" s="237" t="s">
        <v>155</v>
      </c>
    </row>
    <row r="139" s="2" customFormat="1" ht="33" customHeight="1">
      <c r="A139" s="35"/>
      <c r="B139" s="36"/>
      <c r="C139" s="224" t="s">
        <v>156</v>
      </c>
      <c r="D139" s="224" t="s">
        <v>139</v>
      </c>
      <c r="E139" s="225" t="s">
        <v>157</v>
      </c>
      <c r="F139" s="226" t="s">
        <v>158</v>
      </c>
      <c r="G139" s="227" t="s">
        <v>147</v>
      </c>
      <c r="H139" s="228">
        <v>24.210999999999999</v>
      </c>
      <c r="I139" s="229"/>
      <c r="J139" s="229"/>
      <c r="K139" s="230">
        <f>ROUND(P139*H139,2)</f>
        <v>0</v>
      </c>
      <c r="L139" s="231"/>
      <c r="M139" s="41"/>
      <c r="N139" s="232" t="s">
        <v>1</v>
      </c>
      <c r="O139" s="233" t="s">
        <v>40</v>
      </c>
      <c r="P139" s="234">
        <f>I139+J139</f>
        <v>0</v>
      </c>
      <c r="Q139" s="234">
        <f>ROUND(I139*H139,2)</f>
        <v>0</v>
      </c>
      <c r="R139" s="234">
        <f>ROUND(J139*H139,2)</f>
        <v>0</v>
      </c>
      <c r="S139" s="88"/>
      <c r="T139" s="235">
        <f>S139*H139</f>
        <v>0</v>
      </c>
      <c r="U139" s="235">
        <v>0</v>
      </c>
      <c r="V139" s="235">
        <f>U139*H139</f>
        <v>0</v>
      </c>
      <c r="W139" s="235">
        <v>0</v>
      </c>
      <c r="X139" s="236">
        <f>W139*H139</f>
        <v>0</v>
      </c>
      <c r="Y139" s="35"/>
      <c r="Z139" s="35"/>
      <c r="AA139" s="35"/>
      <c r="AB139" s="35"/>
      <c r="AC139" s="35"/>
      <c r="AD139" s="35"/>
      <c r="AE139" s="35"/>
      <c r="AR139" s="237" t="s">
        <v>143</v>
      </c>
      <c r="AT139" s="237" t="s">
        <v>139</v>
      </c>
      <c r="AU139" s="237" t="s">
        <v>86</v>
      </c>
      <c r="AY139" s="14" t="s">
        <v>137</v>
      </c>
      <c r="BE139" s="238">
        <f>IF(O139="základní",K139,0)</f>
        <v>0</v>
      </c>
      <c r="BF139" s="238">
        <f>IF(O139="snížená",K139,0)</f>
        <v>0</v>
      </c>
      <c r="BG139" s="238">
        <f>IF(O139="zákl. přenesená",K139,0)</f>
        <v>0</v>
      </c>
      <c r="BH139" s="238">
        <f>IF(O139="sníž. přenesená",K139,0)</f>
        <v>0</v>
      </c>
      <c r="BI139" s="238">
        <f>IF(O139="nulová",K139,0)</f>
        <v>0</v>
      </c>
      <c r="BJ139" s="14" t="s">
        <v>84</v>
      </c>
      <c r="BK139" s="238">
        <f>ROUND(P139*H139,2)</f>
        <v>0</v>
      </c>
      <c r="BL139" s="14" t="s">
        <v>143</v>
      </c>
      <c r="BM139" s="237" t="s">
        <v>159</v>
      </c>
    </row>
    <row r="140" s="2" customFormat="1" ht="21.75" customHeight="1">
      <c r="A140" s="35"/>
      <c r="B140" s="36"/>
      <c r="C140" s="224" t="s">
        <v>160</v>
      </c>
      <c r="D140" s="224" t="s">
        <v>139</v>
      </c>
      <c r="E140" s="225" t="s">
        <v>161</v>
      </c>
      <c r="F140" s="226" t="s">
        <v>162</v>
      </c>
      <c r="G140" s="227" t="s">
        <v>163</v>
      </c>
      <c r="H140" s="228">
        <v>43.579999999999998</v>
      </c>
      <c r="I140" s="229"/>
      <c r="J140" s="229"/>
      <c r="K140" s="230">
        <f>ROUND(P140*H140,2)</f>
        <v>0</v>
      </c>
      <c r="L140" s="231"/>
      <c r="M140" s="41"/>
      <c r="N140" s="232" t="s">
        <v>1</v>
      </c>
      <c r="O140" s="233" t="s">
        <v>40</v>
      </c>
      <c r="P140" s="234">
        <f>I140+J140</f>
        <v>0</v>
      </c>
      <c r="Q140" s="234">
        <f>ROUND(I140*H140,2)</f>
        <v>0</v>
      </c>
      <c r="R140" s="234">
        <f>ROUND(J140*H140,2)</f>
        <v>0</v>
      </c>
      <c r="S140" s="88"/>
      <c r="T140" s="235">
        <f>S140*H140</f>
        <v>0</v>
      </c>
      <c r="U140" s="235">
        <v>0</v>
      </c>
      <c r="V140" s="235">
        <f>U140*H140</f>
        <v>0</v>
      </c>
      <c r="W140" s="235">
        <v>0</v>
      </c>
      <c r="X140" s="236">
        <f>W140*H140</f>
        <v>0</v>
      </c>
      <c r="Y140" s="35"/>
      <c r="Z140" s="35"/>
      <c r="AA140" s="35"/>
      <c r="AB140" s="35"/>
      <c r="AC140" s="35"/>
      <c r="AD140" s="35"/>
      <c r="AE140" s="35"/>
      <c r="AR140" s="237" t="s">
        <v>143</v>
      </c>
      <c r="AT140" s="237" t="s">
        <v>139</v>
      </c>
      <c r="AU140" s="237" t="s">
        <v>86</v>
      </c>
      <c r="AY140" s="14" t="s">
        <v>137</v>
      </c>
      <c r="BE140" s="238">
        <f>IF(O140="základní",K140,0)</f>
        <v>0</v>
      </c>
      <c r="BF140" s="238">
        <f>IF(O140="snížená",K140,0)</f>
        <v>0</v>
      </c>
      <c r="BG140" s="238">
        <f>IF(O140="zákl. přenesená",K140,0)</f>
        <v>0</v>
      </c>
      <c r="BH140" s="238">
        <f>IF(O140="sníž. přenesená",K140,0)</f>
        <v>0</v>
      </c>
      <c r="BI140" s="238">
        <f>IF(O140="nulová",K140,0)</f>
        <v>0</v>
      </c>
      <c r="BJ140" s="14" t="s">
        <v>84</v>
      </c>
      <c r="BK140" s="238">
        <f>ROUND(P140*H140,2)</f>
        <v>0</v>
      </c>
      <c r="BL140" s="14" t="s">
        <v>143</v>
      </c>
      <c r="BM140" s="237" t="s">
        <v>164</v>
      </c>
    </row>
    <row r="141" s="2" customFormat="1" ht="16.5" customHeight="1">
      <c r="A141" s="35"/>
      <c r="B141" s="36"/>
      <c r="C141" s="224" t="s">
        <v>165</v>
      </c>
      <c r="D141" s="224" t="s">
        <v>139</v>
      </c>
      <c r="E141" s="225" t="s">
        <v>166</v>
      </c>
      <c r="F141" s="226" t="s">
        <v>167</v>
      </c>
      <c r="G141" s="227" t="s">
        <v>147</v>
      </c>
      <c r="H141" s="228">
        <v>6.0199999999999996</v>
      </c>
      <c r="I141" s="229"/>
      <c r="J141" s="229"/>
      <c r="K141" s="230">
        <f>ROUND(P141*H141,2)</f>
        <v>0</v>
      </c>
      <c r="L141" s="231"/>
      <c r="M141" s="41"/>
      <c r="N141" s="232" t="s">
        <v>1</v>
      </c>
      <c r="O141" s="233" t="s">
        <v>40</v>
      </c>
      <c r="P141" s="234">
        <f>I141+J141</f>
        <v>0</v>
      </c>
      <c r="Q141" s="234">
        <f>ROUND(I141*H141,2)</f>
        <v>0</v>
      </c>
      <c r="R141" s="234">
        <f>ROUND(J141*H141,2)</f>
        <v>0</v>
      </c>
      <c r="S141" s="88"/>
      <c r="T141" s="235">
        <f>S141*H141</f>
        <v>0</v>
      </c>
      <c r="U141" s="235">
        <v>0</v>
      </c>
      <c r="V141" s="235">
        <f>U141*H141</f>
        <v>0</v>
      </c>
      <c r="W141" s="235">
        <v>0</v>
      </c>
      <c r="X141" s="236">
        <f>W141*H141</f>
        <v>0</v>
      </c>
      <c r="Y141" s="35"/>
      <c r="Z141" s="35"/>
      <c r="AA141" s="35"/>
      <c r="AB141" s="35"/>
      <c r="AC141" s="35"/>
      <c r="AD141" s="35"/>
      <c r="AE141" s="35"/>
      <c r="AR141" s="237" t="s">
        <v>143</v>
      </c>
      <c r="AT141" s="237" t="s">
        <v>139</v>
      </c>
      <c r="AU141" s="237" t="s">
        <v>86</v>
      </c>
      <c r="AY141" s="14" t="s">
        <v>137</v>
      </c>
      <c r="BE141" s="238">
        <f>IF(O141="základní",K141,0)</f>
        <v>0</v>
      </c>
      <c r="BF141" s="238">
        <f>IF(O141="snížená",K141,0)</f>
        <v>0</v>
      </c>
      <c r="BG141" s="238">
        <f>IF(O141="zákl. přenesená",K141,0)</f>
        <v>0</v>
      </c>
      <c r="BH141" s="238">
        <f>IF(O141="sníž. přenesená",K141,0)</f>
        <v>0</v>
      </c>
      <c r="BI141" s="238">
        <f>IF(O141="nulová",K141,0)</f>
        <v>0</v>
      </c>
      <c r="BJ141" s="14" t="s">
        <v>84</v>
      </c>
      <c r="BK141" s="238">
        <f>ROUND(P141*H141,2)</f>
        <v>0</v>
      </c>
      <c r="BL141" s="14" t="s">
        <v>143</v>
      </c>
      <c r="BM141" s="237" t="s">
        <v>168</v>
      </c>
    </row>
    <row r="142" s="2" customFormat="1" ht="21.75" customHeight="1">
      <c r="A142" s="35"/>
      <c r="B142" s="36"/>
      <c r="C142" s="224" t="s">
        <v>169</v>
      </c>
      <c r="D142" s="224" t="s">
        <v>139</v>
      </c>
      <c r="E142" s="225" t="s">
        <v>170</v>
      </c>
      <c r="F142" s="226" t="s">
        <v>171</v>
      </c>
      <c r="G142" s="227" t="s">
        <v>147</v>
      </c>
      <c r="H142" s="228">
        <v>34.210000000000001</v>
      </c>
      <c r="I142" s="229"/>
      <c r="J142" s="229"/>
      <c r="K142" s="230">
        <f>ROUND(P142*H142,2)</f>
        <v>0</v>
      </c>
      <c r="L142" s="231"/>
      <c r="M142" s="41"/>
      <c r="N142" s="232" t="s">
        <v>1</v>
      </c>
      <c r="O142" s="233" t="s">
        <v>40</v>
      </c>
      <c r="P142" s="234">
        <f>I142+J142</f>
        <v>0</v>
      </c>
      <c r="Q142" s="234">
        <f>ROUND(I142*H142,2)</f>
        <v>0</v>
      </c>
      <c r="R142" s="234">
        <f>ROUND(J142*H142,2)</f>
        <v>0</v>
      </c>
      <c r="S142" s="88"/>
      <c r="T142" s="235">
        <f>S142*H142</f>
        <v>0</v>
      </c>
      <c r="U142" s="235">
        <v>0</v>
      </c>
      <c r="V142" s="235">
        <f>U142*H142</f>
        <v>0</v>
      </c>
      <c r="W142" s="235">
        <v>0</v>
      </c>
      <c r="X142" s="236">
        <f>W142*H142</f>
        <v>0</v>
      </c>
      <c r="Y142" s="35"/>
      <c r="Z142" s="35"/>
      <c r="AA142" s="35"/>
      <c r="AB142" s="35"/>
      <c r="AC142" s="35"/>
      <c r="AD142" s="35"/>
      <c r="AE142" s="35"/>
      <c r="AR142" s="237" t="s">
        <v>143</v>
      </c>
      <c r="AT142" s="237" t="s">
        <v>139</v>
      </c>
      <c r="AU142" s="237" t="s">
        <v>86</v>
      </c>
      <c r="AY142" s="14" t="s">
        <v>137</v>
      </c>
      <c r="BE142" s="238">
        <f>IF(O142="základní",K142,0)</f>
        <v>0</v>
      </c>
      <c r="BF142" s="238">
        <f>IF(O142="snížená",K142,0)</f>
        <v>0</v>
      </c>
      <c r="BG142" s="238">
        <f>IF(O142="zákl. přenesená",K142,0)</f>
        <v>0</v>
      </c>
      <c r="BH142" s="238">
        <f>IF(O142="sníž. přenesená",K142,0)</f>
        <v>0</v>
      </c>
      <c r="BI142" s="238">
        <f>IF(O142="nulová",K142,0)</f>
        <v>0</v>
      </c>
      <c r="BJ142" s="14" t="s">
        <v>84</v>
      </c>
      <c r="BK142" s="238">
        <f>ROUND(P142*H142,2)</f>
        <v>0</v>
      </c>
      <c r="BL142" s="14" t="s">
        <v>143</v>
      </c>
      <c r="BM142" s="237" t="s">
        <v>172</v>
      </c>
    </row>
    <row r="143" s="2" customFormat="1" ht="16.5" customHeight="1">
      <c r="A143" s="35"/>
      <c r="B143" s="36"/>
      <c r="C143" s="239" t="s">
        <v>173</v>
      </c>
      <c r="D143" s="239" t="s">
        <v>174</v>
      </c>
      <c r="E143" s="240" t="s">
        <v>175</v>
      </c>
      <c r="F143" s="241" t="s">
        <v>176</v>
      </c>
      <c r="G143" s="242" t="s">
        <v>163</v>
      </c>
      <c r="H143" s="243">
        <v>4.46</v>
      </c>
      <c r="I143" s="244"/>
      <c r="J143" s="245"/>
      <c r="K143" s="246">
        <f>ROUND(P143*H143,2)</f>
        <v>0</v>
      </c>
      <c r="L143" s="245"/>
      <c r="M143" s="247"/>
      <c r="N143" s="248" t="s">
        <v>1</v>
      </c>
      <c r="O143" s="233" t="s">
        <v>40</v>
      </c>
      <c r="P143" s="234">
        <f>I143+J143</f>
        <v>0</v>
      </c>
      <c r="Q143" s="234">
        <f>ROUND(I143*H143,2)</f>
        <v>0</v>
      </c>
      <c r="R143" s="234">
        <f>ROUND(J143*H143,2)</f>
        <v>0</v>
      </c>
      <c r="S143" s="88"/>
      <c r="T143" s="235">
        <f>S143*H143</f>
        <v>0</v>
      </c>
      <c r="U143" s="235">
        <v>1</v>
      </c>
      <c r="V143" s="235">
        <f>U143*H143</f>
        <v>4.46</v>
      </c>
      <c r="W143" s="235">
        <v>0</v>
      </c>
      <c r="X143" s="236">
        <f>W143*H143</f>
        <v>0</v>
      </c>
      <c r="Y143" s="35"/>
      <c r="Z143" s="35"/>
      <c r="AA143" s="35"/>
      <c r="AB143" s="35"/>
      <c r="AC143" s="35"/>
      <c r="AD143" s="35"/>
      <c r="AE143" s="35"/>
      <c r="AR143" s="237" t="s">
        <v>169</v>
      </c>
      <c r="AT143" s="237" t="s">
        <v>174</v>
      </c>
      <c r="AU143" s="237" t="s">
        <v>86</v>
      </c>
      <c r="AY143" s="14" t="s">
        <v>137</v>
      </c>
      <c r="BE143" s="238">
        <f>IF(O143="základní",K143,0)</f>
        <v>0</v>
      </c>
      <c r="BF143" s="238">
        <f>IF(O143="snížená",K143,0)</f>
        <v>0</v>
      </c>
      <c r="BG143" s="238">
        <f>IF(O143="zákl. přenesená",K143,0)</f>
        <v>0</v>
      </c>
      <c r="BH143" s="238">
        <f>IF(O143="sníž. přenesená",K143,0)</f>
        <v>0</v>
      </c>
      <c r="BI143" s="238">
        <f>IF(O143="nulová",K143,0)</f>
        <v>0</v>
      </c>
      <c r="BJ143" s="14" t="s">
        <v>84</v>
      </c>
      <c r="BK143" s="238">
        <f>ROUND(P143*H143,2)</f>
        <v>0</v>
      </c>
      <c r="BL143" s="14" t="s">
        <v>143</v>
      </c>
      <c r="BM143" s="237" t="s">
        <v>177</v>
      </c>
    </row>
    <row r="144" s="2" customFormat="1" ht="16.5" customHeight="1">
      <c r="A144" s="35"/>
      <c r="B144" s="36"/>
      <c r="C144" s="239" t="s">
        <v>178</v>
      </c>
      <c r="D144" s="239" t="s">
        <v>174</v>
      </c>
      <c r="E144" s="240" t="s">
        <v>179</v>
      </c>
      <c r="F144" s="241" t="s">
        <v>180</v>
      </c>
      <c r="G144" s="242" t="s">
        <v>163</v>
      </c>
      <c r="H144" s="243">
        <v>18.859999999999999</v>
      </c>
      <c r="I144" s="244"/>
      <c r="J144" s="245"/>
      <c r="K144" s="246">
        <f>ROUND(P144*H144,2)</f>
        <v>0</v>
      </c>
      <c r="L144" s="245"/>
      <c r="M144" s="247"/>
      <c r="N144" s="248" t="s">
        <v>1</v>
      </c>
      <c r="O144" s="233" t="s">
        <v>40</v>
      </c>
      <c r="P144" s="234">
        <f>I144+J144</f>
        <v>0</v>
      </c>
      <c r="Q144" s="234">
        <f>ROUND(I144*H144,2)</f>
        <v>0</v>
      </c>
      <c r="R144" s="234">
        <f>ROUND(J144*H144,2)</f>
        <v>0</v>
      </c>
      <c r="S144" s="88"/>
      <c r="T144" s="235">
        <f>S144*H144</f>
        <v>0</v>
      </c>
      <c r="U144" s="235">
        <v>1</v>
      </c>
      <c r="V144" s="235">
        <f>U144*H144</f>
        <v>18.859999999999999</v>
      </c>
      <c r="W144" s="235">
        <v>0</v>
      </c>
      <c r="X144" s="236">
        <f>W144*H144</f>
        <v>0</v>
      </c>
      <c r="Y144" s="35"/>
      <c r="Z144" s="35"/>
      <c r="AA144" s="35"/>
      <c r="AB144" s="35"/>
      <c r="AC144" s="35"/>
      <c r="AD144" s="35"/>
      <c r="AE144" s="35"/>
      <c r="AR144" s="237" t="s">
        <v>169</v>
      </c>
      <c r="AT144" s="237" t="s">
        <v>174</v>
      </c>
      <c r="AU144" s="237" t="s">
        <v>86</v>
      </c>
      <c r="AY144" s="14" t="s">
        <v>137</v>
      </c>
      <c r="BE144" s="238">
        <f>IF(O144="základní",K144,0)</f>
        <v>0</v>
      </c>
      <c r="BF144" s="238">
        <f>IF(O144="snížená",K144,0)</f>
        <v>0</v>
      </c>
      <c r="BG144" s="238">
        <f>IF(O144="zákl. přenesená",K144,0)</f>
        <v>0</v>
      </c>
      <c r="BH144" s="238">
        <f>IF(O144="sníž. přenesená",K144,0)</f>
        <v>0</v>
      </c>
      <c r="BI144" s="238">
        <f>IF(O144="nulová",K144,0)</f>
        <v>0</v>
      </c>
      <c r="BJ144" s="14" t="s">
        <v>84</v>
      </c>
      <c r="BK144" s="238">
        <f>ROUND(P144*H144,2)</f>
        <v>0</v>
      </c>
      <c r="BL144" s="14" t="s">
        <v>143</v>
      </c>
      <c r="BM144" s="237" t="s">
        <v>181</v>
      </c>
    </row>
    <row r="145" s="2" customFormat="1" ht="21.75" customHeight="1">
      <c r="A145" s="35"/>
      <c r="B145" s="36"/>
      <c r="C145" s="224" t="s">
        <v>182</v>
      </c>
      <c r="D145" s="224" t="s">
        <v>139</v>
      </c>
      <c r="E145" s="225" t="s">
        <v>183</v>
      </c>
      <c r="F145" s="226" t="s">
        <v>184</v>
      </c>
      <c r="G145" s="227" t="s">
        <v>147</v>
      </c>
      <c r="H145" s="228">
        <v>24.780000000000001</v>
      </c>
      <c r="I145" s="229"/>
      <c r="J145" s="229"/>
      <c r="K145" s="230">
        <f>ROUND(P145*H145,2)</f>
        <v>0</v>
      </c>
      <c r="L145" s="231"/>
      <c r="M145" s="41"/>
      <c r="N145" s="232" t="s">
        <v>1</v>
      </c>
      <c r="O145" s="233" t="s">
        <v>40</v>
      </c>
      <c r="P145" s="234">
        <f>I145+J145</f>
        <v>0</v>
      </c>
      <c r="Q145" s="234">
        <f>ROUND(I145*H145,2)</f>
        <v>0</v>
      </c>
      <c r="R145" s="234">
        <f>ROUND(J145*H145,2)</f>
        <v>0</v>
      </c>
      <c r="S145" s="88"/>
      <c r="T145" s="235">
        <f>S145*H145</f>
        <v>0</v>
      </c>
      <c r="U145" s="235">
        <v>0</v>
      </c>
      <c r="V145" s="235">
        <f>U145*H145</f>
        <v>0</v>
      </c>
      <c r="W145" s="235">
        <v>0</v>
      </c>
      <c r="X145" s="236">
        <f>W145*H145</f>
        <v>0</v>
      </c>
      <c r="Y145" s="35"/>
      <c r="Z145" s="35"/>
      <c r="AA145" s="35"/>
      <c r="AB145" s="35"/>
      <c r="AC145" s="35"/>
      <c r="AD145" s="35"/>
      <c r="AE145" s="35"/>
      <c r="AR145" s="237" t="s">
        <v>143</v>
      </c>
      <c r="AT145" s="237" t="s">
        <v>139</v>
      </c>
      <c r="AU145" s="237" t="s">
        <v>86</v>
      </c>
      <c r="AY145" s="14" t="s">
        <v>137</v>
      </c>
      <c r="BE145" s="238">
        <f>IF(O145="základní",K145,0)</f>
        <v>0</v>
      </c>
      <c r="BF145" s="238">
        <f>IF(O145="snížená",K145,0)</f>
        <v>0</v>
      </c>
      <c r="BG145" s="238">
        <f>IF(O145="zákl. přenesená",K145,0)</f>
        <v>0</v>
      </c>
      <c r="BH145" s="238">
        <f>IF(O145="sníž. přenesená",K145,0)</f>
        <v>0</v>
      </c>
      <c r="BI145" s="238">
        <f>IF(O145="nulová",K145,0)</f>
        <v>0</v>
      </c>
      <c r="BJ145" s="14" t="s">
        <v>84</v>
      </c>
      <c r="BK145" s="238">
        <f>ROUND(P145*H145,2)</f>
        <v>0</v>
      </c>
      <c r="BL145" s="14" t="s">
        <v>143</v>
      </c>
      <c r="BM145" s="237" t="s">
        <v>185</v>
      </c>
    </row>
    <row r="146" s="2" customFormat="1" ht="21.75" customHeight="1">
      <c r="A146" s="35"/>
      <c r="B146" s="36"/>
      <c r="C146" s="224" t="s">
        <v>186</v>
      </c>
      <c r="D146" s="224" t="s">
        <v>139</v>
      </c>
      <c r="E146" s="225" t="s">
        <v>187</v>
      </c>
      <c r="F146" s="226" t="s">
        <v>188</v>
      </c>
      <c r="G146" s="227" t="s">
        <v>142</v>
      </c>
      <c r="H146" s="228">
        <v>30.100000000000001</v>
      </c>
      <c r="I146" s="229"/>
      <c r="J146" s="229"/>
      <c r="K146" s="230">
        <f>ROUND(P146*H146,2)</f>
        <v>0</v>
      </c>
      <c r="L146" s="231"/>
      <c r="M146" s="41"/>
      <c r="N146" s="232" t="s">
        <v>1</v>
      </c>
      <c r="O146" s="233" t="s">
        <v>40</v>
      </c>
      <c r="P146" s="234">
        <f>I146+J146</f>
        <v>0</v>
      </c>
      <c r="Q146" s="234">
        <f>ROUND(I146*H146,2)</f>
        <v>0</v>
      </c>
      <c r="R146" s="234">
        <f>ROUND(J146*H146,2)</f>
        <v>0</v>
      </c>
      <c r="S146" s="88"/>
      <c r="T146" s="235">
        <f>S146*H146</f>
        <v>0</v>
      </c>
      <c r="U146" s="235">
        <v>0</v>
      </c>
      <c r="V146" s="235">
        <f>U146*H146</f>
        <v>0</v>
      </c>
      <c r="W146" s="235">
        <v>0</v>
      </c>
      <c r="X146" s="236">
        <f>W146*H146</f>
        <v>0</v>
      </c>
      <c r="Y146" s="35"/>
      <c r="Z146" s="35"/>
      <c r="AA146" s="35"/>
      <c r="AB146" s="35"/>
      <c r="AC146" s="35"/>
      <c r="AD146" s="35"/>
      <c r="AE146" s="35"/>
      <c r="AR146" s="237" t="s">
        <v>143</v>
      </c>
      <c r="AT146" s="237" t="s">
        <v>139</v>
      </c>
      <c r="AU146" s="237" t="s">
        <v>86</v>
      </c>
      <c r="AY146" s="14" t="s">
        <v>137</v>
      </c>
      <c r="BE146" s="238">
        <f>IF(O146="základní",K146,0)</f>
        <v>0</v>
      </c>
      <c r="BF146" s="238">
        <f>IF(O146="snížená",K146,0)</f>
        <v>0</v>
      </c>
      <c r="BG146" s="238">
        <f>IF(O146="zákl. přenesená",K146,0)</f>
        <v>0</v>
      </c>
      <c r="BH146" s="238">
        <f>IF(O146="sníž. přenesená",K146,0)</f>
        <v>0</v>
      </c>
      <c r="BI146" s="238">
        <f>IF(O146="nulová",K146,0)</f>
        <v>0</v>
      </c>
      <c r="BJ146" s="14" t="s">
        <v>84</v>
      </c>
      <c r="BK146" s="238">
        <f>ROUND(P146*H146,2)</f>
        <v>0</v>
      </c>
      <c r="BL146" s="14" t="s">
        <v>143</v>
      </c>
      <c r="BM146" s="237" t="s">
        <v>189</v>
      </c>
    </row>
    <row r="147" s="2" customFormat="1" ht="21.75" customHeight="1">
      <c r="A147" s="35"/>
      <c r="B147" s="36"/>
      <c r="C147" s="224" t="s">
        <v>190</v>
      </c>
      <c r="D147" s="224" t="s">
        <v>139</v>
      </c>
      <c r="E147" s="225" t="s">
        <v>191</v>
      </c>
      <c r="F147" s="226" t="s">
        <v>192</v>
      </c>
      <c r="G147" s="227" t="s">
        <v>142</v>
      </c>
      <c r="H147" s="228">
        <v>30.100000000000001</v>
      </c>
      <c r="I147" s="229"/>
      <c r="J147" s="229"/>
      <c r="K147" s="230">
        <f>ROUND(P147*H147,2)</f>
        <v>0</v>
      </c>
      <c r="L147" s="231"/>
      <c r="M147" s="41"/>
      <c r="N147" s="232" t="s">
        <v>1</v>
      </c>
      <c r="O147" s="233" t="s">
        <v>40</v>
      </c>
      <c r="P147" s="234">
        <f>I147+J147</f>
        <v>0</v>
      </c>
      <c r="Q147" s="234">
        <f>ROUND(I147*H147,2)</f>
        <v>0</v>
      </c>
      <c r="R147" s="234">
        <f>ROUND(J147*H147,2)</f>
        <v>0</v>
      </c>
      <c r="S147" s="88"/>
      <c r="T147" s="235">
        <f>S147*H147</f>
        <v>0</v>
      </c>
      <c r="U147" s="235">
        <v>0</v>
      </c>
      <c r="V147" s="235">
        <f>U147*H147</f>
        <v>0</v>
      </c>
      <c r="W147" s="235">
        <v>0</v>
      </c>
      <c r="X147" s="236">
        <f>W147*H147</f>
        <v>0</v>
      </c>
      <c r="Y147" s="35"/>
      <c r="Z147" s="35"/>
      <c r="AA147" s="35"/>
      <c r="AB147" s="35"/>
      <c r="AC147" s="35"/>
      <c r="AD147" s="35"/>
      <c r="AE147" s="35"/>
      <c r="AR147" s="237" t="s">
        <v>143</v>
      </c>
      <c r="AT147" s="237" t="s">
        <v>139</v>
      </c>
      <c r="AU147" s="237" t="s">
        <v>86</v>
      </c>
      <c r="AY147" s="14" t="s">
        <v>137</v>
      </c>
      <c r="BE147" s="238">
        <f>IF(O147="základní",K147,0)</f>
        <v>0</v>
      </c>
      <c r="BF147" s="238">
        <f>IF(O147="snížená",K147,0)</f>
        <v>0</v>
      </c>
      <c r="BG147" s="238">
        <f>IF(O147="zákl. přenesená",K147,0)</f>
        <v>0</v>
      </c>
      <c r="BH147" s="238">
        <f>IF(O147="sníž. přenesená",K147,0)</f>
        <v>0</v>
      </c>
      <c r="BI147" s="238">
        <f>IF(O147="nulová",K147,0)</f>
        <v>0</v>
      </c>
      <c r="BJ147" s="14" t="s">
        <v>84</v>
      </c>
      <c r="BK147" s="238">
        <f>ROUND(P147*H147,2)</f>
        <v>0</v>
      </c>
      <c r="BL147" s="14" t="s">
        <v>143</v>
      </c>
      <c r="BM147" s="237" t="s">
        <v>193</v>
      </c>
    </row>
    <row r="148" s="2" customFormat="1" ht="16.5" customHeight="1">
      <c r="A148" s="35"/>
      <c r="B148" s="36"/>
      <c r="C148" s="239" t="s">
        <v>194</v>
      </c>
      <c r="D148" s="239" t="s">
        <v>174</v>
      </c>
      <c r="E148" s="240" t="s">
        <v>195</v>
      </c>
      <c r="F148" s="241" t="s">
        <v>196</v>
      </c>
      <c r="G148" s="242" t="s">
        <v>197</v>
      </c>
      <c r="H148" s="243">
        <v>0.45200000000000001</v>
      </c>
      <c r="I148" s="244"/>
      <c r="J148" s="245"/>
      <c r="K148" s="246">
        <f>ROUND(P148*H148,2)</f>
        <v>0</v>
      </c>
      <c r="L148" s="245"/>
      <c r="M148" s="247"/>
      <c r="N148" s="248" t="s">
        <v>1</v>
      </c>
      <c r="O148" s="233" t="s">
        <v>40</v>
      </c>
      <c r="P148" s="234">
        <f>I148+J148</f>
        <v>0</v>
      </c>
      <c r="Q148" s="234">
        <f>ROUND(I148*H148,2)</f>
        <v>0</v>
      </c>
      <c r="R148" s="234">
        <f>ROUND(J148*H148,2)</f>
        <v>0</v>
      </c>
      <c r="S148" s="88"/>
      <c r="T148" s="235">
        <f>S148*H148</f>
        <v>0</v>
      </c>
      <c r="U148" s="235">
        <v>0.001</v>
      </c>
      <c r="V148" s="235">
        <f>U148*H148</f>
        <v>0.00045200000000000004</v>
      </c>
      <c r="W148" s="235">
        <v>0</v>
      </c>
      <c r="X148" s="236">
        <f>W148*H148</f>
        <v>0</v>
      </c>
      <c r="Y148" s="35"/>
      <c r="Z148" s="35"/>
      <c r="AA148" s="35"/>
      <c r="AB148" s="35"/>
      <c r="AC148" s="35"/>
      <c r="AD148" s="35"/>
      <c r="AE148" s="35"/>
      <c r="AR148" s="237" t="s">
        <v>169</v>
      </c>
      <c r="AT148" s="237" t="s">
        <v>174</v>
      </c>
      <c r="AU148" s="237" t="s">
        <v>86</v>
      </c>
      <c r="AY148" s="14" t="s">
        <v>137</v>
      </c>
      <c r="BE148" s="238">
        <f>IF(O148="základní",K148,0)</f>
        <v>0</v>
      </c>
      <c r="BF148" s="238">
        <f>IF(O148="snížená",K148,0)</f>
        <v>0</v>
      </c>
      <c r="BG148" s="238">
        <f>IF(O148="zákl. přenesená",K148,0)</f>
        <v>0</v>
      </c>
      <c r="BH148" s="238">
        <f>IF(O148="sníž. přenesená",K148,0)</f>
        <v>0</v>
      </c>
      <c r="BI148" s="238">
        <f>IF(O148="nulová",K148,0)</f>
        <v>0</v>
      </c>
      <c r="BJ148" s="14" t="s">
        <v>84</v>
      </c>
      <c r="BK148" s="238">
        <f>ROUND(P148*H148,2)</f>
        <v>0</v>
      </c>
      <c r="BL148" s="14" t="s">
        <v>143</v>
      </c>
      <c r="BM148" s="237" t="s">
        <v>198</v>
      </c>
    </row>
    <row r="149" s="12" customFormat="1" ht="22.8" customHeight="1">
      <c r="A149" s="12"/>
      <c r="B149" s="207"/>
      <c r="C149" s="208"/>
      <c r="D149" s="209" t="s">
        <v>76</v>
      </c>
      <c r="E149" s="222" t="s">
        <v>86</v>
      </c>
      <c r="F149" s="222" t="s">
        <v>199</v>
      </c>
      <c r="G149" s="208"/>
      <c r="H149" s="208"/>
      <c r="I149" s="211"/>
      <c r="J149" s="211"/>
      <c r="K149" s="223">
        <f>BK149</f>
        <v>0</v>
      </c>
      <c r="L149" s="208"/>
      <c r="M149" s="213"/>
      <c r="N149" s="214"/>
      <c r="O149" s="215"/>
      <c r="P149" s="215"/>
      <c r="Q149" s="216">
        <f>SUM(Q150:Q158)</f>
        <v>0</v>
      </c>
      <c r="R149" s="216">
        <f>SUM(R150:R158)</f>
        <v>0</v>
      </c>
      <c r="S149" s="215"/>
      <c r="T149" s="217">
        <f>SUM(T150:T158)</f>
        <v>0</v>
      </c>
      <c r="U149" s="215"/>
      <c r="V149" s="217">
        <f>SUM(V150:V158)</f>
        <v>5.9747736199999997</v>
      </c>
      <c r="W149" s="215"/>
      <c r="X149" s="218">
        <f>SUM(X150:X158)</f>
        <v>0</v>
      </c>
      <c r="Y149" s="12"/>
      <c r="Z149" s="12"/>
      <c r="AA149" s="12"/>
      <c r="AB149" s="12"/>
      <c r="AC149" s="12"/>
      <c r="AD149" s="12"/>
      <c r="AE149" s="12"/>
      <c r="AR149" s="219" t="s">
        <v>84</v>
      </c>
      <c r="AT149" s="220" t="s">
        <v>76</v>
      </c>
      <c r="AU149" s="220" t="s">
        <v>84</v>
      </c>
      <c r="AY149" s="219" t="s">
        <v>137</v>
      </c>
      <c r="BK149" s="221">
        <f>SUM(BK150:BK158)</f>
        <v>0</v>
      </c>
    </row>
    <row r="150" s="2" customFormat="1" ht="16.5" customHeight="1">
      <c r="A150" s="35"/>
      <c r="B150" s="36"/>
      <c r="C150" s="224" t="s">
        <v>9</v>
      </c>
      <c r="D150" s="224" t="s">
        <v>139</v>
      </c>
      <c r="E150" s="225" t="s">
        <v>200</v>
      </c>
      <c r="F150" s="226" t="s">
        <v>201</v>
      </c>
      <c r="G150" s="227" t="s">
        <v>147</v>
      </c>
      <c r="H150" s="228">
        <v>0.32000000000000001</v>
      </c>
      <c r="I150" s="229"/>
      <c r="J150" s="229"/>
      <c r="K150" s="230">
        <f>ROUND(P150*H150,2)</f>
        <v>0</v>
      </c>
      <c r="L150" s="231"/>
      <c r="M150" s="41"/>
      <c r="N150" s="232" t="s">
        <v>1</v>
      </c>
      <c r="O150" s="233" t="s">
        <v>40</v>
      </c>
      <c r="P150" s="234">
        <f>I150+J150</f>
        <v>0</v>
      </c>
      <c r="Q150" s="234">
        <f>ROUND(I150*H150,2)</f>
        <v>0</v>
      </c>
      <c r="R150" s="234">
        <f>ROUND(J150*H150,2)</f>
        <v>0</v>
      </c>
      <c r="S150" s="88"/>
      <c r="T150" s="235">
        <f>S150*H150</f>
        <v>0</v>
      </c>
      <c r="U150" s="235">
        <v>0</v>
      </c>
      <c r="V150" s="235">
        <f>U150*H150</f>
        <v>0</v>
      </c>
      <c r="W150" s="235">
        <v>0</v>
      </c>
      <c r="X150" s="236">
        <f>W150*H150</f>
        <v>0</v>
      </c>
      <c r="Y150" s="35"/>
      <c r="Z150" s="35"/>
      <c r="AA150" s="35"/>
      <c r="AB150" s="35"/>
      <c r="AC150" s="35"/>
      <c r="AD150" s="35"/>
      <c r="AE150" s="35"/>
      <c r="AR150" s="237" t="s">
        <v>143</v>
      </c>
      <c r="AT150" s="237" t="s">
        <v>139</v>
      </c>
      <c r="AU150" s="237" t="s">
        <v>86</v>
      </c>
      <c r="AY150" s="14" t="s">
        <v>137</v>
      </c>
      <c r="BE150" s="238">
        <f>IF(O150="základní",K150,0)</f>
        <v>0</v>
      </c>
      <c r="BF150" s="238">
        <f>IF(O150="snížená",K150,0)</f>
        <v>0</v>
      </c>
      <c r="BG150" s="238">
        <f>IF(O150="zákl. přenesená",K150,0)</f>
        <v>0</v>
      </c>
      <c r="BH150" s="238">
        <f>IF(O150="sníž. přenesená",K150,0)</f>
        <v>0</v>
      </c>
      <c r="BI150" s="238">
        <f>IF(O150="nulová",K150,0)</f>
        <v>0</v>
      </c>
      <c r="BJ150" s="14" t="s">
        <v>84</v>
      </c>
      <c r="BK150" s="238">
        <f>ROUND(P150*H150,2)</f>
        <v>0</v>
      </c>
      <c r="BL150" s="14" t="s">
        <v>143</v>
      </c>
      <c r="BM150" s="237" t="s">
        <v>202</v>
      </c>
    </row>
    <row r="151" s="2" customFormat="1" ht="16.5" customHeight="1">
      <c r="A151" s="35"/>
      <c r="B151" s="36"/>
      <c r="C151" s="239" t="s">
        <v>203</v>
      </c>
      <c r="D151" s="239" t="s">
        <v>174</v>
      </c>
      <c r="E151" s="240" t="s">
        <v>204</v>
      </c>
      <c r="F151" s="241" t="s">
        <v>205</v>
      </c>
      <c r="G151" s="242" t="s">
        <v>163</v>
      </c>
      <c r="H151" s="243">
        <v>0.64000000000000001</v>
      </c>
      <c r="I151" s="244"/>
      <c r="J151" s="245"/>
      <c r="K151" s="246">
        <f>ROUND(P151*H151,2)</f>
        <v>0</v>
      </c>
      <c r="L151" s="245"/>
      <c r="M151" s="247"/>
      <c r="N151" s="248" t="s">
        <v>1</v>
      </c>
      <c r="O151" s="233" t="s">
        <v>40</v>
      </c>
      <c r="P151" s="234">
        <f>I151+J151</f>
        <v>0</v>
      </c>
      <c r="Q151" s="234">
        <f>ROUND(I151*H151,2)</f>
        <v>0</v>
      </c>
      <c r="R151" s="234">
        <f>ROUND(J151*H151,2)</f>
        <v>0</v>
      </c>
      <c r="S151" s="88"/>
      <c r="T151" s="235">
        <f>S151*H151</f>
        <v>0</v>
      </c>
      <c r="U151" s="235">
        <v>1</v>
      </c>
      <c r="V151" s="235">
        <f>U151*H151</f>
        <v>0.64000000000000001</v>
      </c>
      <c r="W151" s="235">
        <v>0</v>
      </c>
      <c r="X151" s="236">
        <f>W151*H151</f>
        <v>0</v>
      </c>
      <c r="Y151" s="35"/>
      <c r="Z151" s="35"/>
      <c r="AA151" s="35"/>
      <c r="AB151" s="35"/>
      <c r="AC151" s="35"/>
      <c r="AD151" s="35"/>
      <c r="AE151" s="35"/>
      <c r="AR151" s="237" t="s">
        <v>169</v>
      </c>
      <c r="AT151" s="237" t="s">
        <v>174</v>
      </c>
      <c r="AU151" s="237" t="s">
        <v>86</v>
      </c>
      <c r="AY151" s="14" t="s">
        <v>137</v>
      </c>
      <c r="BE151" s="238">
        <f>IF(O151="základní",K151,0)</f>
        <v>0</v>
      </c>
      <c r="BF151" s="238">
        <f>IF(O151="snížená",K151,0)</f>
        <v>0</v>
      </c>
      <c r="BG151" s="238">
        <f>IF(O151="zákl. přenesená",K151,0)</f>
        <v>0</v>
      </c>
      <c r="BH151" s="238">
        <f>IF(O151="sníž. přenesená",K151,0)</f>
        <v>0</v>
      </c>
      <c r="BI151" s="238">
        <f>IF(O151="nulová",K151,0)</f>
        <v>0</v>
      </c>
      <c r="BJ151" s="14" t="s">
        <v>84</v>
      </c>
      <c r="BK151" s="238">
        <f>ROUND(P151*H151,2)</f>
        <v>0</v>
      </c>
      <c r="BL151" s="14" t="s">
        <v>143</v>
      </c>
      <c r="BM151" s="237" t="s">
        <v>206</v>
      </c>
    </row>
    <row r="152" s="2" customFormat="1" ht="16.5" customHeight="1">
      <c r="A152" s="35"/>
      <c r="B152" s="36"/>
      <c r="C152" s="224" t="s">
        <v>207</v>
      </c>
      <c r="D152" s="224" t="s">
        <v>139</v>
      </c>
      <c r="E152" s="225" t="s">
        <v>208</v>
      </c>
      <c r="F152" s="226" t="s">
        <v>209</v>
      </c>
      <c r="G152" s="227" t="s">
        <v>147</v>
      </c>
      <c r="H152" s="228">
        <v>0.14999999999999999</v>
      </c>
      <c r="I152" s="229"/>
      <c r="J152" s="229"/>
      <c r="K152" s="230">
        <f>ROUND(P152*H152,2)</f>
        <v>0</v>
      </c>
      <c r="L152" s="231"/>
      <c r="M152" s="41"/>
      <c r="N152" s="232" t="s">
        <v>1</v>
      </c>
      <c r="O152" s="233" t="s">
        <v>40</v>
      </c>
      <c r="P152" s="234">
        <f>I152+J152</f>
        <v>0</v>
      </c>
      <c r="Q152" s="234">
        <f>ROUND(I152*H152,2)</f>
        <v>0</v>
      </c>
      <c r="R152" s="234">
        <f>ROUND(J152*H152,2)</f>
        <v>0</v>
      </c>
      <c r="S152" s="88"/>
      <c r="T152" s="235">
        <f>S152*H152</f>
        <v>0</v>
      </c>
      <c r="U152" s="235">
        <v>2.45329</v>
      </c>
      <c r="V152" s="235">
        <f>U152*H152</f>
        <v>0.36799349999999997</v>
      </c>
      <c r="W152" s="235">
        <v>0</v>
      </c>
      <c r="X152" s="236">
        <f>W152*H152</f>
        <v>0</v>
      </c>
      <c r="Y152" s="35"/>
      <c r="Z152" s="35"/>
      <c r="AA152" s="35"/>
      <c r="AB152" s="35"/>
      <c r="AC152" s="35"/>
      <c r="AD152" s="35"/>
      <c r="AE152" s="35"/>
      <c r="AR152" s="237" t="s">
        <v>143</v>
      </c>
      <c r="AT152" s="237" t="s">
        <v>139</v>
      </c>
      <c r="AU152" s="237" t="s">
        <v>86</v>
      </c>
      <c r="AY152" s="14" t="s">
        <v>137</v>
      </c>
      <c r="BE152" s="238">
        <f>IF(O152="základní",K152,0)</f>
        <v>0</v>
      </c>
      <c r="BF152" s="238">
        <f>IF(O152="snížená",K152,0)</f>
        <v>0</v>
      </c>
      <c r="BG152" s="238">
        <f>IF(O152="zákl. přenesená",K152,0)</f>
        <v>0</v>
      </c>
      <c r="BH152" s="238">
        <f>IF(O152="sníž. přenesená",K152,0)</f>
        <v>0</v>
      </c>
      <c r="BI152" s="238">
        <f>IF(O152="nulová",K152,0)</f>
        <v>0</v>
      </c>
      <c r="BJ152" s="14" t="s">
        <v>84</v>
      </c>
      <c r="BK152" s="238">
        <f>ROUND(P152*H152,2)</f>
        <v>0</v>
      </c>
      <c r="BL152" s="14" t="s">
        <v>143</v>
      </c>
      <c r="BM152" s="237" t="s">
        <v>210</v>
      </c>
    </row>
    <row r="153" s="2" customFormat="1" ht="21.75" customHeight="1">
      <c r="A153" s="35"/>
      <c r="B153" s="36"/>
      <c r="C153" s="224" t="s">
        <v>211</v>
      </c>
      <c r="D153" s="224" t="s">
        <v>139</v>
      </c>
      <c r="E153" s="225" t="s">
        <v>212</v>
      </c>
      <c r="F153" s="226" t="s">
        <v>213</v>
      </c>
      <c r="G153" s="227" t="s">
        <v>142</v>
      </c>
      <c r="H153" s="228">
        <v>2.8260000000000001</v>
      </c>
      <c r="I153" s="229"/>
      <c r="J153" s="229"/>
      <c r="K153" s="230">
        <f>ROUND(P153*H153,2)</f>
        <v>0</v>
      </c>
      <c r="L153" s="231"/>
      <c r="M153" s="41"/>
      <c r="N153" s="232" t="s">
        <v>1</v>
      </c>
      <c r="O153" s="233" t="s">
        <v>40</v>
      </c>
      <c r="P153" s="234">
        <f>I153+J153</f>
        <v>0</v>
      </c>
      <c r="Q153" s="234">
        <f>ROUND(I153*H153,2)</f>
        <v>0</v>
      </c>
      <c r="R153" s="234">
        <f>ROUND(J153*H153,2)</f>
        <v>0</v>
      </c>
      <c r="S153" s="88"/>
      <c r="T153" s="235">
        <f>S153*H153</f>
        <v>0</v>
      </c>
      <c r="U153" s="235">
        <v>0.0052300000000000003</v>
      </c>
      <c r="V153" s="235">
        <f>U153*H153</f>
        <v>0.014779980000000002</v>
      </c>
      <c r="W153" s="235">
        <v>0</v>
      </c>
      <c r="X153" s="236">
        <f>W153*H153</f>
        <v>0</v>
      </c>
      <c r="Y153" s="35"/>
      <c r="Z153" s="35"/>
      <c r="AA153" s="35"/>
      <c r="AB153" s="35"/>
      <c r="AC153" s="35"/>
      <c r="AD153" s="35"/>
      <c r="AE153" s="35"/>
      <c r="AR153" s="237" t="s">
        <v>143</v>
      </c>
      <c r="AT153" s="237" t="s">
        <v>139</v>
      </c>
      <c r="AU153" s="237" t="s">
        <v>86</v>
      </c>
      <c r="AY153" s="14" t="s">
        <v>137</v>
      </c>
      <c r="BE153" s="238">
        <f>IF(O153="základní",K153,0)</f>
        <v>0</v>
      </c>
      <c r="BF153" s="238">
        <f>IF(O153="snížená",K153,0)</f>
        <v>0</v>
      </c>
      <c r="BG153" s="238">
        <f>IF(O153="zákl. přenesená",K153,0)</f>
        <v>0</v>
      </c>
      <c r="BH153" s="238">
        <f>IF(O153="sníž. přenesená",K153,0)</f>
        <v>0</v>
      </c>
      <c r="BI153" s="238">
        <f>IF(O153="nulová",K153,0)</f>
        <v>0</v>
      </c>
      <c r="BJ153" s="14" t="s">
        <v>84</v>
      </c>
      <c r="BK153" s="238">
        <f>ROUND(P153*H153,2)</f>
        <v>0</v>
      </c>
      <c r="BL153" s="14" t="s">
        <v>143</v>
      </c>
      <c r="BM153" s="237" t="s">
        <v>214</v>
      </c>
    </row>
    <row r="154" s="2" customFormat="1" ht="21.75" customHeight="1">
      <c r="A154" s="35"/>
      <c r="B154" s="36"/>
      <c r="C154" s="224" t="s">
        <v>215</v>
      </c>
      <c r="D154" s="224" t="s">
        <v>139</v>
      </c>
      <c r="E154" s="225" t="s">
        <v>216</v>
      </c>
      <c r="F154" s="226" t="s">
        <v>217</v>
      </c>
      <c r="G154" s="227" t="s">
        <v>142</v>
      </c>
      <c r="H154" s="228">
        <v>2.8260000000000001</v>
      </c>
      <c r="I154" s="229"/>
      <c r="J154" s="229"/>
      <c r="K154" s="230">
        <f>ROUND(P154*H154,2)</f>
        <v>0</v>
      </c>
      <c r="L154" s="231"/>
      <c r="M154" s="41"/>
      <c r="N154" s="232" t="s">
        <v>1</v>
      </c>
      <c r="O154" s="233" t="s">
        <v>40</v>
      </c>
      <c r="P154" s="234">
        <f>I154+J154</f>
        <v>0</v>
      </c>
      <c r="Q154" s="234">
        <f>ROUND(I154*H154,2)</f>
        <v>0</v>
      </c>
      <c r="R154" s="234">
        <f>ROUND(J154*H154,2)</f>
        <v>0</v>
      </c>
      <c r="S154" s="88"/>
      <c r="T154" s="235">
        <f>S154*H154</f>
        <v>0</v>
      </c>
      <c r="U154" s="235">
        <v>0</v>
      </c>
      <c r="V154" s="235">
        <f>U154*H154</f>
        <v>0</v>
      </c>
      <c r="W154" s="235">
        <v>0</v>
      </c>
      <c r="X154" s="236">
        <f>W154*H154</f>
        <v>0</v>
      </c>
      <c r="Y154" s="35"/>
      <c r="Z154" s="35"/>
      <c r="AA154" s="35"/>
      <c r="AB154" s="35"/>
      <c r="AC154" s="35"/>
      <c r="AD154" s="35"/>
      <c r="AE154" s="35"/>
      <c r="AR154" s="237" t="s">
        <v>143</v>
      </c>
      <c r="AT154" s="237" t="s">
        <v>139</v>
      </c>
      <c r="AU154" s="237" t="s">
        <v>86</v>
      </c>
      <c r="AY154" s="14" t="s">
        <v>137</v>
      </c>
      <c r="BE154" s="238">
        <f>IF(O154="základní",K154,0)</f>
        <v>0</v>
      </c>
      <c r="BF154" s="238">
        <f>IF(O154="snížená",K154,0)</f>
        <v>0</v>
      </c>
      <c r="BG154" s="238">
        <f>IF(O154="zákl. přenesená",K154,0)</f>
        <v>0</v>
      </c>
      <c r="BH154" s="238">
        <f>IF(O154="sníž. přenesená",K154,0)</f>
        <v>0</v>
      </c>
      <c r="BI154" s="238">
        <f>IF(O154="nulová",K154,0)</f>
        <v>0</v>
      </c>
      <c r="BJ154" s="14" t="s">
        <v>84</v>
      </c>
      <c r="BK154" s="238">
        <f>ROUND(P154*H154,2)</f>
        <v>0</v>
      </c>
      <c r="BL154" s="14" t="s">
        <v>143</v>
      </c>
      <c r="BM154" s="237" t="s">
        <v>218</v>
      </c>
    </row>
    <row r="155" s="2" customFormat="1" ht="16.5" customHeight="1">
      <c r="A155" s="35"/>
      <c r="B155" s="36"/>
      <c r="C155" s="224" t="s">
        <v>219</v>
      </c>
      <c r="D155" s="224" t="s">
        <v>139</v>
      </c>
      <c r="E155" s="225" t="s">
        <v>220</v>
      </c>
      <c r="F155" s="226" t="s">
        <v>221</v>
      </c>
      <c r="G155" s="227" t="s">
        <v>147</v>
      </c>
      <c r="H155" s="228">
        <v>1.4430000000000001</v>
      </c>
      <c r="I155" s="229"/>
      <c r="J155" s="229"/>
      <c r="K155" s="230">
        <f>ROUND(P155*H155,2)</f>
        <v>0</v>
      </c>
      <c r="L155" s="231"/>
      <c r="M155" s="41"/>
      <c r="N155" s="232" t="s">
        <v>1</v>
      </c>
      <c r="O155" s="233" t="s">
        <v>40</v>
      </c>
      <c r="P155" s="234">
        <f>I155+J155</f>
        <v>0</v>
      </c>
      <c r="Q155" s="234">
        <f>ROUND(I155*H155,2)</f>
        <v>0</v>
      </c>
      <c r="R155" s="234">
        <f>ROUND(J155*H155,2)</f>
        <v>0</v>
      </c>
      <c r="S155" s="88"/>
      <c r="T155" s="235">
        <f>S155*H155</f>
        <v>0</v>
      </c>
      <c r="U155" s="235">
        <v>2.45329</v>
      </c>
      <c r="V155" s="235">
        <f>U155*H155</f>
        <v>3.5400974700000001</v>
      </c>
      <c r="W155" s="235">
        <v>0</v>
      </c>
      <c r="X155" s="236">
        <f>W155*H155</f>
        <v>0</v>
      </c>
      <c r="Y155" s="35"/>
      <c r="Z155" s="35"/>
      <c r="AA155" s="35"/>
      <c r="AB155" s="35"/>
      <c r="AC155" s="35"/>
      <c r="AD155" s="35"/>
      <c r="AE155" s="35"/>
      <c r="AR155" s="237" t="s">
        <v>143</v>
      </c>
      <c r="AT155" s="237" t="s">
        <v>139</v>
      </c>
      <c r="AU155" s="237" t="s">
        <v>86</v>
      </c>
      <c r="AY155" s="14" t="s">
        <v>137</v>
      </c>
      <c r="BE155" s="238">
        <f>IF(O155="základní",K155,0)</f>
        <v>0</v>
      </c>
      <c r="BF155" s="238">
        <f>IF(O155="snížená",K155,0)</f>
        <v>0</v>
      </c>
      <c r="BG155" s="238">
        <f>IF(O155="zákl. přenesená",K155,0)</f>
        <v>0</v>
      </c>
      <c r="BH155" s="238">
        <f>IF(O155="sníž. přenesená",K155,0)</f>
        <v>0</v>
      </c>
      <c r="BI155" s="238">
        <f>IF(O155="nulová",K155,0)</f>
        <v>0</v>
      </c>
      <c r="BJ155" s="14" t="s">
        <v>84</v>
      </c>
      <c r="BK155" s="238">
        <f>ROUND(P155*H155,2)</f>
        <v>0</v>
      </c>
      <c r="BL155" s="14" t="s">
        <v>143</v>
      </c>
      <c r="BM155" s="237" t="s">
        <v>222</v>
      </c>
    </row>
    <row r="156" s="2" customFormat="1" ht="16.5" customHeight="1">
      <c r="A156" s="35"/>
      <c r="B156" s="36"/>
      <c r="C156" s="224" t="s">
        <v>8</v>
      </c>
      <c r="D156" s="224" t="s">
        <v>139</v>
      </c>
      <c r="E156" s="225" t="s">
        <v>223</v>
      </c>
      <c r="F156" s="226" t="s">
        <v>221</v>
      </c>
      <c r="G156" s="227" t="s">
        <v>147</v>
      </c>
      <c r="H156" s="228">
        <v>0.17000000000000001</v>
      </c>
      <c r="I156" s="229"/>
      <c r="J156" s="229"/>
      <c r="K156" s="230">
        <f>ROUND(P156*H156,2)</f>
        <v>0</v>
      </c>
      <c r="L156" s="231"/>
      <c r="M156" s="41"/>
      <c r="N156" s="232" t="s">
        <v>1</v>
      </c>
      <c r="O156" s="233" t="s">
        <v>40</v>
      </c>
      <c r="P156" s="234">
        <f>I156+J156</f>
        <v>0</v>
      </c>
      <c r="Q156" s="234">
        <f>ROUND(I156*H156,2)</f>
        <v>0</v>
      </c>
      <c r="R156" s="234">
        <f>ROUND(J156*H156,2)</f>
        <v>0</v>
      </c>
      <c r="S156" s="88"/>
      <c r="T156" s="235">
        <f>S156*H156</f>
        <v>0</v>
      </c>
      <c r="U156" s="235">
        <v>2.45329</v>
      </c>
      <c r="V156" s="235">
        <f>U156*H156</f>
        <v>0.41705930000000002</v>
      </c>
      <c r="W156" s="235">
        <v>0</v>
      </c>
      <c r="X156" s="236">
        <f>W156*H156</f>
        <v>0</v>
      </c>
      <c r="Y156" s="35"/>
      <c r="Z156" s="35"/>
      <c r="AA156" s="35"/>
      <c r="AB156" s="35"/>
      <c r="AC156" s="35"/>
      <c r="AD156" s="35"/>
      <c r="AE156" s="35"/>
      <c r="AR156" s="237" t="s">
        <v>143</v>
      </c>
      <c r="AT156" s="237" t="s">
        <v>139</v>
      </c>
      <c r="AU156" s="237" t="s">
        <v>86</v>
      </c>
      <c r="AY156" s="14" t="s">
        <v>137</v>
      </c>
      <c r="BE156" s="238">
        <f>IF(O156="základní",K156,0)</f>
        <v>0</v>
      </c>
      <c r="BF156" s="238">
        <f>IF(O156="snížená",K156,0)</f>
        <v>0</v>
      </c>
      <c r="BG156" s="238">
        <f>IF(O156="zákl. přenesená",K156,0)</f>
        <v>0</v>
      </c>
      <c r="BH156" s="238">
        <f>IF(O156="sníž. přenesená",K156,0)</f>
        <v>0</v>
      </c>
      <c r="BI156" s="238">
        <f>IF(O156="nulová",K156,0)</f>
        <v>0</v>
      </c>
      <c r="BJ156" s="14" t="s">
        <v>84</v>
      </c>
      <c r="BK156" s="238">
        <f>ROUND(P156*H156,2)</f>
        <v>0</v>
      </c>
      <c r="BL156" s="14" t="s">
        <v>143</v>
      </c>
      <c r="BM156" s="237" t="s">
        <v>224</v>
      </c>
    </row>
    <row r="157" s="2" customFormat="1" ht="16.5" customHeight="1">
      <c r="A157" s="35"/>
      <c r="B157" s="36"/>
      <c r="C157" s="224" t="s">
        <v>225</v>
      </c>
      <c r="D157" s="224" t="s">
        <v>139</v>
      </c>
      <c r="E157" s="225" t="s">
        <v>226</v>
      </c>
      <c r="F157" s="226" t="s">
        <v>221</v>
      </c>
      <c r="G157" s="227" t="s">
        <v>147</v>
      </c>
      <c r="H157" s="228">
        <v>0.35299999999999998</v>
      </c>
      <c r="I157" s="229"/>
      <c r="J157" s="229"/>
      <c r="K157" s="230">
        <f>ROUND(P157*H157,2)</f>
        <v>0</v>
      </c>
      <c r="L157" s="231"/>
      <c r="M157" s="41"/>
      <c r="N157" s="232" t="s">
        <v>1</v>
      </c>
      <c r="O157" s="233" t="s">
        <v>40</v>
      </c>
      <c r="P157" s="234">
        <f>I157+J157</f>
        <v>0</v>
      </c>
      <c r="Q157" s="234">
        <f>ROUND(I157*H157,2)</f>
        <v>0</v>
      </c>
      <c r="R157" s="234">
        <f>ROUND(J157*H157,2)</f>
        <v>0</v>
      </c>
      <c r="S157" s="88"/>
      <c r="T157" s="235">
        <f>S157*H157</f>
        <v>0</v>
      </c>
      <c r="U157" s="235">
        <v>2.45329</v>
      </c>
      <c r="V157" s="235">
        <f>U157*H157</f>
        <v>0.86601136999999995</v>
      </c>
      <c r="W157" s="235">
        <v>0</v>
      </c>
      <c r="X157" s="236">
        <f>W157*H157</f>
        <v>0</v>
      </c>
      <c r="Y157" s="35"/>
      <c r="Z157" s="35"/>
      <c r="AA157" s="35"/>
      <c r="AB157" s="35"/>
      <c r="AC157" s="35"/>
      <c r="AD157" s="35"/>
      <c r="AE157" s="35"/>
      <c r="AR157" s="237" t="s">
        <v>143</v>
      </c>
      <c r="AT157" s="237" t="s">
        <v>139</v>
      </c>
      <c r="AU157" s="237" t="s">
        <v>86</v>
      </c>
      <c r="AY157" s="14" t="s">
        <v>137</v>
      </c>
      <c r="BE157" s="238">
        <f>IF(O157="základní",K157,0)</f>
        <v>0</v>
      </c>
      <c r="BF157" s="238">
        <f>IF(O157="snížená",K157,0)</f>
        <v>0</v>
      </c>
      <c r="BG157" s="238">
        <f>IF(O157="zákl. přenesená",K157,0)</f>
        <v>0</v>
      </c>
      <c r="BH157" s="238">
        <f>IF(O157="sníž. přenesená",K157,0)</f>
        <v>0</v>
      </c>
      <c r="BI157" s="238">
        <f>IF(O157="nulová",K157,0)</f>
        <v>0</v>
      </c>
      <c r="BJ157" s="14" t="s">
        <v>84</v>
      </c>
      <c r="BK157" s="238">
        <f>ROUND(P157*H157,2)</f>
        <v>0</v>
      </c>
      <c r="BL157" s="14" t="s">
        <v>143</v>
      </c>
      <c r="BM157" s="237" t="s">
        <v>227</v>
      </c>
    </row>
    <row r="158" s="2" customFormat="1" ht="16.5" customHeight="1">
      <c r="A158" s="35"/>
      <c r="B158" s="36"/>
      <c r="C158" s="224" t="s">
        <v>228</v>
      </c>
      <c r="D158" s="224" t="s">
        <v>139</v>
      </c>
      <c r="E158" s="225" t="s">
        <v>229</v>
      </c>
      <c r="F158" s="226" t="s">
        <v>230</v>
      </c>
      <c r="G158" s="227" t="s">
        <v>231</v>
      </c>
      <c r="H158" s="228">
        <v>4.7999999999999998</v>
      </c>
      <c r="I158" s="229"/>
      <c r="J158" s="229"/>
      <c r="K158" s="230">
        <f>ROUND(P158*H158,2)</f>
        <v>0</v>
      </c>
      <c r="L158" s="231"/>
      <c r="M158" s="41"/>
      <c r="N158" s="232" t="s">
        <v>1</v>
      </c>
      <c r="O158" s="233" t="s">
        <v>40</v>
      </c>
      <c r="P158" s="234">
        <f>I158+J158</f>
        <v>0</v>
      </c>
      <c r="Q158" s="234">
        <f>ROUND(I158*H158,2)</f>
        <v>0</v>
      </c>
      <c r="R158" s="234">
        <f>ROUND(J158*H158,2)</f>
        <v>0</v>
      </c>
      <c r="S158" s="88"/>
      <c r="T158" s="235">
        <f>S158*H158</f>
        <v>0</v>
      </c>
      <c r="U158" s="235">
        <v>0.026839999999999999</v>
      </c>
      <c r="V158" s="235">
        <f>U158*H158</f>
        <v>0.128832</v>
      </c>
      <c r="W158" s="235">
        <v>0</v>
      </c>
      <c r="X158" s="236">
        <f>W158*H158</f>
        <v>0</v>
      </c>
      <c r="Y158" s="35"/>
      <c r="Z158" s="35"/>
      <c r="AA158" s="35"/>
      <c r="AB158" s="35"/>
      <c r="AC158" s="35"/>
      <c r="AD158" s="35"/>
      <c r="AE158" s="35"/>
      <c r="AR158" s="237" t="s">
        <v>143</v>
      </c>
      <c r="AT158" s="237" t="s">
        <v>139</v>
      </c>
      <c r="AU158" s="237" t="s">
        <v>86</v>
      </c>
      <c r="AY158" s="14" t="s">
        <v>137</v>
      </c>
      <c r="BE158" s="238">
        <f>IF(O158="základní",K158,0)</f>
        <v>0</v>
      </c>
      <c r="BF158" s="238">
        <f>IF(O158="snížená",K158,0)</f>
        <v>0</v>
      </c>
      <c r="BG158" s="238">
        <f>IF(O158="zákl. přenesená",K158,0)</f>
        <v>0</v>
      </c>
      <c r="BH158" s="238">
        <f>IF(O158="sníž. přenesená",K158,0)</f>
        <v>0</v>
      </c>
      <c r="BI158" s="238">
        <f>IF(O158="nulová",K158,0)</f>
        <v>0</v>
      </c>
      <c r="BJ158" s="14" t="s">
        <v>84</v>
      </c>
      <c r="BK158" s="238">
        <f>ROUND(P158*H158,2)</f>
        <v>0</v>
      </c>
      <c r="BL158" s="14" t="s">
        <v>143</v>
      </c>
      <c r="BM158" s="237" t="s">
        <v>232</v>
      </c>
    </row>
    <row r="159" s="12" customFormat="1" ht="22.8" customHeight="1">
      <c r="A159" s="12"/>
      <c r="B159" s="207"/>
      <c r="C159" s="208"/>
      <c r="D159" s="209" t="s">
        <v>76</v>
      </c>
      <c r="E159" s="222" t="s">
        <v>143</v>
      </c>
      <c r="F159" s="222" t="s">
        <v>233</v>
      </c>
      <c r="G159" s="208"/>
      <c r="H159" s="208"/>
      <c r="I159" s="211"/>
      <c r="J159" s="211"/>
      <c r="K159" s="223">
        <f>BK159</f>
        <v>0</v>
      </c>
      <c r="L159" s="208"/>
      <c r="M159" s="213"/>
      <c r="N159" s="214"/>
      <c r="O159" s="215"/>
      <c r="P159" s="215"/>
      <c r="Q159" s="216">
        <f>SUM(Q160:Q162)</f>
        <v>0</v>
      </c>
      <c r="R159" s="216">
        <f>SUM(R160:R162)</f>
        <v>0</v>
      </c>
      <c r="S159" s="215"/>
      <c r="T159" s="217">
        <f>SUM(T160:T162)</f>
        <v>0</v>
      </c>
      <c r="U159" s="215"/>
      <c r="V159" s="217">
        <f>SUM(V160:V162)</f>
        <v>0</v>
      </c>
      <c r="W159" s="215"/>
      <c r="X159" s="218">
        <f>SUM(X160:X162)</f>
        <v>0</v>
      </c>
      <c r="Y159" s="12"/>
      <c r="Z159" s="12"/>
      <c r="AA159" s="12"/>
      <c r="AB159" s="12"/>
      <c r="AC159" s="12"/>
      <c r="AD159" s="12"/>
      <c r="AE159" s="12"/>
      <c r="AR159" s="219" t="s">
        <v>84</v>
      </c>
      <c r="AT159" s="220" t="s">
        <v>76</v>
      </c>
      <c r="AU159" s="220" t="s">
        <v>84</v>
      </c>
      <c r="AY159" s="219" t="s">
        <v>137</v>
      </c>
      <c r="BK159" s="221">
        <f>SUM(BK160:BK162)</f>
        <v>0</v>
      </c>
    </row>
    <row r="160" s="2" customFormat="1" ht="16.5" customHeight="1">
      <c r="A160" s="35"/>
      <c r="B160" s="36"/>
      <c r="C160" s="224" t="s">
        <v>234</v>
      </c>
      <c r="D160" s="224" t="s">
        <v>139</v>
      </c>
      <c r="E160" s="225" t="s">
        <v>235</v>
      </c>
      <c r="F160" s="226" t="s">
        <v>236</v>
      </c>
      <c r="G160" s="227" t="s">
        <v>147</v>
      </c>
      <c r="H160" s="228">
        <v>6.9829999999999997</v>
      </c>
      <c r="I160" s="229"/>
      <c r="J160" s="229"/>
      <c r="K160" s="230">
        <f>ROUND(P160*H160,2)</f>
        <v>0</v>
      </c>
      <c r="L160" s="231"/>
      <c r="M160" s="41"/>
      <c r="N160" s="232" t="s">
        <v>1</v>
      </c>
      <c r="O160" s="233" t="s">
        <v>40</v>
      </c>
      <c r="P160" s="234">
        <f>I160+J160</f>
        <v>0</v>
      </c>
      <c r="Q160" s="234">
        <f>ROUND(I160*H160,2)</f>
        <v>0</v>
      </c>
      <c r="R160" s="234">
        <f>ROUND(J160*H160,2)</f>
        <v>0</v>
      </c>
      <c r="S160" s="88"/>
      <c r="T160" s="235">
        <f>S160*H160</f>
        <v>0</v>
      </c>
      <c r="U160" s="235">
        <v>0</v>
      </c>
      <c r="V160" s="235">
        <f>U160*H160</f>
        <v>0</v>
      </c>
      <c r="W160" s="235">
        <v>0</v>
      </c>
      <c r="X160" s="236">
        <f>W160*H160</f>
        <v>0</v>
      </c>
      <c r="Y160" s="35"/>
      <c r="Z160" s="35"/>
      <c r="AA160" s="35"/>
      <c r="AB160" s="35"/>
      <c r="AC160" s="35"/>
      <c r="AD160" s="35"/>
      <c r="AE160" s="35"/>
      <c r="AR160" s="237" t="s">
        <v>143</v>
      </c>
      <c r="AT160" s="237" t="s">
        <v>139</v>
      </c>
      <c r="AU160" s="237" t="s">
        <v>86</v>
      </c>
      <c r="AY160" s="14" t="s">
        <v>137</v>
      </c>
      <c r="BE160" s="238">
        <f>IF(O160="základní",K160,0)</f>
        <v>0</v>
      </c>
      <c r="BF160" s="238">
        <f>IF(O160="snížená",K160,0)</f>
        <v>0</v>
      </c>
      <c r="BG160" s="238">
        <f>IF(O160="zákl. přenesená",K160,0)</f>
        <v>0</v>
      </c>
      <c r="BH160" s="238">
        <f>IF(O160="sníž. přenesená",K160,0)</f>
        <v>0</v>
      </c>
      <c r="BI160" s="238">
        <f>IF(O160="nulová",K160,0)</f>
        <v>0</v>
      </c>
      <c r="BJ160" s="14" t="s">
        <v>84</v>
      </c>
      <c r="BK160" s="238">
        <f>ROUND(P160*H160,2)</f>
        <v>0</v>
      </c>
      <c r="BL160" s="14" t="s">
        <v>143</v>
      </c>
      <c r="BM160" s="237" t="s">
        <v>237</v>
      </c>
    </row>
    <row r="161" s="2" customFormat="1" ht="21.75" customHeight="1">
      <c r="A161" s="35"/>
      <c r="B161" s="36"/>
      <c r="C161" s="224" t="s">
        <v>238</v>
      </c>
      <c r="D161" s="224" t="s">
        <v>139</v>
      </c>
      <c r="E161" s="225" t="s">
        <v>239</v>
      </c>
      <c r="F161" s="226" t="s">
        <v>240</v>
      </c>
      <c r="G161" s="227" t="s">
        <v>147</v>
      </c>
      <c r="H161" s="228">
        <v>1.1499999999999999</v>
      </c>
      <c r="I161" s="229"/>
      <c r="J161" s="229"/>
      <c r="K161" s="230">
        <f>ROUND(P161*H161,2)</f>
        <v>0</v>
      </c>
      <c r="L161" s="231"/>
      <c r="M161" s="41"/>
      <c r="N161" s="232" t="s">
        <v>1</v>
      </c>
      <c r="O161" s="233" t="s">
        <v>40</v>
      </c>
      <c r="P161" s="234">
        <f>I161+J161</f>
        <v>0</v>
      </c>
      <c r="Q161" s="234">
        <f>ROUND(I161*H161,2)</f>
        <v>0</v>
      </c>
      <c r="R161" s="234">
        <f>ROUND(J161*H161,2)</f>
        <v>0</v>
      </c>
      <c r="S161" s="88"/>
      <c r="T161" s="235">
        <f>S161*H161</f>
        <v>0</v>
      </c>
      <c r="U161" s="235">
        <v>0</v>
      </c>
      <c r="V161" s="235">
        <f>U161*H161</f>
        <v>0</v>
      </c>
      <c r="W161" s="235">
        <v>0</v>
      </c>
      <c r="X161" s="236">
        <f>W161*H161</f>
        <v>0</v>
      </c>
      <c r="Y161" s="35"/>
      <c r="Z161" s="35"/>
      <c r="AA161" s="35"/>
      <c r="AB161" s="35"/>
      <c r="AC161" s="35"/>
      <c r="AD161" s="35"/>
      <c r="AE161" s="35"/>
      <c r="AR161" s="237" t="s">
        <v>143</v>
      </c>
      <c r="AT161" s="237" t="s">
        <v>139</v>
      </c>
      <c r="AU161" s="237" t="s">
        <v>86</v>
      </c>
      <c r="AY161" s="14" t="s">
        <v>137</v>
      </c>
      <c r="BE161" s="238">
        <f>IF(O161="základní",K161,0)</f>
        <v>0</v>
      </c>
      <c r="BF161" s="238">
        <f>IF(O161="snížená",K161,0)</f>
        <v>0</v>
      </c>
      <c r="BG161" s="238">
        <f>IF(O161="zákl. přenesená",K161,0)</f>
        <v>0</v>
      </c>
      <c r="BH161" s="238">
        <f>IF(O161="sníž. přenesená",K161,0)</f>
        <v>0</v>
      </c>
      <c r="BI161" s="238">
        <f>IF(O161="nulová",K161,0)</f>
        <v>0</v>
      </c>
      <c r="BJ161" s="14" t="s">
        <v>84</v>
      </c>
      <c r="BK161" s="238">
        <f>ROUND(P161*H161,2)</f>
        <v>0</v>
      </c>
      <c r="BL161" s="14" t="s">
        <v>143</v>
      </c>
      <c r="BM161" s="237" t="s">
        <v>241</v>
      </c>
    </row>
    <row r="162" s="2" customFormat="1" ht="21.75" customHeight="1">
      <c r="A162" s="35"/>
      <c r="B162" s="36"/>
      <c r="C162" s="224" t="s">
        <v>242</v>
      </c>
      <c r="D162" s="224" t="s">
        <v>139</v>
      </c>
      <c r="E162" s="225" t="s">
        <v>243</v>
      </c>
      <c r="F162" s="226" t="s">
        <v>244</v>
      </c>
      <c r="G162" s="227" t="s">
        <v>147</v>
      </c>
      <c r="H162" s="228">
        <v>2.0699999999999998</v>
      </c>
      <c r="I162" s="229"/>
      <c r="J162" s="229"/>
      <c r="K162" s="230">
        <f>ROUND(P162*H162,2)</f>
        <v>0</v>
      </c>
      <c r="L162" s="231"/>
      <c r="M162" s="41"/>
      <c r="N162" s="232" t="s">
        <v>1</v>
      </c>
      <c r="O162" s="233" t="s">
        <v>40</v>
      </c>
      <c r="P162" s="234">
        <f>I162+J162</f>
        <v>0</v>
      </c>
      <c r="Q162" s="234">
        <f>ROUND(I162*H162,2)</f>
        <v>0</v>
      </c>
      <c r="R162" s="234">
        <f>ROUND(J162*H162,2)</f>
        <v>0</v>
      </c>
      <c r="S162" s="88"/>
      <c r="T162" s="235">
        <f>S162*H162</f>
        <v>0</v>
      </c>
      <c r="U162" s="235">
        <v>0</v>
      </c>
      <c r="V162" s="235">
        <f>U162*H162</f>
        <v>0</v>
      </c>
      <c r="W162" s="235">
        <v>0</v>
      </c>
      <c r="X162" s="236">
        <f>W162*H162</f>
        <v>0</v>
      </c>
      <c r="Y162" s="35"/>
      <c r="Z162" s="35"/>
      <c r="AA162" s="35"/>
      <c r="AB162" s="35"/>
      <c r="AC162" s="35"/>
      <c r="AD162" s="35"/>
      <c r="AE162" s="35"/>
      <c r="AR162" s="237" t="s">
        <v>143</v>
      </c>
      <c r="AT162" s="237" t="s">
        <v>139</v>
      </c>
      <c r="AU162" s="237" t="s">
        <v>86</v>
      </c>
      <c r="AY162" s="14" t="s">
        <v>137</v>
      </c>
      <c r="BE162" s="238">
        <f>IF(O162="základní",K162,0)</f>
        <v>0</v>
      </c>
      <c r="BF162" s="238">
        <f>IF(O162="snížená",K162,0)</f>
        <v>0</v>
      </c>
      <c r="BG162" s="238">
        <f>IF(O162="zákl. přenesená",K162,0)</f>
        <v>0</v>
      </c>
      <c r="BH162" s="238">
        <f>IF(O162="sníž. přenesená",K162,0)</f>
        <v>0</v>
      </c>
      <c r="BI162" s="238">
        <f>IF(O162="nulová",K162,0)</f>
        <v>0</v>
      </c>
      <c r="BJ162" s="14" t="s">
        <v>84</v>
      </c>
      <c r="BK162" s="238">
        <f>ROUND(P162*H162,2)</f>
        <v>0</v>
      </c>
      <c r="BL162" s="14" t="s">
        <v>143</v>
      </c>
      <c r="BM162" s="237" t="s">
        <v>245</v>
      </c>
    </row>
    <row r="163" s="12" customFormat="1" ht="22.8" customHeight="1">
      <c r="A163" s="12"/>
      <c r="B163" s="207"/>
      <c r="C163" s="208"/>
      <c r="D163" s="209" t="s">
        <v>76</v>
      </c>
      <c r="E163" s="222" t="s">
        <v>173</v>
      </c>
      <c r="F163" s="222" t="s">
        <v>246</v>
      </c>
      <c r="G163" s="208"/>
      <c r="H163" s="208"/>
      <c r="I163" s="211"/>
      <c r="J163" s="211"/>
      <c r="K163" s="223">
        <f>BK163</f>
        <v>0</v>
      </c>
      <c r="L163" s="208"/>
      <c r="M163" s="213"/>
      <c r="N163" s="214"/>
      <c r="O163" s="215"/>
      <c r="P163" s="215"/>
      <c r="Q163" s="216">
        <f>Q164</f>
        <v>0</v>
      </c>
      <c r="R163" s="216">
        <f>R164</f>
        <v>0</v>
      </c>
      <c r="S163" s="215"/>
      <c r="T163" s="217">
        <f>T164</f>
        <v>0</v>
      </c>
      <c r="U163" s="215"/>
      <c r="V163" s="217">
        <f>V164</f>
        <v>0</v>
      </c>
      <c r="W163" s="215"/>
      <c r="X163" s="218">
        <f>X164</f>
        <v>1.2</v>
      </c>
      <c r="Y163" s="12"/>
      <c r="Z163" s="12"/>
      <c r="AA163" s="12"/>
      <c r="AB163" s="12"/>
      <c r="AC163" s="12"/>
      <c r="AD163" s="12"/>
      <c r="AE163" s="12"/>
      <c r="AR163" s="219" t="s">
        <v>84</v>
      </c>
      <c r="AT163" s="220" t="s">
        <v>76</v>
      </c>
      <c r="AU163" s="220" t="s">
        <v>84</v>
      </c>
      <c r="AY163" s="219" t="s">
        <v>137</v>
      </c>
      <c r="BK163" s="221">
        <f>BK164</f>
        <v>0</v>
      </c>
    </row>
    <row r="164" s="2" customFormat="1" ht="16.5" customHeight="1">
      <c r="A164" s="35"/>
      <c r="B164" s="36"/>
      <c r="C164" s="224" t="s">
        <v>247</v>
      </c>
      <c r="D164" s="224" t="s">
        <v>139</v>
      </c>
      <c r="E164" s="225" t="s">
        <v>248</v>
      </c>
      <c r="F164" s="226" t="s">
        <v>249</v>
      </c>
      <c r="G164" s="227" t="s">
        <v>147</v>
      </c>
      <c r="H164" s="228">
        <v>0.59999999999999998</v>
      </c>
      <c r="I164" s="229"/>
      <c r="J164" s="229"/>
      <c r="K164" s="230">
        <f>ROUND(P164*H164,2)</f>
        <v>0</v>
      </c>
      <c r="L164" s="231"/>
      <c r="M164" s="41"/>
      <c r="N164" s="232" t="s">
        <v>1</v>
      </c>
      <c r="O164" s="233" t="s">
        <v>40</v>
      </c>
      <c r="P164" s="234">
        <f>I164+J164</f>
        <v>0</v>
      </c>
      <c r="Q164" s="234">
        <f>ROUND(I164*H164,2)</f>
        <v>0</v>
      </c>
      <c r="R164" s="234">
        <f>ROUND(J164*H164,2)</f>
        <v>0</v>
      </c>
      <c r="S164" s="88"/>
      <c r="T164" s="235">
        <f>S164*H164</f>
        <v>0</v>
      </c>
      <c r="U164" s="235">
        <v>0</v>
      </c>
      <c r="V164" s="235">
        <f>U164*H164</f>
        <v>0</v>
      </c>
      <c r="W164" s="235">
        <v>2</v>
      </c>
      <c r="X164" s="236">
        <f>W164*H164</f>
        <v>1.2</v>
      </c>
      <c r="Y164" s="35"/>
      <c r="Z164" s="35"/>
      <c r="AA164" s="35"/>
      <c r="AB164" s="35"/>
      <c r="AC164" s="35"/>
      <c r="AD164" s="35"/>
      <c r="AE164" s="35"/>
      <c r="AR164" s="237" t="s">
        <v>143</v>
      </c>
      <c r="AT164" s="237" t="s">
        <v>139</v>
      </c>
      <c r="AU164" s="237" t="s">
        <v>86</v>
      </c>
      <c r="AY164" s="14" t="s">
        <v>137</v>
      </c>
      <c r="BE164" s="238">
        <f>IF(O164="základní",K164,0)</f>
        <v>0</v>
      </c>
      <c r="BF164" s="238">
        <f>IF(O164="snížená",K164,0)</f>
        <v>0</v>
      </c>
      <c r="BG164" s="238">
        <f>IF(O164="zákl. přenesená",K164,0)</f>
        <v>0</v>
      </c>
      <c r="BH164" s="238">
        <f>IF(O164="sníž. přenesená",K164,0)</f>
        <v>0</v>
      </c>
      <c r="BI164" s="238">
        <f>IF(O164="nulová",K164,0)</f>
        <v>0</v>
      </c>
      <c r="BJ164" s="14" t="s">
        <v>84</v>
      </c>
      <c r="BK164" s="238">
        <f>ROUND(P164*H164,2)</f>
        <v>0</v>
      </c>
      <c r="BL164" s="14" t="s">
        <v>143</v>
      </c>
      <c r="BM164" s="237" t="s">
        <v>250</v>
      </c>
    </row>
    <row r="165" s="12" customFormat="1" ht="22.8" customHeight="1">
      <c r="A165" s="12"/>
      <c r="B165" s="207"/>
      <c r="C165" s="208"/>
      <c r="D165" s="209" t="s">
        <v>76</v>
      </c>
      <c r="E165" s="222" t="s">
        <v>251</v>
      </c>
      <c r="F165" s="222" t="s">
        <v>252</v>
      </c>
      <c r="G165" s="208"/>
      <c r="H165" s="208"/>
      <c r="I165" s="211"/>
      <c r="J165" s="211"/>
      <c r="K165" s="223">
        <f>BK165</f>
        <v>0</v>
      </c>
      <c r="L165" s="208"/>
      <c r="M165" s="213"/>
      <c r="N165" s="214"/>
      <c r="O165" s="215"/>
      <c r="P165" s="215"/>
      <c r="Q165" s="216">
        <f>SUM(Q166:Q168)</f>
        <v>0</v>
      </c>
      <c r="R165" s="216">
        <f>SUM(R166:R168)</f>
        <v>0</v>
      </c>
      <c r="S165" s="215"/>
      <c r="T165" s="217">
        <f>SUM(T166:T168)</f>
        <v>0</v>
      </c>
      <c r="U165" s="215"/>
      <c r="V165" s="217">
        <f>SUM(V166:V168)</f>
        <v>0</v>
      </c>
      <c r="W165" s="215"/>
      <c r="X165" s="218">
        <f>SUM(X166:X168)</f>
        <v>0</v>
      </c>
      <c r="Y165" s="12"/>
      <c r="Z165" s="12"/>
      <c r="AA165" s="12"/>
      <c r="AB165" s="12"/>
      <c r="AC165" s="12"/>
      <c r="AD165" s="12"/>
      <c r="AE165" s="12"/>
      <c r="AR165" s="219" t="s">
        <v>84</v>
      </c>
      <c r="AT165" s="220" t="s">
        <v>76</v>
      </c>
      <c r="AU165" s="220" t="s">
        <v>84</v>
      </c>
      <c r="AY165" s="219" t="s">
        <v>137</v>
      </c>
      <c r="BK165" s="221">
        <f>SUM(BK166:BK168)</f>
        <v>0</v>
      </c>
    </row>
    <row r="166" s="2" customFormat="1" ht="21.75" customHeight="1">
      <c r="A166" s="35"/>
      <c r="B166" s="36"/>
      <c r="C166" s="224" t="s">
        <v>253</v>
      </c>
      <c r="D166" s="224" t="s">
        <v>139</v>
      </c>
      <c r="E166" s="225" t="s">
        <v>254</v>
      </c>
      <c r="F166" s="226" t="s">
        <v>255</v>
      </c>
      <c r="G166" s="227" t="s">
        <v>163</v>
      </c>
      <c r="H166" s="228">
        <v>1.2</v>
      </c>
      <c r="I166" s="229"/>
      <c r="J166" s="229"/>
      <c r="K166" s="230">
        <f>ROUND(P166*H166,2)</f>
        <v>0</v>
      </c>
      <c r="L166" s="231"/>
      <c r="M166" s="41"/>
      <c r="N166" s="232" t="s">
        <v>1</v>
      </c>
      <c r="O166" s="233" t="s">
        <v>40</v>
      </c>
      <c r="P166" s="234">
        <f>I166+J166</f>
        <v>0</v>
      </c>
      <c r="Q166" s="234">
        <f>ROUND(I166*H166,2)</f>
        <v>0</v>
      </c>
      <c r="R166" s="234">
        <f>ROUND(J166*H166,2)</f>
        <v>0</v>
      </c>
      <c r="S166" s="88"/>
      <c r="T166" s="235">
        <f>S166*H166</f>
        <v>0</v>
      </c>
      <c r="U166" s="235">
        <v>0</v>
      </c>
      <c r="V166" s="235">
        <f>U166*H166</f>
        <v>0</v>
      </c>
      <c r="W166" s="235">
        <v>0</v>
      </c>
      <c r="X166" s="236">
        <f>W166*H166</f>
        <v>0</v>
      </c>
      <c r="Y166" s="35"/>
      <c r="Z166" s="35"/>
      <c r="AA166" s="35"/>
      <c r="AB166" s="35"/>
      <c r="AC166" s="35"/>
      <c r="AD166" s="35"/>
      <c r="AE166" s="35"/>
      <c r="AR166" s="237" t="s">
        <v>143</v>
      </c>
      <c r="AT166" s="237" t="s">
        <v>139</v>
      </c>
      <c r="AU166" s="237" t="s">
        <v>86</v>
      </c>
      <c r="AY166" s="14" t="s">
        <v>137</v>
      </c>
      <c r="BE166" s="238">
        <f>IF(O166="základní",K166,0)</f>
        <v>0</v>
      </c>
      <c r="BF166" s="238">
        <f>IF(O166="snížená",K166,0)</f>
        <v>0</v>
      </c>
      <c r="BG166" s="238">
        <f>IF(O166="zákl. přenesená",K166,0)</f>
        <v>0</v>
      </c>
      <c r="BH166" s="238">
        <f>IF(O166="sníž. přenesená",K166,0)</f>
        <v>0</v>
      </c>
      <c r="BI166" s="238">
        <f>IF(O166="nulová",K166,0)</f>
        <v>0</v>
      </c>
      <c r="BJ166" s="14" t="s">
        <v>84</v>
      </c>
      <c r="BK166" s="238">
        <f>ROUND(P166*H166,2)</f>
        <v>0</v>
      </c>
      <c r="BL166" s="14" t="s">
        <v>143</v>
      </c>
      <c r="BM166" s="237" t="s">
        <v>256</v>
      </c>
    </row>
    <row r="167" s="2" customFormat="1" ht="21.75" customHeight="1">
      <c r="A167" s="35"/>
      <c r="B167" s="36"/>
      <c r="C167" s="224" t="s">
        <v>257</v>
      </c>
      <c r="D167" s="224" t="s">
        <v>139</v>
      </c>
      <c r="E167" s="225" t="s">
        <v>258</v>
      </c>
      <c r="F167" s="226" t="s">
        <v>259</v>
      </c>
      <c r="G167" s="227" t="s">
        <v>163</v>
      </c>
      <c r="H167" s="228">
        <v>10.800000000000001</v>
      </c>
      <c r="I167" s="229"/>
      <c r="J167" s="229"/>
      <c r="K167" s="230">
        <f>ROUND(P167*H167,2)</f>
        <v>0</v>
      </c>
      <c r="L167" s="231"/>
      <c r="M167" s="41"/>
      <c r="N167" s="232" t="s">
        <v>1</v>
      </c>
      <c r="O167" s="233" t="s">
        <v>40</v>
      </c>
      <c r="P167" s="234">
        <f>I167+J167</f>
        <v>0</v>
      </c>
      <c r="Q167" s="234">
        <f>ROUND(I167*H167,2)</f>
        <v>0</v>
      </c>
      <c r="R167" s="234">
        <f>ROUND(J167*H167,2)</f>
        <v>0</v>
      </c>
      <c r="S167" s="88"/>
      <c r="T167" s="235">
        <f>S167*H167</f>
        <v>0</v>
      </c>
      <c r="U167" s="235">
        <v>0</v>
      </c>
      <c r="V167" s="235">
        <f>U167*H167</f>
        <v>0</v>
      </c>
      <c r="W167" s="235">
        <v>0</v>
      </c>
      <c r="X167" s="236">
        <f>W167*H167</f>
        <v>0</v>
      </c>
      <c r="Y167" s="35"/>
      <c r="Z167" s="35"/>
      <c r="AA167" s="35"/>
      <c r="AB167" s="35"/>
      <c r="AC167" s="35"/>
      <c r="AD167" s="35"/>
      <c r="AE167" s="35"/>
      <c r="AR167" s="237" t="s">
        <v>143</v>
      </c>
      <c r="AT167" s="237" t="s">
        <v>139</v>
      </c>
      <c r="AU167" s="237" t="s">
        <v>86</v>
      </c>
      <c r="AY167" s="14" t="s">
        <v>137</v>
      </c>
      <c r="BE167" s="238">
        <f>IF(O167="základní",K167,0)</f>
        <v>0</v>
      </c>
      <c r="BF167" s="238">
        <f>IF(O167="snížená",K167,0)</f>
        <v>0</v>
      </c>
      <c r="BG167" s="238">
        <f>IF(O167="zákl. přenesená",K167,0)</f>
        <v>0</v>
      </c>
      <c r="BH167" s="238">
        <f>IF(O167="sníž. přenesená",K167,0)</f>
        <v>0</v>
      </c>
      <c r="BI167" s="238">
        <f>IF(O167="nulová",K167,0)</f>
        <v>0</v>
      </c>
      <c r="BJ167" s="14" t="s">
        <v>84</v>
      </c>
      <c r="BK167" s="238">
        <f>ROUND(P167*H167,2)</f>
        <v>0</v>
      </c>
      <c r="BL167" s="14" t="s">
        <v>143</v>
      </c>
      <c r="BM167" s="237" t="s">
        <v>260</v>
      </c>
    </row>
    <row r="168" s="2" customFormat="1" ht="33" customHeight="1">
      <c r="A168" s="35"/>
      <c r="B168" s="36"/>
      <c r="C168" s="224" t="s">
        <v>261</v>
      </c>
      <c r="D168" s="224" t="s">
        <v>139</v>
      </c>
      <c r="E168" s="225" t="s">
        <v>262</v>
      </c>
      <c r="F168" s="226" t="s">
        <v>263</v>
      </c>
      <c r="G168" s="227" t="s">
        <v>163</v>
      </c>
      <c r="H168" s="228">
        <v>1.2</v>
      </c>
      <c r="I168" s="229"/>
      <c r="J168" s="229"/>
      <c r="K168" s="230">
        <f>ROUND(P168*H168,2)</f>
        <v>0</v>
      </c>
      <c r="L168" s="231"/>
      <c r="M168" s="41"/>
      <c r="N168" s="232" t="s">
        <v>1</v>
      </c>
      <c r="O168" s="233" t="s">
        <v>40</v>
      </c>
      <c r="P168" s="234">
        <f>I168+J168</f>
        <v>0</v>
      </c>
      <c r="Q168" s="234">
        <f>ROUND(I168*H168,2)</f>
        <v>0</v>
      </c>
      <c r="R168" s="234">
        <f>ROUND(J168*H168,2)</f>
        <v>0</v>
      </c>
      <c r="S168" s="88"/>
      <c r="T168" s="235">
        <f>S168*H168</f>
        <v>0</v>
      </c>
      <c r="U168" s="235">
        <v>0</v>
      </c>
      <c r="V168" s="235">
        <f>U168*H168</f>
        <v>0</v>
      </c>
      <c r="W168" s="235">
        <v>0</v>
      </c>
      <c r="X168" s="236">
        <f>W168*H168</f>
        <v>0</v>
      </c>
      <c r="Y168" s="35"/>
      <c r="Z168" s="35"/>
      <c r="AA168" s="35"/>
      <c r="AB168" s="35"/>
      <c r="AC168" s="35"/>
      <c r="AD168" s="35"/>
      <c r="AE168" s="35"/>
      <c r="AR168" s="237" t="s">
        <v>143</v>
      </c>
      <c r="AT168" s="237" t="s">
        <v>139</v>
      </c>
      <c r="AU168" s="237" t="s">
        <v>86</v>
      </c>
      <c r="AY168" s="14" t="s">
        <v>137</v>
      </c>
      <c r="BE168" s="238">
        <f>IF(O168="základní",K168,0)</f>
        <v>0</v>
      </c>
      <c r="BF168" s="238">
        <f>IF(O168="snížená",K168,0)</f>
        <v>0</v>
      </c>
      <c r="BG168" s="238">
        <f>IF(O168="zákl. přenesená",K168,0)</f>
        <v>0</v>
      </c>
      <c r="BH168" s="238">
        <f>IF(O168="sníž. přenesená",K168,0)</f>
        <v>0</v>
      </c>
      <c r="BI168" s="238">
        <f>IF(O168="nulová",K168,0)</f>
        <v>0</v>
      </c>
      <c r="BJ168" s="14" t="s">
        <v>84</v>
      </c>
      <c r="BK168" s="238">
        <f>ROUND(P168*H168,2)</f>
        <v>0</v>
      </c>
      <c r="BL168" s="14" t="s">
        <v>143</v>
      </c>
      <c r="BM168" s="237" t="s">
        <v>264</v>
      </c>
    </row>
    <row r="169" s="12" customFormat="1" ht="25.92" customHeight="1">
      <c r="A169" s="12"/>
      <c r="B169" s="207"/>
      <c r="C169" s="208"/>
      <c r="D169" s="209" t="s">
        <v>76</v>
      </c>
      <c r="E169" s="210" t="s">
        <v>174</v>
      </c>
      <c r="F169" s="210" t="s">
        <v>265</v>
      </c>
      <c r="G169" s="208"/>
      <c r="H169" s="208"/>
      <c r="I169" s="211"/>
      <c r="J169" s="211"/>
      <c r="K169" s="212">
        <f>BK169</f>
        <v>0</v>
      </c>
      <c r="L169" s="208"/>
      <c r="M169" s="213"/>
      <c r="N169" s="214"/>
      <c r="O169" s="215"/>
      <c r="P169" s="215"/>
      <c r="Q169" s="216">
        <f>Q170</f>
        <v>0</v>
      </c>
      <c r="R169" s="216">
        <f>R170</f>
        <v>0</v>
      </c>
      <c r="S169" s="215"/>
      <c r="T169" s="217">
        <f>T170</f>
        <v>0</v>
      </c>
      <c r="U169" s="215"/>
      <c r="V169" s="217">
        <f>V170</f>
        <v>0</v>
      </c>
      <c r="W169" s="215"/>
      <c r="X169" s="218">
        <f>X170</f>
        <v>0</v>
      </c>
      <c r="Y169" s="12"/>
      <c r="Z169" s="12"/>
      <c r="AA169" s="12"/>
      <c r="AB169" s="12"/>
      <c r="AC169" s="12"/>
      <c r="AD169" s="12"/>
      <c r="AE169" s="12"/>
      <c r="AR169" s="219" t="s">
        <v>149</v>
      </c>
      <c r="AT169" s="220" t="s">
        <v>76</v>
      </c>
      <c r="AU169" s="220" t="s">
        <v>77</v>
      </c>
      <c r="AY169" s="219" t="s">
        <v>137</v>
      </c>
      <c r="BK169" s="221">
        <f>BK170</f>
        <v>0</v>
      </c>
    </row>
    <row r="170" s="12" customFormat="1" ht="22.8" customHeight="1">
      <c r="A170" s="12"/>
      <c r="B170" s="207"/>
      <c r="C170" s="208"/>
      <c r="D170" s="209" t="s">
        <v>76</v>
      </c>
      <c r="E170" s="222" t="s">
        <v>266</v>
      </c>
      <c r="F170" s="222" t="s">
        <v>267</v>
      </c>
      <c r="G170" s="208"/>
      <c r="H170" s="208"/>
      <c r="I170" s="211"/>
      <c r="J170" s="211"/>
      <c r="K170" s="223">
        <f>BK170</f>
        <v>0</v>
      </c>
      <c r="L170" s="208"/>
      <c r="M170" s="213"/>
      <c r="N170" s="214"/>
      <c r="O170" s="215"/>
      <c r="P170" s="215"/>
      <c r="Q170" s="216">
        <f>Q171+Q201+Q204+Q210</f>
        <v>0</v>
      </c>
      <c r="R170" s="216">
        <f>R171+R201+R204+R210</f>
        <v>0</v>
      </c>
      <c r="S170" s="215"/>
      <c r="T170" s="217">
        <f>T171+T201+T204+T210</f>
        <v>0</v>
      </c>
      <c r="U170" s="215"/>
      <c r="V170" s="217">
        <f>V171+V201+V204+V210</f>
        <v>0</v>
      </c>
      <c r="W170" s="215"/>
      <c r="X170" s="218">
        <f>X171+X201+X204+X210</f>
        <v>0</v>
      </c>
      <c r="Y170" s="12"/>
      <c r="Z170" s="12"/>
      <c r="AA170" s="12"/>
      <c r="AB170" s="12"/>
      <c r="AC170" s="12"/>
      <c r="AD170" s="12"/>
      <c r="AE170" s="12"/>
      <c r="AR170" s="219" t="s">
        <v>149</v>
      </c>
      <c r="AT170" s="220" t="s">
        <v>76</v>
      </c>
      <c r="AU170" s="220" t="s">
        <v>84</v>
      </c>
      <c r="AY170" s="219" t="s">
        <v>137</v>
      </c>
      <c r="BK170" s="221">
        <f>BK171+BK201+BK204+BK210</f>
        <v>0</v>
      </c>
    </row>
    <row r="171" s="12" customFormat="1" ht="20.88" customHeight="1">
      <c r="A171" s="12"/>
      <c r="B171" s="207"/>
      <c r="C171" s="208"/>
      <c r="D171" s="209" t="s">
        <v>76</v>
      </c>
      <c r="E171" s="222" t="s">
        <v>268</v>
      </c>
      <c r="F171" s="222" t="s">
        <v>269</v>
      </c>
      <c r="G171" s="208"/>
      <c r="H171" s="208"/>
      <c r="I171" s="211"/>
      <c r="J171" s="211"/>
      <c r="K171" s="223">
        <f>BK171</f>
        <v>0</v>
      </c>
      <c r="L171" s="208"/>
      <c r="M171" s="213"/>
      <c r="N171" s="214"/>
      <c r="O171" s="215"/>
      <c r="P171" s="215"/>
      <c r="Q171" s="216">
        <f>SUM(Q172:Q200)</f>
        <v>0</v>
      </c>
      <c r="R171" s="216">
        <f>SUM(R172:R200)</f>
        <v>0</v>
      </c>
      <c r="S171" s="215"/>
      <c r="T171" s="217">
        <f>SUM(T172:T200)</f>
        <v>0</v>
      </c>
      <c r="U171" s="215"/>
      <c r="V171" s="217">
        <f>SUM(V172:V200)</f>
        <v>0</v>
      </c>
      <c r="W171" s="215"/>
      <c r="X171" s="218">
        <f>SUM(X172:X200)</f>
        <v>0</v>
      </c>
      <c r="Y171" s="12"/>
      <c r="Z171" s="12"/>
      <c r="AA171" s="12"/>
      <c r="AB171" s="12"/>
      <c r="AC171" s="12"/>
      <c r="AD171" s="12"/>
      <c r="AE171" s="12"/>
      <c r="AR171" s="219" t="s">
        <v>84</v>
      </c>
      <c r="AT171" s="220" t="s">
        <v>76</v>
      </c>
      <c r="AU171" s="220" t="s">
        <v>86</v>
      </c>
      <c r="AY171" s="219" t="s">
        <v>137</v>
      </c>
      <c r="BK171" s="221">
        <f>SUM(BK172:BK200)</f>
        <v>0</v>
      </c>
    </row>
    <row r="172" s="2" customFormat="1" ht="16.5" customHeight="1">
      <c r="A172" s="35"/>
      <c r="B172" s="36"/>
      <c r="C172" s="224" t="s">
        <v>270</v>
      </c>
      <c r="D172" s="224" t="s">
        <v>139</v>
      </c>
      <c r="E172" s="225" t="s">
        <v>271</v>
      </c>
      <c r="F172" s="226" t="s">
        <v>272</v>
      </c>
      <c r="G172" s="227" t="s">
        <v>273</v>
      </c>
      <c r="H172" s="228">
        <v>3</v>
      </c>
      <c r="I172" s="229"/>
      <c r="J172" s="229"/>
      <c r="K172" s="230">
        <f>ROUND(P172*H172,2)</f>
        <v>0</v>
      </c>
      <c r="L172" s="231"/>
      <c r="M172" s="41"/>
      <c r="N172" s="232" t="s">
        <v>1</v>
      </c>
      <c r="O172" s="233" t="s">
        <v>40</v>
      </c>
      <c r="P172" s="234">
        <f>I172+J172</f>
        <v>0</v>
      </c>
      <c r="Q172" s="234">
        <f>ROUND(I172*H172,2)</f>
        <v>0</v>
      </c>
      <c r="R172" s="234">
        <f>ROUND(J172*H172,2)</f>
        <v>0</v>
      </c>
      <c r="S172" s="88"/>
      <c r="T172" s="235">
        <f>S172*H172</f>
        <v>0</v>
      </c>
      <c r="U172" s="235">
        <v>0</v>
      </c>
      <c r="V172" s="235">
        <f>U172*H172</f>
        <v>0</v>
      </c>
      <c r="W172" s="235">
        <v>0</v>
      </c>
      <c r="X172" s="236">
        <f>W172*H172</f>
        <v>0</v>
      </c>
      <c r="Y172" s="35"/>
      <c r="Z172" s="35"/>
      <c r="AA172" s="35"/>
      <c r="AB172" s="35"/>
      <c r="AC172" s="35"/>
      <c r="AD172" s="35"/>
      <c r="AE172" s="35"/>
      <c r="AR172" s="237" t="s">
        <v>143</v>
      </c>
      <c r="AT172" s="237" t="s">
        <v>139</v>
      </c>
      <c r="AU172" s="237" t="s">
        <v>149</v>
      </c>
      <c r="AY172" s="14" t="s">
        <v>137</v>
      </c>
      <c r="BE172" s="238">
        <f>IF(O172="základní",K172,0)</f>
        <v>0</v>
      </c>
      <c r="BF172" s="238">
        <f>IF(O172="snížená",K172,0)</f>
        <v>0</v>
      </c>
      <c r="BG172" s="238">
        <f>IF(O172="zákl. přenesená",K172,0)</f>
        <v>0</v>
      </c>
      <c r="BH172" s="238">
        <f>IF(O172="sníž. přenesená",K172,0)</f>
        <v>0</v>
      </c>
      <c r="BI172" s="238">
        <f>IF(O172="nulová",K172,0)</f>
        <v>0</v>
      </c>
      <c r="BJ172" s="14" t="s">
        <v>84</v>
      </c>
      <c r="BK172" s="238">
        <f>ROUND(P172*H172,2)</f>
        <v>0</v>
      </c>
      <c r="BL172" s="14" t="s">
        <v>143</v>
      </c>
      <c r="BM172" s="237" t="s">
        <v>86</v>
      </c>
    </row>
    <row r="173" s="2" customFormat="1">
      <c r="A173" s="35"/>
      <c r="B173" s="36"/>
      <c r="C173" s="37"/>
      <c r="D173" s="249" t="s">
        <v>274</v>
      </c>
      <c r="E173" s="37"/>
      <c r="F173" s="250" t="s">
        <v>275</v>
      </c>
      <c r="G173" s="37"/>
      <c r="H173" s="37"/>
      <c r="I173" s="251"/>
      <c r="J173" s="251"/>
      <c r="K173" s="37"/>
      <c r="L173" s="37"/>
      <c r="M173" s="41"/>
      <c r="N173" s="252"/>
      <c r="O173" s="253"/>
      <c r="P173" s="88"/>
      <c r="Q173" s="88"/>
      <c r="R173" s="88"/>
      <c r="S173" s="88"/>
      <c r="T173" s="88"/>
      <c r="U173" s="88"/>
      <c r="V173" s="88"/>
      <c r="W173" s="88"/>
      <c r="X173" s="89"/>
      <c r="Y173" s="35"/>
      <c r="Z173" s="35"/>
      <c r="AA173" s="35"/>
      <c r="AB173" s="35"/>
      <c r="AC173" s="35"/>
      <c r="AD173" s="35"/>
      <c r="AE173" s="35"/>
      <c r="AT173" s="14" t="s">
        <v>274</v>
      </c>
      <c r="AU173" s="14" t="s">
        <v>149</v>
      </c>
    </row>
    <row r="174" s="2" customFormat="1" ht="16.5" customHeight="1">
      <c r="A174" s="35"/>
      <c r="B174" s="36"/>
      <c r="C174" s="224" t="s">
        <v>276</v>
      </c>
      <c r="D174" s="224" t="s">
        <v>139</v>
      </c>
      <c r="E174" s="225" t="s">
        <v>277</v>
      </c>
      <c r="F174" s="226" t="s">
        <v>278</v>
      </c>
      <c r="G174" s="227" t="s">
        <v>273</v>
      </c>
      <c r="H174" s="228">
        <v>2</v>
      </c>
      <c r="I174" s="229"/>
      <c r="J174" s="229"/>
      <c r="K174" s="230">
        <f>ROUND(P174*H174,2)</f>
        <v>0</v>
      </c>
      <c r="L174" s="231"/>
      <c r="M174" s="41"/>
      <c r="N174" s="232" t="s">
        <v>1</v>
      </c>
      <c r="O174" s="233" t="s">
        <v>40</v>
      </c>
      <c r="P174" s="234">
        <f>I174+J174</f>
        <v>0</v>
      </c>
      <c r="Q174" s="234">
        <f>ROUND(I174*H174,2)</f>
        <v>0</v>
      </c>
      <c r="R174" s="234">
        <f>ROUND(J174*H174,2)</f>
        <v>0</v>
      </c>
      <c r="S174" s="88"/>
      <c r="T174" s="235">
        <f>S174*H174</f>
        <v>0</v>
      </c>
      <c r="U174" s="235">
        <v>0</v>
      </c>
      <c r="V174" s="235">
        <f>U174*H174</f>
        <v>0</v>
      </c>
      <c r="W174" s="235">
        <v>0</v>
      </c>
      <c r="X174" s="236">
        <f>W174*H174</f>
        <v>0</v>
      </c>
      <c r="Y174" s="35"/>
      <c r="Z174" s="35"/>
      <c r="AA174" s="35"/>
      <c r="AB174" s="35"/>
      <c r="AC174" s="35"/>
      <c r="AD174" s="35"/>
      <c r="AE174" s="35"/>
      <c r="AR174" s="237" t="s">
        <v>143</v>
      </c>
      <c r="AT174" s="237" t="s">
        <v>139</v>
      </c>
      <c r="AU174" s="237" t="s">
        <v>149</v>
      </c>
      <c r="AY174" s="14" t="s">
        <v>137</v>
      </c>
      <c r="BE174" s="238">
        <f>IF(O174="základní",K174,0)</f>
        <v>0</v>
      </c>
      <c r="BF174" s="238">
        <f>IF(O174="snížená",K174,0)</f>
        <v>0</v>
      </c>
      <c r="BG174" s="238">
        <f>IF(O174="zákl. přenesená",K174,0)</f>
        <v>0</v>
      </c>
      <c r="BH174" s="238">
        <f>IF(O174="sníž. přenesená",K174,0)</f>
        <v>0</v>
      </c>
      <c r="BI174" s="238">
        <f>IF(O174="nulová",K174,0)</f>
        <v>0</v>
      </c>
      <c r="BJ174" s="14" t="s">
        <v>84</v>
      </c>
      <c r="BK174" s="238">
        <f>ROUND(P174*H174,2)</f>
        <v>0</v>
      </c>
      <c r="BL174" s="14" t="s">
        <v>143</v>
      </c>
      <c r="BM174" s="237" t="s">
        <v>143</v>
      </c>
    </row>
    <row r="175" s="2" customFormat="1">
      <c r="A175" s="35"/>
      <c r="B175" s="36"/>
      <c r="C175" s="37"/>
      <c r="D175" s="249" t="s">
        <v>274</v>
      </c>
      <c r="E175" s="37"/>
      <c r="F175" s="250" t="s">
        <v>279</v>
      </c>
      <c r="G175" s="37"/>
      <c r="H175" s="37"/>
      <c r="I175" s="251"/>
      <c r="J175" s="251"/>
      <c r="K175" s="37"/>
      <c r="L175" s="37"/>
      <c r="M175" s="41"/>
      <c r="N175" s="252"/>
      <c r="O175" s="253"/>
      <c r="P175" s="88"/>
      <c r="Q175" s="88"/>
      <c r="R175" s="88"/>
      <c r="S175" s="88"/>
      <c r="T175" s="88"/>
      <c r="U175" s="88"/>
      <c r="V175" s="88"/>
      <c r="W175" s="88"/>
      <c r="X175" s="89"/>
      <c r="Y175" s="35"/>
      <c r="Z175" s="35"/>
      <c r="AA175" s="35"/>
      <c r="AB175" s="35"/>
      <c r="AC175" s="35"/>
      <c r="AD175" s="35"/>
      <c r="AE175" s="35"/>
      <c r="AT175" s="14" t="s">
        <v>274</v>
      </c>
      <c r="AU175" s="14" t="s">
        <v>149</v>
      </c>
    </row>
    <row r="176" s="2" customFormat="1" ht="33" customHeight="1">
      <c r="A176" s="35"/>
      <c r="B176" s="36"/>
      <c r="C176" s="224" t="s">
        <v>280</v>
      </c>
      <c r="D176" s="224" t="s">
        <v>139</v>
      </c>
      <c r="E176" s="225" t="s">
        <v>281</v>
      </c>
      <c r="F176" s="226" t="s">
        <v>282</v>
      </c>
      <c r="G176" s="227" t="s">
        <v>273</v>
      </c>
      <c r="H176" s="228">
        <v>3</v>
      </c>
      <c r="I176" s="229"/>
      <c r="J176" s="229"/>
      <c r="K176" s="230">
        <f>ROUND(P176*H176,2)</f>
        <v>0</v>
      </c>
      <c r="L176" s="231"/>
      <c r="M176" s="41"/>
      <c r="N176" s="232" t="s">
        <v>1</v>
      </c>
      <c r="O176" s="233" t="s">
        <v>40</v>
      </c>
      <c r="P176" s="234">
        <f>I176+J176</f>
        <v>0</v>
      </c>
      <c r="Q176" s="234">
        <f>ROUND(I176*H176,2)</f>
        <v>0</v>
      </c>
      <c r="R176" s="234">
        <f>ROUND(J176*H176,2)</f>
        <v>0</v>
      </c>
      <c r="S176" s="88"/>
      <c r="T176" s="235">
        <f>S176*H176</f>
        <v>0</v>
      </c>
      <c r="U176" s="235">
        <v>0</v>
      </c>
      <c r="V176" s="235">
        <f>U176*H176</f>
        <v>0</v>
      </c>
      <c r="W176" s="235">
        <v>0</v>
      </c>
      <c r="X176" s="236">
        <f>W176*H176</f>
        <v>0</v>
      </c>
      <c r="Y176" s="35"/>
      <c r="Z176" s="35"/>
      <c r="AA176" s="35"/>
      <c r="AB176" s="35"/>
      <c r="AC176" s="35"/>
      <c r="AD176" s="35"/>
      <c r="AE176" s="35"/>
      <c r="AR176" s="237" t="s">
        <v>143</v>
      </c>
      <c r="AT176" s="237" t="s">
        <v>139</v>
      </c>
      <c r="AU176" s="237" t="s">
        <v>149</v>
      </c>
      <c r="AY176" s="14" t="s">
        <v>137</v>
      </c>
      <c r="BE176" s="238">
        <f>IF(O176="základní",K176,0)</f>
        <v>0</v>
      </c>
      <c r="BF176" s="238">
        <f>IF(O176="snížená",K176,0)</f>
        <v>0</v>
      </c>
      <c r="BG176" s="238">
        <f>IF(O176="zákl. přenesená",K176,0)</f>
        <v>0</v>
      </c>
      <c r="BH176" s="238">
        <f>IF(O176="sníž. přenesená",K176,0)</f>
        <v>0</v>
      </c>
      <c r="BI176" s="238">
        <f>IF(O176="nulová",K176,0)</f>
        <v>0</v>
      </c>
      <c r="BJ176" s="14" t="s">
        <v>84</v>
      </c>
      <c r="BK176" s="238">
        <f>ROUND(P176*H176,2)</f>
        <v>0</v>
      </c>
      <c r="BL176" s="14" t="s">
        <v>143</v>
      </c>
      <c r="BM176" s="237" t="s">
        <v>160</v>
      </c>
    </row>
    <row r="177" s="2" customFormat="1">
      <c r="A177" s="35"/>
      <c r="B177" s="36"/>
      <c r="C177" s="37"/>
      <c r="D177" s="249" t="s">
        <v>274</v>
      </c>
      <c r="E177" s="37"/>
      <c r="F177" s="250" t="s">
        <v>283</v>
      </c>
      <c r="G177" s="37"/>
      <c r="H177" s="37"/>
      <c r="I177" s="251"/>
      <c r="J177" s="251"/>
      <c r="K177" s="37"/>
      <c r="L177" s="37"/>
      <c r="M177" s="41"/>
      <c r="N177" s="252"/>
      <c r="O177" s="253"/>
      <c r="P177" s="88"/>
      <c r="Q177" s="88"/>
      <c r="R177" s="88"/>
      <c r="S177" s="88"/>
      <c r="T177" s="88"/>
      <c r="U177" s="88"/>
      <c r="V177" s="88"/>
      <c r="W177" s="88"/>
      <c r="X177" s="89"/>
      <c r="Y177" s="35"/>
      <c r="Z177" s="35"/>
      <c r="AA177" s="35"/>
      <c r="AB177" s="35"/>
      <c r="AC177" s="35"/>
      <c r="AD177" s="35"/>
      <c r="AE177" s="35"/>
      <c r="AT177" s="14" t="s">
        <v>274</v>
      </c>
      <c r="AU177" s="14" t="s">
        <v>149</v>
      </c>
    </row>
    <row r="178" s="2" customFormat="1" ht="33" customHeight="1">
      <c r="A178" s="35"/>
      <c r="B178" s="36"/>
      <c r="C178" s="224" t="s">
        <v>284</v>
      </c>
      <c r="D178" s="224" t="s">
        <v>139</v>
      </c>
      <c r="E178" s="225" t="s">
        <v>285</v>
      </c>
      <c r="F178" s="226" t="s">
        <v>286</v>
      </c>
      <c r="G178" s="227" t="s">
        <v>273</v>
      </c>
      <c r="H178" s="228">
        <v>3</v>
      </c>
      <c r="I178" s="229"/>
      <c r="J178" s="229"/>
      <c r="K178" s="230">
        <f>ROUND(P178*H178,2)</f>
        <v>0</v>
      </c>
      <c r="L178" s="231"/>
      <c r="M178" s="41"/>
      <c r="N178" s="232" t="s">
        <v>1</v>
      </c>
      <c r="O178" s="233" t="s">
        <v>40</v>
      </c>
      <c r="P178" s="234">
        <f>I178+J178</f>
        <v>0</v>
      </c>
      <c r="Q178" s="234">
        <f>ROUND(I178*H178,2)</f>
        <v>0</v>
      </c>
      <c r="R178" s="234">
        <f>ROUND(J178*H178,2)</f>
        <v>0</v>
      </c>
      <c r="S178" s="88"/>
      <c r="T178" s="235">
        <f>S178*H178</f>
        <v>0</v>
      </c>
      <c r="U178" s="235">
        <v>0</v>
      </c>
      <c r="V178" s="235">
        <f>U178*H178</f>
        <v>0</v>
      </c>
      <c r="W178" s="235">
        <v>0</v>
      </c>
      <c r="X178" s="236">
        <f>W178*H178</f>
        <v>0</v>
      </c>
      <c r="Y178" s="35"/>
      <c r="Z178" s="35"/>
      <c r="AA178" s="35"/>
      <c r="AB178" s="35"/>
      <c r="AC178" s="35"/>
      <c r="AD178" s="35"/>
      <c r="AE178" s="35"/>
      <c r="AR178" s="237" t="s">
        <v>143</v>
      </c>
      <c r="AT178" s="237" t="s">
        <v>139</v>
      </c>
      <c r="AU178" s="237" t="s">
        <v>149</v>
      </c>
      <c r="AY178" s="14" t="s">
        <v>137</v>
      </c>
      <c r="BE178" s="238">
        <f>IF(O178="základní",K178,0)</f>
        <v>0</v>
      </c>
      <c r="BF178" s="238">
        <f>IF(O178="snížená",K178,0)</f>
        <v>0</v>
      </c>
      <c r="BG178" s="238">
        <f>IF(O178="zákl. přenesená",K178,0)</f>
        <v>0</v>
      </c>
      <c r="BH178" s="238">
        <f>IF(O178="sníž. přenesená",K178,0)</f>
        <v>0</v>
      </c>
      <c r="BI178" s="238">
        <f>IF(O178="nulová",K178,0)</f>
        <v>0</v>
      </c>
      <c r="BJ178" s="14" t="s">
        <v>84</v>
      </c>
      <c r="BK178" s="238">
        <f>ROUND(P178*H178,2)</f>
        <v>0</v>
      </c>
      <c r="BL178" s="14" t="s">
        <v>143</v>
      </c>
      <c r="BM178" s="237" t="s">
        <v>169</v>
      </c>
    </row>
    <row r="179" s="2" customFormat="1">
      <c r="A179" s="35"/>
      <c r="B179" s="36"/>
      <c r="C179" s="37"/>
      <c r="D179" s="249" t="s">
        <v>274</v>
      </c>
      <c r="E179" s="37"/>
      <c r="F179" s="250" t="s">
        <v>287</v>
      </c>
      <c r="G179" s="37"/>
      <c r="H179" s="37"/>
      <c r="I179" s="251"/>
      <c r="J179" s="251"/>
      <c r="K179" s="37"/>
      <c r="L179" s="37"/>
      <c r="M179" s="41"/>
      <c r="N179" s="252"/>
      <c r="O179" s="253"/>
      <c r="P179" s="88"/>
      <c r="Q179" s="88"/>
      <c r="R179" s="88"/>
      <c r="S179" s="88"/>
      <c r="T179" s="88"/>
      <c r="U179" s="88"/>
      <c r="V179" s="88"/>
      <c r="W179" s="88"/>
      <c r="X179" s="89"/>
      <c r="Y179" s="35"/>
      <c r="Z179" s="35"/>
      <c r="AA179" s="35"/>
      <c r="AB179" s="35"/>
      <c r="AC179" s="35"/>
      <c r="AD179" s="35"/>
      <c r="AE179" s="35"/>
      <c r="AT179" s="14" t="s">
        <v>274</v>
      </c>
      <c r="AU179" s="14" t="s">
        <v>149</v>
      </c>
    </row>
    <row r="180" s="2" customFormat="1" ht="33" customHeight="1">
      <c r="A180" s="35"/>
      <c r="B180" s="36"/>
      <c r="C180" s="224" t="s">
        <v>288</v>
      </c>
      <c r="D180" s="224" t="s">
        <v>139</v>
      </c>
      <c r="E180" s="225" t="s">
        <v>289</v>
      </c>
      <c r="F180" s="226" t="s">
        <v>290</v>
      </c>
      <c r="G180" s="227" t="s">
        <v>273</v>
      </c>
      <c r="H180" s="228">
        <v>1</v>
      </c>
      <c r="I180" s="229"/>
      <c r="J180" s="229"/>
      <c r="K180" s="230">
        <f>ROUND(P180*H180,2)</f>
        <v>0</v>
      </c>
      <c r="L180" s="231"/>
      <c r="M180" s="41"/>
      <c r="N180" s="232" t="s">
        <v>1</v>
      </c>
      <c r="O180" s="233" t="s">
        <v>40</v>
      </c>
      <c r="P180" s="234">
        <f>I180+J180</f>
        <v>0</v>
      </c>
      <c r="Q180" s="234">
        <f>ROUND(I180*H180,2)</f>
        <v>0</v>
      </c>
      <c r="R180" s="234">
        <f>ROUND(J180*H180,2)</f>
        <v>0</v>
      </c>
      <c r="S180" s="88"/>
      <c r="T180" s="235">
        <f>S180*H180</f>
        <v>0</v>
      </c>
      <c r="U180" s="235">
        <v>0</v>
      </c>
      <c r="V180" s="235">
        <f>U180*H180</f>
        <v>0</v>
      </c>
      <c r="W180" s="235">
        <v>0</v>
      </c>
      <c r="X180" s="236">
        <f>W180*H180</f>
        <v>0</v>
      </c>
      <c r="Y180" s="35"/>
      <c r="Z180" s="35"/>
      <c r="AA180" s="35"/>
      <c r="AB180" s="35"/>
      <c r="AC180" s="35"/>
      <c r="AD180" s="35"/>
      <c r="AE180" s="35"/>
      <c r="AR180" s="237" t="s">
        <v>143</v>
      </c>
      <c r="AT180" s="237" t="s">
        <v>139</v>
      </c>
      <c r="AU180" s="237" t="s">
        <v>149</v>
      </c>
      <c r="AY180" s="14" t="s">
        <v>137</v>
      </c>
      <c r="BE180" s="238">
        <f>IF(O180="základní",K180,0)</f>
        <v>0</v>
      </c>
      <c r="BF180" s="238">
        <f>IF(O180="snížená",K180,0)</f>
        <v>0</v>
      </c>
      <c r="BG180" s="238">
        <f>IF(O180="zákl. přenesená",K180,0)</f>
        <v>0</v>
      </c>
      <c r="BH180" s="238">
        <f>IF(O180="sníž. přenesená",K180,0)</f>
        <v>0</v>
      </c>
      <c r="BI180" s="238">
        <f>IF(O180="nulová",K180,0)</f>
        <v>0</v>
      </c>
      <c r="BJ180" s="14" t="s">
        <v>84</v>
      </c>
      <c r="BK180" s="238">
        <f>ROUND(P180*H180,2)</f>
        <v>0</v>
      </c>
      <c r="BL180" s="14" t="s">
        <v>143</v>
      </c>
      <c r="BM180" s="237" t="s">
        <v>178</v>
      </c>
    </row>
    <row r="181" s="2" customFormat="1">
      <c r="A181" s="35"/>
      <c r="B181" s="36"/>
      <c r="C181" s="37"/>
      <c r="D181" s="249" t="s">
        <v>274</v>
      </c>
      <c r="E181" s="37"/>
      <c r="F181" s="250" t="s">
        <v>291</v>
      </c>
      <c r="G181" s="37"/>
      <c r="H181" s="37"/>
      <c r="I181" s="251"/>
      <c r="J181" s="251"/>
      <c r="K181" s="37"/>
      <c r="L181" s="37"/>
      <c r="M181" s="41"/>
      <c r="N181" s="252"/>
      <c r="O181" s="253"/>
      <c r="P181" s="88"/>
      <c r="Q181" s="88"/>
      <c r="R181" s="88"/>
      <c r="S181" s="88"/>
      <c r="T181" s="88"/>
      <c r="U181" s="88"/>
      <c r="V181" s="88"/>
      <c r="W181" s="88"/>
      <c r="X181" s="89"/>
      <c r="Y181" s="35"/>
      <c r="Z181" s="35"/>
      <c r="AA181" s="35"/>
      <c r="AB181" s="35"/>
      <c r="AC181" s="35"/>
      <c r="AD181" s="35"/>
      <c r="AE181" s="35"/>
      <c r="AT181" s="14" t="s">
        <v>274</v>
      </c>
      <c r="AU181" s="14" t="s">
        <v>149</v>
      </c>
    </row>
    <row r="182" s="2" customFormat="1" ht="16.5" customHeight="1">
      <c r="A182" s="35"/>
      <c r="B182" s="36"/>
      <c r="C182" s="224" t="s">
        <v>292</v>
      </c>
      <c r="D182" s="224" t="s">
        <v>139</v>
      </c>
      <c r="E182" s="225" t="s">
        <v>293</v>
      </c>
      <c r="F182" s="226" t="s">
        <v>294</v>
      </c>
      <c r="G182" s="227" t="s">
        <v>273</v>
      </c>
      <c r="H182" s="228">
        <v>3</v>
      </c>
      <c r="I182" s="229"/>
      <c r="J182" s="229"/>
      <c r="K182" s="230">
        <f>ROUND(P182*H182,2)</f>
        <v>0</v>
      </c>
      <c r="L182" s="231"/>
      <c r="M182" s="41"/>
      <c r="N182" s="232" t="s">
        <v>1</v>
      </c>
      <c r="O182" s="233" t="s">
        <v>40</v>
      </c>
      <c r="P182" s="234">
        <f>I182+J182</f>
        <v>0</v>
      </c>
      <c r="Q182" s="234">
        <f>ROUND(I182*H182,2)</f>
        <v>0</v>
      </c>
      <c r="R182" s="234">
        <f>ROUND(J182*H182,2)</f>
        <v>0</v>
      </c>
      <c r="S182" s="88"/>
      <c r="T182" s="235">
        <f>S182*H182</f>
        <v>0</v>
      </c>
      <c r="U182" s="235">
        <v>0</v>
      </c>
      <c r="V182" s="235">
        <f>U182*H182</f>
        <v>0</v>
      </c>
      <c r="W182" s="235">
        <v>0</v>
      </c>
      <c r="X182" s="236">
        <f>W182*H182</f>
        <v>0</v>
      </c>
      <c r="Y182" s="35"/>
      <c r="Z182" s="35"/>
      <c r="AA182" s="35"/>
      <c r="AB182" s="35"/>
      <c r="AC182" s="35"/>
      <c r="AD182" s="35"/>
      <c r="AE182" s="35"/>
      <c r="AR182" s="237" t="s">
        <v>143</v>
      </c>
      <c r="AT182" s="237" t="s">
        <v>139</v>
      </c>
      <c r="AU182" s="237" t="s">
        <v>149</v>
      </c>
      <c r="AY182" s="14" t="s">
        <v>137</v>
      </c>
      <c r="BE182" s="238">
        <f>IF(O182="základní",K182,0)</f>
        <v>0</v>
      </c>
      <c r="BF182" s="238">
        <f>IF(O182="snížená",K182,0)</f>
        <v>0</v>
      </c>
      <c r="BG182" s="238">
        <f>IF(O182="zákl. přenesená",K182,0)</f>
        <v>0</v>
      </c>
      <c r="BH182" s="238">
        <f>IF(O182="sníž. přenesená",K182,0)</f>
        <v>0</v>
      </c>
      <c r="BI182" s="238">
        <f>IF(O182="nulová",K182,0)</f>
        <v>0</v>
      </c>
      <c r="BJ182" s="14" t="s">
        <v>84</v>
      </c>
      <c r="BK182" s="238">
        <f>ROUND(P182*H182,2)</f>
        <v>0</v>
      </c>
      <c r="BL182" s="14" t="s">
        <v>143</v>
      </c>
      <c r="BM182" s="237" t="s">
        <v>186</v>
      </c>
    </row>
    <row r="183" s="2" customFormat="1">
      <c r="A183" s="35"/>
      <c r="B183" s="36"/>
      <c r="C183" s="37"/>
      <c r="D183" s="249" t="s">
        <v>274</v>
      </c>
      <c r="E183" s="37"/>
      <c r="F183" s="250" t="s">
        <v>295</v>
      </c>
      <c r="G183" s="37"/>
      <c r="H183" s="37"/>
      <c r="I183" s="251"/>
      <c r="J183" s="251"/>
      <c r="K183" s="37"/>
      <c r="L183" s="37"/>
      <c r="M183" s="41"/>
      <c r="N183" s="252"/>
      <c r="O183" s="253"/>
      <c r="P183" s="88"/>
      <c r="Q183" s="88"/>
      <c r="R183" s="88"/>
      <c r="S183" s="88"/>
      <c r="T183" s="88"/>
      <c r="U183" s="88"/>
      <c r="V183" s="88"/>
      <c r="W183" s="88"/>
      <c r="X183" s="89"/>
      <c r="Y183" s="35"/>
      <c r="Z183" s="35"/>
      <c r="AA183" s="35"/>
      <c r="AB183" s="35"/>
      <c r="AC183" s="35"/>
      <c r="AD183" s="35"/>
      <c r="AE183" s="35"/>
      <c r="AT183" s="14" t="s">
        <v>274</v>
      </c>
      <c r="AU183" s="14" t="s">
        <v>149</v>
      </c>
    </row>
    <row r="184" s="2" customFormat="1" ht="16.5" customHeight="1">
      <c r="A184" s="35"/>
      <c r="B184" s="36"/>
      <c r="C184" s="224" t="s">
        <v>296</v>
      </c>
      <c r="D184" s="224" t="s">
        <v>139</v>
      </c>
      <c r="E184" s="225" t="s">
        <v>297</v>
      </c>
      <c r="F184" s="226" t="s">
        <v>298</v>
      </c>
      <c r="G184" s="227" t="s">
        <v>273</v>
      </c>
      <c r="H184" s="228">
        <v>5</v>
      </c>
      <c r="I184" s="229"/>
      <c r="J184" s="229"/>
      <c r="K184" s="230">
        <f>ROUND(P184*H184,2)</f>
        <v>0</v>
      </c>
      <c r="L184" s="231"/>
      <c r="M184" s="41"/>
      <c r="N184" s="232" t="s">
        <v>1</v>
      </c>
      <c r="O184" s="233" t="s">
        <v>40</v>
      </c>
      <c r="P184" s="234">
        <f>I184+J184</f>
        <v>0</v>
      </c>
      <c r="Q184" s="234">
        <f>ROUND(I184*H184,2)</f>
        <v>0</v>
      </c>
      <c r="R184" s="234">
        <f>ROUND(J184*H184,2)</f>
        <v>0</v>
      </c>
      <c r="S184" s="88"/>
      <c r="T184" s="235">
        <f>S184*H184</f>
        <v>0</v>
      </c>
      <c r="U184" s="235">
        <v>0</v>
      </c>
      <c r="V184" s="235">
        <f>U184*H184</f>
        <v>0</v>
      </c>
      <c r="W184" s="235">
        <v>0</v>
      </c>
      <c r="X184" s="236">
        <f>W184*H184</f>
        <v>0</v>
      </c>
      <c r="Y184" s="35"/>
      <c r="Z184" s="35"/>
      <c r="AA184" s="35"/>
      <c r="AB184" s="35"/>
      <c r="AC184" s="35"/>
      <c r="AD184" s="35"/>
      <c r="AE184" s="35"/>
      <c r="AR184" s="237" t="s">
        <v>143</v>
      </c>
      <c r="AT184" s="237" t="s">
        <v>139</v>
      </c>
      <c r="AU184" s="237" t="s">
        <v>149</v>
      </c>
      <c r="AY184" s="14" t="s">
        <v>137</v>
      </c>
      <c r="BE184" s="238">
        <f>IF(O184="základní",K184,0)</f>
        <v>0</v>
      </c>
      <c r="BF184" s="238">
        <f>IF(O184="snížená",K184,0)</f>
        <v>0</v>
      </c>
      <c r="BG184" s="238">
        <f>IF(O184="zákl. přenesená",K184,0)</f>
        <v>0</v>
      </c>
      <c r="BH184" s="238">
        <f>IF(O184="sníž. přenesená",K184,0)</f>
        <v>0</v>
      </c>
      <c r="BI184" s="238">
        <f>IF(O184="nulová",K184,0)</f>
        <v>0</v>
      </c>
      <c r="BJ184" s="14" t="s">
        <v>84</v>
      </c>
      <c r="BK184" s="238">
        <f>ROUND(P184*H184,2)</f>
        <v>0</v>
      </c>
      <c r="BL184" s="14" t="s">
        <v>143</v>
      </c>
      <c r="BM184" s="237" t="s">
        <v>194</v>
      </c>
    </row>
    <row r="185" s="2" customFormat="1" ht="21.75" customHeight="1">
      <c r="A185" s="35"/>
      <c r="B185" s="36"/>
      <c r="C185" s="224" t="s">
        <v>299</v>
      </c>
      <c r="D185" s="224" t="s">
        <v>139</v>
      </c>
      <c r="E185" s="225" t="s">
        <v>300</v>
      </c>
      <c r="F185" s="226" t="s">
        <v>301</v>
      </c>
      <c r="G185" s="227" t="s">
        <v>231</v>
      </c>
      <c r="H185" s="228">
        <v>235</v>
      </c>
      <c r="I185" s="229"/>
      <c r="J185" s="229"/>
      <c r="K185" s="230">
        <f>ROUND(P185*H185,2)</f>
        <v>0</v>
      </c>
      <c r="L185" s="231"/>
      <c r="M185" s="41"/>
      <c r="N185" s="232" t="s">
        <v>1</v>
      </c>
      <c r="O185" s="233" t="s">
        <v>40</v>
      </c>
      <c r="P185" s="234">
        <f>I185+J185</f>
        <v>0</v>
      </c>
      <c r="Q185" s="234">
        <f>ROUND(I185*H185,2)</f>
        <v>0</v>
      </c>
      <c r="R185" s="234">
        <f>ROUND(J185*H185,2)</f>
        <v>0</v>
      </c>
      <c r="S185" s="88"/>
      <c r="T185" s="235">
        <f>S185*H185</f>
        <v>0</v>
      </c>
      <c r="U185" s="235">
        <v>0</v>
      </c>
      <c r="V185" s="235">
        <f>U185*H185</f>
        <v>0</v>
      </c>
      <c r="W185" s="235">
        <v>0</v>
      </c>
      <c r="X185" s="236">
        <f>W185*H185</f>
        <v>0</v>
      </c>
      <c r="Y185" s="35"/>
      <c r="Z185" s="35"/>
      <c r="AA185" s="35"/>
      <c r="AB185" s="35"/>
      <c r="AC185" s="35"/>
      <c r="AD185" s="35"/>
      <c r="AE185" s="35"/>
      <c r="AR185" s="237" t="s">
        <v>143</v>
      </c>
      <c r="AT185" s="237" t="s">
        <v>139</v>
      </c>
      <c r="AU185" s="237" t="s">
        <v>149</v>
      </c>
      <c r="AY185" s="14" t="s">
        <v>137</v>
      </c>
      <c r="BE185" s="238">
        <f>IF(O185="základní",K185,0)</f>
        <v>0</v>
      </c>
      <c r="BF185" s="238">
        <f>IF(O185="snížená",K185,0)</f>
        <v>0</v>
      </c>
      <c r="BG185" s="238">
        <f>IF(O185="zákl. přenesená",K185,0)</f>
        <v>0</v>
      </c>
      <c r="BH185" s="238">
        <f>IF(O185="sníž. přenesená",K185,0)</f>
        <v>0</v>
      </c>
      <c r="BI185" s="238">
        <f>IF(O185="nulová",K185,0)</f>
        <v>0</v>
      </c>
      <c r="BJ185" s="14" t="s">
        <v>84</v>
      </c>
      <c r="BK185" s="238">
        <f>ROUND(P185*H185,2)</f>
        <v>0</v>
      </c>
      <c r="BL185" s="14" t="s">
        <v>143</v>
      </c>
      <c r="BM185" s="237" t="s">
        <v>203</v>
      </c>
    </row>
    <row r="186" s="2" customFormat="1" ht="21.75" customHeight="1">
      <c r="A186" s="35"/>
      <c r="B186" s="36"/>
      <c r="C186" s="224" t="s">
        <v>302</v>
      </c>
      <c r="D186" s="224" t="s">
        <v>139</v>
      </c>
      <c r="E186" s="225" t="s">
        <v>303</v>
      </c>
      <c r="F186" s="226" t="s">
        <v>304</v>
      </c>
      <c r="G186" s="227" t="s">
        <v>231</v>
      </c>
      <c r="H186" s="228">
        <v>235</v>
      </c>
      <c r="I186" s="229"/>
      <c r="J186" s="229"/>
      <c r="K186" s="230">
        <f>ROUND(P186*H186,2)</f>
        <v>0</v>
      </c>
      <c r="L186" s="231"/>
      <c r="M186" s="41"/>
      <c r="N186" s="232" t="s">
        <v>1</v>
      </c>
      <c r="O186" s="233" t="s">
        <v>40</v>
      </c>
      <c r="P186" s="234">
        <f>I186+J186</f>
        <v>0</v>
      </c>
      <c r="Q186" s="234">
        <f>ROUND(I186*H186,2)</f>
        <v>0</v>
      </c>
      <c r="R186" s="234">
        <f>ROUND(J186*H186,2)</f>
        <v>0</v>
      </c>
      <c r="S186" s="88"/>
      <c r="T186" s="235">
        <f>S186*H186</f>
        <v>0</v>
      </c>
      <c r="U186" s="235">
        <v>0</v>
      </c>
      <c r="V186" s="235">
        <f>U186*H186</f>
        <v>0</v>
      </c>
      <c r="W186" s="235">
        <v>0</v>
      </c>
      <c r="X186" s="236">
        <f>W186*H186</f>
        <v>0</v>
      </c>
      <c r="Y186" s="35"/>
      <c r="Z186" s="35"/>
      <c r="AA186" s="35"/>
      <c r="AB186" s="35"/>
      <c r="AC186" s="35"/>
      <c r="AD186" s="35"/>
      <c r="AE186" s="35"/>
      <c r="AR186" s="237" t="s">
        <v>143</v>
      </c>
      <c r="AT186" s="237" t="s">
        <v>139</v>
      </c>
      <c r="AU186" s="237" t="s">
        <v>149</v>
      </c>
      <c r="AY186" s="14" t="s">
        <v>137</v>
      </c>
      <c r="BE186" s="238">
        <f>IF(O186="základní",K186,0)</f>
        <v>0</v>
      </c>
      <c r="BF186" s="238">
        <f>IF(O186="snížená",K186,0)</f>
        <v>0</v>
      </c>
      <c r="BG186" s="238">
        <f>IF(O186="zákl. přenesená",K186,0)</f>
        <v>0</v>
      </c>
      <c r="BH186" s="238">
        <f>IF(O186="sníž. přenesená",K186,0)</f>
        <v>0</v>
      </c>
      <c r="BI186" s="238">
        <f>IF(O186="nulová",K186,0)</f>
        <v>0</v>
      </c>
      <c r="BJ186" s="14" t="s">
        <v>84</v>
      </c>
      <c r="BK186" s="238">
        <f>ROUND(P186*H186,2)</f>
        <v>0</v>
      </c>
      <c r="BL186" s="14" t="s">
        <v>143</v>
      </c>
      <c r="BM186" s="237" t="s">
        <v>211</v>
      </c>
    </row>
    <row r="187" s="2" customFormat="1" ht="21.75" customHeight="1">
      <c r="A187" s="35"/>
      <c r="B187" s="36"/>
      <c r="C187" s="224" t="s">
        <v>305</v>
      </c>
      <c r="D187" s="224" t="s">
        <v>139</v>
      </c>
      <c r="E187" s="225" t="s">
        <v>306</v>
      </c>
      <c r="F187" s="226" t="s">
        <v>307</v>
      </c>
      <c r="G187" s="227" t="s">
        <v>231</v>
      </c>
      <c r="H187" s="228">
        <v>60</v>
      </c>
      <c r="I187" s="229"/>
      <c r="J187" s="229"/>
      <c r="K187" s="230">
        <f>ROUND(P187*H187,2)</f>
        <v>0</v>
      </c>
      <c r="L187" s="231"/>
      <c r="M187" s="41"/>
      <c r="N187" s="232" t="s">
        <v>1</v>
      </c>
      <c r="O187" s="233" t="s">
        <v>40</v>
      </c>
      <c r="P187" s="234">
        <f>I187+J187</f>
        <v>0</v>
      </c>
      <c r="Q187" s="234">
        <f>ROUND(I187*H187,2)</f>
        <v>0</v>
      </c>
      <c r="R187" s="234">
        <f>ROUND(J187*H187,2)</f>
        <v>0</v>
      </c>
      <c r="S187" s="88"/>
      <c r="T187" s="235">
        <f>S187*H187</f>
        <v>0</v>
      </c>
      <c r="U187" s="235">
        <v>0</v>
      </c>
      <c r="V187" s="235">
        <f>U187*H187</f>
        <v>0</v>
      </c>
      <c r="W187" s="235">
        <v>0</v>
      </c>
      <c r="X187" s="236">
        <f>W187*H187</f>
        <v>0</v>
      </c>
      <c r="Y187" s="35"/>
      <c r="Z187" s="35"/>
      <c r="AA187" s="35"/>
      <c r="AB187" s="35"/>
      <c r="AC187" s="35"/>
      <c r="AD187" s="35"/>
      <c r="AE187" s="35"/>
      <c r="AR187" s="237" t="s">
        <v>143</v>
      </c>
      <c r="AT187" s="237" t="s">
        <v>139</v>
      </c>
      <c r="AU187" s="237" t="s">
        <v>149</v>
      </c>
      <c r="AY187" s="14" t="s">
        <v>137</v>
      </c>
      <c r="BE187" s="238">
        <f>IF(O187="základní",K187,0)</f>
        <v>0</v>
      </c>
      <c r="BF187" s="238">
        <f>IF(O187="snížená",K187,0)</f>
        <v>0</v>
      </c>
      <c r="BG187" s="238">
        <f>IF(O187="zákl. přenesená",K187,0)</f>
        <v>0</v>
      </c>
      <c r="BH187" s="238">
        <f>IF(O187="sníž. přenesená",K187,0)</f>
        <v>0</v>
      </c>
      <c r="BI187" s="238">
        <f>IF(O187="nulová",K187,0)</f>
        <v>0</v>
      </c>
      <c r="BJ187" s="14" t="s">
        <v>84</v>
      </c>
      <c r="BK187" s="238">
        <f>ROUND(P187*H187,2)</f>
        <v>0</v>
      </c>
      <c r="BL187" s="14" t="s">
        <v>143</v>
      </c>
      <c r="BM187" s="237" t="s">
        <v>219</v>
      </c>
    </row>
    <row r="188" s="2" customFormat="1" ht="33" customHeight="1">
      <c r="A188" s="35"/>
      <c r="B188" s="36"/>
      <c r="C188" s="224" t="s">
        <v>308</v>
      </c>
      <c r="D188" s="224" t="s">
        <v>139</v>
      </c>
      <c r="E188" s="225" t="s">
        <v>309</v>
      </c>
      <c r="F188" s="226" t="s">
        <v>310</v>
      </c>
      <c r="G188" s="227" t="s">
        <v>273</v>
      </c>
      <c r="H188" s="228">
        <v>12</v>
      </c>
      <c r="I188" s="229"/>
      <c r="J188" s="229"/>
      <c r="K188" s="230">
        <f>ROUND(P188*H188,2)</f>
        <v>0</v>
      </c>
      <c r="L188" s="231"/>
      <c r="M188" s="41"/>
      <c r="N188" s="232" t="s">
        <v>1</v>
      </c>
      <c r="O188" s="233" t="s">
        <v>40</v>
      </c>
      <c r="P188" s="234">
        <f>I188+J188</f>
        <v>0</v>
      </c>
      <c r="Q188" s="234">
        <f>ROUND(I188*H188,2)</f>
        <v>0</v>
      </c>
      <c r="R188" s="234">
        <f>ROUND(J188*H188,2)</f>
        <v>0</v>
      </c>
      <c r="S188" s="88"/>
      <c r="T188" s="235">
        <f>S188*H188</f>
        <v>0</v>
      </c>
      <c r="U188" s="235">
        <v>0</v>
      </c>
      <c r="V188" s="235">
        <f>U188*H188</f>
        <v>0</v>
      </c>
      <c r="W188" s="235">
        <v>0</v>
      </c>
      <c r="X188" s="236">
        <f>W188*H188</f>
        <v>0</v>
      </c>
      <c r="Y188" s="35"/>
      <c r="Z188" s="35"/>
      <c r="AA188" s="35"/>
      <c r="AB188" s="35"/>
      <c r="AC188" s="35"/>
      <c r="AD188" s="35"/>
      <c r="AE188" s="35"/>
      <c r="AR188" s="237" t="s">
        <v>143</v>
      </c>
      <c r="AT188" s="237" t="s">
        <v>139</v>
      </c>
      <c r="AU188" s="237" t="s">
        <v>149</v>
      </c>
      <c r="AY188" s="14" t="s">
        <v>137</v>
      </c>
      <c r="BE188" s="238">
        <f>IF(O188="základní",K188,0)</f>
        <v>0</v>
      </c>
      <c r="BF188" s="238">
        <f>IF(O188="snížená",K188,0)</f>
        <v>0</v>
      </c>
      <c r="BG188" s="238">
        <f>IF(O188="zákl. přenesená",K188,0)</f>
        <v>0</v>
      </c>
      <c r="BH188" s="238">
        <f>IF(O188="sníž. přenesená",K188,0)</f>
        <v>0</v>
      </c>
      <c r="BI188" s="238">
        <f>IF(O188="nulová",K188,0)</f>
        <v>0</v>
      </c>
      <c r="BJ188" s="14" t="s">
        <v>84</v>
      </c>
      <c r="BK188" s="238">
        <f>ROUND(P188*H188,2)</f>
        <v>0</v>
      </c>
      <c r="BL188" s="14" t="s">
        <v>143</v>
      </c>
      <c r="BM188" s="237" t="s">
        <v>225</v>
      </c>
    </row>
    <row r="189" s="2" customFormat="1" ht="16.5" customHeight="1">
      <c r="A189" s="35"/>
      <c r="B189" s="36"/>
      <c r="C189" s="224" t="s">
        <v>311</v>
      </c>
      <c r="D189" s="224" t="s">
        <v>139</v>
      </c>
      <c r="E189" s="225" t="s">
        <v>312</v>
      </c>
      <c r="F189" s="226" t="s">
        <v>313</v>
      </c>
      <c r="G189" s="227" t="s">
        <v>273</v>
      </c>
      <c r="H189" s="228">
        <v>24</v>
      </c>
      <c r="I189" s="229"/>
      <c r="J189" s="229"/>
      <c r="K189" s="230">
        <f>ROUND(P189*H189,2)</f>
        <v>0</v>
      </c>
      <c r="L189" s="231"/>
      <c r="M189" s="41"/>
      <c r="N189" s="232" t="s">
        <v>1</v>
      </c>
      <c r="O189" s="233" t="s">
        <v>40</v>
      </c>
      <c r="P189" s="234">
        <f>I189+J189</f>
        <v>0</v>
      </c>
      <c r="Q189" s="234">
        <f>ROUND(I189*H189,2)</f>
        <v>0</v>
      </c>
      <c r="R189" s="234">
        <f>ROUND(J189*H189,2)</f>
        <v>0</v>
      </c>
      <c r="S189" s="88"/>
      <c r="T189" s="235">
        <f>S189*H189</f>
        <v>0</v>
      </c>
      <c r="U189" s="235">
        <v>0</v>
      </c>
      <c r="V189" s="235">
        <f>U189*H189</f>
        <v>0</v>
      </c>
      <c r="W189" s="235">
        <v>0</v>
      </c>
      <c r="X189" s="236">
        <f>W189*H189</f>
        <v>0</v>
      </c>
      <c r="Y189" s="35"/>
      <c r="Z189" s="35"/>
      <c r="AA189" s="35"/>
      <c r="AB189" s="35"/>
      <c r="AC189" s="35"/>
      <c r="AD189" s="35"/>
      <c r="AE189" s="35"/>
      <c r="AR189" s="237" t="s">
        <v>143</v>
      </c>
      <c r="AT189" s="237" t="s">
        <v>139</v>
      </c>
      <c r="AU189" s="237" t="s">
        <v>149</v>
      </c>
      <c r="AY189" s="14" t="s">
        <v>137</v>
      </c>
      <c r="BE189" s="238">
        <f>IF(O189="základní",K189,0)</f>
        <v>0</v>
      </c>
      <c r="BF189" s="238">
        <f>IF(O189="snížená",K189,0)</f>
        <v>0</v>
      </c>
      <c r="BG189" s="238">
        <f>IF(O189="zákl. přenesená",K189,0)</f>
        <v>0</v>
      </c>
      <c r="BH189" s="238">
        <f>IF(O189="sníž. přenesená",K189,0)</f>
        <v>0</v>
      </c>
      <c r="BI189" s="238">
        <f>IF(O189="nulová",K189,0)</f>
        <v>0</v>
      </c>
      <c r="BJ189" s="14" t="s">
        <v>84</v>
      </c>
      <c r="BK189" s="238">
        <f>ROUND(P189*H189,2)</f>
        <v>0</v>
      </c>
      <c r="BL189" s="14" t="s">
        <v>143</v>
      </c>
      <c r="BM189" s="237" t="s">
        <v>234</v>
      </c>
    </row>
    <row r="190" s="2" customFormat="1" ht="16.5" customHeight="1">
      <c r="A190" s="35"/>
      <c r="B190" s="36"/>
      <c r="C190" s="224" t="s">
        <v>314</v>
      </c>
      <c r="D190" s="224" t="s">
        <v>139</v>
      </c>
      <c r="E190" s="225" t="s">
        <v>315</v>
      </c>
      <c r="F190" s="226" t="s">
        <v>316</v>
      </c>
      <c r="G190" s="227" t="s">
        <v>273</v>
      </c>
      <c r="H190" s="228">
        <v>48</v>
      </c>
      <c r="I190" s="229"/>
      <c r="J190" s="229"/>
      <c r="K190" s="230">
        <f>ROUND(P190*H190,2)</f>
        <v>0</v>
      </c>
      <c r="L190" s="231"/>
      <c r="M190" s="41"/>
      <c r="N190" s="232" t="s">
        <v>1</v>
      </c>
      <c r="O190" s="233" t="s">
        <v>40</v>
      </c>
      <c r="P190" s="234">
        <f>I190+J190</f>
        <v>0</v>
      </c>
      <c r="Q190" s="234">
        <f>ROUND(I190*H190,2)</f>
        <v>0</v>
      </c>
      <c r="R190" s="234">
        <f>ROUND(J190*H190,2)</f>
        <v>0</v>
      </c>
      <c r="S190" s="88"/>
      <c r="T190" s="235">
        <f>S190*H190</f>
        <v>0</v>
      </c>
      <c r="U190" s="235">
        <v>0</v>
      </c>
      <c r="V190" s="235">
        <f>U190*H190</f>
        <v>0</v>
      </c>
      <c r="W190" s="235">
        <v>0</v>
      </c>
      <c r="X190" s="236">
        <f>W190*H190</f>
        <v>0</v>
      </c>
      <c r="Y190" s="35"/>
      <c r="Z190" s="35"/>
      <c r="AA190" s="35"/>
      <c r="AB190" s="35"/>
      <c r="AC190" s="35"/>
      <c r="AD190" s="35"/>
      <c r="AE190" s="35"/>
      <c r="AR190" s="237" t="s">
        <v>143</v>
      </c>
      <c r="AT190" s="237" t="s">
        <v>139</v>
      </c>
      <c r="AU190" s="237" t="s">
        <v>149</v>
      </c>
      <c r="AY190" s="14" t="s">
        <v>137</v>
      </c>
      <c r="BE190" s="238">
        <f>IF(O190="základní",K190,0)</f>
        <v>0</v>
      </c>
      <c r="BF190" s="238">
        <f>IF(O190="snížená",K190,0)</f>
        <v>0</v>
      </c>
      <c r="BG190" s="238">
        <f>IF(O190="zákl. přenesená",K190,0)</f>
        <v>0</v>
      </c>
      <c r="BH190" s="238">
        <f>IF(O190="sníž. přenesená",K190,0)</f>
        <v>0</v>
      </c>
      <c r="BI190" s="238">
        <f>IF(O190="nulová",K190,0)</f>
        <v>0</v>
      </c>
      <c r="BJ190" s="14" t="s">
        <v>84</v>
      </c>
      <c r="BK190" s="238">
        <f>ROUND(P190*H190,2)</f>
        <v>0</v>
      </c>
      <c r="BL190" s="14" t="s">
        <v>143</v>
      </c>
      <c r="BM190" s="237" t="s">
        <v>242</v>
      </c>
    </row>
    <row r="191" s="2" customFormat="1" ht="16.5" customHeight="1">
      <c r="A191" s="35"/>
      <c r="B191" s="36"/>
      <c r="C191" s="224" t="s">
        <v>317</v>
      </c>
      <c r="D191" s="224" t="s">
        <v>139</v>
      </c>
      <c r="E191" s="225" t="s">
        <v>318</v>
      </c>
      <c r="F191" s="226" t="s">
        <v>319</v>
      </c>
      <c r="G191" s="227" t="s">
        <v>231</v>
      </c>
      <c r="H191" s="228">
        <v>156</v>
      </c>
      <c r="I191" s="229"/>
      <c r="J191" s="229"/>
      <c r="K191" s="230">
        <f>ROUND(P191*H191,2)</f>
        <v>0</v>
      </c>
      <c r="L191" s="231"/>
      <c r="M191" s="41"/>
      <c r="N191" s="232" t="s">
        <v>1</v>
      </c>
      <c r="O191" s="233" t="s">
        <v>40</v>
      </c>
      <c r="P191" s="234">
        <f>I191+J191</f>
        <v>0</v>
      </c>
      <c r="Q191" s="234">
        <f>ROUND(I191*H191,2)</f>
        <v>0</v>
      </c>
      <c r="R191" s="234">
        <f>ROUND(J191*H191,2)</f>
        <v>0</v>
      </c>
      <c r="S191" s="88"/>
      <c r="T191" s="235">
        <f>S191*H191</f>
        <v>0</v>
      </c>
      <c r="U191" s="235">
        <v>0</v>
      </c>
      <c r="V191" s="235">
        <f>U191*H191</f>
        <v>0</v>
      </c>
      <c r="W191" s="235">
        <v>0</v>
      </c>
      <c r="X191" s="236">
        <f>W191*H191</f>
        <v>0</v>
      </c>
      <c r="Y191" s="35"/>
      <c r="Z191" s="35"/>
      <c r="AA191" s="35"/>
      <c r="AB191" s="35"/>
      <c r="AC191" s="35"/>
      <c r="AD191" s="35"/>
      <c r="AE191" s="35"/>
      <c r="AR191" s="237" t="s">
        <v>143</v>
      </c>
      <c r="AT191" s="237" t="s">
        <v>139</v>
      </c>
      <c r="AU191" s="237" t="s">
        <v>149</v>
      </c>
      <c r="AY191" s="14" t="s">
        <v>137</v>
      </c>
      <c r="BE191" s="238">
        <f>IF(O191="základní",K191,0)</f>
        <v>0</v>
      </c>
      <c r="BF191" s="238">
        <f>IF(O191="snížená",K191,0)</f>
        <v>0</v>
      </c>
      <c r="BG191" s="238">
        <f>IF(O191="zákl. přenesená",K191,0)</f>
        <v>0</v>
      </c>
      <c r="BH191" s="238">
        <f>IF(O191="sníž. přenesená",K191,0)</f>
        <v>0</v>
      </c>
      <c r="BI191" s="238">
        <f>IF(O191="nulová",K191,0)</f>
        <v>0</v>
      </c>
      <c r="BJ191" s="14" t="s">
        <v>84</v>
      </c>
      <c r="BK191" s="238">
        <f>ROUND(P191*H191,2)</f>
        <v>0</v>
      </c>
      <c r="BL191" s="14" t="s">
        <v>143</v>
      </c>
      <c r="BM191" s="237" t="s">
        <v>253</v>
      </c>
    </row>
    <row r="192" s="2" customFormat="1" ht="33" customHeight="1">
      <c r="A192" s="35"/>
      <c r="B192" s="36"/>
      <c r="C192" s="224" t="s">
        <v>320</v>
      </c>
      <c r="D192" s="224" t="s">
        <v>139</v>
      </c>
      <c r="E192" s="225" t="s">
        <v>321</v>
      </c>
      <c r="F192" s="226" t="s">
        <v>322</v>
      </c>
      <c r="G192" s="227" t="s">
        <v>231</v>
      </c>
      <c r="H192" s="228">
        <v>157</v>
      </c>
      <c r="I192" s="229"/>
      <c r="J192" s="229"/>
      <c r="K192" s="230">
        <f>ROUND(P192*H192,2)</f>
        <v>0</v>
      </c>
      <c r="L192" s="231"/>
      <c r="M192" s="41"/>
      <c r="N192" s="232" t="s">
        <v>1</v>
      </c>
      <c r="O192" s="233" t="s">
        <v>40</v>
      </c>
      <c r="P192" s="234">
        <f>I192+J192</f>
        <v>0</v>
      </c>
      <c r="Q192" s="234">
        <f>ROUND(I192*H192,2)</f>
        <v>0</v>
      </c>
      <c r="R192" s="234">
        <f>ROUND(J192*H192,2)</f>
        <v>0</v>
      </c>
      <c r="S192" s="88"/>
      <c r="T192" s="235">
        <f>S192*H192</f>
        <v>0</v>
      </c>
      <c r="U192" s="235">
        <v>0</v>
      </c>
      <c r="V192" s="235">
        <f>U192*H192</f>
        <v>0</v>
      </c>
      <c r="W192" s="235">
        <v>0</v>
      </c>
      <c r="X192" s="236">
        <f>W192*H192</f>
        <v>0</v>
      </c>
      <c r="Y192" s="35"/>
      <c r="Z192" s="35"/>
      <c r="AA192" s="35"/>
      <c r="AB192" s="35"/>
      <c r="AC192" s="35"/>
      <c r="AD192" s="35"/>
      <c r="AE192" s="35"/>
      <c r="AR192" s="237" t="s">
        <v>143</v>
      </c>
      <c r="AT192" s="237" t="s">
        <v>139</v>
      </c>
      <c r="AU192" s="237" t="s">
        <v>149</v>
      </c>
      <c r="AY192" s="14" t="s">
        <v>137</v>
      </c>
      <c r="BE192" s="238">
        <f>IF(O192="základní",K192,0)</f>
        <v>0</v>
      </c>
      <c r="BF192" s="238">
        <f>IF(O192="snížená",K192,0)</f>
        <v>0</v>
      </c>
      <c r="BG192" s="238">
        <f>IF(O192="zákl. přenesená",K192,0)</f>
        <v>0</v>
      </c>
      <c r="BH192" s="238">
        <f>IF(O192="sníž. přenesená",K192,0)</f>
        <v>0</v>
      </c>
      <c r="BI192" s="238">
        <f>IF(O192="nulová",K192,0)</f>
        <v>0</v>
      </c>
      <c r="BJ192" s="14" t="s">
        <v>84</v>
      </c>
      <c r="BK192" s="238">
        <f>ROUND(P192*H192,2)</f>
        <v>0</v>
      </c>
      <c r="BL192" s="14" t="s">
        <v>143</v>
      </c>
      <c r="BM192" s="237" t="s">
        <v>261</v>
      </c>
    </row>
    <row r="193" s="2" customFormat="1" ht="21.75" customHeight="1">
      <c r="A193" s="35"/>
      <c r="B193" s="36"/>
      <c r="C193" s="224" t="s">
        <v>323</v>
      </c>
      <c r="D193" s="224" t="s">
        <v>139</v>
      </c>
      <c r="E193" s="225" t="s">
        <v>324</v>
      </c>
      <c r="F193" s="226" t="s">
        <v>325</v>
      </c>
      <c r="G193" s="227" t="s">
        <v>273</v>
      </c>
      <c r="H193" s="228">
        <v>7</v>
      </c>
      <c r="I193" s="229"/>
      <c r="J193" s="229"/>
      <c r="K193" s="230">
        <f>ROUND(P193*H193,2)</f>
        <v>0</v>
      </c>
      <c r="L193" s="231"/>
      <c r="M193" s="41"/>
      <c r="N193" s="232" t="s">
        <v>1</v>
      </c>
      <c r="O193" s="233" t="s">
        <v>40</v>
      </c>
      <c r="P193" s="234">
        <f>I193+J193</f>
        <v>0</v>
      </c>
      <c r="Q193" s="234">
        <f>ROUND(I193*H193,2)</f>
        <v>0</v>
      </c>
      <c r="R193" s="234">
        <f>ROUND(J193*H193,2)</f>
        <v>0</v>
      </c>
      <c r="S193" s="88"/>
      <c r="T193" s="235">
        <f>S193*H193</f>
        <v>0</v>
      </c>
      <c r="U193" s="235">
        <v>0</v>
      </c>
      <c r="V193" s="235">
        <f>U193*H193</f>
        <v>0</v>
      </c>
      <c r="W193" s="235">
        <v>0</v>
      </c>
      <c r="X193" s="236">
        <f>W193*H193</f>
        <v>0</v>
      </c>
      <c r="Y193" s="35"/>
      <c r="Z193" s="35"/>
      <c r="AA193" s="35"/>
      <c r="AB193" s="35"/>
      <c r="AC193" s="35"/>
      <c r="AD193" s="35"/>
      <c r="AE193" s="35"/>
      <c r="AR193" s="237" t="s">
        <v>143</v>
      </c>
      <c r="AT193" s="237" t="s">
        <v>139</v>
      </c>
      <c r="AU193" s="237" t="s">
        <v>149</v>
      </c>
      <c r="AY193" s="14" t="s">
        <v>137</v>
      </c>
      <c r="BE193" s="238">
        <f>IF(O193="základní",K193,0)</f>
        <v>0</v>
      </c>
      <c r="BF193" s="238">
        <f>IF(O193="snížená",K193,0)</f>
        <v>0</v>
      </c>
      <c r="BG193" s="238">
        <f>IF(O193="zákl. přenesená",K193,0)</f>
        <v>0</v>
      </c>
      <c r="BH193" s="238">
        <f>IF(O193="sníž. přenesená",K193,0)</f>
        <v>0</v>
      </c>
      <c r="BI193" s="238">
        <f>IF(O193="nulová",K193,0)</f>
        <v>0</v>
      </c>
      <c r="BJ193" s="14" t="s">
        <v>84</v>
      </c>
      <c r="BK193" s="238">
        <f>ROUND(P193*H193,2)</f>
        <v>0</v>
      </c>
      <c r="BL193" s="14" t="s">
        <v>143</v>
      </c>
      <c r="BM193" s="237" t="s">
        <v>276</v>
      </c>
    </row>
    <row r="194" s="2" customFormat="1" ht="33" customHeight="1">
      <c r="A194" s="35"/>
      <c r="B194" s="36"/>
      <c r="C194" s="224" t="s">
        <v>326</v>
      </c>
      <c r="D194" s="224" t="s">
        <v>139</v>
      </c>
      <c r="E194" s="225" t="s">
        <v>327</v>
      </c>
      <c r="F194" s="226" t="s">
        <v>328</v>
      </c>
      <c r="G194" s="227" t="s">
        <v>231</v>
      </c>
      <c r="H194" s="228">
        <v>58</v>
      </c>
      <c r="I194" s="229"/>
      <c r="J194" s="229"/>
      <c r="K194" s="230">
        <f>ROUND(P194*H194,2)</f>
        <v>0</v>
      </c>
      <c r="L194" s="231"/>
      <c r="M194" s="41"/>
      <c r="N194" s="232" t="s">
        <v>1</v>
      </c>
      <c r="O194" s="233" t="s">
        <v>40</v>
      </c>
      <c r="P194" s="234">
        <f>I194+J194</f>
        <v>0</v>
      </c>
      <c r="Q194" s="234">
        <f>ROUND(I194*H194,2)</f>
        <v>0</v>
      </c>
      <c r="R194" s="234">
        <f>ROUND(J194*H194,2)</f>
        <v>0</v>
      </c>
      <c r="S194" s="88"/>
      <c r="T194" s="235">
        <f>S194*H194</f>
        <v>0</v>
      </c>
      <c r="U194" s="235">
        <v>0</v>
      </c>
      <c r="V194" s="235">
        <f>U194*H194</f>
        <v>0</v>
      </c>
      <c r="W194" s="235">
        <v>0</v>
      </c>
      <c r="X194" s="236">
        <f>W194*H194</f>
        <v>0</v>
      </c>
      <c r="Y194" s="35"/>
      <c r="Z194" s="35"/>
      <c r="AA194" s="35"/>
      <c r="AB194" s="35"/>
      <c r="AC194" s="35"/>
      <c r="AD194" s="35"/>
      <c r="AE194" s="35"/>
      <c r="AR194" s="237" t="s">
        <v>143</v>
      </c>
      <c r="AT194" s="237" t="s">
        <v>139</v>
      </c>
      <c r="AU194" s="237" t="s">
        <v>149</v>
      </c>
      <c r="AY194" s="14" t="s">
        <v>137</v>
      </c>
      <c r="BE194" s="238">
        <f>IF(O194="základní",K194,0)</f>
        <v>0</v>
      </c>
      <c r="BF194" s="238">
        <f>IF(O194="snížená",K194,0)</f>
        <v>0</v>
      </c>
      <c r="BG194" s="238">
        <f>IF(O194="zákl. přenesená",K194,0)</f>
        <v>0</v>
      </c>
      <c r="BH194" s="238">
        <f>IF(O194="sníž. přenesená",K194,0)</f>
        <v>0</v>
      </c>
      <c r="BI194" s="238">
        <f>IF(O194="nulová",K194,0)</f>
        <v>0</v>
      </c>
      <c r="BJ194" s="14" t="s">
        <v>84</v>
      </c>
      <c r="BK194" s="238">
        <f>ROUND(P194*H194,2)</f>
        <v>0</v>
      </c>
      <c r="BL194" s="14" t="s">
        <v>143</v>
      </c>
      <c r="BM194" s="237" t="s">
        <v>284</v>
      </c>
    </row>
    <row r="195" s="2" customFormat="1" ht="16.5" customHeight="1">
      <c r="A195" s="35"/>
      <c r="B195" s="36"/>
      <c r="C195" s="224" t="s">
        <v>329</v>
      </c>
      <c r="D195" s="224" t="s">
        <v>139</v>
      </c>
      <c r="E195" s="225" t="s">
        <v>330</v>
      </c>
      <c r="F195" s="226" t="s">
        <v>331</v>
      </c>
      <c r="G195" s="227" t="s">
        <v>231</v>
      </c>
      <c r="H195" s="228">
        <v>225</v>
      </c>
      <c r="I195" s="229"/>
      <c r="J195" s="229"/>
      <c r="K195" s="230">
        <f>ROUND(P195*H195,2)</f>
        <v>0</v>
      </c>
      <c r="L195" s="231"/>
      <c r="M195" s="41"/>
      <c r="N195" s="232" t="s">
        <v>1</v>
      </c>
      <c r="O195" s="233" t="s">
        <v>40</v>
      </c>
      <c r="P195" s="234">
        <f>I195+J195</f>
        <v>0</v>
      </c>
      <c r="Q195" s="234">
        <f>ROUND(I195*H195,2)</f>
        <v>0</v>
      </c>
      <c r="R195" s="234">
        <f>ROUND(J195*H195,2)</f>
        <v>0</v>
      </c>
      <c r="S195" s="88"/>
      <c r="T195" s="235">
        <f>S195*H195</f>
        <v>0</v>
      </c>
      <c r="U195" s="235">
        <v>0</v>
      </c>
      <c r="V195" s="235">
        <f>U195*H195</f>
        <v>0</v>
      </c>
      <c r="W195" s="235">
        <v>0</v>
      </c>
      <c r="X195" s="236">
        <f>W195*H195</f>
        <v>0</v>
      </c>
      <c r="Y195" s="35"/>
      <c r="Z195" s="35"/>
      <c r="AA195" s="35"/>
      <c r="AB195" s="35"/>
      <c r="AC195" s="35"/>
      <c r="AD195" s="35"/>
      <c r="AE195" s="35"/>
      <c r="AR195" s="237" t="s">
        <v>143</v>
      </c>
      <c r="AT195" s="237" t="s">
        <v>139</v>
      </c>
      <c r="AU195" s="237" t="s">
        <v>149</v>
      </c>
      <c r="AY195" s="14" t="s">
        <v>137</v>
      </c>
      <c r="BE195" s="238">
        <f>IF(O195="základní",K195,0)</f>
        <v>0</v>
      </c>
      <c r="BF195" s="238">
        <f>IF(O195="snížená",K195,0)</f>
        <v>0</v>
      </c>
      <c r="BG195" s="238">
        <f>IF(O195="zákl. přenesená",K195,0)</f>
        <v>0</v>
      </c>
      <c r="BH195" s="238">
        <f>IF(O195="sníž. přenesená",K195,0)</f>
        <v>0</v>
      </c>
      <c r="BI195" s="238">
        <f>IF(O195="nulová",K195,0)</f>
        <v>0</v>
      </c>
      <c r="BJ195" s="14" t="s">
        <v>84</v>
      </c>
      <c r="BK195" s="238">
        <f>ROUND(P195*H195,2)</f>
        <v>0</v>
      </c>
      <c r="BL195" s="14" t="s">
        <v>143</v>
      </c>
      <c r="BM195" s="237" t="s">
        <v>292</v>
      </c>
    </row>
    <row r="196" s="2" customFormat="1" ht="21.75" customHeight="1">
      <c r="A196" s="35"/>
      <c r="B196" s="36"/>
      <c r="C196" s="224" t="s">
        <v>332</v>
      </c>
      <c r="D196" s="224" t="s">
        <v>139</v>
      </c>
      <c r="E196" s="225" t="s">
        <v>333</v>
      </c>
      <c r="F196" s="226" t="s">
        <v>334</v>
      </c>
      <c r="G196" s="227" t="s">
        <v>231</v>
      </c>
      <c r="H196" s="228">
        <v>197</v>
      </c>
      <c r="I196" s="229"/>
      <c r="J196" s="229"/>
      <c r="K196" s="230">
        <f>ROUND(P196*H196,2)</f>
        <v>0</v>
      </c>
      <c r="L196" s="231"/>
      <c r="M196" s="41"/>
      <c r="N196" s="232" t="s">
        <v>1</v>
      </c>
      <c r="O196" s="233" t="s">
        <v>40</v>
      </c>
      <c r="P196" s="234">
        <f>I196+J196</f>
        <v>0</v>
      </c>
      <c r="Q196" s="234">
        <f>ROUND(I196*H196,2)</f>
        <v>0</v>
      </c>
      <c r="R196" s="234">
        <f>ROUND(J196*H196,2)</f>
        <v>0</v>
      </c>
      <c r="S196" s="88"/>
      <c r="T196" s="235">
        <f>S196*H196</f>
        <v>0</v>
      </c>
      <c r="U196" s="235">
        <v>0</v>
      </c>
      <c r="V196" s="235">
        <f>U196*H196</f>
        <v>0</v>
      </c>
      <c r="W196" s="235">
        <v>0</v>
      </c>
      <c r="X196" s="236">
        <f>W196*H196</f>
        <v>0</v>
      </c>
      <c r="Y196" s="35"/>
      <c r="Z196" s="35"/>
      <c r="AA196" s="35"/>
      <c r="AB196" s="35"/>
      <c r="AC196" s="35"/>
      <c r="AD196" s="35"/>
      <c r="AE196" s="35"/>
      <c r="AR196" s="237" t="s">
        <v>143</v>
      </c>
      <c r="AT196" s="237" t="s">
        <v>139</v>
      </c>
      <c r="AU196" s="237" t="s">
        <v>149</v>
      </c>
      <c r="AY196" s="14" t="s">
        <v>137</v>
      </c>
      <c r="BE196" s="238">
        <f>IF(O196="základní",K196,0)</f>
        <v>0</v>
      </c>
      <c r="BF196" s="238">
        <f>IF(O196="snížená",K196,0)</f>
        <v>0</v>
      </c>
      <c r="BG196" s="238">
        <f>IF(O196="zákl. přenesená",K196,0)</f>
        <v>0</v>
      </c>
      <c r="BH196" s="238">
        <f>IF(O196="sníž. přenesená",K196,0)</f>
        <v>0</v>
      </c>
      <c r="BI196" s="238">
        <f>IF(O196="nulová",K196,0)</f>
        <v>0</v>
      </c>
      <c r="BJ196" s="14" t="s">
        <v>84</v>
      </c>
      <c r="BK196" s="238">
        <f>ROUND(P196*H196,2)</f>
        <v>0</v>
      </c>
      <c r="BL196" s="14" t="s">
        <v>143</v>
      </c>
      <c r="BM196" s="237" t="s">
        <v>299</v>
      </c>
    </row>
    <row r="197" s="2" customFormat="1" ht="21.75" customHeight="1">
      <c r="A197" s="35"/>
      <c r="B197" s="36"/>
      <c r="C197" s="224" t="s">
        <v>335</v>
      </c>
      <c r="D197" s="224" t="s">
        <v>139</v>
      </c>
      <c r="E197" s="225" t="s">
        <v>336</v>
      </c>
      <c r="F197" s="226" t="s">
        <v>337</v>
      </c>
      <c r="G197" s="227" t="s">
        <v>273</v>
      </c>
      <c r="H197" s="228">
        <v>6</v>
      </c>
      <c r="I197" s="229"/>
      <c r="J197" s="229"/>
      <c r="K197" s="230">
        <f>ROUND(P197*H197,2)</f>
        <v>0</v>
      </c>
      <c r="L197" s="231"/>
      <c r="M197" s="41"/>
      <c r="N197" s="232" t="s">
        <v>1</v>
      </c>
      <c r="O197" s="233" t="s">
        <v>40</v>
      </c>
      <c r="P197" s="234">
        <f>I197+J197</f>
        <v>0</v>
      </c>
      <c r="Q197" s="234">
        <f>ROUND(I197*H197,2)</f>
        <v>0</v>
      </c>
      <c r="R197" s="234">
        <f>ROUND(J197*H197,2)</f>
        <v>0</v>
      </c>
      <c r="S197" s="88"/>
      <c r="T197" s="235">
        <f>S197*H197</f>
        <v>0</v>
      </c>
      <c r="U197" s="235">
        <v>0</v>
      </c>
      <c r="V197" s="235">
        <f>U197*H197</f>
        <v>0</v>
      </c>
      <c r="W197" s="235">
        <v>0</v>
      </c>
      <c r="X197" s="236">
        <f>W197*H197</f>
        <v>0</v>
      </c>
      <c r="Y197" s="35"/>
      <c r="Z197" s="35"/>
      <c r="AA197" s="35"/>
      <c r="AB197" s="35"/>
      <c r="AC197" s="35"/>
      <c r="AD197" s="35"/>
      <c r="AE197" s="35"/>
      <c r="AR197" s="237" t="s">
        <v>143</v>
      </c>
      <c r="AT197" s="237" t="s">
        <v>139</v>
      </c>
      <c r="AU197" s="237" t="s">
        <v>149</v>
      </c>
      <c r="AY197" s="14" t="s">
        <v>137</v>
      </c>
      <c r="BE197" s="238">
        <f>IF(O197="základní",K197,0)</f>
        <v>0</v>
      </c>
      <c r="BF197" s="238">
        <f>IF(O197="snížená",K197,0)</f>
        <v>0</v>
      </c>
      <c r="BG197" s="238">
        <f>IF(O197="zákl. přenesená",K197,0)</f>
        <v>0</v>
      </c>
      <c r="BH197" s="238">
        <f>IF(O197="sníž. přenesená",K197,0)</f>
        <v>0</v>
      </c>
      <c r="BI197" s="238">
        <f>IF(O197="nulová",K197,0)</f>
        <v>0</v>
      </c>
      <c r="BJ197" s="14" t="s">
        <v>84</v>
      </c>
      <c r="BK197" s="238">
        <f>ROUND(P197*H197,2)</f>
        <v>0</v>
      </c>
      <c r="BL197" s="14" t="s">
        <v>143</v>
      </c>
      <c r="BM197" s="237" t="s">
        <v>305</v>
      </c>
    </row>
    <row r="198" s="2" customFormat="1" ht="21.75" customHeight="1">
      <c r="A198" s="35"/>
      <c r="B198" s="36"/>
      <c r="C198" s="224" t="s">
        <v>338</v>
      </c>
      <c r="D198" s="224" t="s">
        <v>139</v>
      </c>
      <c r="E198" s="225" t="s">
        <v>339</v>
      </c>
      <c r="F198" s="226" t="s">
        <v>340</v>
      </c>
      <c r="G198" s="227" t="s">
        <v>273</v>
      </c>
      <c r="H198" s="228">
        <v>6</v>
      </c>
      <c r="I198" s="229"/>
      <c r="J198" s="229"/>
      <c r="K198" s="230">
        <f>ROUND(P198*H198,2)</f>
        <v>0</v>
      </c>
      <c r="L198" s="231"/>
      <c r="M198" s="41"/>
      <c r="N198" s="232" t="s">
        <v>1</v>
      </c>
      <c r="O198" s="233" t="s">
        <v>40</v>
      </c>
      <c r="P198" s="234">
        <f>I198+J198</f>
        <v>0</v>
      </c>
      <c r="Q198" s="234">
        <f>ROUND(I198*H198,2)</f>
        <v>0</v>
      </c>
      <c r="R198" s="234">
        <f>ROUND(J198*H198,2)</f>
        <v>0</v>
      </c>
      <c r="S198" s="88"/>
      <c r="T198" s="235">
        <f>S198*H198</f>
        <v>0</v>
      </c>
      <c r="U198" s="235">
        <v>0</v>
      </c>
      <c r="V198" s="235">
        <f>U198*H198</f>
        <v>0</v>
      </c>
      <c r="W198" s="235">
        <v>0</v>
      </c>
      <c r="X198" s="236">
        <f>W198*H198</f>
        <v>0</v>
      </c>
      <c r="Y198" s="35"/>
      <c r="Z198" s="35"/>
      <c r="AA198" s="35"/>
      <c r="AB198" s="35"/>
      <c r="AC198" s="35"/>
      <c r="AD198" s="35"/>
      <c r="AE198" s="35"/>
      <c r="AR198" s="237" t="s">
        <v>143</v>
      </c>
      <c r="AT198" s="237" t="s">
        <v>139</v>
      </c>
      <c r="AU198" s="237" t="s">
        <v>149</v>
      </c>
      <c r="AY198" s="14" t="s">
        <v>137</v>
      </c>
      <c r="BE198" s="238">
        <f>IF(O198="základní",K198,0)</f>
        <v>0</v>
      </c>
      <c r="BF198" s="238">
        <f>IF(O198="snížená",K198,0)</f>
        <v>0</v>
      </c>
      <c r="BG198" s="238">
        <f>IF(O198="zákl. přenesená",K198,0)</f>
        <v>0</v>
      </c>
      <c r="BH198" s="238">
        <f>IF(O198="sníž. přenesená",K198,0)</f>
        <v>0</v>
      </c>
      <c r="BI198" s="238">
        <f>IF(O198="nulová",K198,0)</f>
        <v>0</v>
      </c>
      <c r="BJ198" s="14" t="s">
        <v>84</v>
      </c>
      <c r="BK198" s="238">
        <f>ROUND(P198*H198,2)</f>
        <v>0</v>
      </c>
      <c r="BL198" s="14" t="s">
        <v>143</v>
      </c>
      <c r="BM198" s="237" t="s">
        <v>311</v>
      </c>
    </row>
    <row r="199" s="2" customFormat="1">
      <c r="A199" s="35"/>
      <c r="B199" s="36"/>
      <c r="C199" s="37"/>
      <c r="D199" s="249" t="s">
        <v>274</v>
      </c>
      <c r="E199" s="37"/>
      <c r="F199" s="250" t="s">
        <v>341</v>
      </c>
      <c r="G199" s="37"/>
      <c r="H199" s="37"/>
      <c r="I199" s="251"/>
      <c r="J199" s="251"/>
      <c r="K199" s="37"/>
      <c r="L199" s="37"/>
      <c r="M199" s="41"/>
      <c r="N199" s="252"/>
      <c r="O199" s="253"/>
      <c r="P199" s="88"/>
      <c r="Q199" s="88"/>
      <c r="R199" s="88"/>
      <c r="S199" s="88"/>
      <c r="T199" s="88"/>
      <c r="U199" s="88"/>
      <c r="V199" s="88"/>
      <c r="W199" s="88"/>
      <c r="X199" s="89"/>
      <c r="Y199" s="35"/>
      <c r="Z199" s="35"/>
      <c r="AA199" s="35"/>
      <c r="AB199" s="35"/>
      <c r="AC199" s="35"/>
      <c r="AD199" s="35"/>
      <c r="AE199" s="35"/>
      <c r="AT199" s="14" t="s">
        <v>274</v>
      </c>
      <c r="AU199" s="14" t="s">
        <v>149</v>
      </c>
    </row>
    <row r="200" s="2" customFormat="1" ht="55.5" customHeight="1">
      <c r="A200" s="35"/>
      <c r="B200" s="36"/>
      <c r="C200" s="224" t="s">
        <v>342</v>
      </c>
      <c r="D200" s="224" t="s">
        <v>139</v>
      </c>
      <c r="E200" s="225" t="s">
        <v>343</v>
      </c>
      <c r="F200" s="226" t="s">
        <v>344</v>
      </c>
      <c r="G200" s="227" t="s">
        <v>273</v>
      </c>
      <c r="H200" s="228">
        <v>6</v>
      </c>
      <c r="I200" s="229"/>
      <c r="J200" s="229"/>
      <c r="K200" s="230">
        <f>ROUND(P200*H200,2)</f>
        <v>0</v>
      </c>
      <c r="L200" s="231"/>
      <c r="M200" s="41"/>
      <c r="N200" s="232" t="s">
        <v>1</v>
      </c>
      <c r="O200" s="233" t="s">
        <v>40</v>
      </c>
      <c r="P200" s="234">
        <f>I200+J200</f>
        <v>0</v>
      </c>
      <c r="Q200" s="234">
        <f>ROUND(I200*H200,2)</f>
        <v>0</v>
      </c>
      <c r="R200" s="234">
        <f>ROUND(J200*H200,2)</f>
        <v>0</v>
      </c>
      <c r="S200" s="88"/>
      <c r="T200" s="235">
        <f>S200*H200</f>
        <v>0</v>
      </c>
      <c r="U200" s="235">
        <v>0</v>
      </c>
      <c r="V200" s="235">
        <f>U200*H200</f>
        <v>0</v>
      </c>
      <c r="W200" s="235">
        <v>0</v>
      </c>
      <c r="X200" s="236">
        <f>W200*H200</f>
        <v>0</v>
      </c>
      <c r="Y200" s="35"/>
      <c r="Z200" s="35"/>
      <c r="AA200" s="35"/>
      <c r="AB200" s="35"/>
      <c r="AC200" s="35"/>
      <c r="AD200" s="35"/>
      <c r="AE200" s="35"/>
      <c r="AR200" s="237" t="s">
        <v>143</v>
      </c>
      <c r="AT200" s="237" t="s">
        <v>139</v>
      </c>
      <c r="AU200" s="237" t="s">
        <v>149</v>
      </c>
      <c r="AY200" s="14" t="s">
        <v>137</v>
      </c>
      <c r="BE200" s="238">
        <f>IF(O200="základní",K200,0)</f>
        <v>0</v>
      </c>
      <c r="BF200" s="238">
        <f>IF(O200="snížená",K200,0)</f>
        <v>0</v>
      </c>
      <c r="BG200" s="238">
        <f>IF(O200="zákl. přenesená",K200,0)</f>
        <v>0</v>
      </c>
      <c r="BH200" s="238">
        <f>IF(O200="sníž. přenesená",K200,0)</f>
        <v>0</v>
      </c>
      <c r="BI200" s="238">
        <f>IF(O200="nulová",K200,0)</f>
        <v>0</v>
      </c>
      <c r="BJ200" s="14" t="s">
        <v>84</v>
      </c>
      <c r="BK200" s="238">
        <f>ROUND(P200*H200,2)</f>
        <v>0</v>
      </c>
      <c r="BL200" s="14" t="s">
        <v>143</v>
      </c>
      <c r="BM200" s="237" t="s">
        <v>317</v>
      </c>
    </row>
    <row r="201" s="12" customFormat="1" ht="20.88" customHeight="1">
      <c r="A201" s="12"/>
      <c r="B201" s="207"/>
      <c r="C201" s="208"/>
      <c r="D201" s="209" t="s">
        <v>76</v>
      </c>
      <c r="E201" s="222" t="s">
        <v>345</v>
      </c>
      <c r="F201" s="222" t="s">
        <v>346</v>
      </c>
      <c r="G201" s="208"/>
      <c r="H201" s="208"/>
      <c r="I201" s="211"/>
      <c r="J201" s="211"/>
      <c r="K201" s="223">
        <f>BK201</f>
        <v>0</v>
      </c>
      <c r="L201" s="208"/>
      <c r="M201" s="213"/>
      <c r="N201" s="214"/>
      <c r="O201" s="215"/>
      <c r="P201" s="215"/>
      <c r="Q201" s="216">
        <f>SUM(Q202:Q203)</f>
        <v>0</v>
      </c>
      <c r="R201" s="216">
        <f>SUM(R202:R203)</f>
        <v>0</v>
      </c>
      <c r="S201" s="215"/>
      <c r="T201" s="217">
        <f>SUM(T202:T203)</f>
        <v>0</v>
      </c>
      <c r="U201" s="215"/>
      <c r="V201" s="217">
        <f>SUM(V202:V203)</f>
        <v>0</v>
      </c>
      <c r="W201" s="215"/>
      <c r="X201" s="218">
        <f>SUM(X202:X203)</f>
        <v>0</v>
      </c>
      <c r="Y201" s="12"/>
      <c r="Z201" s="12"/>
      <c r="AA201" s="12"/>
      <c r="AB201" s="12"/>
      <c r="AC201" s="12"/>
      <c r="AD201" s="12"/>
      <c r="AE201" s="12"/>
      <c r="AR201" s="219" t="s">
        <v>84</v>
      </c>
      <c r="AT201" s="220" t="s">
        <v>76</v>
      </c>
      <c r="AU201" s="220" t="s">
        <v>86</v>
      </c>
      <c r="AY201" s="219" t="s">
        <v>137</v>
      </c>
      <c r="BK201" s="221">
        <f>SUM(BK202:BK203)</f>
        <v>0</v>
      </c>
    </row>
    <row r="202" s="2" customFormat="1" ht="44.25" customHeight="1">
      <c r="A202" s="35"/>
      <c r="B202" s="36"/>
      <c r="C202" s="224" t="s">
        <v>347</v>
      </c>
      <c r="D202" s="224" t="s">
        <v>139</v>
      </c>
      <c r="E202" s="225" t="s">
        <v>348</v>
      </c>
      <c r="F202" s="226" t="s">
        <v>349</v>
      </c>
      <c r="G202" s="227" t="s">
        <v>273</v>
      </c>
      <c r="H202" s="228">
        <v>3</v>
      </c>
      <c r="I202" s="229"/>
      <c r="J202" s="229"/>
      <c r="K202" s="230">
        <f>ROUND(P202*H202,2)</f>
        <v>0</v>
      </c>
      <c r="L202" s="231"/>
      <c r="M202" s="41"/>
      <c r="N202" s="232" t="s">
        <v>1</v>
      </c>
      <c r="O202" s="233" t="s">
        <v>40</v>
      </c>
      <c r="P202" s="234">
        <f>I202+J202</f>
        <v>0</v>
      </c>
      <c r="Q202" s="234">
        <f>ROUND(I202*H202,2)</f>
        <v>0</v>
      </c>
      <c r="R202" s="234">
        <f>ROUND(J202*H202,2)</f>
        <v>0</v>
      </c>
      <c r="S202" s="88"/>
      <c r="T202" s="235">
        <f>S202*H202</f>
        <v>0</v>
      </c>
      <c r="U202" s="235">
        <v>0</v>
      </c>
      <c r="V202" s="235">
        <f>U202*H202</f>
        <v>0</v>
      </c>
      <c r="W202" s="235">
        <v>0</v>
      </c>
      <c r="X202" s="236">
        <f>W202*H202</f>
        <v>0</v>
      </c>
      <c r="Y202" s="35"/>
      <c r="Z202" s="35"/>
      <c r="AA202" s="35"/>
      <c r="AB202" s="35"/>
      <c r="AC202" s="35"/>
      <c r="AD202" s="35"/>
      <c r="AE202" s="35"/>
      <c r="AR202" s="237" t="s">
        <v>143</v>
      </c>
      <c r="AT202" s="237" t="s">
        <v>139</v>
      </c>
      <c r="AU202" s="237" t="s">
        <v>149</v>
      </c>
      <c r="AY202" s="14" t="s">
        <v>137</v>
      </c>
      <c r="BE202" s="238">
        <f>IF(O202="základní",K202,0)</f>
        <v>0</v>
      </c>
      <c r="BF202" s="238">
        <f>IF(O202="snížená",K202,0)</f>
        <v>0</v>
      </c>
      <c r="BG202" s="238">
        <f>IF(O202="zákl. přenesená",K202,0)</f>
        <v>0</v>
      </c>
      <c r="BH202" s="238">
        <f>IF(O202="sníž. přenesená",K202,0)</f>
        <v>0</v>
      </c>
      <c r="BI202" s="238">
        <f>IF(O202="nulová",K202,0)</f>
        <v>0</v>
      </c>
      <c r="BJ202" s="14" t="s">
        <v>84</v>
      </c>
      <c r="BK202" s="238">
        <f>ROUND(P202*H202,2)</f>
        <v>0</v>
      </c>
      <c r="BL202" s="14" t="s">
        <v>143</v>
      </c>
      <c r="BM202" s="237" t="s">
        <v>323</v>
      </c>
    </row>
    <row r="203" s="2" customFormat="1" ht="44.25" customHeight="1">
      <c r="A203" s="35"/>
      <c r="B203" s="36"/>
      <c r="C203" s="224" t="s">
        <v>350</v>
      </c>
      <c r="D203" s="224" t="s">
        <v>139</v>
      </c>
      <c r="E203" s="225" t="s">
        <v>351</v>
      </c>
      <c r="F203" s="226" t="s">
        <v>352</v>
      </c>
      <c r="G203" s="227" t="s">
        <v>273</v>
      </c>
      <c r="H203" s="228">
        <v>1</v>
      </c>
      <c r="I203" s="229"/>
      <c r="J203" s="229"/>
      <c r="K203" s="230">
        <f>ROUND(P203*H203,2)</f>
        <v>0</v>
      </c>
      <c r="L203" s="231"/>
      <c r="M203" s="41"/>
      <c r="N203" s="232" t="s">
        <v>1</v>
      </c>
      <c r="O203" s="233" t="s">
        <v>40</v>
      </c>
      <c r="P203" s="234">
        <f>I203+J203</f>
        <v>0</v>
      </c>
      <c r="Q203" s="234">
        <f>ROUND(I203*H203,2)</f>
        <v>0</v>
      </c>
      <c r="R203" s="234">
        <f>ROUND(J203*H203,2)</f>
        <v>0</v>
      </c>
      <c r="S203" s="88"/>
      <c r="T203" s="235">
        <f>S203*H203</f>
        <v>0</v>
      </c>
      <c r="U203" s="235">
        <v>0</v>
      </c>
      <c r="V203" s="235">
        <f>U203*H203</f>
        <v>0</v>
      </c>
      <c r="W203" s="235">
        <v>0</v>
      </c>
      <c r="X203" s="236">
        <f>W203*H203</f>
        <v>0</v>
      </c>
      <c r="Y203" s="35"/>
      <c r="Z203" s="35"/>
      <c r="AA203" s="35"/>
      <c r="AB203" s="35"/>
      <c r="AC203" s="35"/>
      <c r="AD203" s="35"/>
      <c r="AE203" s="35"/>
      <c r="AR203" s="237" t="s">
        <v>143</v>
      </c>
      <c r="AT203" s="237" t="s">
        <v>139</v>
      </c>
      <c r="AU203" s="237" t="s">
        <v>149</v>
      </c>
      <c r="AY203" s="14" t="s">
        <v>137</v>
      </c>
      <c r="BE203" s="238">
        <f>IF(O203="základní",K203,0)</f>
        <v>0</v>
      </c>
      <c r="BF203" s="238">
        <f>IF(O203="snížená",K203,0)</f>
        <v>0</v>
      </c>
      <c r="BG203" s="238">
        <f>IF(O203="zákl. přenesená",K203,0)</f>
        <v>0</v>
      </c>
      <c r="BH203" s="238">
        <f>IF(O203="sníž. přenesená",K203,0)</f>
        <v>0</v>
      </c>
      <c r="BI203" s="238">
        <f>IF(O203="nulová",K203,0)</f>
        <v>0</v>
      </c>
      <c r="BJ203" s="14" t="s">
        <v>84</v>
      </c>
      <c r="BK203" s="238">
        <f>ROUND(P203*H203,2)</f>
        <v>0</v>
      </c>
      <c r="BL203" s="14" t="s">
        <v>143</v>
      </c>
      <c r="BM203" s="237" t="s">
        <v>329</v>
      </c>
    </row>
    <row r="204" s="12" customFormat="1" ht="20.88" customHeight="1">
      <c r="A204" s="12"/>
      <c r="B204" s="207"/>
      <c r="C204" s="208"/>
      <c r="D204" s="209" t="s">
        <v>76</v>
      </c>
      <c r="E204" s="222" t="s">
        <v>353</v>
      </c>
      <c r="F204" s="222" t="s">
        <v>354</v>
      </c>
      <c r="G204" s="208"/>
      <c r="H204" s="208"/>
      <c r="I204" s="211"/>
      <c r="J204" s="211"/>
      <c r="K204" s="223">
        <f>BK204</f>
        <v>0</v>
      </c>
      <c r="L204" s="208"/>
      <c r="M204" s="213"/>
      <c r="N204" s="214"/>
      <c r="O204" s="215"/>
      <c r="P204" s="215"/>
      <c r="Q204" s="216">
        <f>SUM(Q205:Q209)</f>
        <v>0</v>
      </c>
      <c r="R204" s="216">
        <f>SUM(R205:R209)</f>
        <v>0</v>
      </c>
      <c r="S204" s="215"/>
      <c r="T204" s="217">
        <f>SUM(T205:T209)</f>
        <v>0</v>
      </c>
      <c r="U204" s="215"/>
      <c r="V204" s="217">
        <f>SUM(V205:V209)</f>
        <v>0</v>
      </c>
      <c r="W204" s="215"/>
      <c r="X204" s="218">
        <f>SUM(X205:X209)</f>
        <v>0</v>
      </c>
      <c r="Y204" s="12"/>
      <c r="Z204" s="12"/>
      <c r="AA204" s="12"/>
      <c r="AB204" s="12"/>
      <c r="AC204" s="12"/>
      <c r="AD204" s="12"/>
      <c r="AE204" s="12"/>
      <c r="AR204" s="219" t="s">
        <v>84</v>
      </c>
      <c r="AT204" s="220" t="s">
        <v>76</v>
      </c>
      <c r="AU204" s="220" t="s">
        <v>86</v>
      </c>
      <c r="AY204" s="219" t="s">
        <v>137</v>
      </c>
      <c r="BK204" s="221">
        <f>SUM(BK205:BK209)</f>
        <v>0</v>
      </c>
    </row>
    <row r="205" s="2" customFormat="1" ht="33" customHeight="1">
      <c r="A205" s="35"/>
      <c r="B205" s="36"/>
      <c r="C205" s="224" t="s">
        <v>355</v>
      </c>
      <c r="D205" s="224" t="s">
        <v>139</v>
      </c>
      <c r="E205" s="225" t="s">
        <v>356</v>
      </c>
      <c r="F205" s="226" t="s">
        <v>357</v>
      </c>
      <c r="G205" s="227" t="s">
        <v>273</v>
      </c>
      <c r="H205" s="228">
        <v>1</v>
      </c>
      <c r="I205" s="229"/>
      <c r="J205" s="229"/>
      <c r="K205" s="230">
        <f>ROUND(P205*H205,2)</f>
        <v>0</v>
      </c>
      <c r="L205" s="231"/>
      <c r="M205" s="41"/>
      <c r="N205" s="232" t="s">
        <v>1</v>
      </c>
      <c r="O205" s="233" t="s">
        <v>40</v>
      </c>
      <c r="P205" s="234">
        <f>I205+J205</f>
        <v>0</v>
      </c>
      <c r="Q205" s="234">
        <f>ROUND(I205*H205,2)</f>
        <v>0</v>
      </c>
      <c r="R205" s="234">
        <f>ROUND(J205*H205,2)</f>
        <v>0</v>
      </c>
      <c r="S205" s="88"/>
      <c r="T205" s="235">
        <f>S205*H205</f>
        <v>0</v>
      </c>
      <c r="U205" s="235">
        <v>0</v>
      </c>
      <c r="V205" s="235">
        <f>U205*H205</f>
        <v>0</v>
      </c>
      <c r="W205" s="235">
        <v>0</v>
      </c>
      <c r="X205" s="236">
        <f>W205*H205</f>
        <v>0</v>
      </c>
      <c r="Y205" s="35"/>
      <c r="Z205" s="35"/>
      <c r="AA205" s="35"/>
      <c r="AB205" s="35"/>
      <c r="AC205" s="35"/>
      <c r="AD205" s="35"/>
      <c r="AE205" s="35"/>
      <c r="AR205" s="237" t="s">
        <v>143</v>
      </c>
      <c r="AT205" s="237" t="s">
        <v>139</v>
      </c>
      <c r="AU205" s="237" t="s">
        <v>149</v>
      </c>
      <c r="AY205" s="14" t="s">
        <v>137</v>
      </c>
      <c r="BE205" s="238">
        <f>IF(O205="základní",K205,0)</f>
        <v>0</v>
      </c>
      <c r="BF205" s="238">
        <f>IF(O205="snížená",K205,0)</f>
        <v>0</v>
      </c>
      <c r="BG205" s="238">
        <f>IF(O205="zákl. přenesená",K205,0)</f>
        <v>0</v>
      </c>
      <c r="BH205" s="238">
        <f>IF(O205="sníž. přenesená",K205,0)</f>
        <v>0</v>
      </c>
      <c r="BI205" s="238">
        <f>IF(O205="nulová",K205,0)</f>
        <v>0</v>
      </c>
      <c r="BJ205" s="14" t="s">
        <v>84</v>
      </c>
      <c r="BK205" s="238">
        <f>ROUND(P205*H205,2)</f>
        <v>0</v>
      </c>
      <c r="BL205" s="14" t="s">
        <v>143</v>
      </c>
      <c r="BM205" s="237" t="s">
        <v>335</v>
      </c>
    </row>
    <row r="206" s="2" customFormat="1">
      <c r="A206" s="35"/>
      <c r="B206" s="36"/>
      <c r="C206" s="37"/>
      <c r="D206" s="249" t="s">
        <v>274</v>
      </c>
      <c r="E206" s="37"/>
      <c r="F206" s="250" t="s">
        <v>358</v>
      </c>
      <c r="G206" s="37"/>
      <c r="H206" s="37"/>
      <c r="I206" s="251"/>
      <c r="J206" s="251"/>
      <c r="K206" s="37"/>
      <c r="L206" s="37"/>
      <c r="M206" s="41"/>
      <c r="N206" s="252"/>
      <c r="O206" s="253"/>
      <c r="P206" s="88"/>
      <c r="Q206" s="88"/>
      <c r="R206" s="88"/>
      <c r="S206" s="88"/>
      <c r="T206" s="88"/>
      <c r="U206" s="88"/>
      <c r="V206" s="88"/>
      <c r="W206" s="88"/>
      <c r="X206" s="89"/>
      <c r="Y206" s="35"/>
      <c r="Z206" s="35"/>
      <c r="AA206" s="35"/>
      <c r="AB206" s="35"/>
      <c r="AC206" s="35"/>
      <c r="AD206" s="35"/>
      <c r="AE206" s="35"/>
      <c r="AT206" s="14" t="s">
        <v>274</v>
      </c>
      <c r="AU206" s="14" t="s">
        <v>149</v>
      </c>
    </row>
    <row r="207" s="2" customFormat="1" ht="16.5" customHeight="1">
      <c r="A207" s="35"/>
      <c r="B207" s="36"/>
      <c r="C207" s="224" t="s">
        <v>359</v>
      </c>
      <c r="D207" s="224" t="s">
        <v>139</v>
      </c>
      <c r="E207" s="225" t="s">
        <v>360</v>
      </c>
      <c r="F207" s="226" t="s">
        <v>361</v>
      </c>
      <c r="G207" s="227" t="s">
        <v>273</v>
      </c>
      <c r="H207" s="228">
        <v>2</v>
      </c>
      <c r="I207" s="229"/>
      <c r="J207" s="229"/>
      <c r="K207" s="230">
        <f>ROUND(P207*H207,2)</f>
        <v>0</v>
      </c>
      <c r="L207" s="231"/>
      <c r="M207" s="41"/>
      <c r="N207" s="232" t="s">
        <v>1</v>
      </c>
      <c r="O207" s="233" t="s">
        <v>40</v>
      </c>
      <c r="P207" s="234">
        <f>I207+J207</f>
        <v>0</v>
      </c>
      <c r="Q207" s="234">
        <f>ROUND(I207*H207,2)</f>
        <v>0</v>
      </c>
      <c r="R207" s="234">
        <f>ROUND(J207*H207,2)</f>
        <v>0</v>
      </c>
      <c r="S207" s="88"/>
      <c r="T207" s="235">
        <f>S207*H207</f>
        <v>0</v>
      </c>
      <c r="U207" s="235">
        <v>0</v>
      </c>
      <c r="V207" s="235">
        <f>U207*H207</f>
        <v>0</v>
      </c>
      <c r="W207" s="235">
        <v>0</v>
      </c>
      <c r="X207" s="236">
        <f>W207*H207</f>
        <v>0</v>
      </c>
      <c r="Y207" s="35"/>
      <c r="Z207" s="35"/>
      <c r="AA207" s="35"/>
      <c r="AB207" s="35"/>
      <c r="AC207" s="35"/>
      <c r="AD207" s="35"/>
      <c r="AE207" s="35"/>
      <c r="AR207" s="237" t="s">
        <v>143</v>
      </c>
      <c r="AT207" s="237" t="s">
        <v>139</v>
      </c>
      <c r="AU207" s="237" t="s">
        <v>149</v>
      </c>
      <c r="AY207" s="14" t="s">
        <v>137</v>
      </c>
      <c r="BE207" s="238">
        <f>IF(O207="základní",K207,0)</f>
        <v>0</v>
      </c>
      <c r="BF207" s="238">
        <f>IF(O207="snížená",K207,0)</f>
        <v>0</v>
      </c>
      <c r="BG207" s="238">
        <f>IF(O207="zákl. přenesená",K207,0)</f>
        <v>0</v>
      </c>
      <c r="BH207" s="238">
        <f>IF(O207="sníž. přenesená",K207,0)</f>
        <v>0</v>
      </c>
      <c r="BI207" s="238">
        <f>IF(O207="nulová",K207,0)</f>
        <v>0</v>
      </c>
      <c r="BJ207" s="14" t="s">
        <v>84</v>
      </c>
      <c r="BK207" s="238">
        <f>ROUND(P207*H207,2)</f>
        <v>0</v>
      </c>
      <c r="BL207" s="14" t="s">
        <v>143</v>
      </c>
      <c r="BM207" s="237" t="s">
        <v>342</v>
      </c>
    </row>
    <row r="208" s="2" customFormat="1" ht="16.5" customHeight="1">
      <c r="A208" s="35"/>
      <c r="B208" s="36"/>
      <c r="C208" s="224" t="s">
        <v>362</v>
      </c>
      <c r="D208" s="224" t="s">
        <v>139</v>
      </c>
      <c r="E208" s="225" t="s">
        <v>363</v>
      </c>
      <c r="F208" s="226" t="s">
        <v>364</v>
      </c>
      <c r="G208" s="227" t="s">
        <v>273</v>
      </c>
      <c r="H208" s="228">
        <v>2</v>
      </c>
      <c r="I208" s="229"/>
      <c r="J208" s="229"/>
      <c r="K208" s="230">
        <f>ROUND(P208*H208,2)</f>
        <v>0</v>
      </c>
      <c r="L208" s="231"/>
      <c r="M208" s="41"/>
      <c r="N208" s="232" t="s">
        <v>1</v>
      </c>
      <c r="O208" s="233" t="s">
        <v>40</v>
      </c>
      <c r="P208" s="234">
        <f>I208+J208</f>
        <v>0</v>
      </c>
      <c r="Q208" s="234">
        <f>ROUND(I208*H208,2)</f>
        <v>0</v>
      </c>
      <c r="R208" s="234">
        <f>ROUND(J208*H208,2)</f>
        <v>0</v>
      </c>
      <c r="S208" s="88"/>
      <c r="T208" s="235">
        <f>S208*H208</f>
        <v>0</v>
      </c>
      <c r="U208" s="235">
        <v>0</v>
      </c>
      <c r="V208" s="235">
        <f>U208*H208</f>
        <v>0</v>
      </c>
      <c r="W208" s="235">
        <v>0</v>
      </c>
      <c r="X208" s="236">
        <f>W208*H208</f>
        <v>0</v>
      </c>
      <c r="Y208" s="35"/>
      <c r="Z208" s="35"/>
      <c r="AA208" s="35"/>
      <c r="AB208" s="35"/>
      <c r="AC208" s="35"/>
      <c r="AD208" s="35"/>
      <c r="AE208" s="35"/>
      <c r="AR208" s="237" t="s">
        <v>143</v>
      </c>
      <c r="AT208" s="237" t="s">
        <v>139</v>
      </c>
      <c r="AU208" s="237" t="s">
        <v>149</v>
      </c>
      <c r="AY208" s="14" t="s">
        <v>137</v>
      </c>
      <c r="BE208" s="238">
        <f>IF(O208="základní",K208,0)</f>
        <v>0</v>
      </c>
      <c r="BF208" s="238">
        <f>IF(O208="snížená",K208,0)</f>
        <v>0</v>
      </c>
      <c r="BG208" s="238">
        <f>IF(O208="zákl. přenesená",K208,0)</f>
        <v>0</v>
      </c>
      <c r="BH208" s="238">
        <f>IF(O208="sníž. přenesená",K208,0)</f>
        <v>0</v>
      </c>
      <c r="BI208" s="238">
        <f>IF(O208="nulová",K208,0)</f>
        <v>0</v>
      </c>
      <c r="BJ208" s="14" t="s">
        <v>84</v>
      </c>
      <c r="BK208" s="238">
        <f>ROUND(P208*H208,2)</f>
        <v>0</v>
      </c>
      <c r="BL208" s="14" t="s">
        <v>143</v>
      </c>
      <c r="BM208" s="237" t="s">
        <v>350</v>
      </c>
    </row>
    <row r="209" s="2" customFormat="1">
      <c r="A209" s="35"/>
      <c r="B209" s="36"/>
      <c r="C209" s="37"/>
      <c r="D209" s="249" t="s">
        <v>274</v>
      </c>
      <c r="E209" s="37"/>
      <c r="F209" s="250" t="s">
        <v>365</v>
      </c>
      <c r="G209" s="37"/>
      <c r="H209" s="37"/>
      <c r="I209" s="251"/>
      <c r="J209" s="251"/>
      <c r="K209" s="37"/>
      <c r="L209" s="37"/>
      <c r="M209" s="41"/>
      <c r="N209" s="252"/>
      <c r="O209" s="253"/>
      <c r="P209" s="88"/>
      <c r="Q209" s="88"/>
      <c r="R209" s="88"/>
      <c r="S209" s="88"/>
      <c r="T209" s="88"/>
      <c r="U209" s="88"/>
      <c r="V209" s="88"/>
      <c r="W209" s="88"/>
      <c r="X209" s="89"/>
      <c r="Y209" s="35"/>
      <c r="Z209" s="35"/>
      <c r="AA209" s="35"/>
      <c r="AB209" s="35"/>
      <c r="AC209" s="35"/>
      <c r="AD209" s="35"/>
      <c r="AE209" s="35"/>
      <c r="AT209" s="14" t="s">
        <v>274</v>
      </c>
      <c r="AU209" s="14" t="s">
        <v>149</v>
      </c>
    </row>
    <row r="210" s="12" customFormat="1" ht="20.88" customHeight="1">
      <c r="A210" s="12"/>
      <c r="B210" s="207"/>
      <c r="C210" s="208"/>
      <c r="D210" s="209" t="s">
        <v>76</v>
      </c>
      <c r="E210" s="222" t="s">
        <v>366</v>
      </c>
      <c r="F210" s="222" t="s">
        <v>367</v>
      </c>
      <c r="G210" s="208"/>
      <c r="H210" s="208"/>
      <c r="I210" s="211"/>
      <c r="J210" s="211"/>
      <c r="K210" s="223">
        <f>BK210</f>
        <v>0</v>
      </c>
      <c r="L210" s="208"/>
      <c r="M210" s="213"/>
      <c r="N210" s="214"/>
      <c r="O210" s="215"/>
      <c r="P210" s="215"/>
      <c r="Q210" s="216">
        <f>SUM(Q211:Q222)</f>
        <v>0</v>
      </c>
      <c r="R210" s="216">
        <f>SUM(R211:R222)</f>
        <v>0</v>
      </c>
      <c r="S210" s="215"/>
      <c r="T210" s="217">
        <f>SUM(T211:T222)</f>
        <v>0</v>
      </c>
      <c r="U210" s="215"/>
      <c r="V210" s="217">
        <f>SUM(V211:V222)</f>
        <v>0</v>
      </c>
      <c r="W210" s="215"/>
      <c r="X210" s="218">
        <f>SUM(X211:X222)</f>
        <v>0</v>
      </c>
      <c r="Y210" s="12"/>
      <c r="Z210" s="12"/>
      <c r="AA210" s="12"/>
      <c r="AB210" s="12"/>
      <c r="AC210" s="12"/>
      <c r="AD210" s="12"/>
      <c r="AE210" s="12"/>
      <c r="AR210" s="219" t="s">
        <v>84</v>
      </c>
      <c r="AT210" s="220" t="s">
        <v>76</v>
      </c>
      <c r="AU210" s="220" t="s">
        <v>86</v>
      </c>
      <c r="AY210" s="219" t="s">
        <v>137</v>
      </c>
      <c r="BK210" s="221">
        <f>SUM(BK211:BK222)</f>
        <v>0</v>
      </c>
    </row>
    <row r="211" s="2" customFormat="1" ht="33" customHeight="1">
      <c r="A211" s="35"/>
      <c r="B211" s="36"/>
      <c r="C211" s="224" t="s">
        <v>368</v>
      </c>
      <c r="D211" s="224" t="s">
        <v>139</v>
      </c>
      <c r="E211" s="225" t="s">
        <v>369</v>
      </c>
      <c r="F211" s="226" t="s">
        <v>370</v>
      </c>
      <c r="G211" s="227" t="s">
        <v>371</v>
      </c>
      <c r="H211" s="228">
        <v>8</v>
      </c>
      <c r="I211" s="229"/>
      <c r="J211" s="229"/>
      <c r="K211" s="230">
        <f>ROUND(P211*H211,2)</f>
        <v>0</v>
      </c>
      <c r="L211" s="231"/>
      <c r="M211" s="41"/>
      <c r="N211" s="232" t="s">
        <v>1</v>
      </c>
      <c r="O211" s="233" t="s">
        <v>40</v>
      </c>
      <c r="P211" s="234">
        <f>I211+J211</f>
        <v>0</v>
      </c>
      <c r="Q211" s="234">
        <f>ROUND(I211*H211,2)</f>
        <v>0</v>
      </c>
      <c r="R211" s="234">
        <f>ROUND(J211*H211,2)</f>
        <v>0</v>
      </c>
      <c r="S211" s="88"/>
      <c r="T211" s="235">
        <f>S211*H211</f>
        <v>0</v>
      </c>
      <c r="U211" s="235">
        <v>0</v>
      </c>
      <c r="V211" s="235">
        <f>U211*H211</f>
        <v>0</v>
      </c>
      <c r="W211" s="235">
        <v>0</v>
      </c>
      <c r="X211" s="236">
        <f>W211*H211</f>
        <v>0</v>
      </c>
      <c r="Y211" s="35"/>
      <c r="Z211" s="35"/>
      <c r="AA211" s="35"/>
      <c r="AB211" s="35"/>
      <c r="AC211" s="35"/>
      <c r="AD211" s="35"/>
      <c r="AE211" s="35"/>
      <c r="AR211" s="237" t="s">
        <v>143</v>
      </c>
      <c r="AT211" s="237" t="s">
        <v>139</v>
      </c>
      <c r="AU211" s="237" t="s">
        <v>149</v>
      </c>
      <c r="AY211" s="14" t="s">
        <v>137</v>
      </c>
      <c r="BE211" s="238">
        <f>IF(O211="základní",K211,0)</f>
        <v>0</v>
      </c>
      <c r="BF211" s="238">
        <f>IF(O211="snížená",K211,0)</f>
        <v>0</v>
      </c>
      <c r="BG211" s="238">
        <f>IF(O211="zákl. přenesená",K211,0)</f>
        <v>0</v>
      </c>
      <c r="BH211" s="238">
        <f>IF(O211="sníž. přenesená",K211,0)</f>
        <v>0</v>
      </c>
      <c r="BI211" s="238">
        <f>IF(O211="nulová",K211,0)</f>
        <v>0</v>
      </c>
      <c r="BJ211" s="14" t="s">
        <v>84</v>
      </c>
      <c r="BK211" s="238">
        <f>ROUND(P211*H211,2)</f>
        <v>0</v>
      </c>
      <c r="BL211" s="14" t="s">
        <v>143</v>
      </c>
      <c r="BM211" s="237" t="s">
        <v>359</v>
      </c>
    </row>
    <row r="212" s="2" customFormat="1" ht="21.75" customHeight="1">
      <c r="A212" s="35"/>
      <c r="B212" s="36"/>
      <c r="C212" s="224" t="s">
        <v>372</v>
      </c>
      <c r="D212" s="224" t="s">
        <v>139</v>
      </c>
      <c r="E212" s="225" t="s">
        <v>373</v>
      </c>
      <c r="F212" s="226" t="s">
        <v>374</v>
      </c>
      <c r="G212" s="227" t="s">
        <v>371</v>
      </c>
      <c r="H212" s="228">
        <v>8</v>
      </c>
      <c r="I212" s="229"/>
      <c r="J212" s="229"/>
      <c r="K212" s="230">
        <f>ROUND(P212*H212,2)</f>
        <v>0</v>
      </c>
      <c r="L212" s="231"/>
      <c r="M212" s="41"/>
      <c r="N212" s="232" t="s">
        <v>1</v>
      </c>
      <c r="O212" s="233" t="s">
        <v>40</v>
      </c>
      <c r="P212" s="234">
        <f>I212+J212</f>
        <v>0</v>
      </c>
      <c r="Q212" s="234">
        <f>ROUND(I212*H212,2)</f>
        <v>0</v>
      </c>
      <c r="R212" s="234">
        <f>ROUND(J212*H212,2)</f>
        <v>0</v>
      </c>
      <c r="S212" s="88"/>
      <c r="T212" s="235">
        <f>S212*H212</f>
        <v>0</v>
      </c>
      <c r="U212" s="235">
        <v>0</v>
      </c>
      <c r="V212" s="235">
        <f>U212*H212</f>
        <v>0</v>
      </c>
      <c r="W212" s="235">
        <v>0</v>
      </c>
      <c r="X212" s="236">
        <f>W212*H212</f>
        <v>0</v>
      </c>
      <c r="Y212" s="35"/>
      <c r="Z212" s="35"/>
      <c r="AA212" s="35"/>
      <c r="AB212" s="35"/>
      <c r="AC212" s="35"/>
      <c r="AD212" s="35"/>
      <c r="AE212" s="35"/>
      <c r="AR212" s="237" t="s">
        <v>143</v>
      </c>
      <c r="AT212" s="237" t="s">
        <v>139</v>
      </c>
      <c r="AU212" s="237" t="s">
        <v>149</v>
      </c>
      <c r="AY212" s="14" t="s">
        <v>137</v>
      </c>
      <c r="BE212" s="238">
        <f>IF(O212="základní",K212,0)</f>
        <v>0</v>
      </c>
      <c r="BF212" s="238">
        <f>IF(O212="snížená",K212,0)</f>
        <v>0</v>
      </c>
      <c r="BG212" s="238">
        <f>IF(O212="zákl. přenesená",K212,0)</f>
        <v>0</v>
      </c>
      <c r="BH212" s="238">
        <f>IF(O212="sníž. přenesená",K212,0)</f>
        <v>0</v>
      </c>
      <c r="BI212" s="238">
        <f>IF(O212="nulová",K212,0)</f>
        <v>0</v>
      </c>
      <c r="BJ212" s="14" t="s">
        <v>84</v>
      </c>
      <c r="BK212" s="238">
        <f>ROUND(P212*H212,2)</f>
        <v>0</v>
      </c>
      <c r="BL212" s="14" t="s">
        <v>143</v>
      </c>
      <c r="BM212" s="237" t="s">
        <v>368</v>
      </c>
    </row>
    <row r="213" s="2" customFormat="1" ht="21.75" customHeight="1">
      <c r="A213" s="35"/>
      <c r="B213" s="36"/>
      <c r="C213" s="224" t="s">
        <v>375</v>
      </c>
      <c r="D213" s="224" t="s">
        <v>139</v>
      </c>
      <c r="E213" s="225" t="s">
        <v>376</v>
      </c>
      <c r="F213" s="226" t="s">
        <v>377</v>
      </c>
      <c r="G213" s="227" t="s">
        <v>371</v>
      </c>
      <c r="H213" s="228">
        <v>8</v>
      </c>
      <c r="I213" s="229"/>
      <c r="J213" s="229"/>
      <c r="K213" s="230">
        <f>ROUND(P213*H213,2)</f>
        <v>0</v>
      </c>
      <c r="L213" s="231"/>
      <c r="M213" s="41"/>
      <c r="N213" s="232" t="s">
        <v>1</v>
      </c>
      <c r="O213" s="233" t="s">
        <v>40</v>
      </c>
      <c r="P213" s="234">
        <f>I213+J213</f>
        <v>0</v>
      </c>
      <c r="Q213" s="234">
        <f>ROUND(I213*H213,2)</f>
        <v>0</v>
      </c>
      <c r="R213" s="234">
        <f>ROUND(J213*H213,2)</f>
        <v>0</v>
      </c>
      <c r="S213" s="88"/>
      <c r="T213" s="235">
        <f>S213*H213</f>
        <v>0</v>
      </c>
      <c r="U213" s="235">
        <v>0</v>
      </c>
      <c r="V213" s="235">
        <f>U213*H213</f>
        <v>0</v>
      </c>
      <c r="W213" s="235">
        <v>0</v>
      </c>
      <c r="X213" s="236">
        <f>W213*H213</f>
        <v>0</v>
      </c>
      <c r="Y213" s="35"/>
      <c r="Z213" s="35"/>
      <c r="AA213" s="35"/>
      <c r="AB213" s="35"/>
      <c r="AC213" s="35"/>
      <c r="AD213" s="35"/>
      <c r="AE213" s="35"/>
      <c r="AR213" s="237" t="s">
        <v>143</v>
      </c>
      <c r="AT213" s="237" t="s">
        <v>139</v>
      </c>
      <c r="AU213" s="237" t="s">
        <v>149</v>
      </c>
      <c r="AY213" s="14" t="s">
        <v>137</v>
      </c>
      <c r="BE213" s="238">
        <f>IF(O213="základní",K213,0)</f>
        <v>0</v>
      </c>
      <c r="BF213" s="238">
        <f>IF(O213="snížená",K213,0)</f>
        <v>0</v>
      </c>
      <c r="BG213" s="238">
        <f>IF(O213="zákl. přenesená",K213,0)</f>
        <v>0</v>
      </c>
      <c r="BH213" s="238">
        <f>IF(O213="sníž. přenesená",K213,0)</f>
        <v>0</v>
      </c>
      <c r="BI213" s="238">
        <f>IF(O213="nulová",K213,0)</f>
        <v>0</v>
      </c>
      <c r="BJ213" s="14" t="s">
        <v>84</v>
      </c>
      <c r="BK213" s="238">
        <f>ROUND(P213*H213,2)</f>
        <v>0</v>
      </c>
      <c r="BL213" s="14" t="s">
        <v>143</v>
      </c>
      <c r="BM213" s="237" t="s">
        <v>375</v>
      </c>
    </row>
    <row r="214" s="2" customFormat="1" ht="16.5" customHeight="1">
      <c r="A214" s="35"/>
      <c r="B214" s="36"/>
      <c r="C214" s="224" t="s">
        <v>378</v>
      </c>
      <c r="D214" s="224" t="s">
        <v>139</v>
      </c>
      <c r="E214" s="225" t="s">
        <v>379</v>
      </c>
      <c r="F214" s="226" t="s">
        <v>380</v>
      </c>
      <c r="G214" s="227" t="s">
        <v>371</v>
      </c>
      <c r="H214" s="228">
        <v>6</v>
      </c>
      <c r="I214" s="229"/>
      <c r="J214" s="229"/>
      <c r="K214" s="230">
        <f>ROUND(P214*H214,2)</f>
        <v>0</v>
      </c>
      <c r="L214" s="231"/>
      <c r="M214" s="41"/>
      <c r="N214" s="232" t="s">
        <v>1</v>
      </c>
      <c r="O214" s="233" t="s">
        <v>40</v>
      </c>
      <c r="P214" s="234">
        <f>I214+J214</f>
        <v>0</v>
      </c>
      <c r="Q214" s="234">
        <f>ROUND(I214*H214,2)</f>
        <v>0</v>
      </c>
      <c r="R214" s="234">
        <f>ROUND(J214*H214,2)</f>
        <v>0</v>
      </c>
      <c r="S214" s="88"/>
      <c r="T214" s="235">
        <f>S214*H214</f>
        <v>0</v>
      </c>
      <c r="U214" s="235">
        <v>0</v>
      </c>
      <c r="V214" s="235">
        <f>U214*H214</f>
        <v>0</v>
      </c>
      <c r="W214" s="235">
        <v>0</v>
      </c>
      <c r="X214" s="236">
        <f>W214*H214</f>
        <v>0</v>
      </c>
      <c r="Y214" s="35"/>
      <c r="Z214" s="35"/>
      <c r="AA214" s="35"/>
      <c r="AB214" s="35"/>
      <c r="AC214" s="35"/>
      <c r="AD214" s="35"/>
      <c r="AE214" s="35"/>
      <c r="AR214" s="237" t="s">
        <v>143</v>
      </c>
      <c r="AT214" s="237" t="s">
        <v>139</v>
      </c>
      <c r="AU214" s="237" t="s">
        <v>149</v>
      </c>
      <c r="AY214" s="14" t="s">
        <v>137</v>
      </c>
      <c r="BE214" s="238">
        <f>IF(O214="základní",K214,0)</f>
        <v>0</v>
      </c>
      <c r="BF214" s="238">
        <f>IF(O214="snížená",K214,0)</f>
        <v>0</v>
      </c>
      <c r="BG214" s="238">
        <f>IF(O214="zákl. přenesená",K214,0)</f>
        <v>0</v>
      </c>
      <c r="BH214" s="238">
        <f>IF(O214="sníž. přenesená",K214,0)</f>
        <v>0</v>
      </c>
      <c r="BI214" s="238">
        <f>IF(O214="nulová",K214,0)</f>
        <v>0</v>
      </c>
      <c r="BJ214" s="14" t="s">
        <v>84</v>
      </c>
      <c r="BK214" s="238">
        <f>ROUND(P214*H214,2)</f>
        <v>0</v>
      </c>
      <c r="BL214" s="14" t="s">
        <v>143</v>
      </c>
      <c r="BM214" s="237" t="s">
        <v>381</v>
      </c>
    </row>
    <row r="215" s="2" customFormat="1" ht="21.75" customHeight="1">
      <c r="A215" s="35"/>
      <c r="B215" s="36"/>
      <c r="C215" s="224" t="s">
        <v>381</v>
      </c>
      <c r="D215" s="224" t="s">
        <v>139</v>
      </c>
      <c r="E215" s="225" t="s">
        <v>382</v>
      </c>
      <c r="F215" s="226" t="s">
        <v>383</v>
      </c>
      <c r="G215" s="227" t="s">
        <v>384</v>
      </c>
      <c r="H215" s="228">
        <v>1</v>
      </c>
      <c r="I215" s="229"/>
      <c r="J215" s="229"/>
      <c r="K215" s="230">
        <f>ROUND(P215*H215,2)</f>
        <v>0</v>
      </c>
      <c r="L215" s="231"/>
      <c r="M215" s="41"/>
      <c r="N215" s="232" t="s">
        <v>1</v>
      </c>
      <c r="O215" s="233" t="s">
        <v>40</v>
      </c>
      <c r="P215" s="234">
        <f>I215+J215</f>
        <v>0</v>
      </c>
      <c r="Q215" s="234">
        <f>ROUND(I215*H215,2)</f>
        <v>0</v>
      </c>
      <c r="R215" s="234">
        <f>ROUND(J215*H215,2)</f>
        <v>0</v>
      </c>
      <c r="S215" s="88"/>
      <c r="T215" s="235">
        <f>S215*H215</f>
        <v>0</v>
      </c>
      <c r="U215" s="235">
        <v>0</v>
      </c>
      <c r="V215" s="235">
        <f>U215*H215</f>
        <v>0</v>
      </c>
      <c r="W215" s="235">
        <v>0</v>
      </c>
      <c r="X215" s="236">
        <f>W215*H215</f>
        <v>0</v>
      </c>
      <c r="Y215" s="35"/>
      <c r="Z215" s="35"/>
      <c r="AA215" s="35"/>
      <c r="AB215" s="35"/>
      <c r="AC215" s="35"/>
      <c r="AD215" s="35"/>
      <c r="AE215" s="35"/>
      <c r="AR215" s="237" t="s">
        <v>143</v>
      </c>
      <c r="AT215" s="237" t="s">
        <v>139</v>
      </c>
      <c r="AU215" s="237" t="s">
        <v>149</v>
      </c>
      <c r="AY215" s="14" t="s">
        <v>137</v>
      </c>
      <c r="BE215" s="238">
        <f>IF(O215="základní",K215,0)</f>
        <v>0</v>
      </c>
      <c r="BF215" s="238">
        <f>IF(O215="snížená",K215,0)</f>
        <v>0</v>
      </c>
      <c r="BG215" s="238">
        <f>IF(O215="zákl. přenesená",K215,0)</f>
        <v>0</v>
      </c>
      <c r="BH215" s="238">
        <f>IF(O215="sníž. přenesená",K215,0)</f>
        <v>0</v>
      </c>
      <c r="BI215" s="238">
        <f>IF(O215="nulová",K215,0)</f>
        <v>0</v>
      </c>
      <c r="BJ215" s="14" t="s">
        <v>84</v>
      </c>
      <c r="BK215" s="238">
        <f>ROUND(P215*H215,2)</f>
        <v>0</v>
      </c>
      <c r="BL215" s="14" t="s">
        <v>143</v>
      </c>
      <c r="BM215" s="237" t="s">
        <v>385</v>
      </c>
    </row>
    <row r="216" s="2" customFormat="1" ht="21.75" customHeight="1">
      <c r="A216" s="35"/>
      <c r="B216" s="36"/>
      <c r="C216" s="224" t="s">
        <v>386</v>
      </c>
      <c r="D216" s="224" t="s">
        <v>139</v>
      </c>
      <c r="E216" s="225" t="s">
        <v>387</v>
      </c>
      <c r="F216" s="226" t="s">
        <v>388</v>
      </c>
      <c r="G216" s="227" t="s">
        <v>384</v>
      </c>
      <c r="H216" s="228">
        <v>1</v>
      </c>
      <c r="I216" s="229"/>
      <c r="J216" s="229"/>
      <c r="K216" s="230">
        <f>ROUND(P216*H216,2)</f>
        <v>0</v>
      </c>
      <c r="L216" s="231"/>
      <c r="M216" s="41"/>
      <c r="N216" s="232" t="s">
        <v>1</v>
      </c>
      <c r="O216" s="233" t="s">
        <v>40</v>
      </c>
      <c r="P216" s="234">
        <f>I216+J216</f>
        <v>0</v>
      </c>
      <c r="Q216" s="234">
        <f>ROUND(I216*H216,2)</f>
        <v>0</v>
      </c>
      <c r="R216" s="234">
        <f>ROUND(J216*H216,2)</f>
        <v>0</v>
      </c>
      <c r="S216" s="88"/>
      <c r="T216" s="235">
        <f>S216*H216</f>
        <v>0</v>
      </c>
      <c r="U216" s="235">
        <v>0</v>
      </c>
      <c r="V216" s="235">
        <f>U216*H216</f>
        <v>0</v>
      </c>
      <c r="W216" s="235">
        <v>0</v>
      </c>
      <c r="X216" s="236">
        <f>W216*H216</f>
        <v>0</v>
      </c>
      <c r="Y216" s="35"/>
      <c r="Z216" s="35"/>
      <c r="AA216" s="35"/>
      <c r="AB216" s="35"/>
      <c r="AC216" s="35"/>
      <c r="AD216" s="35"/>
      <c r="AE216" s="35"/>
      <c r="AR216" s="237" t="s">
        <v>143</v>
      </c>
      <c r="AT216" s="237" t="s">
        <v>139</v>
      </c>
      <c r="AU216" s="237" t="s">
        <v>149</v>
      </c>
      <c r="AY216" s="14" t="s">
        <v>137</v>
      </c>
      <c r="BE216" s="238">
        <f>IF(O216="základní",K216,0)</f>
        <v>0</v>
      </c>
      <c r="BF216" s="238">
        <f>IF(O216="snížená",K216,0)</f>
        <v>0</v>
      </c>
      <c r="BG216" s="238">
        <f>IF(O216="zákl. přenesená",K216,0)</f>
        <v>0</v>
      </c>
      <c r="BH216" s="238">
        <f>IF(O216="sníž. přenesená",K216,0)</f>
        <v>0</v>
      </c>
      <c r="BI216" s="238">
        <f>IF(O216="nulová",K216,0)</f>
        <v>0</v>
      </c>
      <c r="BJ216" s="14" t="s">
        <v>84</v>
      </c>
      <c r="BK216" s="238">
        <f>ROUND(P216*H216,2)</f>
        <v>0</v>
      </c>
      <c r="BL216" s="14" t="s">
        <v>143</v>
      </c>
      <c r="BM216" s="237" t="s">
        <v>389</v>
      </c>
    </row>
    <row r="217" s="2" customFormat="1" ht="33" customHeight="1">
      <c r="A217" s="35"/>
      <c r="B217" s="36"/>
      <c r="C217" s="224" t="s">
        <v>385</v>
      </c>
      <c r="D217" s="224" t="s">
        <v>139</v>
      </c>
      <c r="E217" s="225" t="s">
        <v>390</v>
      </c>
      <c r="F217" s="226" t="s">
        <v>391</v>
      </c>
      <c r="G217" s="227" t="s">
        <v>384</v>
      </c>
      <c r="H217" s="228">
        <v>1</v>
      </c>
      <c r="I217" s="229"/>
      <c r="J217" s="229"/>
      <c r="K217" s="230">
        <f>ROUND(P217*H217,2)</f>
        <v>0</v>
      </c>
      <c r="L217" s="231"/>
      <c r="M217" s="41"/>
      <c r="N217" s="232" t="s">
        <v>1</v>
      </c>
      <c r="O217" s="233" t="s">
        <v>40</v>
      </c>
      <c r="P217" s="234">
        <f>I217+J217</f>
        <v>0</v>
      </c>
      <c r="Q217" s="234">
        <f>ROUND(I217*H217,2)</f>
        <v>0</v>
      </c>
      <c r="R217" s="234">
        <f>ROUND(J217*H217,2)</f>
        <v>0</v>
      </c>
      <c r="S217" s="88"/>
      <c r="T217" s="235">
        <f>S217*H217</f>
        <v>0</v>
      </c>
      <c r="U217" s="235">
        <v>0</v>
      </c>
      <c r="V217" s="235">
        <f>U217*H217</f>
        <v>0</v>
      </c>
      <c r="W217" s="235">
        <v>0</v>
      </c>
      <c r="X217" s="236">
        <f>W217*H217</f>
        <v>0</v>
      </c>
      <c r="Y217" s="35"/>
      <c r="Z217" s="35"/>
      <c r="AA217" s="35"/>
      <c r="AB217" s="35"/>
      <c r="AC217" s="35"/>
      <c r="AD217" s="35"/>
      <c r="AE217" s="35"/>
      <c r="AR217" s="237" t="s">
        <v>143</v>
      </c>
      <c r="AT217" s="237" t="s">
        <v>139</v>
      </c>
      <c r="AU217" s="237" t="s">
        <v>149</v>
      </c>
      <c r="AY217" s="14" t="s">
        <v>137</v>
      </c>
      <c r="BE217" s="238">
        <f>IF(O217="základní",K217,0)</f>
        <v>0</v>
      </c>
      <c r="BF217" s="238">
        <f>IF(O217="snížená",K217,0)</f>
        <v>0</v>
      </c>
      <c r="BG217" s="238">
        <f>IF(O217="zákl. přenesená",K217,0)</f>
        <v>0</v>
      </c>
      <c r="BH217" s="238">
        <f>IF(O217="sníž. přenesená",K217,0)</f>
        <v>0</v>
      </c>
      <c r="BI217" s="238">
        <f>IF(O217="nulová",K217,0)</f>
        <v>0</v>
      </c>
      <c r="BJ217" s="14" t="s">
        <v>84</v>
      </c>
      <c r="BK217" s="238">
        <f>ROUND(P217*H217,2)</f>
        <v>0</v>
      </c>
      <c r="BL217" s="14" t="s">
        <v>143</v>
      </c>
      <c r="BM217" s="237" t="s">
        <v>392</v>
      </c>
    </row>
    <row r="218" s="2" customFormat="1" ht="33" customHeight="1">
      <c r="A218" s="35"/>
      <c r="B218" s="36"/>
      <c r="C218" s="224" t="s">
        <v>393</v>
      </c>
      <c r="D218" s="224" t="s">
        <v>139</v>
      </c>
      <c r="E218" s="225" t="s">
        <v>394</v>
      </c>
      <c r="F218" s="226" t="s">
        <v>395</v>
      </c>
      <c r="G218" s="227" t="s">
        <v>384</v>
      </c>
      <c r="H218" s="228">
        <v>1</v>
      </c>
      <c r="I218" s="229"/>
      <c r="J218" s="229"/>
      <c r="K218" s="230">
        <f>ROUND(P218*H218,2)</f>
        <v>0</v>
      </c>
      <c r="L218" s="231"/>
      <c r="M218" s="41"/>
      <c r="N218" s="232" t="s">
        <v>1</v>
      </c>
      <c r="O218" s="233" t="s">
        <v>40</v>
      </c>
      <c r="P218" s="234">
        <f>I218+J218</f>
        <v>0</v>
      </c>
      <c r="Q218" s="234">
        <f>ROUND(I218*H218,2)</f>
        <v>0</v>
      </c>
      <c r="R218" s="234">
        <f>ROUND(J218*H218,2)</f>
        <v>0</v>
      </c>
      <c r="S218" s="88"/>
      <c r="T218" s="235">
        <f>S218*H218</f>
        <v>0</v>
      </c>
      <c r="U218" s="235">
        <v>0</v>
      </c>
      <c r="V218" s="235">
        <f>U218*H218</f>
        <v>0</v>
      </c>
      <c r="W218" s="235">
        <v>0</v>
      </c>
      <c r="X218" s="236">
        <f>W218*H218</f>
        <v>0</v>
      </c>
      <c r="Y218" s="35"/>
      <c r="Z218" s="35"/>
      <c r="AA218" s="35"/>
      <c r="AB218" s="35"/>
      <c r="AC218" s="35"/>
      <c r="AD218" s="35"/>
      <c r="AE218" s="35"/>
      <c r="AR218" s="237" t="s">
        <v>143</v>
      </c>
      <c r="AT218" s="237" t="s">
        <v>139</v>
      </c>
      <c r="AU218" s="237" t="s">
        <v>149</v>
      </c>
      <c r="AY218" s="14" t="s">
        <v>137</v>
      </c>
      <c r="BE218" s="238">
        <f>IF(O218="základní",K218,0)</f>
        <v>0</v>
      </c>
      <c r="BF218" s="238">
        <f>IF(O218="snížená",K218,0)</f>
        <v>0</v>
      </c>
      <c r="BG218" s="238">
        <f>IF(O218="zákl. přenesená",K218,0)</f>
        <v>0</v>
      </c>
      <c r="BH218" s="238">
        <f>IF(O218="sníž. přenesená",K218,0)</f>
        <v>0</v>
      </c>
      <c r="BI218" s="238">
        <f>IF(O218="nulová",K218,0)</f>
        <v>0</v>
      </c>
      <c r="BJ218" s="14" t="s">
        <v>84</v>
      </c>
      <c r="BK218" s="238">
        <f>ROUND(P218*H218,2)</f>
        <v>0</v>
      </c>
      <c r="BL218" s="14" t="s">
        <v>143</v>
      </c>
      <c r="BM218" s="237" t="s">
        <v>396</v>
      </c>
    </row>
    <row r="219" s="2" customFormat="1" ht="21.75" customHeight="1">
      <c r="A219" s="35"/>
      <c r="B219" s="36"/>
      <c r="C219" s="224" t="s">
        <v>389</v>
      </c>
      <c r="D219" s="224" t="s">
        <v>139</v>
      </c>
      <c r="E219" s="225" t="s">
        <v>397</v>
      </c>
      <c r="F219" s="226" t="s">
        <v>398</v>
      </c>
      <c r="G219" s="227" t="s">
        <v>273</v>
      </c>
      <c r="H219" s="228">
        <v>1</v>
      </c>
      <c r="I219" s="229"/>
      <c r="J219" s="229"/>
      <c r="K219" s="230">
        <f>ROUND(P219*H219,2)</f>
        <v>0</v>
      </c>
      <c r="L219" s="231"/>
      <c r="M219" s="41"/>
      <c r="N219" s="232" t="s">
        <v>1</v>
      </c>
      <c r="O219" s="233" t="s">
        <v>40</v>
      </c>
      <c r="P219" s="234">
        <f>I219+J219</f>
        <v>0</v>
      </c>
      <c r="Q219" s="234">
        <f>ROUND(I219*H219,2)</f>
        <v>0</v>
      </c>
      <c r="R219" s="234">
        <f>ROUND(J219*H219,2)</f>
        <v>0</v>
      </c>
      <c r="S219" s="88"/>
      <c r="T219" s="235">
        <f>S219*H219</f>
        <v>0</v>
      </c>
      <c r="U219" s="235">
        <v>0</v>
      </c>
      <c r="V219" s="235">
        <f>U219*H219</f>
        <v>0</v>
      </c>
      <c r="W219" s="235">
        <v>0</v>
      </c>
      <c r="X219" s="236">
        <f>W219*H219</f>
        <v>0</v>
      </c>
      <c r="Y219" s="35"/>
      <c r="Z219" s="35"/>
      <c r="AA219" s="35"/>
      <c r="AB219" s="35"/>
      <c r="AC219" s="35"/>
      <c r="AD219" s="35"/>
      <c r="AE219" s="35"/>
      <c r="AR219" s="237" t="s">
        <v>143</v>
      </c>
      <c r="AT219" s="237" t="s">
        <v>139</v>
      </c>
      <c r="AU219" s="237" t="s">
        <v>149</v>
      </c>
      <c r="AY219" s="14" t="s">
        <v>137</v>
      </c>
      <c r="BE219" s="238">
        <f>IF(O219="základní",K219,0)</f>
        <v>0</v>
      </c>
      <c r="BF219" s="238">
        <f>IF(O219="snížená",K219,0)</f>
        <v>0</v>
      </c>
      <c r="BG219" s="238">
        <f>IF(O219="zákl. přenesená",K219,0)</f>
        <v>0</v>
      </c>
      <c r="BH219" s="238">
        <f>IF(O219="sníž. přenesená",K219,0)</f>
        <v>0</v>
      </c>
      <c r="BI219" s="238">
        <f>IF(O219="nulová",K219,0)</f>
        <v>0</v>
      </c>
      <c r="BJ219" s="14" t="s">
        <v>84</v>
      </c>
      <c r="BK219" s="238">
        <f>ROUND(P219*H219,2)</f>
        <v>0</v>
      </c>
      <c r="BL219" s="14" t="s">
        <v>143</v>
      </c>
      <c r="BM219" s="237" t="s">
        <v>399</v>
      </c>
    </row>
    <row r="220" s="2" customFormat="1" ht="16.5" customHeight="1">
      <c r="A220" s="35"/>
      <c r="B220" s="36"/>
      <c r="C220" s="224" t="s">
        <v>400</v>
      </c>
      <c r="D220" s="224" t="s">
        <v>139</v>
      </c>
      <c r="E220" s="225" t="s">
        <v>401</v>
      </c>
      <c r="F220" s="226" t="s">
        <v>402</v>
      </c>
      <c r="G220" s="227" t="s">
        <v>403</v>
      </c>
      <c r="H220" s="228">
        <v>0.16</v>
      </c>
      <c r="I220" s="229"/>
      <c r="J220" s="229"/>
      <c r="K220" s="230">
        <f>ROUND(P220*H220,2)</f>
        <v>0</v>
      </c>
      <c r="L220" s="231"/>
      <c r="M220" s="41"/>
      <c r="N220" s="232" t="s">
        <v>1</v>
      </c>
      <c r="O220" s="233" t="s">
        <v>40</v>
      </c>
      <c r="P220" s="234">
        <f>I220+J220</f>
        <v>0</v>
      </c>
      <c r="Q220" s="234">
        <f>ROUND(I220*H220,2)</f>
        <v>0</v>
      </c>
      <c r="R220" s="234">
        <f>ROUND(J220*H220,2)</f>
        <v>0</v>
      </c>
      <c r="S220" s="88"/>
      <c r="T220" s="235">
        <f>S220*H220</f>
        <v>0</v>
      </c>
      <c r="U220" s="235">
        <v>0</v>
      </c>
      <c r="V220" s="235">
        <f>U220*H220</f>
        <v>0</v>
      </c>
      <c r="W220" s="235">
        <v>0</v>
      </c>
      <c r="X220" s="236">
        <f>W220*H220</f>
        <v>0</v>
      </c>
      <c r="Y220" s="35"/>
      <c r="Z220" s="35"/>
      <c r="AA220" s="35"/>
      <c r="AB220" s="35"/>
      <c r="AC220" s="35"/>
      <c r="AD220" s="35"/>
      <c r="AE220" s="35"/>
      <c r="AR220" s="237" t="s">
        <v>143</v>
      </c>
      <c r="AT220" s="237" t="s">
        <v>139</v>
      </c>
      <c r="AU220" s="237" t="s">
        <v>149</v>
      </c>
      <c r="AY220" s="14" t="s">
        <v>137</v>
      </c>
      <c r="BE220" s="238">
        <f>IF(O220="základní",K220,0)</f>
        <v>0</v>
      </c>
      <c r="BF220" s="238">
        <f>IF(O220="snížená",K220,0)</f>
        <v>0</v>
      </c>
      <c r="BG220" s="238">
        <f>IF(O220="zákl. přenesená",K220,0)</f>
        <v>0</v>
      </c>
      <c r="BH220" s="238">
        <f>IF(O220="sníž. přenesená",K220,0)</f>
        <v>0</v>
      </c>
      <c r="BI220" s="238">
        <f>IF(O220="nulová",K220,0)</f>
        <v>0</v>
      </c>
      <c r="BJ220" s="14" t="s">
        <v>84</v>
      </c>
      <c r="BK220" s="238">
        <f>ROUND(P220*H220,2)</f>
        <v>0</v>
      </c>
      <c r="BL220" s="14" t="s">
        <v>143</v>
      </c>
      <c r="BM220" s="237" t="s">
        <v>404</v>
      </c>
    </row>
    <row r="221" s="2" customFormat="1" ht="33" customHeight="1">
      <c r="A221" s="35"/>
      <c r="B221" s="36"/>
      <c r="C221" s="224" t="s">
        <v>392</v>
      </c>
      <c r="D221" s="224" t="s">
        <v>139</v>
      </c>
      <c r="E221" s="225" t="s">
        <v>405</v>
      </c>
      <c r="F221" s="226" t="s">
        <v>406</v>
      </c>
      <c r="G221" s="227" t="s">
        <v>403</v>
      </c>
      <c r="H221" s="228">
        <v>0.16</v>
      </c>
      <c r="I221" s="229"/>
      <c r="J221" s="229"/>
      <c r="K221" s="230">
        <f>ROUND(P221*H221,2)</f>
        <v>0</v>
      </c>
      <c r="L221" s="231"/>
      <c r="M221" s="41"/>
      <c r="N221" s="232" t="s">
        <v>1</v>
      </c>
      <c r="O221" s="233" t="s">
        <v>40</v>
      </c>
      <c r="P221" s="234">
        <f>I221+J221</f>
        <v>0</v>
      </c>
      <c r="Q221" s="234">
        <f>ROUND(I221*H221,2)</f>
        <v>0</v>
      </c>
      <c r="R221" s="234">
        <f>ROUND(J221*H221,2)</f>
        <v>0</v>
      </c>
      <c r="S221" s="88"/>
      <c r="T221" s="235">
        <f>S221*H221</f>
        <v>0</v>
      </c>
      <c r="U221" s="235">
        <v>0</v>
      </c>
      <c r="V221" s="235">
        <f>U221*H221</f>
        <v>0</v>
      </c>
      <c r="W221" s="235">
        <v>0</v>
      </c>
      <c r="X221" s="236">
        <f>W221*H221</f>
        <v>0</v>
      </c>
      <c r="Y221" s="35"/>
      <c r="Z221" s="35"/>
      <c r="AA221" s="35"/>
      <c r="AB221" s="35"/>
      <c r="AC221" s="35"/>
      <c r="AD221" s="35"/>
      <c r="AE221" s="35"/>
      <c r="AR221" s="237" t="s">
        <v>143</v>
      </c>
      <c r="AT221" s="237" t="s">
        <v>139</v>
      </c>
      <c r="AU221" s="237" t="s">
        <v>149</v>
      </c>
      <c r="AY221" s="14" t="s">
        <v>137</v>
      </c>
      <c r="BE221" s="238">
        <f>IF(O221="základní",K221,0)</f>
        <v>0</v>
      </c>
      <c r="BF221" s="238">
        <f>IF(O221="snížená",K221,0)</f>
        <v>0</v>
      </c>
      <c r="BG221" s="238">
        <f>IF(O221="zákl. přenesená",K221,0)</f>
        <v>0</v>
      </c>
      <c r="BH221" s="238">
        <f>IF(O221="sníž. přenesená",K221,0)</f>
        <v>0</v>
      </c>
      <c r="BI221" s="238">
        <f>IF(O221="nulová",K221,0)</f>
        <v>0</v>
      </c>
      <c r="BJ221" s="14" t="s">
        <v>84</v>
      </c>
      <c r="BK221" s="238">
        <f>ROUND(P221*H221,2)</f>
        <v>0</v>
      </c>
      <c r="BL221" s="14" t="s">
        <v>143</v>
      </c>
      <c r="BM221" s="237" t="s">
        <v>407</v>
      </c>
    </row>
    <row r="222" s="2" customFormat="1" ht="33" customHeight="1">
      <c r="A222" s="35"/>
      <c r="B222" s="36"/>
      <c r="C222" s="224" t="s">
        <v>408</v>
      </c>
      <c r="D222" s="224" t="s">
        <v>139</v>
      </c>
      <c r="E222" s="225" t="s">
        <v>409</v>
      </c>
      <c r="F222" s="226" t="s">
        <v>410</v>
      </c>
      <c r="G222" s="227" t="s">
        <v>384</v>
      </c>
      <c r="H222" s="228">
        <v>1</v>
      </c>
      <c r="I222" s="229"/>
      <c r="J222" s="229"/>
      <c r="K222" s="230">
        <f>ROUND(P222*H222,2)</f>
        <v>0</v>
      </c>
      <c r="L222" s="231"/>
      <c r="M222" s="41"/>
      <c r="N222" s="254" t="s">
        <v>1</v>
      </c>
      <c r="O222" s="255" t="s">
        <v>40</v>
      </c>
      <c r="P222" s="256">
        <f>I222+J222</f>
        <v>0</v>
      </c>
      <c r="Q222" s="256">
        <f>ROUND(I222*H222,2)</f>
        <v>0</v>
      </c>
      <c r="R222" s="256">
        <f>ROUND(J222*H222,2)</f>
        <v>0</v>
      </c>
      <c r="S222" s="257"/>
      <c r="T222" s="258">
        <f>S222*H222</f>
        <v>0</v>
      </c>
      <c r="U222" s="258">
        <v>0</v>
      </c>
      <c r="V222" s="258">
        <f>U222*H222</f>
        <v>0</v>
      </c>
      <c r="W222" s="258">
        <v>0</v>
      </c>
      <c r="X222" s="259">
        <f>W222*H222</f>
        <v>0</v>
      </c>
      <c r="Y222" s="35"/>
      <c r="Z222" s="35"/>
      <c r="AA222" s="35"/>
      <c r="AB222" s="35"/>
      <c r="AC222" s="35"/>
      <c r="AD222" s="35"/>
      <c r="AE222" s="35"/>
      <c r="AR222" s="237" t="s">
        <v>143</v>
      </c>
      <c r="AT222" s="237" t="s">
        <v>139</v>
      </c>
      <c r="AU222" s="237" t="s">
        <v>149</v>
      </c>
      <c r="AY222" s="14" t="s">
        <v>137</v>
      </c>
      <c r="BE222" s="238">
        <f>IF(O222="základní",K222,0)</f>
        <v>0</v>
      </c>
      <c r="BF222" s="238">
        <f>IF(O222="snížená",K222,0)</f>
        <v>0</v>
      </c>
      <c r="BG222" s="238">
        <f>IF(O222="zákl. přenesená",K222,0)</f>
        <v>0</v>
      </c>
      <c r="BH222" s="238">
        <f>IF(O222="sníž. přenesená",K222,0)</f>
        <v>0</v>
      </c>
      <c r="BI222" s="238">
        <f>IF(O222="nulová",K222,0)</f>
        <v>0</v>
      </c>
      <c r="BJ222" s="14" t="s">
        <v>84</v>
      </c>
      <c r="BK222" s="238">
        <f>ROUND(P222*H222,2)</f>
        <v>0</v>
      </c>
      <c r="BL222" s="14" t="s">
        <v>143</v>
      </c>
      <c r="BM222" s="237" t="s">
        <v>411</v>
      </c>
    </row>
    <row r="223" s="2" customFormat="1" ht="6.96" customHeight="1">
      <c r="A223" s="35"/>
      <c r="B223" s="63"/>
      <c r="C223" s="64"/>
      <c r="D223" s="64"/>
      <c r="E223" s="64"/>
      <c r="F223" s="64"/>
      <c r="G223" s="64"/>
      <c r="H223" s="64"/>
      <c r="I223" s="64"/>
      <c r="J223" s="64"/>
      <c r="K223" s="64"/>
      <c r="L223" s="64"/>
      <c r="M223" s="41"/>
      <c r="N223" s="35"/>
      <c r="P223" s="35"/>
      <c r="Q223" s="35"/>
      <c r="R223" s="35"/>
      <c r="S223" s="35"/>
      <c r="T223" s="35"/>
      <c r="U223" s="35"/>
      <c r="V223" s="35"/>
      <c r="W223" s="35"/>
      <c r="X223" s="35"/>
      <c r="Y223" s="35"/>
      <c r="Z223" s="35"/>
      <c r="AA223" s="35"/>
      <c r="AB223" s="35"/>
      <c r="AC223" s="35"/>
      <c r="AD223" s="35"/>
      <c r="AE223" s="35"/>
    </row>
  </sheetData>
  <sheetProtection sheet="1" autoFilter="0" formatColumns="0" formatRows="0" objects="1" scenarios="1" spinCount="100000" saltValue="HH9jb88o3rnJsywivYrzwIYKFXA9+bN9/nlenAcBisHzc8U/VoGjMo2Z2kO1KZ4ts9Ulb5BYRU4lMfxiOztFQA==" hashValue="jSLTv645sEvno3Rn6Hs/1sg4s/1oNS/cmPG1u1MEozPPAz5+sx2PbhHnnYYwidgO2geN3yiSBM+oI7KDOUm27g==" algorithmName="SHA-512" password="CC35"/>
  <autoFilter ref="C131:L222"/>
  <mergeCells count="12">
    <mergeCell ref="E7:H7"/>
    <mergeCell ref="E9:H9"/>
    <mergeCell ref="E11:H11"/>
    <mergeCell ref="E20:H20"/>
    <mergeCell ref="E29:H29"/>
    <mergeCell ref="E85:H85"/>
    <mergeCell ref="E87:H87"/>
    <mergeCell ref="E89:H89"/>
    <mergeCell ref="E120:H120"/>
    <mergeCell ref="E122:H122"/>
    <mergeCell ref="E124:H124"/>
    <mergeCell ref="M2:Z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Jakub Nevyjel</dc:creator>
  <cp:lastModifiedBy>Jakub Nevyjel</cp:lastModifiedBy>
  <dcterms:created xsi:type="dcterms:W3CDTF">2021-06-25T05:19:28Z</dcterms:created>
  <dcterms:modified xsi:type="dcterms:W3CDTF">2021-06-25T05:19:31Z</dcterms:modified>
</cp:coreProperties>
</file>