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0783" windowHeight="5349"/>
  </bookViews>
  <sheets>
    <sheet name="Rekapitulace stavby" sheetId="1" r:id="rId1"/>
    <sheet name="02122024-03-01 - Nová stř..." sheetId="2" r:id="rId2"/>
    <sheet name="02122024-01-02 - Nová stř..." sheetId="3" r:id="rId3"/>
    <sheet name="Pokyny pro vyplnění" sheetId="4" r:id="rId4"/>
  </sheets>
  <definedNames>
    <definedName name="_xlnm._FilterDatabase" localSheetId="2" hidden="1">'02122024-01-02 - Nová stř...'!$C$79:$K$87</definedName>
    <definedName name="_xlnm._FilterDatabase" localSheetId="1" hidden="1">'02122024-03-01 - Nová stř...'!$C$90:$K$326</definedName>
    <definedName name="_xlnm.Print_Titles" localSheetId="2">'02122024-01-02 - Nová stř...'!$79:$79</definedName>
    <definedName name="_xlnm.Print_Titles" localSheetId="1">'02122024-03-01 - Nová stř...'!$90:$90</definedName>
    <definedName name="_xlnm.Print_Titles" localSheetId="0">'Rekapitulace stavby'!$49:$49</definedName>
    <definedName name="_xlnm.Print_Area" localSheetId="2">'02122024-01-02 - Nová stř...'!$C$4:$J$36,'02122024-01-02 - Nová stř...'!$C$42:$J$61,'02122024-01-02 - Nová stř...'!$C$67:$K$87</definedName>
    <definedName name="_xlnm.Print_Area" localSheetId="1">'02122024-03-01 - Nová stř...'!$C$4:$J$36,'02122024-03-01 - Nová stř...'!$C$42:$J$72,'02122024-03-01 - Nová stř...'!$C$78:$K$326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BK82" i="3" l="1"/>
  <c r="AY53" i="1"/>
  <c r="AX53" i="1"/>
  <c r="F34" i="3"/>
  <c r="BD53" i="1" s="1"/>
  <c r="BI87" i="3"/>
  <c r="BH87" i="3"/>
  <c r="BG87" i="3"/>
  <c r="BE87" i="3"/>
  <c r="T87" i="3"/>
  <c r="T86" i="3" s="1"/>
  <c r="R87" i="3"/>
  <c r="R86" i="3" s="1"/>
  <c r="P87" i="3"/>
  <c r="P86" i="3" s="1"/>
  <c r="BK87" i="3"/>
  <c r="BK86" i="3" s="1"/>
  <c r="J86" i="3" s="1"/>
  <c r="J60" i="3" s="1"/>
  <c r="J87" i="3"/>
  <c r="BF87" i="3" s="1"/>
  <c r="BI85" i="3"/>
  <c r="BH85" i="3"/>
  <c r="BG85" i="3"/>
  <c r="BE85" i="3"/>
  <c r="T85" i="3"/>
  <c r="T84" i="3" s="1"/>
  <c r="R85" i="3"/>
  <c r="R84" i="3" s="1"/>
  <c r="P85" i="3"/>
  <c r="P84" i="3" s="1"/>
  <c r="BK85" i="3"/>
  <c r="BK84" i="3" s="1"/>
  <c r="J84" i="3" s="1"/>
  <c r="J59" i="3" s="1"/>
  <c r="J85" i="3"/>
  <c r="BF85" i="3" s="1"/>
  <c r="BI83" i="3"/>
  <c r="BH83" i="3"/>
  <c r="F33" i="3" s="1"/>
  <c r="BC53" i="1" s="1"/>
  <c r="BG83" i="3"/>
  <c r="F32" i="3" s="1"/>
  <c r="BB53" i="1" s="1"/>
  <c r="BF83" i="3"/>
  <c r="BE83" i="3"/>
  <c r="J30" i="3" s="1"/>
  <c r="AV53" i="1" s="1"/>
  <c r="T83" i="3"/>
  <c r="T82" i="3" s="1"/>
  <c r="T81" i="3" s="1"/>
  <c r="T80" i="3" s="1"/>
  <c r="R83" i="3"/>
  <c r="R82" i="3" s="1"/>
  <c r="R81" i="3" s="1"/>
  <c r="R80" i="3" s="1"/>
  <c r="P83" i="3"/>
  <c r="P82" i="3" s="1"/>
  <c r="P81" i="3" s="1"/>
  <c r="P80" i="3" s="1"/>
  <c r="AU53" i="1" s="1"/>
  <c r="BK83" i="3"/>
  <c r="J83" i="3"/>
  <c r="F76" i="3"/>
  <c r="F74" i="3"/>
  <c r="E72" i="3"/>
  <c r="F52" i="3"/>
  <c r="F51" i="3"/>
  <c r="F49" i="3"/>
  <c r="E47" i="3"/>
  <c r="J21" i="3"/>
  <c r="E21" i="3"/>
  <c r="J76" i="3" s="1"/>
  <c r="J20" i="3"/>
  <c r="J18" i="3"/>
  <c r="E18" i="3"/>
  <c r="F77" i="3" s="1"/>
  <c r="J17" i="3"/>
  <c r="J12" i="3"/>
  <c r="J49" i="3" s="1"/>
  <c r="E7" i="3"/>
  <c r="E45" i="3" s="1"/>
  <c r="T325" i="2"/>
  <c r="P147" i="2"/>
  <c r="AY52" i="1"/>
  <c r="AX52" i="1"/>
  <c r="BI326" i="2"/>
  <c r="BH326" i="2"/>
  <c r="BG326" i="2"/>
  <c r="BF326" i="2"/>
  <c r="BE326" i="2"/>
  <c r="T326" i="2"/>
  <c r="R326" i="2"/>
  <c r="R325" i="2" s="1"/>
  <c r="P326" i="2"/>
  <c r="P325" i="2" s="1"/>
  <c r="BK326" i="2"/>
  <c r="BK325" i="2" s="1"/>
  <c r="J325" i="2" s="1"/>
  <c r="J71" i="2" s="1"/>
  <c r="J326" i="2"/>
  <c r="BI324" i="2"/>
  <c r="BH324" i="2"/>
  <c r="BG324" i="2"/>
  <c r="BE324" i="2"/>
  <c r="T324" i="2"/>
  <c r="R324" i="2"/>
  <c r="P324" i="2"/>
  <c r="BK324" i="2"/>
  <c r="J324" i="2"/>
  <c r="BF324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F319" i="2"/>
  <c r="BE319" i="2"/>
  <c r="T319" i="2"/>
  <c r="R319" i="2"/>
  <c r="P319" i="2"/>
  <c r="BK319" i="2"/>
  <c r="J319" i="2"/>
  <c r="BI317" i="2"/>
  <c r="BH317" i="2"/>
  <c r="BG317" i="2"/>
  <c r="BE317" i="2"/>
  <c r="T317" i="2"/>
  <c r="T316" i="2" s="1"/>
  <c r="R317" i="2"/>
  <c r="R316" i="2" s="1"/>
  <c r="P317" i="2"/>
  <c r="P316" i="2" s="1"/>
  <c r="BK317" i="2"/>
  <c r="BK316" i="2" s="1"/>
  <c r="J316" i="2" s="1"/>
  <c r="J70" i="2" s="1"/>
  <c r="J317" i="2"/>
  <c r="BF317" i="2" s="1"/>
  <c r="BI315" i="2"/>
  <c r="BH315" i="2"/>
  <c r="BG315" i="2"/>
  <c r="BF315" i="2"/>
  <c r="BE315" i="2"/>
  <c r="T315" i="2"/>
  <c r="R315" i="2"/>
  <c r="P315" i="2"/>
  <c r="BK315" i="2"/>
  <c r="J315" i="2"/>
  <c r="BI312" i="2"/>
  <c r="BH312" i="2"/>
  <c r="BG312" i="2"/>
  <c r="BF312" i="2"/>
  <c r="BE312" i="2"/>
  <c r="T312" i="2"/>
  <c r="R312" i="2"/>
  <c r="P312" i="2"/>
  <c r="BK312" i="2"/>
  <c r="J312" i="2"/>
  <c r="BI309" i="2"/>
  <c r="BH309" i="2"/>
  <c r="BG309" i="2"/>
  <c r="BE309" i="2"/>
  <c r="T309" i="2"/>
  <c r="R309" i="2"/>
  <c r="P309" i="2"/>
  <c r="BK309" i="2"/>
  <c r="J309" i="2"/>
  <c r="BF309" i="2" s="1"/>
  <c r="BI306" i="2"/>
  <c r="BH306" i="2"/>
  <c r="BG306" i="2"/>
  <c r="BF306" i="2"/>
  <c r="BE306" i="2"/>
  <c r="T306" i="2"/>
  <c r="R306" i="2"/>
  <c r="P306" i="2"/>
  <c r="BK306" i="2"/>
  <c r="J306" i="2"/>
  <c r="BI303" i="2"/>
  <c r="BH303" i="2"/>
  <c r="BG303" i="2"/>
  <c r="BF303" i="2"/>
  <c r="BE303" i="2"/>
  <c r="T303" i="2"/>
  <c r="R303" i="2"/>
  <c r="P303" i="2"/>
  <c r="BK303" i="2"/>
  <c r="J303" i="2"/>
  <c r="BI299" i="2"/>
  <c r="BH299" i="2"/>
  <c r="BG299" i="2"/>
  <c r="BF299" i="2"/>
  <c r="BE299" i="2"/>
  <c r="T299" i="2"/>
  <c r="R299" i="2"/>
  <c r="P299" i="2"/>
  <c r="BK299" i="2"/>
  <c r="J299" i="2"/>
  <c r="BI298" i="2"/>
  <c r="BH298" i="2"/>
  <c r="BG298" i="2"/>
  <c r="BE298" i="2"/>
  <c r="T298" i="2"/>
  <c r="R298" i="2"/>
  <c r="P298" i="2"/>
  <c r="BK298" i="2"/>
  <c r="J298" i="2"/>
  <c r="BF298" i="2" s="1"/>
  <c r="BI294" i="2"/>
  <c r="BH294" i="2"/>
  <c r="BG294" i="2"/>
  <c r="BF294" i="2"/>
  <c r="BE294" i="2"/>
  <c r="T294" i="2"/>
  <c r="R294" i="2"/>
  <c r="P294" i="2"/>
  <c r="BK294" i="2"/>
  <c r="J294" i="2"/>
  <c r="BI277" i="2"/>
  <c r="BH277" i="2"/>
  <c r="BG277" i="2"/>
  <c r="BF277" i="2"/>
  <c r="BE277" i="2"/>
  <c r="T277" i="2"/>
  <c r="T276" i="2" s="1"/>
  <c r="R277" i="2"/>
  <c r="R276" i="2" s="1"/>
  <c r="R179" i="2" s="1"/>
  <c r="P277" i="2"/>
  <c r="P276" i="2" s="1"/>
  <c r="BK277" i="2"/>
  <c r="BK276" i="2" s="1"/>
  <c r="J276" i="2" s="1"/>
  <c r="J69" i="2" s="1"/>
  <c r="J277" i="2"/>
  <c r="BI275" i="2"/>
  <c r="BH275" i="2"/>
  <c r="BG275" i="2"/>
  <c r="BF275" i="2"/>
  <c r="BE275" i="2"/>
  <c r="T275" i="2"/>
  <c r="R275" i="2"/>
  <c r="P275" i="2"/>
  <c r="BK275" i="2"/>
  <c r="J275" i="2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F270" i="2"/>
  <c r="BE270" i="2"/>
  <c r="T270" i="2"/>
  <c r="R270" i="2"/>
  <c r="P270" i="2"/>
  <c r="BK270" i="2"/>
  <c r="J270" i="2"/>
  <c r="BI264" i="2"/>
  <c r="BH264" i="2"/>
  <c r="BG264" i="2"/>
  <c r="BF264" i="2"/>
  <c r="BE264" i="2"/>
  <c r="T264" i="2"/>
  <c r="R264" i="2"/>
  <c r="P264" i="2"/>
  <c r="BK264" i="2"/>
  <c r="J264" i="2"/>
  <c r="BI263" i="2"/>
  <c r="BH263" i="2"/>
  <c r="BG263" i="2"/>
  <c r="BE263" i="2"/>
  <c r="T263" i="2"/>
  <c r="R263" i="2"/>
  <c r="P263" i="2"/>
  <c r="BK263" i="2"/>
  <c r="J263" i="2"/>
  <c r="BF263" i="2" s="1"/>
  <c r="BI259" i="2"/>
  <c r="BH259" i="2"/>
  <c r="BG259" i="2"/>
  <c r="BE259" i="2"/>
  <c r="T259" i="2"/>
  <c r="R259" i="2"/>
  <c r="P259" i="2"/>
  <c r="BK259" i="2"/>
  <c r="J259" i="2"/>
  <c r="BF259" i="2" s="1"/>
  <c r="BI256" i="2"/>
  <c r="BH256" i="2"/>
  <c r="BG256" i="2"/>
  <c r="BF256" i="2"/>
  <c r="BE256" i="2"/>
  <c r="T256" i="2"/>
  <c r="R256" i="2"/>
  <c r="P256" i="2"/>
  <c r="BK256" i="2"/>
  <c r="J256" i="2"/>
  <c r="BI253" i="2"/>
  <c r="BH253" i="2"/>
  <c r="BG253" i="2"/>
  <c r="BF253" i="2"/>
  <c r="BE253" i="2"/>
  <c r="T253" i="2"/>
  <c r="R253" i="2"/>
  <c r="P253" i="2"/>
  <c r="BK253" i="2"/>
  <c r="J253" i="2"/>
  <c r="BI249" i="2"/>
  <c r="BH249" i="2"/>
  <c r="BG249" i="2"/>
  <c r="BE249" i="2"/>
  <c r="T249" i="2"/>
  <c r="R249" i="2"/>
  <c r="P249" i="2"/>
  <c r="BK249" i="2"/>
  <c r="J249" i="2"/>
  <c r="BF249" i="2" s="1"/>
  <c r="BI245" i="2"/>
  <c r="BH245" i="2"/>
  <c r="BG245" i="2"/>
  <c r="BE245" i="2"/>
  <c r="T245" i="2"/>
  <c r="R245" i="2"/>
  <c r="P245" i="2"/>
  <c r="BK245" i="2"/>
  <c r="J245" i="2"/>
  <c r="BF245" i="2" s="1"/>
  <c r="BI242" i="2"/>
  <c r="BH242" i="2"/>
  <c r="BG242" i="2"/>
  <c r="BF242" i="2"/>
  <c r="BE242" i="2"/>
  <c r="T242" i="2"/>
  <c r="R242" i="2"/>
  <c r="P242" i="2"/>
  <c r="BK242" i="2"/>
  <c r="J242" i="2"/>
  <c r="BI239" i="2"/>
  <c r="BH239" i="2"/>
  <c r="BG239" i="2"/>
  <c r="BF239" i="2"/>
  <c r="BE239" i="2"/>
  <c r="T239" i="2"/>
  <c r="R239" i="2"/>
  <c r="P239" i="2"/>
  <c r="BK239" i="2"/>
  <c r="J239" i="2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2" i="2"/>
  <c r="BH232" i="2"/>
  <c r="BG232" i="2"/>
  <c r="BE232" i="2"/>
  <c r="T232" i="2"/>
  <c r="R232" i="2"/>
  <c r="P232" i="2"/>
  <c r="BK232" i="2"/>
  <c r="J232" i="2"/>
  <c r="BF232" i="2" s="1"/>
  <c r="BI228" i="2"/>
  <c r="BH228" i="2"/>
  <c r="BG228" i="2"/>
  <c r="BF228" i="2"/>
  <c r="BE228" i="2"/>
  <c r="T228" i="2"/>
  <c r="R228" i="2"/>
  <c r="P228" i="2"/>
  <c r="BK228" i="2"/>
  <c r="J228" i="2"/>
  <c r="BI224" i="2"/>
  <c r="BH224" i="2"/>
  <c r="BG224" i="2"/>
  <c r="BE224" i="2"/>
  <c r="T224" i="2"/>
  <c r="R224" i="2"/>
  <c r="P224" i="2"/>
  <c r="BK224" i="2"/>
  <c r="J224" i="2"/>
  <c r="BF224" i="2" s="1"/>
  <c r="BI220" i="2"/>
  <c r="BH220" i="2"/>
  <c r="BG220" i="2"/>
  <c r="BE220" i="2"/>
  <c r="T220" i="2"/>
  <c r="R220" i="2"/>
  <c r="P220" i="2"/>
  <c r="BK220" i="2"/>
  <c r="J220" i="2"/>
  <c r="BF220" i="2" s="1"/>
  <c r="BI217" i="2"/>
  <c r="BH217" i="2"/>
  <c r="BG217" i="2"/>
  <c r="BE217" i="2"/>
  <c r="T217" i="2"/>
  <c r="R217" i="2"/>
  <c r="P217" i="2"/>
  <c r="BK217" i="2"/>
  <c r="J217" i="2"/>
  <c r="BF217" i="2" s="1"/>
  <c r="BI211" i="2"/>
  <c r="BH211" i="2"/>
  <c r="BG211" i="2"/>
  <c r="BF211" i="2"/>
  <c r="BE211" i="2"/>
  <c r="T211" i="2"/>
  <c r="R211" i="2"/>
  <c r="P211" i="2"/>
  <c r="BK211" i="2"/>
  <c r="J211" i="2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0" i="2"/>
  <c r="BH200" i="2"/>
  <c r="BG200" i="2"/>
  <c r="BF200" i="2"/>
  <c r="BE200" i="2"/>
  <c r="T200" i="2"/>
  <c r="R200" i="2"/>
  <c r="P200" i="2"/>
  <c r="BK200" i="2"/>
  <c r="J200" i="2"/>
  <c r="BI194" i="2"/>
  <c r="BH194" i="2"/>
  <c r="BG194" i="2"/>
  <c r="BE194" i="2"/>
  <c r="T194" i="2"/>
  <c r="R194" i="2"/>
  <c r="P194" i="2"/>
  <c r="BK194" i="2"/>
  <c r="J194" i="2"/>
  <c r="BF194" i="2" s="1"/>
  <c r="BI191" i="2"/>
  <c r="BH191" i="2"/>
  <c r="BG191" i="2"/>
  <c r="BE191" i="2"/>
  <c r="T191" i="2"/>
  <c r="R191" i="2"/>
  <c r="P191" i="2"/>
  <c r="BK191" i="2"/>
  <c r="J191" i="2"/>
  <c r="BF191" i="2" s="1"/>
  <c r="BI188" i="2"/>
  <c r="BH188" i="2"/>
  <c r="BG188" i="2"/>
  <c r="BE188" i="2"/>
  <c r="T188" i="2"/>
  <c r="R188" i="2"/>
  <c r="P188" i="2"/>
  <c r="BK188" i="2"/>
  <c r="J188" i="2"/>
  <c r="BF188" i="2" s="1"/>
  <c r="BI185" i="2"/>
  <c r="BH185" i="2"/>
  <c r="BG185" i="2"/>
  <c r="BF185" i="2"/>
  <c r="BE185" i="2"/>
  <c r="T185" i="2"/>
  <c r="R185" i="2"/>
  <c r="P185" i="2"/>
  <c r="BK185" i="2"/>
  <c r="J185" i="2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P179" i="2" s="1"/>
  <c r="BK180" i="2"/>
  <c r="BK179" i="2" s="1"/>
  <c r="J179" i="2" s="1"/>
  <c r="J68" i="2" s="1"/>
  <c r="J180" i="2"/>
  <c r="BF180" i="2" s="1"/>
  <c r="BI178" i="2"/>
  <c r="BH178" i="2"/>
  <c r="BG178" i="2"/>
  <c r="BE178" i="2"/>
  <c r="T178" i="2"/>
  <c r="R178" i="2"/>
  <c r="P178" i="2"/>
  <c r="BK178" i="2"/>
  <c r="J178" i="2"/>
  <c r="BF178" i="2" s="1"/>
  <c r="BI172" i="2"/>
  <c r="BH172" i="2"/>
  <c r="BG172" i="2"/>
  <c r="BF172" i="2"/>
  <c r="BE172" i="2"/>
  <c r="T172" i="2"/>
  <c r="R172" i="2"/>
  <c r="P172" i="2"/>
  <c r="BK172" i="2"/>
  <c r="BK168" i="2" s="1"/>
  <c r="J168" i="2" s="1"/>
  <c r="J67" i="2" s="1"/>
  <c r="J172" i="2"/>
  <c r="BI169" i="2"/>
  <c r="BH169" i="2"/>
  <c r="BG169" i="2"/>
  <c r="BE169" i="2"/>
  <c r="T169" i="2"/>
  <c r="T168" i="2" s="1"/>
  <c r="R169" i="2"/>
  <c r="R168" i="2" s="1"/>
  <c r="P169" i="2"/>
  <c r="P168" i="2" s="1"/>
  <c r="BK169" i="2"/>
  <c r="J169" i="2"/>
  <c r="BF169" i="2" s="1"/>
  <c r="BI167" i="2"/>
  <c r="BH167" i="2"/>
  <c r="BG167" i="2"/>
  <c r="BF167" i="2"/>
  <c r="BE167" i="2"/>
  <c r="T167" i="2"/>
  <c r="R167" i="2"/>
  <c r="P167" i="2"/>
  <c r="BK167" i="2"/>
  <c r="J167" i="2"/>
  <c r="BI164" i="2"/>
  <c r="BH164" i="2"/>
  <c r="BG164" i="2"/>
  <c r="BE164" i="2"/>
  <c r="T164" i="2"/>
  <c r="R164" i="2"/>
  <c r="P164" i="2"/>
  <c r="BK164" i="2"/>
  <c r="J164" i="2"/>
  <c r="BF164" i="2" s="1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E158" i="2"/>
  <c r="T158" i="2"/>
  <c r="R158" i="2"/>
  <c r="P158" i="2"/>
  <c r="BK158" i="2"/>
  <c r="J158" i="2"/>
  <c r="BF158" i="2" s="1"/>
  <c r="BI155" i="2"/>
  <c r="BH155" i="2"/>
  <c r="BG155" i="2"/>
  <c r="BF155" i="2"/>
  <c r="BE155" i="2"/>
  <c r="T155" i="2"/>
  <c r="R155" i="2"/>
  <c r="P155" i="2"/>
  <c r="BK155" i="2"/>
  <c r="J155" i="2"/>
  <c r="BI152" i="2"/>
  <c r="BH152" i="2"/>
  <c r="BG152" i="2"/>
  <c r="BE152" i="2"/>
  <c r="T152" i="2"/>
  <c r="T151" i="2" s="1"/>
  <c r="R152" i="2"/>
  <c r="R151" i="2" s="1"/>
  <c r="P152" i="2"/>
  <c r="P151" i="2" s="1"/>
  <c r="BK152" i="2"/>
  <c r="BK151" i="2" s="1"/>
  <c r="J151" i="2" s="1"/>
  <c r="J66" i="2" s="1"/>
  <c r="J152" i="2"/>
  <c r="BF152" i="2" s="1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F149" i="2"/>
  <c r="BE149" i="2"/>
  <c r="T149" i="2"/>
  <c r="R149" i="2"/>
  <c r="P149" i="2"/>
  <c r="BK149" i="2"/>
  <c r="J149" i="2"/>
  <c r="BI148" i="2"/>
  <c r="BH148" i="2"/>
  <c r="BG148" i="2"/>
  <c r="BE148" i="2"/>
  <c r="T148" i="2"/>
  <c r="T147" i="2" s="1"/>
  <c r="R148" i="2"/>
  <c r="R147" i="2" s="1"/>
  <c r="P148" i="2"/>
  <c r="BK148" i="2"/>
  <c r="BK147" i="2" s="1"/>
  <c r="J147" i="2" s="1"/>
  <c r="J65" i="2" s="1"/>
  <c r="J148" i="2"/>
  <c r="BF148" i="2" s="1"/>
  <c r="BI133" i="2"/>
  <c r="BH133" i="2"/>
  <c r="BG133" i="2"/>
  <c r="BF133" i="2"/>
  <c r="BE133" i="2"/>
  <c r="T133" i="2"/>
  <c r="R133" i="2"/>
  <c r="P133" i="2"/>
  <c r="BK133" i="2"/>
  <c r="J133" i="2"/>
  <c r="BI128" i="2"/>
  <c r="BH128" i="2"/>
  <c r="BG128" i="2"/>
  <c r="BE128" i="2"/>
  <c r="T128" i="2"/>
  <c r="T127" i="2" s="1"/>
  <c r="R128" i="2"/>
  <c r="R127" i="2" s="1"/>
  <c r="P128" i="2"/>
  <c r="P127" i="2" s="1"/>
  <c r="P126" i="2" s="1"/>
  <c r="BK128" i="2"/>
  <c r="BK127" i="2" s="1"/>
  <c r="J128" i="2"/>
  <c r="BF128" i="2" s="1"/>
  <c r="BI125" i="2"/>
  <c r="BH125" i="2"/>
  <c r="BG125" i="2"/>
  <c r="BE125" i="2"/>
  <c r="T125" i="2"/>
  <c r="T124" i="2" s="1"/>
  <c r="R125" i="2"/>
  <c r="R124" i="2" s="1"/>
  <c r="P125" i="2"/>
  <c r="P124" i="2" s="1"/>
  <c r="BK125" i="2"/>
  <c r="BK124" i="2" s="1"/>
  <c r="J124" i="2" s="1"/>
  <c r="J62" i="2" s="1"/>
  <c r="J125" i="2"/>
  <c r="BF125" i="2" s="1"/>
  <c r="BI123" i="2"/>
  <c r="BH123" i="2"/>
  <c r="BG123" i="2"/>
  <c r="BE123" i="2"/>
  <c r="T123" i="2"/>
  <c r="R123" i="2"/>
  <c r="P123" i="2"/>
  <c r="BK123" i="2"/>
  <c r="J123" i="2"/>
  <c r="BF123" i="2" s="1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E119" i="2"/>
  <c r="T119" i="2"/>
  <c r="R119" i="2"/>
  <c r="P119" i="2"/>
  <c r="BK119" i="2"/>
  <c r="J119" i="2"/>
  <c r="BF119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E117" i="2"/>
  <c r="T117" i="2"/>
  <c r="T116" i="2" s="1"/>
  <c r="R117" i="2"/>
  <c r="R116" i="2" s="1"/>
  <c r="P117" i="2"/>
  <c r="P116" i="2" s="1"/>
  <c r="P115" i="2" s="1"/>
  <c r="BK117" i="2"/>
  <c r="BK116" i="2" s="1"/>
  <c r="J117" i="2"/>
  <c r="BF117" i="2" s="1"/>
  <c r="BI114" i="2"/>
  <c r="BH114" i="2"/>
  <c r="BG114" i="2"/>
  <c r="BE114" i="2"/>
  <c r="T114" i="2"/>
  <c r="R114" i="2"/>
  <c r="P114" i="2"/>
  <c r="BK114" i="2"/>
  <c r="J114" i="2"/>
  <c r="BF114" i="2" s="1"/>
  <c r="BI111" i="2"/>
  <c r="BH111" i="2"/>
  <c r="BG111" i="2"/>
  <c r="BF111" i="2"/>
  <c r="BE111" i="2"/>
  <c r="T111" i="2"/>
  <c r="R111" i="2"/>
  <c r="P111" i="2"/>
  <c r="BK111" i="2"/>
  <c r="J111" i="2"/>
  <c r="BI108" i="2"/>
  <c r="BH108" i="2"/>
  <c r="BG108" i="2"/>
  <c r="BE108" i="2"/>
  <c r="T108" i="2"/>
  <c r="R108" i="2"/>
  <c r="P108" i="2"/>
  <c r="BK108" i="2"/>
  <c r="J108" i="2"/>
  <c r="BF108" i="2" s="1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E104" i="2"/>
  <c r="T104" i="2"/>
  <c r="R104" i="2"/>
  <c r="P104" i="2"/>
  <c r="BK104" i="2"/>
  <c r="J104" i="2"/>
  <c r="BF104" i="2" s="1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E102" i="2"/>
  <c r="T102" i="2"/>
  <c r="R102" i="2"/>
  <c r="P102" i="2"/>
  <c r="BK102" i="2"/>
  <c r="J102" i="2"/>
  <c r="BF102" i="2" s="1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E98" i="2"/>
  <c r="T98" i="2"/>
  <c r="R98" i="2"/>
  <c r="P98" i="2"/>
  <c r="BK98" i="2"/>
  <c r="J98" i="2"/>
  <c r="BF98" i="2" s="1"/>
  <c r="BI95" i="2"/>
  <c r="F34" i="2" s="1"/>
  <c r="BD52" i="1" s="1"/>
  <c r="BD51" i="1" s="1"/>
  <c r="W30" i="1" s="1"/>
  <c r="BH95" i="2"/>
  <c r="F33" i="2" s="1"/>
  <c r="BC52" i="1" s="1"/>
  <c r="BG95" i="2"/>
  <c r="F32" i="2" s="1"/>
  <c r="BB52" i="1" s="1"/>
  <c r="BB51" i="1" s="1"/>
  <c r="BF95" i="2"/>
  <c r="BE95" i="2"/>
  <c r="J30" i="2" s="1"/>
  <c r="AV52" i="1" s="1"/>
  <c r="T95" i="2"/>
  <c r="T94" i="2" s="1"/>
  <c r="R95" i="2"/>
  <c r="R94" i="2" s="1"/>
  <c r="P95" i="2"/>
  <c r="P94" i="2" s="1"/>
  <c r="BK95" i="2"/>
  <c r="BK94" i="2" s="1"/>
  <c r="J95" i="2"/>
  <c r="F87" i="2"/>
  <c r="J85" i="2"/>
  <c r="F85" i="2"/>
  <c r="E83" i="2"/>
  <c r="F51" i="2"/>
  <c r="J49" i="2"/>
  <c r="F49" i="2"/>
  <c r="E47" i="2"/>
  <c r="J21" i="2"/>
  <c r="E21" i="2"/>
  <c r="J51" i="2" s="1"/>
  <c r="J20" i="2"/>
  <c r="J18" i="2"/>
  <c r="E18" i="2"/>
  <c r="F52" i="2" s="1"/>
  <c r="J17" i="2"/>
  <c r="J12" i="2"/>
  <c r="E7" i="2"/>
  <c r="E45" i="2" s="1"/>
  <c r="AS51" i="1"/>
  <c r="L47" i="1"/>
  <c r="AM46" i="1"/>
  <c r="L46" i="1"/>
  <c r="AM44" i="1"/>
  <c r="L44" i="1"/>
  <c r="L42" i="1"/>
  <c r="L41" i="1"/>
  <c r="J94" i="2" l="1"/>
  <c r="J59" i="2" s="1"/>
  <c r="J31" i="2"/>
  <c r="AW52" i="1" s="1"/>
  <c r="AT52" i="1" s="1"/>
  <c r="R126" i="2"/>
  <c r="R115" i="2"/>
  <c r="R93" i="2"/>
  <c r="R92" i="2" s="1"/>
  <c r="R91" i="2" s="1"/>
  <c r="T115" i="2"/>
  <c r="T93" i="2" s="1"/>
  <c r="T92" i="2" s="1"/>
  <c r="F31" i="2"/>
  <c r="BA52" i="1" s="1"/>
  <c r="T179" i="2"/>
  <c r="T126" i="2" s="1"/>
  <c r="J31" i="3"/>
  <c r="AW53" i="1" s="1"/>
  <c r="AT53" i="1" s="1"/>
  <c r="P93" i="2"/>
  <c r="P92" i="2" s="1"/>
  <c r="P91" i="2" s="1"/>
  <c r="AU52" i="1" s="1"/>
  <c r="AU51" i="1" s="1"/>
  <c r="AX51" i="1"/>
  <c r="W28" i="1"/>
  <c r="BC51" i="1"/>
  <c r="BK115" i="2"/>
  <c r="J115" i="2" s="1"/>
  <c r="J60" i="2" s="1"/>
  <c r="J116" i="2"/>
  <c r="J61" i="2" s="1"/>
  <c r="BK126" i="2"/>
  <c r="J126" i="2" s="1"/>
  <c r="J63" i="2" s="1"/>
  <c r="J127" i="2"/>
  <c r="J64" i="2" s="1"/>
  <c r="BK81" i="3"/>
  <c r="J51" i="3"/>
  <c r="E70" i="3"/>
  <c r="J82" i="3"/>
  <c r="J58" i="3" s="1"/>
  <c r="J87" i="2"/>
  <c r="F30" i="3"/>
  <c r="AZ53" i="1" s="1"/>
  <c r="F88" i="2"/>
  <c r="J74" i="3"/>
  <c r="F31" i="3"/>
  <c r="BA53" i="1" s="1"/>
  <c r="E81" i="2"/>
  <c r="F30" i="2"/>
  <c r="AZ52" i="1" s="1"/>
  <c r="T91" i="2" l="1"/>
  <c r="BA51" i="1"/>
  <c r="W29" i="1"/>
  <c r="AY51" i="1"/>
  <c r="BK80" i="3"/>
  <c r="J80" i="3" s="1"/>
  <c r="J81" i="3"/>
  <c r="J57" i="3" s="1"/>
  <c r="AZ51" i="1"/>
  <c r="BK93" i="2"/>
  <c r="BK92" i="2" l="1"/>
  <c r="J93" i="2"/>
  <c r="J58" i="2" s="1"/>
  <c r="W26" i="1"/>
  <c r="AV51" i="1"/>
  <c r="J56" i="3"/>
  <c r="J27" i="3"/>
  <c r="AW51" i="1"/>
  <c r="AK27" i="1" s="1"/>
  <c r="W27" i="1"/>
  <c r="AG53" i="1" l="1"/>
  <c r="AN53" i="1" s="1"/>
  <c r="J36" i="3"/>
  <c r="AT51" i="1"/>
  <c r="AK26" i="1"/>
  <c r="BK91" i="2"/>
  <c r="J91" i="2" s="1"/>
  <c r="J92" i="2"/>
  <c r="J57" i="2" s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<sst xmlns="http://schemas.openxmlformats.org/spreadsheetml/2006/main" count="3467" uniqueCount="751">
  <si>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</si>
  <si>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</si>
  <si>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</si>
  <si>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</si>
  <si>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</si>
  <si>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</si>
  <si>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</si>
  <si>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{148d8180-9177-4da0-9671-4602de9f5223}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</si>
  <si>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</si>
  <si>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</si>
  <si>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</si>
  <si>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</si>
  <si>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</si>
  <si>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</si>
  <si>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</si>
  <si>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</si>
  <si>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02122024/03-00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</si>
  <si>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</si>
  <si>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</si>
  <si>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Nová střešní krytina objektu DPS Hanácká 386/2 a 387/4, Šternberk, objekt E</t>
  </si>
  <si>
    <t>KSO:</t>
  </si>
  <si>
    <t/>
  </si>
  <si>
    <t>CC-CZ:</t>
  </si>
  <si>
    <t>Místo:</t>
  </si>
  <si>
    <t xml:space="preserve"> Hanácká 386/2 a 387/4, Šternberk</t>
  </si>
  <si>
    <t>Datum:</t>
  </si>
  <si>
    <t>2. 12. 2024</t>
  </si>
  <si>
    <t>Zadavatel:</t>
  </si>
  <si>
    <t>IČ:</t>
  </si>
  <si>
    <t>00299529</t>
  </si>
  <si>
    <t>Město Šternberk, Horní náměstí 16,785 01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</si>
  <si>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</si>
  <si>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</si>
  <si>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</si>
  <si>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</si>
  <si>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</si>
  <si>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</si>
  <si>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</si>
  <si>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</si>
  <si>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</si>
  <si>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</si>
  <si>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</si>
  <si>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</si>
  <si>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</si>
  <si>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</si>
  <si>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</si>
  <si>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</si>
  <si>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</si>
  <si>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</si>
  <si>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</si>
  <si>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</si>
  <si>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</si>
  <si>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</si>
  <si>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</si>
  <si>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</si>
  <si>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</si>
  <si>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</si>
  <si>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</si>
  <si>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</si>
  <si>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</si>
  <si>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</si>
  <si>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</si>
  <si>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</si>
  <si>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</si>
  <si>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</si>
  <si>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</si>
  <si>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</si>
  <si>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</si>
  <si>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</si>
  <si>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</si>
  <si>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</si>
  <si>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</si>
  <si>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</si>
  <si>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</si>
  <si>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</si>
  <si>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</si>
  <si>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</si>
  <si>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</si>
  <si>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02122024/03-01</t>
  </si>
  <si>
    <t>Nová střešní krytina objektu DPS Hanácká 386/2 a 387/4, Šternberk, objekt E - stavební práce</t>
  </si>
  <si>
    <t>STA</t>
  </si>
  <si>
    <t>1</t>
  </si>
  <si>
    <t>{a445d339-dfca-4f46-a4a8-a023ee0ad922}</t>
  </si>
  <si>
    <t>02122024/01-02</t>
  </si>
  <si>
    <t>Nová střešní krytina objektu DPS Hanácká 386/2 a 387/4, objekt E - vedlejší rozpočtové náklady</t>
  </si>
  <si>
    <t>{bb823bda-b3c0-4248-98b3-3f6aab207a0c}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</si>
  <si>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</si>
  <si>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</si>
  <si>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</si>
  <si>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</si>
  <si>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</si>
  <si>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</si>
  <si>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</si>
  <si>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02122024/03-01 - Nová střešní krytina objektu DPS Hanácká 386/2 a 387/4, Šternberk, objekt E - stavební práce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</si>
  <si>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</si>
  <si>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</si>
  <si>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</si>
  <si>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</si>
  <si>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</si>
  <si>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</si>
  <si>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</si>
  <si>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  94 - Lešení a stavební výtahy</t>
  </si>
  <si>
    <t xml:space="preserve">      99 - Přesuny hmot a suti</t>
  </si>
  <si>
    <t xml:space="preserve">        997 - Přesun sutě</t>
  </si>
  <si>
    <t xml:space="preserve">        998 - 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</si>
  <si>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</si>
  <si>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</si>
  <si>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</si>
  <si>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</si>
  <si>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</si>
  <si>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</si>
  <si>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  765 - Krytina skládaná</t>
  </si>
  <si>
    <t xml:space="preserve">    766 - Konstrukce truhlářské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</si>
  <si>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</si>
  <si>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</si>
  <si>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</si>
  <si>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</si>
  <si>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</si>
  <si>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</si>
  <si>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</si>
  <si>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</si>
  <si>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</si>
  <si>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</si>
  <si>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</si>
  <si>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</si>
  <si>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</si>
  <si>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</si>
  <si>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</si>
  <si>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</si>
  <si>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</si>
  <si>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</si>
  <si>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</si>
  <si>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</si>
  <si>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94</t>
  </si>
  <si>
    <t>Lešení a stavební výtahy</t>
  </si>
  <si>
    <t>2</t>
  </si>
  <si>
    <t>62</t>
  </si>
  <si>
    <t>K</t>
  </si>
  <si>
    <t>941211112</t>
  </si>
  <si>
    <t>Montáž lešení řadového rámového lehkého pracovního s podlahami s provozním zatížením tř. 3 do 200 kg/m2 šířky tř. SW06 přes 0,6 do 0,9 m, výšky přes 10 do 25 m</t>
  </si>
  <si>
    <t>m2</t>
  </si>
  <si>
    <t>CS ÚRS 2017 01</t>
  </si>
  <si>
    <t>16</t>
  </si>
  <si>
    <t>3</t>
  </si>
  <si>
    <t>293455157</t>
  </si>
  <si>
    <t>VV</t>
  </si>
  <si>
    <t>38*7,5+15,5*7,5+12,5*7,5+14,5*10+4,5*7,5+6,5*10</t>
  </si>
  <si>
    <t>Součet</t>
  </si>
  <si>
    <t>4</t>
  </si>
  <si>
    <t>63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</si>
  <si>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</si>
  <si>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</si>
  <si>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1059982008</t>
  </si>
  <si>
    <t>738,75*60</t>
  </si>
  <si>
    <t>64</t>
  </si>
  <si>
    <t>941211812</t>
  </si>
  <si>
    <t>Demontáž lešení řadového rámového lehkého pracovního s provozním zatížením tř. 3 do 200 kg/m2 šířky tř. SW06 přes 0,6 do 0,9 m, výšky přes 10 do 25 m</t>
  </si>
  <si>
    <t>-1974692482</t>
  </si>
  <si>
    <t>65</t>
  </si>
  <si>
    <t>942211212R</t>
  </si>
  <si>
    <t>Příplatek za použití výtahu za první a ZKD den použití</t>
  </si>
  <si>
    <t>den</t>
  </si>
  <si>
    <t>997887129</t>
  </si>
  <si>
    <t>66</t>
  </si>
  <si>
    <t>944611111</t>
  </si>
  <si>
    <t>Montáž ochranné plachty zavěšené na konstrukci lešení z textilie z umělých vláken</t>
  </si>
  <si>
    <t>1849194397</t>
  </si>
  <si>
    <t>67</t>
  </si>
  <si>
    <t>944611211</t>
  </si>
  <si>
    <t>Montáž ochranné plachty Příplatek za první a každý další den použití plachty k ceně -1111</t>
  </si>
  <si>
    <t>1306864484</t>
  </si>
  <si>
    <t>68</t>
  </si>
  <si>
    <t>944611811</t>
  </si>
  <si>
    <t>Demontáž ochranné plachty zavěšené na konstrukci lešení z textilie z umělých vláken</t>
  </si>
  <si>
    <t>780320840</t>
  </si>
  <si>
    <t>69</t>
  </si>
  <si>
    <t>949521112</t>
  </si>
  <si>
    <t>Montáž podchodu u dílcových lešení zřizovaného současně s lehkým nebo těžkým pracovním lešením, šířky do 2,0 m</t>
  </si>
  <si>
    <t>m</t>
  </si>
  <si>
    <t>-388857292</t>
  </si>
  <si>
    <t>2*4</t>
  </si>
  <si>
    <t>70</t>
  </si>
  <si>
    <t>949521212</t>
  </si>
  <si>
    <t>Montáž podchodu u dílcových lešení Příplatek za první a každý další den použití podchodu k ceně -1112</t>
  </si>
  <si>
    <t>327857903</t>
  </si>
  <si>
    <t>8*60</t>
  </si>
  <si>
    <t>71</t>
  </si>
  <si>
    <t>949521812</t>
  </si>
  <si>
    <t>Demontáž podchodu u dílcových lešení zřizovaného současně s lehkým nebo těžkým pracovním lešením, šířky do 2,0 m</t>
  </si>
  <si>
    <t>455954364</t>
  </si>
  <si>
    <t>99</t>
  </si>
  <si>
    <t>Přesuny hmot a suti</t>
  </si>
  <si>
    <t>997</t>
  </si>
  <si>
    <t>Přesun sutě</t>
  </si>
  <si>
    <t>77</t>
  </si>
  <si>
    <t>997013113</t>
  </si>
  <si>
    <t>Vnitrostaveništní doprava suti a vybouraných hmot vodorovně do 50 m svisle s použitím mechanizace pro budovy a haly výšky přes 9 do 12 m</t>
  </si>
  <si>
    <t>t</t>
  </si>
  <si>
    <t>-934902221</t>
  </si>
  <si>
    <t>73</t>
  </si>
  <si>
    <t>997013501</t>
  </si>
  <si>
    <t>Odvoz suti a vybouraných hmot na skládku nebo meziskládku se složením, na vzdálenost do 1 km</t>
  </si>
  <si>
    <t>412431393</t>
  </si>
  <si>
    <t>74</t>
  </si>
  <si>
    <t>997013509</t>
  </si>
  <si>
    <t>Odvoz suti a vybouraných hmot na skládku nebo meziskládku se složením, na vzdálenost Příplatek k ceně za každý další i započatý 1 km přes 1 km</t>
  </si>
  <si>
    <t>757518334</t>
  </si>
  <si>
    <t>22,483*25</t>
  </si>
  <si>
    <t>89</t>
  </si>
  <si>
    <t>997013831</t>
  </si>
  <si>
    <t>Poplatek za uložení stavebního odpadu na skládce (skládkovné) směsného</t>
  </si>
  <si>
    <t>460330508</t>
  </si>
  <si>
    <t>88</t>
  </si>
  <si>
    <t>997013840R</t>
  </si>
  <si>
    <t>Poplatek za uložení stavebního odpadu na skládce (skládkovné) s oleji nebo ropnými látkami</t>
  </si>
  <si>
    <t>336178911</t>
  </si>
  <si>
    <t>998</t>
  </si>
  <si>
    <t xml:space="preserve"> Přesun hmot</t>
  </si>
  <si>
    <t>86</t>
  </si>
  <si>
    <t>998014001R</t>
  </si>
  <si>
    <t>Práce autojeřábem</t>
  </si>
  <si>
    <t>h</t>
  </si>
  <si>
    <t>-1565862857</t>
  </si>
  <si>
    <t>PSV</t>
  </si>
  <si>
    <t>Práce a dodávky PSV</t>
  </si>
  <si>
    <t>712</t>
  </si>
  <si>
    <t>Povlakové krytiny</t>
  </si>
  <si>
    <t>92</t>
  </si>
  <si>
    <t>712431801</t>
  </si>
  <si>
    <t>Odstranění povlakové krytiny střech přes 10° do 30° z pásů uložených na sucho AIP nebo NAIP</t>
  </si>
  <si>
    <t>-1980227347</t>
  </si>
  <si>
    <t>sklon do 30st.</t>
  </si>
  <si>
    <t>8*6,48</t>
  </si>
  <si>
    <t>8*14,36</t>
  </si>
  <si>
    <t>93</t>
  </si>
  <si>
    <t>712631801</t>
  </si>
  <si>
    <t>Odstranění povlakové krytiny střech přes 30° z pásů uložených na sucho AIP nebo NAIP</t>
  </si>
  <si>
    <t>-887775188</t>
  </si>
  <si>
    <t>sklon nad 30st.</t>
  </si>
  <si>
    <t>9,3*29,1+9,1+7,75+9,7*7,75*2+9,3/3,72+4,7*9,3</t>
  </si>
  <si>
    <t>vikýře</t>
  </si>
  <si>
    <t>1,75*2*2,6*8+1,75*8</t>
  </si>
  <si>
    <t>stěny vikýře</t>
  </si>
  <si>
    <t>2,9*1,4*8</t>
  </si>
  <si>
    <t>odpočet vikýře</t>
  </si>
  <si>
    <t>-3,7*2,2*8</t>
  </si>
  <si>
    <t>odpočet komíny</t>
  </si>
  <si>
    <t>-3,25*1,7-1,05*0,5</t>
  </si>
  <si>
    <t>odpočet okna Velux</t>
  </si>
  <si>
    <t>-1,4*0,78*8</t>
  </si>
  <si>
    <t>741</t>
  </si>
  <si>
    <t>Elektroinstalace - silnoproud</t>
  </si>
  <si>
    <t>7414200001R</t>
  </si>
  <si>
    <t>Zpětná montáž hromosvodné soustavy na nové držáky pro hromosvod na krytině Rapid Deluxe</t>
  </si>
  <si>
    <t>soub</t>
  </si>
  <si>
    <t>1447327051</t>
  </si>
  <si>
    <t>15</t>
  </si>
  <si>
    <t>741420501R</t>
  </si>
  <si>
    <t>Montáž oddáleného vedení držáků do zdiva</t>
  </si>
  <si>
    <t>-968218756</t>
  </si>
  <si>
    <t>80</t>
  </si>
  <si>
    <t>998741202</t>
  </si>
  <si>
    <t>Přesun hmot pro silnoproud stanovený procentní sazbou (%) z ceny vodorovná dopravní vzdálenost do 50 m v objektech výšky přes 6 do 12 m</t>
  </si>
  <si>
    <t>%</t>
  </si>
  <si>
    <t>-1373660904</t>
  </si>
  <si>
    <t>762</t>
  </si>
  <si>
    <t>Konstrukce tesařské</t>
  </si>
  <si>
    <t>44</t>
  </si>
  <si>
    <t>762341210</t>
  </si>
  <si>
    <t>Bednění a laťování montáž bednění střech rovných a šikmých sklonu do 60 st. s vyřezáním otvorů z prken hrubých na sraz tl. do 32 mm</t>
  </si>
  <si>
    <t>800239098</t>
  </si>
  <si>
    <t>690,134</t>
  </si>
  <si>
    <t>45</t>
  </si>
  <si>
    <t>M</t>
  </si>
  <si>
    <t>SPC762002</t>
  </si>
  <si>
    <t>řezivo jehličnaté boční prkno jakost I.-II. 4 - 6 cm impregnované</t>
  </si>
  <si>
    <t>m3</t>
  </si>
  <si>
    <t>32</t>
  </si>
  <si>
    <t>-714384883</t>
  </si>
  <si>
    <t>690,134/100*15*0,024*1,1</t>
  </si>
  <si>
    <t>10</t>
  </si>
  <si>
    <t>762341811R</t>
  </si>
  <si>
    <t>Demontáž bednění a laťování bednění střech rovných, obloukových, sklonu do 60 st. se všemi nadstřešními konstrukcemi z prken hrubých, hoblovaných tl. do 32 mm</t>
  </si>
  <si>
    <t>-1017019604</t>
  </si>
  <si>
    <t>166,72+523,414</t>
  </si>
  <si>
    <t>40</t>
  </si>
  <si>
    <t>762342441</t>
  </si>
  <si>
    <t>Bednění a laťování montáž lišt trojúhelníkových nebo kontralatí</t>
  </si>
  <si>
    <t>-2088218507</t>
  </si>
  <si>
    <t>39*9,3+7,5*17+13*3+8*16+6*9,3+8*8+1,75*4*2*8+3*2*8</t>
  </si>
  <si>
    <t>41</t>
  </si>
  <si>
    <t>SPC762001</t>
  </si>
  <si>
    <t>řezivo smrkové latě 60x60mm</t>
  </si>
  <si>
    <t>-1584118356</t>
  </si>
  <si>
    <t>937*0,06*0,06*1,1</t>
  </si>
  <si>
    <t>81</t>
  </si>
  <si>
    <t>998762202</t>
  </si>
  <si>
    <t>Přesun hmot pro konstrukce tesařské stanovený procentní sazbou (%) z ceny vodorovná dopravní vzdálenost do 50 m v objektech výšky přes 6 do 12 m</t>
  </si>
  <si>
    <t>1334955164</t>
  </si>
  <si>
    <t>763</t>
  </si>
  <si>
    <t>Konstrukce suché výstavby</t>
  </si>
  <si>
    <t>18</t>
  </si>
  <si>
    <t>763182411</t>
  </si>
  <si>
    <t>SDK opláštění obvodu střešního okna hl do 0,5 m</t>
  </si>
  <si>
    <t>1842023070</t>
  </si>
  <si>
    <t>(2,7*2+1,6*2)*4</t>
  </si>
  <si>
    <t>13</t>
  </si>
  <si>
    <t>763261821</t>
  </si>
  <si>
    <t>Demontáž podkroví ze sádrovláknitých desek s nosnou konstrukcí z ocelových profilů, opláštění jednoduché</t>
  </si>
  <si>
    <t>1006743526</t>
  </si>
  <si>
    <t>SDKobložení střešních oken Velux MK08</t>
  </si>
  <si>
    <t>(1,62+2,7)*0,6*4</t>
  </si>
  <si>
    <t>0,6*0,8*4</t>
  </si>
  <si>
    <t>0,95*0,8*4</t>
  </si>
  <si>
    <t>82</t>
  </si>
  <si>
    <t>998763201</t>
  </si>
  <si>
    <t>Přesun hmot pro dřevostavby stanovený procentní sazbou (%) z ceny vodorovná dopravní vzdálenost do 50 m v objektech výšky přes 6 do 12 m</t>
  </si>
  <si>
    <t>878452086</t>
  </si>
  <si>
    <t>764</t>
  </si>
  <si>
    <t>Konstrukce klempířské</t>
  </si>
  <si>
    <t>111</t>
  </si>
  <si>
    <t>7640003041R</t>
  </si>
  <si>
    <t>D+M odvětrávací komínek (pr.100mm), (barva černá RAL9005)</t>
  </si>
  <si>
    <t>ks</t>
  </si>
  <si>
    <t>-1007921789</t>
  </si>
  <si>
    <t>112</t>
  </si>
  <si>
    <t>7640003051R</t>
  </si>
  <si>
    <t>D+M prostupová manžeta (pro pr. potrubí od 121 do 254mm),</t>
  </si>
  <si>
    <t>272896171</t>
  </si>
  <si>
    <t>25</t>
  </si>
  <si>
    <t>764002801</t>
  </si>
  <si>
    <t>Demontáž klempířských konstrukcí závětrné lišty do suti</t>
  </si>
  <si>
    <t>137842749</t>
  </si>
  <si>
    <t>8*3+1,75*2*8</t>
  </si>
  <si>
    <t>11</t>
  </si>
  <si>
    <t>764002811</t>
  </si>
  <si>
    <t>Demontáž klempířských konstrukcí okapového plechu do suti, v krytině povlakové</t>
  </si>
  <si>
    <t>-1831484504</t>
  </si>
  <si>
    <t>131,1</t>
  </si>
  <si>
    <t>87</t>
  </si>
  <si>
    <t>764002851</t>
  </si>
  <si>
    <t>Demontáž klempířských konstrukcí oplechování parapetů do suti</t>
  </si>
  <si>
    <t>-11782663</t>
  </si>
  <si>
    <t>2,5*8</t>
  </si>
  <si>
    <t>26</t>
  </si>
  <si>
    <t>764002871</t>
  </si>
  <si>
    <t>Demontáž klempířských konstrukcí lemování zdí do suti</t>
  </si>
  <si>
    <t>686853719</t>
  </si>
  <si>
    <t>1,7*2+3,25*2+8*4+9,3+3*2*8</t>
  </si>
  <si>
    <t>764004803</t>
  </si>
  <si>
    <t>Demontáž klempířských konstrukcí žlabu podokapního k dalšímu použití</t>
  </si>
  <si>
    <t>-59214600</t>
  </si>
  <si>
    <t>r.š.330</t>
  </si>
  <si>
    <t>37+15,5+11,62+14,36+4,54+6,48</t>
  </si>
  <si>
    <t>r.š.250</t>
  </si>
  <si>
    <t>2,6*2*8</t>
  </si>
  <si>
    <t>113</t>
  </si>
  <si>
    <t>7640008021R</t>
  </si>
  <si>
    <t>D+M ochranný větrací pás (barva černá)</t>
  </si>
  <si>
    <t>1995717969</t>
  </si>
  <si>
    <t>131,1*1,05</t>
  </si>
  <si>
    <t>23</t>
  </si>
  <si>
    <t>764101131</t>
  </si>
  <si>
    <t>Montáž krytiny z plechu s úpravou u okapů, prostupů a výčnělků střechy rovné drážkováním z tabulí, sklon střechy do 30 st.</t>
  </si>
  <si>
    <t>-218608836</t>
  </si>
  <si>
    <t>24</t>
  </si>
  <si>
    <t>764101133</t>
  </si>
  <si>
    <t>Montáž krytiny z plechu s úpravou u okapů, prostupů a výčnělků střechy rovné drážkováním z tabulí, sklon střechy přes 30 do 60 st.</t>
  </si>
  <si>
    <t>1159208282</t>
  </si>
  <si>
    <t>114</t>
  </si>
  <si>
    <t>SPC764000S001R</t>
  </si>
  <si>
    <t>plechová střešní krytina se stojatou zaklapávací drážkou, AluMat hliník 25um plech tl.0,6mm s povrchovou úpravou, barva černá RAL9005</t>
  </si>
  <si>
    <t>-1041212902</t>
  </si>
  <si>
    <t>do 30st.</t>
  </si>
  <si>
    <t>166,72*1,05</t>
  </si>
  <si>
    <t>nad 30st.</t>
  </si>
  <si>
    <t>523,414*1,05</t>
  </si>
  <si>
    <t>28</t>
  </si>
  <si>
    <t>764201106</t>
  </si>
  <si>
    <t>Montáž oplechování střešních prvků hřebene větraného včetně větrací mřížky</t>
  </si>
  <si>
    <t>-2014087408</t>
  </si>
  <si>
    <t>hřeben</t>
  </si>
  <si>
    <t>17,35*2+3,6*8</t>
  </si>
  <si>
    <t>nároží</t>
  </si>
  <si>
    <t>12,5*2</t>
  </si>
  <si>
    <t>115</t>
  </si>
  <si>
    <t>SPC764000S002R</t>
  </si>
  <si>
    <t>hřebenáč AluMat 25um z Al plechu s povrchovou úpravou (barva černá RAL9005)</t>
  </si>
  <si>
    <t>532658872</t>
  </si>
  <si>
    <t>88,5*1,05</t>
  </si>
  <si>
    <t>116</t>
  </si>
  <si>
    <t>SPC764000S003R</t>
  </si>
  <si>
    <t xml:space="preserve">perforovaný držák hřebenáče aluzinek na hřebeni </t>
  </si>
  <si>
    <t>-1972469636</t>
  </si>
  <si>
    <t>117</t>
  </si>
  <si>
    <t>SPC764000S004R</t>
  </si>
  <si>
    <t xml:space="preserve">perforovaný držák hřebenáče aluzinek na nároží </t>
  </si>
  <si>
    <t>1075644714</t>
  </si>
  <si>
    <t>12,*2*1,05</t>
  </si>
  <si>
    <t>29</t>
  </si>
  <si>
    <t>764201172</t>
  </si>
  <si>
    <t>Montáž oplechování střešních prvků úžlabí, šířky přes 700 do 1000 mm</t>
  </si>
  <si>
    <t>-741981300</t>
  </si>
  <si>
    <t>úžlabí</t>
  </si>
  <si>
    <t>1,84*2*8</t>
  </si>
  <si>
    <t>118</t>
  </si>
  <si>
    <t>SPC764000S005R</t>
  </si>
  <si>
    <t>úžlabí AluMat z AL plechu (barva černá RAL9005)</t>
  </si>
  <si>
    <t>526612070</t>
  </si>
  <si>
    <t>1,84*2*8*1,05</t>
  </si>
  <si>
    <t>51</t>
  </si>
  <si>
    <t>764202105</t>
  </si>
  <si>
    <t>Montáž oplechování střešních prvků štítu závětrnou lištou</t>
  </si>
  <si>
    <t>1945474097</t>
  </si>
  <si>
    <t>119</t>
  </si>
  <si>
    <t>SPC764000S006R</t>
  </si>
  <si>
    <t>závětrná lišta plochá AluMat z AL plechu (barva černá RAL9005)</t>
  </si>
  <si>
    <t>-1800517469</t>
  </si>
  <si>
    <t>52*1,05</t>
  </si>
  <si>
    <t>34</t>
  </si>
  <si>
    <t>764222434</t>
  </si>
  <si>
    <t>Oplechování střešních prvků z hliníkového plechu okapu okapovým plechem střechy rovné rš 330 mm</t>
  </si>
  <si>
    <t>194256557</t>
  </si>
  <si>
    <t>130</t>
  </si>
  <si>
    <t>SPC764000S0071R</t>
  </si>
  <si>
    <t>okapní plech AluMat z AL plechu (barva černá RAL9005)</t>
  </si>
  <si>
    <t>2106584635</t>
  </si>
  <si>
    <t>61</t>
  </si>
  <si>
    <t>764226406</t>
  </si>
  <si>
    <t>Oplechování parapetů z hliníkového plechu rovných mechanicky kotvené, bez rohů rš 500 mm</t>
  </si>
  <si>
    <t>1280540534</t>
  </si>
  <si>
    <t>121</t>
  </si>
  <si>
    <t>7643210011R</t>
  </si>
  <si>
    <t>oplechování komínu klempířsky vyrobeno z rovimmého plechu 25um z Al plechu s povrchovou úpravou (barva černá RAL9005)</t>
  </si>
  <si>
    <t>871283514</t>
  </si>
  <si>
    <t>lem. komínů</t>
  </si>
  <si>
    <t>1,05*2+0,5*2</t>
  </si>
  <si>
    <t>122</t>
  </si>
  <si>
    <t>764321008R</t>
  </si>
  <si>
    <t>montáž oplechování ke zdi AluMat z AL plechu (barva černá RAL9005)</t>
  </si>
  <si>
    <t>-1904171840</t>
  </si>
  <si>
    <t>3*2*8+9,3+8+3,25*2+1,7*2</t>
  </si>
  <si>
    <t>123</t>
  </si>
  <si>
    <t>SPC764000S008R</t>
  </si>
  <si>
    <t>oplechování ke zdi AluMat z AL plechu (barva černá RAL9005)</t>
  </si>
  <si>
    <t>-467823143</t>
  </si>
  <si>
    <t>75,2*1,05</t>
  </si>
  <si>
    <t>60</t>
  </si>
  <si>
    <t>764321406R</t>
  </si>
  <si>
    <t>Lemování zdí z hliníkového plechu boční nebo horní rovných, střech s krytinou prejzovou nebo vlnitou rš 500 mm</t>
  </si>
  <si>
    <t>-1128978470</t>
  </si>
  <si>
    <t>3*2*8</t>
  </si>
  <si>
    <t>50</t>
  </si>
  <si>
    <t>764501103R</t>
  </si>
  <si>
    <t>Montáž žlabu podokapního půlkruhového žlabu</t>
  </si>
  <si>
    <t>48980134</t>
  </si>
  <si>
    <t>48</t>
  </si>
  <si>
    <t>764501105</t>
  </si>
  <si>
    <t>Montáž žlabu podokapního půlkruhového háku</t>
  </si>
  <si>
    <t>kus</t>
  </si>
  <si>
    <t>-2102821932</t>
  </si>
  <si>
    <t>hák 330/550mm</t>
  </si>
  <si>
    <t>38+17+13+6+16+8</t>
  </si>
  <si>
    <t>hák 250/480mm</t>
  </si>
  <si>
    <t>47</t>
  </si>
  <si>
    <t>SPC000101</t>
  </si>
  <si>
    <t>Hák žlabový obalovaný TiZn  250/480</t>
  </si>
  <si>
    <t>2063130285</t>
  </si>
  <si>
    <t>124</t>
  </si>
  <si>
    <t>SPC000102R</t>
  </si>
  <si>
    <t>Hák žlabový obalovaný TiZn 330/550</t>
  </si>
  <si>
    <t>-477013198</t>
  </si>
  <si>
    <t>125</t>
  </si>
  <si>
    <t>7640009021R</t>
  </si>
  <si>
    <t xml:space="preserve">D+M systémová sněhová zábrana třítrubková </t>
  </si>
  <si>
    <t>-1182311839</t>
  </si>
  <si>
    <t>(35,5+13,5+10,1+13,7+3,9+5,8)*1,05</t>
  </si>
  <si>
    <t>83</t>
  </si>
  <si>
    <t>998764202</t>
  </si>
  <si>
    <t>Přesun hmot pro konstrukce klempířské stanovený procentní sazbou (%) z ceny vodorovná dopravní vzdálenost do 50 m v objektech výšky přes 6 do 12 m</t>
  </si>
  <si>
    <t>2023532936</t>
  </si>
  <si>
    <t>765</t>
  </si>
  <si>
    <t>Krytina skládaná</t>
  </si>
  <si>
    <t>765151801</t>
  </si>
  <si>
    <t>Demontáž krytiny bitumenové ze šindelů sklonu do 30 st. do suti</t>
  </si>
  <si>
    <t>-1108540536</t>
  </si>
  <si>
    <t>765151805</t>
  </si>
  <si>
    <t>Demontáž krytiny bitumenové ze šindelů sklonu do 30 st. hřebene nebo nároží do suti</t>
  </si>
  <si>
    <t>-421462705</t>
  </si>
  <si>
    <t>17,35*2+2,6*8</t>
  </si>
  <si>
    <t>765151811</t>
  </si>
  <si>
    <t>Demontáž krytiny bitumenové ze šindelů Příplatek k cenám za sklon přes 30 st. demontáže krytiny</t>
  </si>
  <si>
    <t>937394839</t>
  </si>
  <si>
    <t>5</t>
  </si>
  <si>
    <t>765151815</t>
  </si>
  <si>
    <t>Demontáž krytiny bitumenové ze šindelů Příplatek k cenám za sklon přes 30 st. demontáže hřebene nebo nároží</t>
  </si>
  <si>
    <t>620332036</t>
  </si>
  <si>
    <t>36</t>
  </si>
  <si>
    <t>765191011</t>
  </si>
  <si>
    <t>Montáž pojistné hydroizolační fólie kladené ve sklonu přes 20 st. volně na krokve</t>
  </si>
  <si>
    <t>1888260717</t>
  </si>
  <si>
    <t>126</t>
  </si>
  <si>
    <t>SPC765000S001R</t>
  </si>
  <si>
    <t xml:space="preserve">střešní fólie vřetně pásky </t>
  </si>
  <si>
    <t>1415400496</t>
  </si>
  <si>
    <t>690,134*1,1</t>
  </si>
  <si>
    <t>38</t>
  </si>
  <si>
    <t>765193001</t>
  </si>
  <si>
    <t>Montáž podkladního pásu vyrovnávacího</t>
  </si>
  <si>
    <t>369192880</t>
  </si>
  <si>
    <t>127</t>
  </si>
  <si>
    <t>SPC765000S002R</t>
  </si>
  <si>
    <t xml:space="preserve">separační rohož ze strukturovaných polypropylenových vláken </t>
  </si>
  <si>
    <t>334347670</t>
  </si>
  <si>
    <t>84</t>
  </si>
  <si>
    <t>998765202</t>
  </si>
  <si>
    <t>Přesun hmot pro krytiny skládané stanovený procentní sazbou (%) z ceny vodorovná dopravní vzdálenost do 50 m v objektech výšky přes 6 do 12 m</t>
  </si>
  <si>
    <t>-1201309481</t>
  </si>
  <si>
    <t>766</t>
  </si>
  <si>
    <t>Konstrukce truhlářské</t>
  </si>
  <si>
    <t>108</t>
  </si>
  <si>
    <t>766670026R</t>
  </si>
  <si>
    <t>Montáž střešního okna do krytiny tvarované 78 x 140 cm, do krytiny ,,klik"</t>
  </si>
  <si>
    <t>-1255652250</t>
  </si>
  <si>
    <t>128</t>
  </si>
  <si>
    <t>SPC766000S001R</t>
  </si>
  <si>
    <t>kyvné střešní okno se spodním ovládáním 780x1400mm bílé bezúdržbové okna</t>
  </si>
  <si>
    <t>572745171</t>
  </si>
  <si>
    <t>129</t>
  </si>
  <si>
    <t>SPC766000S002R</t>
  </si>
  <si>
    <t>Lemování pro střešní okno 78x140cm se zateplovací sadou, do plechové krytiny systém ,,klik"</t>
  </si>
  <si>
    <t>-380882382</t>
  </si>
  <si>
    <t>766674811</t>
  </si>
  <si>
    <t>Demontáž střešních oken na krytině hladké a drážkové, sklonu přes 30 do 45 st.</t>
  </si>
  <si>
    <t>-1863625532</t>
  </si>
  <si>
    <t>85</t>
  </si>
  <si>
    <t>998766202</t>
  </si>
  <si>
    <t>Přesun hmot pro konstrukce truhlářské stanovený procentní sazbou (%) z ceny vodorovná dopravní vzdálenost do 50 m v objektech výšky přes 6 do 12 m</t>
  </si>
  <si>
    <t>1021329020</t>
  </si>
  <si>
    <t>783</t>
  </si>
  <si>
    <t>Dokončovací práce - nátěry</t>
  </si>
  <si>
    <t>91</t>
  </si>
  <si>
    <t>783001001R</t>
  </si>
  <si>
    <t>Očištění, oprava a nátěr dřevěného obložení vikýřů</t>
  </si>
  <si>
    <t>kpl</t>
  </si>
  <si>
    <t>-1306495126</t>
  </si>
  <si>
    <t>02122024/01-02 - Nová střešní krytina objektu DPS Hanácká 386/2 a 387/4, objekt E - vedlejší rozpočtové náklady</t>
  </si>
  <si>
    <t>VRN -  Vedlejší rozpočtové náklady</t>
  </si>
  <si>
    <t xml:space="preserve">    VRN3 -  Zařízení staveniště</t>
  </si>
  <si>
    <t xml:space="preserve">    VRN7 -  Provozní vlivy</t>
  </si>
  <si>
    <t xml:space="preserve">    VRN9 - Ostatní náklady</t>
  </si>
  <si>
    <t>VRN</t>
  </si>
  <si>
    <t xml:space="preserve"> Vedlejší rozpočtové náklady</t>
  </si>
  <si>
    <t>VRN3</t>
  </si>
  <si>
    <t xml:space="preserve"> Zařízení staveniště</t>
  </si>
  <si>
    <t>030001000</t>
  </si>
  <si>
    <t>Zařízení staveniště</t>
  </si>
  <si>
    <t>1024</t>
  </si>
  <si>
    <t>-1410356978</t>
  </si>
  <si>
    <t>VRN7</t>
  </si>
  <si>
    <t xml:space="preserve"> Provozní vlivy</t>
  </si>
  <si>
    <t>070001000</t>
  </si>
  <si>
    <t>Provozní vlivy</t>
  </si>
  <si>
    <t>1295267785</t>
  </si>
  <si>
    <t>VRN9</t>
  </si>
  <si>
    <t>Ostatní náklady</t>
  </si>
  <si>
    <t>090001001R</t>
  </si>
  <si>
    <t>Ostatní náklady - doprava lešení</t>
  </si>
  <si>
    <t>437396985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</si>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</sst>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Border="1" applyAlignment="1" applyProtection="1"/>
    <xf numFmtId="0" fontId="10" fillId="0" borderId="5" xfId="0" applyFont="1" applyBorder="1" applyAlignment="1"/>
    <xf numFmtId="0" fontId="10" fillId="0" borderId="18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9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33" width="2.69921875" customWidth="1"/>
    <col min="34" max="34" width="3.296875" customWidth="1"/>
    <col min="35" max="35" width="31.69921875" customWidth="1"/>
    <col min="36" max="37" width="2.5" customWidth="1"/>
    <col min="38" max="38" width="8.296875" customWidth="1"/>
    <col min="39" max="39" width="3.296875" customWidth="1"/>
    <col min="40" max="40" width="13.296875" customWidth="1"/>
    <col min="41" max="41" width="7.5" customWidth="1"/>
    <col min="42" max="42" width="4.19921875" customWidth="1"/>
    <col min="43" max="43" width="15.69921875" customWidth="1"/>
    <col min="44" max="44" width="13.69921875" customWidth="1"/>
    <col min="45" max="47" width="25.796875" hidden="1" customWidth="1"/>
    <col min="48" max="52" width="21.69921875" hidden="1" customWidth="1"/>
    <col min="53" max="53" width="19.19921875" hidden="1" customWidth="1"/>
    <col min="54" max="54" width="25" hidden="1" customWidth="1"/>
    <col min="55" max="56" width="19.19921875" hidden="1" customWidth="1"/>
    <col min="57" max="57" width="66.5" customWidth="1"/>
    <col min="71" max="91" width="9.296875" hidden="1"/>
  </cols>
  <sheetData>
    <row r="1" spans="1:74" ht="21.3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7" customHeight="1">
      <c r="AR2" s="391"/>
      <c r="AS2" s="391"/>
      <c r="AT2" s="391"/>
      <c r="AU2" s="391"/>
      <c r="AV2" s="391"/>
      <c r="AW2" s="391"/>
      <c r="AX2" s="391"/>
      <c r="AY2" s="391"/>
      <c r="AZ2" s="391"/>
      <c r="BA2" s="391"/>
      <c r="BB2" s="391"/>
      <c r="BC2" s="391"/>
      <c r="BD2" s="391"/>
      <c r="BE2" s="391"/>
      <c r="BS2" s="24" t="s">
        <v>8</v>
      </c>
      <c r="BT2" s="24" t="s">
        <v>9</v>
      </c>
    </row>
    <row r="3" spans="1:74" ht="7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7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6" t="s">
        <v>16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9"/>
      <c r="AQ5" s="31"/>
      <c r="BE5" s="354" t="s">
        <v>17</v>
      </c>
      <c r="BS5" s="24" t="s">
        <v>8</v>
      </c>
    </row>
    <row r="6" spans="1:74" ht="37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8" t="s">
        <v>19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9"/>
      <c r="AQ6" s="31"/>
      <c r="BE6" s="355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55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55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5"/>
      <c r="BS9" s="24" t="s">
        <v>8</v>
      </c>
    </row>
    <row r="10" spans="1:74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29</v>
      </c>
      <c r="AO10" s="29"/>
      <c r="AP10" s="29"/>
      <c r="AQ10" s="31"/>
      <c r="BE10" s="355"/>
      <c r="BS10" s="24" t="s">
        <v>8</v>
      </c>
    </row>
    <row r="11" spans="1:74" ht="18.45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32</v>
      </c>
      <c r="AO11" s="29"/>
      <c r="AP11" s="29"/>
      <c r="AQ11" s="31"/>
      <c r="BE11" s="355"/>
      <c r="BS11" s="24" t="s">
        <v>8</v>
      </c>
    </row>
    <row r="12" spans="1:74" ht="7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5"/>
      <c r="BS12" s="24" t="s">
        <v>8</v>
      </c>
    </row>
    <row r="13" spans="1:74" ht="14.4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34</v>
      </c>
      <c r="AO13" s="29"/>
      <c r="AP13" s="29"/>
      <c r="AQ13" s="31"/>
      <c r="BE13" s="355"/>
      <c r="BS13" s="24" t="s">
        <v>8</v>
      </c>
    </row>
    <row r="14" spans="1:74" ht="12">
      <c r="B14" s="28"/>
      <c r="C14" s="29"/>
      <c r="D14" s="29"/>
      <c r="E14" s="359" t="s">
        <v>34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7" t="s">
        <v>31</v>
      </c>
      <c r="AL14" s="29"/>
      <c r="AM14" s="29"/>
      <c r="AN14" s="39" t="s">
        <v>34</v>
      </c>
      <c r="AO14" s="29"/>
      <c r="AP14" s="29"/>
      <c r="AQ14" s="31"/>
      <c r="BE14" s="355"/>
      <c r="BS14" s="24" t="s">
        <v>8</v>
      </c>
    </row>
    <row r="15" spans="1:74" ht="7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5"/>
      <c r="BS15" s="24" t="s">
        <v>6</v>
      </c>
    </row>
    <row r="16" spans="1:74" ht="14.4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55"/>
      <c r="BS16" s="24" t="s">
        <v>6</v>
      </c>
    </row>
    <row r="17" spans="2:71" ht="18.45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21</v>
      </c>
      <c r="AO17" s="29"/>
      <c r="AP17" s="29"/>
      <c r="AQ17" s="31"/>
      <c r="BE17" s="355"/>
      <c r="BS17" s="24" t="s">
        <v>37</v>
      </c>
    </row>
    <row r="18" spans="2:71" ht="7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5"/>
      <c r="BS18" s="24" t="s">
        <v>8</v>
      </c>
    </row>
    <row r="19" spans="2:71" ht="14.4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5"/>
      <c r="BS19" s="24" t="s">
        <v>8</v>
      </c>
    </row>
    <row r="20" spans="2:71" ht="22.5" customHeight="1">
      <c r="B20" s="28"/>
      <c r="C20" s="29"/>
      <c r="D20" s="29"/>
      <c r="E20" s="361" t="s">
        <v>21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29"/>
      <c r="AP20" s="29"/>
      <c r="AQ20" s="31"/>
      <c r="BE20" s="355"/>
      <c r="BS20" s="24" t="s">
        <v>6</v>
      </c>
    </row>
    <row r="21" spans="2:71" ht="7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5"/>
    </row>
    <row r="22" spans="2:71" ht="7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5"/>
    </row>
    <row r="23" spans="2:71" s="1" customFormat="1" ht="25.95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2">
        <f>ROUND(AG51,2)</f>
        <v>0</v>
      </c>
      <c r="AL23" s="363"/>
      <c r="AM23" s="363"/>
      <c r="AN23" s="363"/>
      <c r="AO23" s="363"/>
      <c r="AP23" s="42"/>
      <c r="AQ23" s="45"/>
      <c r="BE23" s="355"/>
    </row>
    <row r="24" spans="2:71" s="1" customFormat="1" ht="7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5"/>
    </row>
    <row r="25" spans="2:71" s="1" customFormat="1" ht="10.7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4" t="s">
        <v>40</v>
      </c>
      <c r="M25" s="364"/>
      <c r="N25" s="364"/>
      <c r="O25" s="364"/>
      <c r="P25" s="42"/>
      <c r="Q25" s="42"/>
      <c r="R25" s="42"/>
      <c r="S25" s="42"/>
      <c r="T25" s="42"/>
      <c r="U25" s="42"/>
      <c r="V25" s="42"/>
      <c r="W25" s="364" t="s">
        <v>41</v>
      </c>
      <c r="X25" s="364"/>
      <c r="Y25" s="364"/>
      <c r="Z25" s="364"/>
      <c r="AA25" s="364"/>
      <c r="AB25" s="364"/>
      <c r="AC25" s="364"/>
      <c r="AD25" s="364"/>
      <c r="AE25" s="364"/>
      <c r="AF25" s="42"/>
      <c r="AG25" s="42"/>
      <c r="AH25" s="42"/>
      <c r="AI25" s="42"/>
      <c r="AJ25" s="42"/>
      <c r="AK25" s="364" t="s">
        <v>42</v>
      </c>
      <c r="AL25" s="364"/>
      <c r="AM25" s="364"/>
      <c r="AN25" s="364"/>
      <c r="AO25" s="364"/>
      <c r="AP25" s="42"/>
      <c r="AQ25" s="45"/>
      <c r="BE25" s="355"/>
    </row>
    <row r="26" spans="2:71" s="2" customFormat="1" ht="14.4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65">
        <v>0.21</v>
      </c>
      <c r="M26" s="366"/>
      <c r="N26" s="366"/>
      <c r="O26" s="366"/>
      <c r="P26" s="48"/>
      <c r="Q26" s="48"/>
      <c r="R26" s="48"/>
      <c r="S26" s="48"/>
      <c r="T26" s="48"/>
      <c r="U26" s="48"/>
      <c r="V26" s="48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8"/>
      <c r="AG26" s="48"/>
      <c r="AH26" s="48"/>
      <c r="AI26" s="48"/>
      <c r="AJ26" s="48"/>
      <c r="AK26" s="367">
        <f>ROUND(AV51,2)</f>
        <v>0</v>
      </c>
      <c r="AL26" s="366"/>
      <c r="AM26" s="366"/>
      <c r="AN26" s="366"/>
      <c r="AO26" s="366"/>
      <c r="AP26" s="48"/>
      <c r="AQ26" s="50"/>
      <c r="BE26" s="355"/>
    </row>
    <row r="27" spans="2:71" s="2" customFormat="1" ht="14.4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65">
        <v>0.12</v>
      </c>
      <c r="M27" s="366"/>
      <c r="N27" s="366"/>
      <c r="O27" s="366"/>
      <c r="P27" s="48"/>
      <c r="Q27" s="48"/>
      <c r="R27" s="48"/>
      <c r="S27" s="48"/>
      <c r="T27" s="48"/>
      <c r="U27" s="48"/>
      <c r="V27" s="48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8"/>
      <c r="AG27" s="48"/>
      <c r="AH27" s="48"/>
      <c r="AI27" s="48"/>
      <c r="AJ27" s="48"/>
      <c r="AK27" s="367">
        <f>ROUND(AW51,2)</f>
        <v>0</v>
      </c>
      <c r="AL27" s="366"/>
      <c r="AM27" s="366"/>
      <c r="AN27" s="366"/>
      <c r="AO27" s="366"/>
      <c r="AP27" s="48"/>
      <c r="AQ27" s="50"/>
      <c r="BE27" s="355"/>
    </row>
    <row r="28" spans="2:71" s="2" customFormat="1" ht="14.4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65">
        <v>0.21</v>
      </c>
      <c r="M28" s="366"/>
      <c r="N28" s="366"/>
      <c r="O28" s="366"/>
      <c r="P28" s="48"/>
      <c r="Q28" s="48"/>
      <c r="R28" s="48"/>
      <c r="S28" s="48"/>
      <c r="T28" s="48"/>
      <c r="U28" s="48"/>
      <c r="V28" s="48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8"/>
      <c r="AG28" s="48"/>
      <c r="AH28" s="48"/>
      <c r="AI28" s="48"/>
      <c r="AJ28" s="48"/>
      <c r="AK28" s="367">
        <v>0</v>
      </c>
      <c r="AL28" s="366"/>
      <c r="AM28" s="366"/>
      <c r="AN28" s="366"/>
      <c r="AO28" s="366"/>
      <c r="AP28" s="48"/>
      <c r="AQ28" s="50"/>
      <c r="BE28" s="355"/>
    </row>
    <row r="29" spans="2:71" s="2" customFormat="1" ht="14.4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65">
        <v>0.12</v>
      </c>
      <c r="M29" s="366"/>
      <c r="N29" s="366"/>
      <c r="O29" s="366"/>
      <c r="P29" s="48"/>
      <c r="Q29" s="48"/>
      <c r="R29" s="48"/>
      <c r="S29" s="48"/>
      <c r="T29" s="48"/>
      <c r="U29" s="48"/>
      <c r="V29" s="48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8"/>
      <c r="AG29" s="48"/>
      <c r="AH29" s="48"/>
      <c r="AI29" s="48"/>
      <c r="AJ29" s="48"/>
      <c r="AK29" s="367">
        <v>0</v>
      </c>
      <c r="AL29" s="366"/>
      <c r="AM29" s="366"/>
      <c r="AN29" s="366"/>
      <c r="AO29" s="366"/>
      <c r="AP29" s="48"/>
      <c r="AQ29" s="50"/>
      <c r="BE29" s="355"/>
    </row>
    <row r="30" spans="2:71" s="2" customFormat="1" ht="14.4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65">
        <v>0</v>
      </c>
      <c r="M30" s="366"/>
      <c r="N30" s="366"/>
      <c r="O30" s="366"/>
      <c r="P30" s="48"/>
      <c r="Q30" s="48"/>
      <c r="R30" s="48"/>
      <c r="S30" s="48"/>
      <c r="T30" s="48"/>
      <c r="U30" s="48"/>
      <c r="V30" s="48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8"/>
      <c r="AG30" s="48"/>
      <c r="AH30" s="48"/>
      <c r="AI30" s="48"/>
      <c r="AJ30" s="48"/>
      <c r="AK30" s="367">
        <v>0</v>
      </c>
      <c r="AL30" s="366"/>
      <c r="AM30" s="366"/>
      <c r="AN30" s="366"/>
      <c r="AO30" s="366"/>
      <c r="AP30" s="48"/>
      <c r="AQ30" s="50"/>
      <c r="BE30" s="355"/>
    </row>
    <row r="31" spans="2:71" s="1" customFormat="1" ht="7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5"/>
    </row>
    <row r="32" spans="2:71" s="1" customFormat="1" ht="25.95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68" t="s">
        <v>51</v>
      </c>
      <c r="Y32" s="369"/>
      <c r="Z32" s="369"/>
      <c r="AA32" s="369"/>
      <c r="AB32" s="369"/>
      <c r="AC32" s="53"/>
      <c r="AD32" s="53"/>
      <c r="AE32" s="53"/>
      <c r="AF32" s="53"/>
      <c r="AG32" s="53"/>
      <c r="AH32" s="53"/>
      <c r="AI32" s="53"/>
      <c r="AJ32" s="53"/>
      <c r="AK32" s="370">
        <f>SUM(AK23:AK30)</f>
        <v>0</v>
      </c>
      <c r="AL32" s="369"/>
      <c r="AM32" s="369"/>
      <c r="AN32" s="369"/>
      <c r="AO32" s="371"/>
      <c r="AP32" s="51"/>
      <c r="AQ32" s="55"/>
      <c r="BE32" s="355"/>
    </row>
    <row r="33" spans="2:56" s="1" customFormat="1" ht="7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7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7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7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7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02122024/03-00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7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2" t="str">
        <f>K6</f>
        <v>Nová střešní krytina objektu DPS Hanácká 386/2 a 387/4, Šternberk, objekt E</v>
      </c>
      <c r="M42" s="373"/>
      <c r="N42" s="373"/>
      <c r="O42" s="373"/>
      <c r="P42" s="373"/>
      <c r="Q42" s="373"/>
      <c r="R42" s="373"/>
      <c r="S42" s="373"/>
      <c r="T42" s="373"/>
      <c r="U42" s="373"/>
      <c r="V42" s="373"/>
      <c r="W42" s="373"/>
      <c r="X42" s="373"/>
      <c r="Y42" s="373"/>
      <c r="Z42" s="373"/>
      <c r="AA42" s="373"/>
      <c r="AB42" s="373"/>
      <c r="AC42" s="373"/>
      <c r="AD42" s="373"/>
      <c r="AE42" s="373"/>
      <c r="AF42" s="373"/>
      <c r="AG42" s="373"/>
      <c r="AH42" s="373"/>
      <c r="AI42" s="373"/>
      <c r="AJ42" s="373"/>
      <c r="AK42" s="373"/>
      <c r="AL42" s="373"/>
      <c r="AM42" s="373"/>
      <c r="AN42" s="373"/>
      <c r="AO42" s="373"/>
      <c r="AP42" s="70"/>
      <c r="AQ42" s="70"/>
      <c r="AR42" s="71"/>
    </row>
    <row r="43" spans="2:56" s="1" customFormat="1" ht="7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2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Hanácká 386/2 a 387/4, Šternberk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4" t="str">
        <f>IF(AN8= "","",AN8)</f>
        <v>2. 12. 2024</v>
      </c>
      <c r="AN44" s="374"/>
      <c r="AO44" s="63"/>
      <c r="AP44" s="63"/>
      <c r="AQ44" s="63"/>
      <c r="AR44" s="61"/>
    </row>
    <row r="45" spans="2:56" s="1" customFormat="1" ht="7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2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Šternberk, Horní náměstí 16,785 01 Šternberk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75" t="str">
        <f>IF(E17="","",E17)</f>
        <v xml:space="preserve"> </v>
      </c>
      <c r="AN46" s="375"/>
      <c r="AO46" s="375"/>
      <c r="AP46" s="375"/>
      <c r="AQ46" s="63"/>
      <c r="AR46" s="61"/>
      <c r="AS46" s="376" t="s">
        <v>53</v>
      </c>
      <c r="AT46" s="37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2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8"/>
      <c r="AT47" s="37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5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0"/>
      <c r="AT48" s="38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2" t="s">
        <v>54</v>
      </c>
      <c r="D49" s="383"/>
      <c r="E49" s="383"/>
      <c r="F49" s="383"/>
      <c r="G49" s="383"/>
      <c r="H49" s="79"/>
      <c r="I49" s="384" t="s">
        <v>55</v>
      </c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  <c r="AC49" s="383"/>
      <c r="AD49" s="383"/>
      <c r="AE49" s="383"/>
      <c r="AF49" s="383"/>
      <c r="AG49" s="385" t="s">
        <v>56</v>
      </c>
      <c r="AH49" s="383"/>
      <c r="AI49" s="383"/>
      <c r="AJ49" s="383"/>
      <c r="AK49" s="383"/>
      <c r="AL49" s="383"/>
      <c r="AM49" s="383"/>
      <c r="AN49" s="384" t="s">
        <v>57</v>
      </c>
      <c r="AO49" s="383"/>
      <c r="AP49" s="383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85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9">
        <f>ROUND(SUM(AG52:AG53),2)</f>
        <v>0</v>
      </c>
      <c r="AH51" s="389"/>
      <c r="AI51" s="389"/>
      <c r="AJ51" s="389"/>
      <c r="AK51" s="389"/>
      <c r="AL51" s="389"/>
      <c r="AM51" s="389"/>
      <c r="AN51" s="390">
        <f>SUM(AG51,AT51)</f>
        <v>0</v>
      </c>
      <c r="AO51" s="390"/>
      <c r="AP51" s="390"/>
      <c r="AQ51" s="89" t="s">
        <v>21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21</v>
      </c>
    </row>
    <row r="52" spans="1:91" s="5" customFormat="1" ht="53.25" customHeight="1">
      <c r="A52" s="96" t="s">
        <v>77</v>
      </c>
      <c r="B52" s="97"/>
      <c r="C52" s="98"/>
      <c r="D52" s="388" t="s">
        <v>78</v>
      </c>
      <c r="E52" s="388"/>
      <c r="F52" s="388"/>
      <c r="G52" s="388"/>
      <c r="H52" s="388"/>
      <c r="I52" s="99"/>
      <c r="J52" s="388" t="s">
        <v>79</v>
      </c>
      <c r="K52" s="388"/>
      <c r="L52" s="388"/>
      <c r="M52" s="388"/>
      <c r="N52" s="388"/>
      <c r="O52" s="388"/>
      <c r="P52" s="388"/>
      <c r="Q52" s="388"/>
      <c r="R52" s="388"/>
      <c r="S52" s="388"/>
      <c r="T52" s="388"/>
      <c r="U52" s="388"/>
      <c r="V52" s="388"/>
      <c r="W52" s="388"/>
      <c r="X52" s="388"/>
      <c r="Y52" s="388"/>
      <c r="Z52" s="388"/>
      <c r="AA52" s="388"/>
      <c r="AB52" s="388"/>
      <c r="AC52" s="388"/>
      <c r="AD52" s="388"/>
      <c r="AE52" s="388"/>
      <c r="AF52" s="388"/>
      <c r="AG52" s="386">
        <f>'02122024-03-01 - Nová stř...'!J27</f>
        <v>0</v>
      </c>
      <c r="AH52" s="387"/>
      <c r="AI52" s="387"/>
      <c r="AJ52" s="387"/>
      <c r="AK52" s="387"/>
      <c r="AL52" s="387"/>
      <c r="AM52" s="387"/>
      <c r="AN52" s="386">
        <f>SUM(AG52,AT52)</f>
        <v>0</v>
      </c>
      <c r="AO52" s="387"/>
      <c r="AP52" s="387"/>
      <c r="AQ52" s="100" t="s">
        <v>80</v>
      </c>
      <c r="AR52" s="101"/>
      <c r="AS52" s="102">
        <v>0</v>
      </c>
      <c r="AT52" s="103">
        <f>ROUND(SUM(AV52:AW52),2)</f>
        <v>0</v>
      </c>
      <c r="AU52" s="104">
        <f>'02122024-03-01 - Nová stř...'!P91</f>
        <v>0</v>
      </c>
      <c r="AV52" s="103">
        <f>'02122024-03-01 - Nová stř...'!J30</f>
        <v>0</v>
      </c>
      <c r="AW52" s="103">
        <f>'02122024-03-01 - Nová stř...'!J31</f>
        <v>0</v>
      </c>
      <c r="AX52" s="103">
        <f>'02122024-03-01 - Nová stř...'!J32</f>
        <v>0</v>
      </c>
      <c r="AY52" s="103">
        <f>'02122024-03-01 - Nová stř...'!J33</f>
        <v>0</v>
      </c>
      <c r="AZ52" s="103">
        <f>'02122024-03-01 - Nová stř...'!F30</f>
        <v>0</v>
      </c>
      <c r="BA52" s="103">
        <f>'02122024-03-01 - Nová stř...'!F31</f>
        <v>0</v>
      </c>
      <c r="BB52" s="103">
        <f>'02122024-03-01 - Nová stř...'!F32</f>
        <v>0</v>
      </c>
      <c r="BC52" s="103">
        <f>'02122024-03-01 - Nová stř...'!F33</f>
        <v>0</v>
      </c>
      <c r="BD52" s="105">
        <f>'02122024-03-01 - Nová stř...'!F34</f>
        <v>0</v>
      </c>
      <c r="BT52" s="106" t="s">
        <v>81</v>
      </c>
      <c r="BV52" s="106" t="s">
        <v>75</v>
      </c>
      <c r="BW52" s="106" t="s">
        <v>82</v>
      </c>
      <c r="BX52" s="106" t="s">
        <v>7</v>
      </c>
      <c r="CL52" s="106" t="s">
        <v>21</v>
      </c>
      <c r="CM52" s="106" t="s">
        <v>81</v>
      </c>
    </row>
    <row r="53" spans="1:91" s="5" customFormat="1" ht="53.25" customHeight="1">
      <c r="A53" s="96" t="s">
        <v>77</v>
      </c>
      <c r="B53" s="97"/>
      <c r="C53" s="98"/>
      <c r="D53" s="388" t="s">
        <v>83</v>
      </c>
      <c r="E53" s="388"/>
      <c r="F53" s="388"/>
      <c r="G53" s="388"/>
      <c r="H53" s="388"/>
      <c r="I53" s="99"/>
      <c r="J53" s="388" t="s">
        <v>84</v>
      </c>
      <c r="K53" s="388"/>
      <c r="L53" s="388"/>
      <c r="M53" s="388"/>
      <c r="N53" s="388"/>
      <c r="O53" s="388"/>
      <c r="P53" s="388"/>
      <c r="Q53" s="388"/>
      <c r="R53" s="388"/>
      <c r="S53" s="388"/>
      <c r="T53" s="388"/>
      <c r="U53" s="388"/>
      <c r="V53" s="388"/>
      <c r="W53" s="388"/>
      <c r="X53" s="388"/>
      <c r="Y53" s="388"/>
      <c r="Z53" s="388"/>
      <c r="AA53" s="388"/>
      <c r="AB53" s="388"/>
      <c r="AC53" s="388"/>
      <c r="AD53" s="388"/>
      <c r="AE53" s="388"/>
      <c r="AF53" s="388"/>
      <c r="AG53" s="386">
        <f>'02122024-01-02 - Nová stř...'!J27</f>
        <v>0</v>
      </c>
      <c r="AH53" s="387"/>
      <c r="AI53" s="387"/>
      <c r="AJ53" s="387"/>
      <c r="AK53" s="387"/>
      <c r="AL53" s="387"/>
      <c r="AM53" s="387"/>
      <c r="AN53" s="386">
        <f>SUM(AG53,AT53)</f>
        <v>0</v>
      </c>
      <c r="AO53" s="387"/>
      <c r="AP53" s="387"/>
      <c r="AQ53" s="100" t="s">
        <v>80</v>
      </c>
      <c r="AR53" s="101"/>
      <c r="AS53" s="107">
        <v>0</v>
      </c>
      <c r="AT53" s="108">
        <f>ROUND(SUM(AV53:AW53),2)</f>
        <v>0</v>
      </c>
      <c r="AU53" s="109">
        <f>'02122024-01-02 - Nová stř...'!P80</f>
        <v>0</v>
      </c>
      <c r="AV53" s="108">
        <f>'02122024-01-02 - Nová stř...'!J30</f>
        <v>0</v>
      </c>
      <c r="AW53" s="108">
        <f>'02122024-01-02 - Nová stř...'!J31</f>
        <v>0</v>
      </c>
      <c r="AX53" s="108">
        <f>'02122024-01-02 - Nová stř...'!J32</f>
        <v>0</v>
      </c>
      <c r="AY53" s="108">
        <f>'02122024-01-02 - Nová stř...'!J33</f>
        <v>0</v>
      </c>
      <c r="AZ53" s="108">
        <f>'02122024-01-02 - Nová stř...'!F30</f>
        <v>0</v>
      </c>
      <c r="BA53" s="108">
        <f>'02122024-01-02 - Nová stř...'!F31</f>
        <v>0</v>
      </c>
      <c r="BB53" s="108">
        <f>'02122024-01-02 - Nová stř...'!F32</f>
        <v>0</v>
      </c>
      <c r="BC53" s="108">
        <f>'02122024-01-02 - Nová stř...'!F33</f>
        <v>0</v>
      </c>
      <c r="BD53" s="110">
        <f>'02122024-01-02 - Nová stř...'!F34</f>
        <v>0</v>
      </c>
      <c r="BT53" s="106" t="s">
        <v>81</v>
      </c>
      <c r="BV53" s="106" t="s">
        <v>75</v>
      </c>
      <c r="BW53" s="106" t="s">
        <v>85</v>
      </c>
      <c r="BX53" s="106" t="s">
        <v>7</v>
      </c>
      <c r="CL53" s="106" t="s">
        <v>21</v>
      </c>
      <c r="CM53" s="106" t="s">
        <v>81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7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eQjhjg7x8+xrGf+2UYI6qVzKtH5s57GVdbtUQJsF4B4DYiLKMFYIQD2Tbs3d41MJYvKgUliLU+PjQCRETKacrg==" saltValue="qhVtNjCv9WwE0OV0fcT9EA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2122024-03-01 - Nová stř...'!C2" display="/"/>
    <hyperlink ref="A53" location="'02122024-01-02 - Nová stř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7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9" t="s">
        <v>87</v>
      </c>
      <c r="H1" s="399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82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81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Nová střešní krytina objektu DPS Hanácká 386/2 a 387/4, Šternberk, objekt E</v>
      </c>
      <c r="F7" s="393"/>
      <c r="G7" s="393"/>
      <c r="H7" s="393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94" t="s">
        <v>93</v>
      </c>
      <c r="F9" s="395"/>
      <c r="G9" s="395"/>
      <c r="H9" s="395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2. 12. 2024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21</v>
      </c>
      <c r="F24" s="361"/>
      <c r="G24" s="361"/>
      <c r="H24" s="361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ROUND(J91,2)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ROUND(SUM(BE91:BE326), 2)</f>
        <v>0</v>
      </c>
      <c r="G30" s="42"/>
      <c r="H30" s="42"/>
      <c r="I30" s="131">
        <v>0.21</v>
      </c>
      <c r="J30" s="130">
        <f>ROUND(ROUND((SUM(BE91:BE326)),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ROUND(SUM(BF91:BF326), 2)</f>
        <v>0</v>
      </c>
      <c r="G31" s="42"/>
      <c r="H31" s="42"/>
      <c r="I31" s="131">
        <v>0.12</v>
      </c>
      <c r="J31" s="130">
        <f>ROUND(ROUND((SUM(BF91:BF326)),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ROUND(SUM(BG91:BG326),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ROUND(SUM(BH91:BH326), 2)</f>
        <v>0</v>
      </c>
      <c r="G33" s="42"/>
      <c r="H33" s="42"/>
      <c r="I33" s="131">
        <v>0.12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ROUND(SUM(BI91:BI326),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Nová střešní krytina objektu DPS Hanácká 386/2 a 387/4, Šternberk, objekt E</v>
      </c>
      <c r="F45" s="393"/>
      <c r="G45" s="393"/>
      <c r="H45" s="393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02122024/03-01 - Nová střešní krytina objektu DPS Hanácká 386/2 a 387/4, Šternberk, objekt E - stavební práce</v>
      </c>
      <c r="F47" s="395"/>
      <c r="G47" s="395"/>
      <c r="H47" s="395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Hanácká 386/2 a 387/4, Šternberk</v>
      </c>
      <c r="G49" s="42"/>
      <c r="H49" s="42"/>
      <c r="I49" s="119" t="s">
        <v>25</v>
      </c>
      <c r="J49" s="120" t="str">
        <f>IF(J12="","",J12)</f>
        <v>2. 12. 2024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16,785 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J91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99</v>
      </c>
      <c r="E57" s="152"/>
      <c r="F57" s="152"/>
      <c r="G57" s="152"/>
      <c r="H57" s="152"/>
      <c r="I57" s="153"/>
      <c r="J57" s="154">
        <f>J92</f>
        <v>0</v>
      </c>
      <c r="K57" s="155"/>
    </row>
    <row r="58" spans="2:47" s="8" customFormat="1" ht="19.95" customHeight="1">
      <c r="B58" s="156"/>
      <c r="C58" s="157"/>
      <c r="D58" s="158" t="s">
        <v>100</v>
      </c>
      <c r="E58" s="159"/>
      <c r="F58" s="159"/>
      <c r="G58" s="159"/>
      <c r="H58" s="159"/>
      <c r="I58" s="160"/>
      <c r="J58" s="161">
        <f>J93</f>
        <v>0</v>
      </c>
      <c r="K58" s="162"/>
    </row>
    <row r="59" spans="2:47" s="8" customFormat="1" ht="14.9" customHeight="1">
      <c r="B59" s="156"/>
      <c r="C59" s="157"/>
      <c r="D59" s="158" t="s">
        <v>101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4.9" customHeight="1">
      <c r="B60" s="156"/>
      <c r="C60" s="157"/>
      <c r="D60" s="158" t="s">
        <v>102</v>
      </c>
      <c r="E60" s="159"/>
      <c r="F60" s="159"/>
      <c r="G60" s="159"/>
      <c r="H60" s="159"/>
      <c r="I60" s="160"/>
      <c r="J60" s="161">
        <f>J115</f>
        <v>0</v>
      </c>
      <c r="K60" s="162"/>
    </row>
    <row r="61" spans="2:47" s="8" customFormat="1" ht="21.75" customHeight="1">
      <c r="B61" s="156"/>
      <c r="C61" s="157"/>
      <c r="D61" s="158" t="s">
        <v>103</v>
      </c>
      <c r="E61" s="159"/>
      <c r="F61" s="159"/>
      <c r="G61" s="159"/>
      <c r="H61" s="159"/>
      <c r="I61" s="160"/>
      <c r="J61" s="161">
        <f>J116</f>
        <v>0</v>
      </c>
      <c r="K61" s="162"/>
    </row>
    <row r="62" spans="2:47" s="8" customFormat="1" ht="21.75" customHeight="1">
      <c r="B62" s="156"/>
      <c r="C62" s="157"/>
      <c r="D62" s="158" t="s">
        <v>104</v>
      </c>
      <c r="E62" s="159"/>
      <c r="F62" s="159"/>
      <c r="G62" s="159"/>
      <c r="H62" s="159"/>
      <c r="I62" s="160"/>
      <c r="J62" s="161">
        <f>J124</f>
        <v>0</v>
      </c>
      <c r="K62" s="162"/>
    </row>
    <row r="63" spans="2:47" s="7" customFormat="1" ht="25" customHeight="1">
      <c r="B63" s="149"/>
      <c r="C63" s="150"/>
      <c r="D63" s="151" t="s">
        <v>105</v>
      </c>
      <c r="E63" s="152"/>
      <c r="F63" s="152"/>
      <c r="G63" s="152"/>
      <c r="H63" s="152"/>
      <c r="I63" s="153"/>
      <c r="J63" s="154">
        <f>J126</f>
        <v>0</v>
      </c>
      <c r="K63" s="155"/>
    </row>
    <row r="64" spans="2:47" s="8" customFormat="1" ht="19.95" customHeight="1">
      <c r="B64" s="156"/>
      <c r="C64" s="157"/>
      <c r="D64" s="158" t="s">
        <v>106</v>
      </c>
      <c r="E64" s="159"/>
      <c r="F64" s="159"/>
      <c r="G64" s="159"/>
      <c r="H64" s="159"/>
      <c r="I64" s="160"/>
      <c r="J64" s="161">
        <f>J127</f>
        <v>0</v>
      </c>
      <c r="K64" s="162"/>
    </row>
    <row r="65" spans="2:12" s="8" customFormat="1" ht="19.95" customHeight="1">
      <c r="B65" s="156"/>
      <c r="C65" s="157"/>
      <c r="D65" s="158" t="s">
        <v>107</v>
      </c>
      <c r="E65" s="159"/>
      <c r="F65" s="159"/>
      <c r="G65" s="159"/>
      <c r="H65" s="159"/>
      <c r="I65" s="160"/>
      <c r="J65" s="161">
        <f>J147</f>
        <v>0</v>
      </c>
      <c r="K65" s="162"/>
    </row>
    <row r="66" spans="2:12" s="8" customFormat="1" ht="19.95" customHeight="1">
      <c r="B66" s="156"/>
      <c r="C66" s="157"/>
      <c r="D66" s="158" t="s">
        <v>108</v>
      </c>
      <c r="E66" s="159"/>
      <c r="F66" s="159"/>
      <c r="G66" s="159"/>
      <c r="H66" s="159"/>
      <c r="I66" s="160"/>
      <c r="J66" s="161">
        <f>J151</f>
        <v>0</v>
      </c>
      <c r="K66" s="162"/>
    </row>
    <row r="67" spans="2:12" s="8" customFormat="1" ht="19.95" customHeight="1">
      <c r="B67" s="156"/>
      <c r="C67" s="157"/>
      <c r="D67" s="158" t="s">
        <v>109</v>
      </c>
      <c r="E67" s="159"/>
      <c r="F67" s="159"/>
      <c r="G67" s="159"/>
      <c r="H67" s="159"/>
      <c r="I67" s="160"/>
      <c r="J67" s="161">
        <f>J168</f>
        <v>0</v>
      </c>
      <c r="K67" s="162"/>
    </row>
    <row r="68" spans="2:12" s="8" customFormat="1" ht="19.95" customHeight="1">
      <c r="B68" s="156"/>
      <c r="C68" s="157"/>
      <c r="D68" s="158" t="s">
        <v>110</v>
      </c>
      <c r="E68" s="159"/>
      <c r="F68" s="159"/>
      <c r="G68" s="159"/>
      <c r="H68" s="159"/>
      <c r="I68" s="160"/>
      <c r="J68" s="161">
        <f>J179</f>
        <v>0</v>
      </c>
      <c r="K68" s="162"/>
    </row>
    <row r="69" spans="2:12" s="8" customFormat="1" ht="14.9" customHeight="1">
      <c r="B69" s="156"/>
      <c r="C69" s="157"/>
      <c r="D69" s="158" t="s">
        <v>111</v>
      </c>
      <c r="E69" s="159"/>
      <c r="F69" s="159"/>
      <c r="G69" s="159"/>
      <c r="H69" s="159"/>
      <c r="I69" s="160"/>
      <c r="J69" s="161">
        <f>J276</f>
        <v>0</v>
      </c>
      <c r="K69" s="162"/>
    </row>
    <row r="70" spans="2:12" s="8" customFormat="1" ht="19.95" customHeight="1">
      <c r="B70" s="156"/>
      <c r="C70" s="157"/>
      <c r="D70" s="158" t="s">
        <v>112</v>
      </c>
      <c r="E70" s="159"/>
      <c r="F70" s="159"/>
      <c r="G70" s="159"/>
      <c r="H70" s="159"/>
      <c r="I70" s="160"/>
      <c r="J70" s="161">
        <f>J316</f>
        <v>0</v>
      </c>
      <c r="K70" s="162"/>
    </row>
    <row r="71" spans="2:12" s="8" customFormat="1" ht="19.95" customHeight="1">
      <c r="B71" s="156"/>
      <c r="C71" s="157"/>
      <c r="D71" s="158" t="s">
        <v>113</v>
      </c>
      <c r="E71" s="159"/>
      <c r="F71" s="159"/>
      <c r="G71" s="159"/>
      <c r="H71" s="159"/>
      <c r="I71" s="160"/>
      <c r="J71" s="161">
        <f>J325</f>
        <v>0</v>
      </c>
      <c r="K71" s="162"/>
    </row>
    <row r="72" spans="2:12" s="1" customFormat="1" ht="21.75" customHeight="1">
      <c r="B72" s="41"/>
      <c r="C72" s="42"/>
      <c r="D72" s="42"/>
      <c r="E72" s="42"/>
      <c r="F72" s="42"/>
      <c r="G72" s="42"/>
      <c r="H72" s="42"/>
      <c r="I72" s="118"/>
      <c r="J72" s="42"/>
      <c r="K72" s="45"/>
    </row>
    <row r="73" spans="2:12" s="1" customFormat="1" ht="7" customHeight="1">
      <c r="B73" s="56"/>
      <c r="C73" s="57"/>
      <c r="D73" s="57"/>
      <c r="E73" s="57"/>
      <c r="F73" s="57"/>
      <c r="G73" s="57"/>
      <c r="H73" s="57"/>
      <c r="I73" s="139"/>
      <c r="J73" s="57"/>
      <c r="K73" s="58"/>
    </row>
    <row r="77" spans="2:12" s="1" customFormat="1" ht="7" customHeight="1">
      <c r="B77" s="59"/>
      <c r="C77" s="60"/>
      <c r="D77" s="60"/>
      <c r="E77" s="60"/>
      <c r="F77" s="60"/>
      <c r="G77" s="60"/>
      <c r="H77" s="60"/>
      <c r="I77" s="142"/>
      <c r="J77" s="60"/>
      <c r="K77" s="60"/>
      <c r="L77" s="61"/>
    </row>
    <row r="78" spans="2:12" s="1" customFormat="1" ht="37" customHeight="1">
      <c r="B78" s="41"/>
      <c r="C78" s="62" t="s">
        <v>114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7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4.4" customHeight="1">
      <c r="B80" s="41"/>
      <c r="C80" s="65" t="s">
        <v>18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22.5" customHeight="1">
      <c r="B81" s="41"/>
      <c r="C81" s="63"/>
      <c r="D81" s="63"/>
      <c r="E81" s="396" t="str">
        <f>E7</f>
        <v>Nová střešní krytina objektu DPS Hanácká 386/2 a 387/4, Šternberk, objekt E</v>
      </c>
      <c r="F81" s="397"/>
      <c r="G81" s="397"/>
      <c r="H81" s="397"/>
      <c r="I81" s="163"/>
      <c r="J81" s="63"/>
      <c r="K81" s="63"/>
      <c r="L81" s="61"/>
    </row>
    <row r="82" spans="2:65" s="1" customFormat="1" ht="14.4" customHeight="1">
      <c r="B82" s="41"/>
      <c r="C82" s="65" t="s">
        <v>92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23.25" customHeight="1">
      <c r="B83" s="41"/>
      <c r="C83" s="63"/>
      <c r="D83" s="63"/>
      <c r="E83" s="372" t="str">
        <f>E9</f>
        <v>02122024/03-01 - Nová střešní krytina objektu DPS Hanácká 386/2 a 387/4, Šternberk, objekt E - stavební práce</v>
      </c>
      <c r="F83" s="398"/>
      <c r="G83" s="398"/>
      <c r="H83" s="398"/>
      <c r="I83" s="163"/>
      <c r="J83" s="63"/>
      <c r="K83" s="63"/>
      <c r="L83" s="61"/>
    </row>
    <row r="84" spans="2:65" s="1" customFormat="1" ht="7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 ht="18" customHeight="1">
      <c r="B85" s="41"/>
      <c r="C85" s="65" t="s">
        <v>23</v>
      </c>
      <c r="D85" s="63"/>
      <c r="E85" s="63"/>
      <c r="F85" s="164" t="str">
        <f>F12</f>
        <v xml:space="preserve"> Hanácká 386/2 a 387/4, Šternberk</v>
      </c>
      <c r="G85" s="63"/>
      <c r="H85" s="63"/>
      <c r="I85" s="165" t="s">
        <v>25</v>
      </c>
      <c r="J85" s="73" t="str">
        <f>IF(J12="","",J12)</f>
        <v>2. 12. 2024</v>
      </c>
      <c r="K85" s="63"/>
      <c r="L85" s="61"/>
    </row>
    <row r="86" spans="2:65" s="1" customFormat="1" ht="7" customHeight="1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1" customFormat="1" ht="12">
      <c r="B87" s="41"/>
      <c r="C87" s="65" t="s">
        <v>27</v>
      </c>
      <c r="D87" s="63"/>
      <c r="E87" s="63"/>
      <c r="F87" s="164" t="str">
        <f>E15</f>
        <v>Město Šternberk, Horní náměstí 16,785 01 Šternberk</v>
      </c>
      <c r="G87" s="63"/>
      <c r="H87" s="63"/>
      <c r="I87" s="165" t="s">
        <v>35</v>
      </c>
      <c r="J87" s="164" t="str">
        <f>E21</f>
        <v xml:space="preserve"> </v>
      </c>
      <c r="K87" s="63"/>
      <c r="L87" s="61"/>
    </row>
    <row r="88" spans="2:65" s="1" customFormat="1" ht="14.4" customHeight="1">
      <c r="B88" s="41"/>
      <c r="C88" s="65" t="s">
        <v>33</v>
      </c>
      <c r="D88" s="63"/>
      <c r="E88" s="63"/>
      <c r="F88" s="164" t="str">
        <f>IF(E18="","",E18)</f>
        <v/>
      </c>
      <c r="G88" s="63"/>
      <c r="H88" s="63"/>
      <c r="I88" s="163"/>
      <c r="J88" s="63"/>
      <c r="K88" s="63"/>
      <c r="L88" s="61"/>
    </row>
    <row r="89" spans="2:65" s="1" customFormat="1" ht="10.3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5" s="9" customFormat="1" ht="29.25" customHeight="1">
      <c r="B90" s="166"/>
      <c r="C90" s="167" t="s">
        <v>115</v>
      </c>
      <c r="D90" s="168" t="s">
        <v>58</v>
      </c>
      <c r="E90" s="168" t="s">
        <v>54</v>
      </c>
      <c r="F90" s="168" t="s">
        <v>116</v>
      </c>
      <c r="G90" s="168" t="s">
        <v>117</v>
      </c>
      <c r="H90" s="168" t="s">
        <v>118</v>
      </c>
      <c r="I90" s="169" t="s">
        <v>119</v>
      </c>
      <c r="J90" s="168" t="s">
        <v>96</v>
      </c>
      <c r="K90" s="170" t="s">
        <v>120</v>
      </c>
      <c r="L90" s="171"/>
      <c r="M90" s="81" t="s">
        <v>121</v>
      </c>
      <c r="N90" s="82" t="s">
        <v>43</v>
      </c>
      <c r="O90" s="82" t="s">
        <v>122</v>
      </c>
      <c r="P90" s="82" t="s">
        <v>123</v>
      </c>
      <c r="Q90" s="82" t="s">
        <v>124</v>
      </c>
      <c r="R90" s="82" t="s">
        <v>125</v>
      </c>
      <c r="S90" s="82" t="s">
        <v>126</v>
      </c>
      <c r="T90" s="83" t="s">
        <v>127</v>
      </c>
    </row>
    <row r="91" spans="2:65" s="1" customFormat="1" ht="29.25" customHeight="1">
      <c r="B91" s="41"/>
      <c r="C91" s="87" t="s">
        <v>97</v>
      </c>
      <c r="D91" s="63"/>
      <c r="E91" s="63"/>
      <c r="F91" s="63"/>
      <c r="G91" s="63"/>
      <c r="H91" s="63"/>
      <c r="I91" s="163"/>
      <c r="J91" s="172">
        <f>BK91</f>
        <v>0</v>
      </c>
      <c r="K91" s="63"/>
      <c r="L91" s="61"/>
      <c r="M91" s="84"/>
      <c r="N91" s="85"/>
      <c r="O91" s="85"/>
      <c r="P91" s="173">
        <f>P92+P126</f>
        <v>0</v>
      </c>
      <c r="Q91" s="85"/>
      <c r="R91" s="173">
        <f>R92+R126</f>
        <v>0.17755599999999999</v>
      </c>
      <c r="S91" s="85"/>
      <c r="T91" s="174">
        <f>T92+T126</f>
        <v>18.341918</v>
      </c>
      <c r="AT91" s="24" t="s">
        <v>72</v>
      </c>
      <c r="AU91" s="24" t="s">
        <v>98</v>
      </c>
      <c r="BK91" s="175">
        <f>BK92+BK126</f>
        <v>0</v>
      </c>
    </row>
    <row r="92" spans="2:65" s="10" customFormat="1" ht="37.4" customHeight="1">
      <c r="B92" s="176"/>
      <c r="C92" s="177"/>
      <c r="D92" s="178" t="s">
        <v>72</v>
      </c>
      <c r="E92" s="179" t="s">
        <v>128</v>
      </c>
      <c r="F92" s="179" t="s">
        <v>129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</f>
        <v>0</v>
      </c>
      <c r="Q92" s="184"/>
      <c r="R92" s="185">
        <f>R93</f>
        <v>0</v>
      </c>
      <c r="S92" s="184"/>
      <c r="T92" s="186">
        <f>T93</f>
        <v>0</v>
      </c>
      <c r="AR92" s="187" t="s">
        <v>81</v>
      </c>
      <c r="AT92" s="188" t="s">
        <v>72</v>
      </c>
      <c r="AU92" s="188" t="s">
        <v>73</v>
      </c>
      <c r="AY92" s="187" t="s">
        <v>130</v>
      </c>
      <c r="BK92" s="189">
        <f>BK93</f>
        <v>0</v>
      </c>
    </row>
    <row r="93" spans="2:65" s="10" customFormat="1" ht="19.95" customHeight="1">
      <c r="B93" s="176"/>
      <c r="C93" s="177"/>
      <c r="D93" s="178" t="s">
        <v>72</v>
      </c>
      <c r="E93" s="190" t="s">
        <v>131</v>
      </c>
      <c r="F93" s="190" t="s">
        <v>132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P94+P115</f>
        <v>0</v>
      </c>
      <c r="Q93" s="184"/>
      <c r="R93" s="185">
        <f>R94+R115</f>
        <v>0</v>
      </c>
      <c r="S93" s="184"/>
      <c r="T93" s="186">
        <f>T94+T115</f>
        <v>0</v>
      </c>
      <c r="AR93" s="187" t="s">
        <v>81</v>
      </c>
      <c r="AT93" s="188" t="s">
        <v>72</v>
      </c>
      <c r="AU93" s="188" t="s">
        <v>81</v>
      </c>
      <c r="AY93" s="187" t="s">
        <v>130</v>
      </c>
      <c r="BK93" s="189">
        <f>BK94+BK115</f>
        <v>0</v>
      </c>
    </row>
    <row r="94" spans="2:65" s="10" customFormat="1" ht="14.9" customHeight="1">
      <c r="B94" s="176"/>
      <c r="C94" s="177"/>
      <c r="D94" s="192" t="s">
        <v>72</v>
      </c>
      <c r="E94" s="193" t="s">
        <v>133</v>
      </c>
      <c r="F94" s="193" t="s">
        <v>134</v>
      </c>
      <c r="G94" s="177"/>
      <c r="H94" s="177"/>
      <c r="I94" s="180"/>
      <c r="J94" s="194">
        <f>BK94</f>
        <v>0</v>
      </c>
      <c r="K94" s="177"/>
      <c r="L94" s="182"/>
      <c r="M94" s="183"/>
      <c r="N94" s="184"/>
      <c r="O94" s="184"/>
      <c r="P94" s="185">
        <f>SUM(P95:P114)</f>
        <v>0</v>
      </c>
      <c r="Q94" s="184"/>
      <c r="R94" s="185">
        <f>SUM(R95:R114)</f>
        <v>0</v>
      </c>
      <c r="S94" s="184"/>
      <c r="T94" s="186">
        <f>SUM(T95:T114)</f>
        <v>0</v>
      </c>
      <c r="AR94" s="187" t="s">
        <v>81</v>
      </c>
      <c r="AT94" s="188" t="s">
        <v>72</v>
      </c>
      <c r="AU94" s="188" t="s">
        <v>135</v>
      </c>
      <c r="AY94" s="187" t="s">
        <v>130</v>
      </c>
      <c r="BK94" s="189">
        <f>SUM(BK95:BK114)</f>
        <v>0</v>
      </c>
    </row>
    <row r="95" spans="2:65" s="1" customFormat="1" ht="31.5" customHeight="1">
      <c r="B95" s="41"/>
      <c r="C95" s="195" t="s">
        <v>136</v>
      </c>
      <c r="D95" s="195" t="s">
        <v>137</v>
      </c>
      <c r="E95" s="196" t="s">
        <v>138</v>
      </c>
      <c r="F95" s="197" t="s">
        <v>139</v>
      </c>
      <c r="G95" s="198" t="s">
        <v>140</v>
      </c>
      <c r="H95" s="199">
        <v>738.75</v>
      </c>
      <c r="I95" s="200"/>
      <c r="J95" s="201">
        <f>ROUND(I95*H95,2)</f>
        <v>0</v>
      </c>
      <c r="K95" s="197" t="s">
        <v>141</v>
      </c>
      <c r="L95" s="61"/>
      <c r="M95" s="202" t="s">
        <v>21</v>
      </c>
      <c r="N95" s="203" t="s">
        <v>45</v>
      </c>
      <c r="O95" s="42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AR95" s="24" t="s">
        <v>142</v>
      </c>
      <c r="AT95" s="24" t="s">
        <v>137</v>
      </c>
      <c r="AU95" s="24" t="s">
        <v>143</v>
      </c>
      <c r="AY95" s="24" t="s">
        <v>130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24" t="s">
        <v>135</v>
      </c>
      <c r="BK95" s="206">
        <f>ROUND(I95*H95,2)</f>
        <v>0</v>
      </c>
      <c r="BL95" s="24" t="s">
        <v>142</v>
      </c>
      <c r="BM95" s="24" t="s">
        <v>144</v>
      </c>
    </row>
    <row r="96" spans="2:65" s="11" customFormat="1" ht="10.75">
      <c r="B96" s="207"/>
      <c r="C96" s="208"/>
      <c r="D96" s="209" t="s">
        <v>145</v>
      </c>
      <c r="E96" s="210" t="s">
        <v>21</v>
      </c>
      <c r="F96" s="211" t="s">
        <v>146</v>
      </c>
      <c r="G96" s="208"/>
      <c r="H96" s="212">
        <v>738.75</v>
      </c>
      <c r="I96" s="213"/>
      <c r="J96" s="208"/>
      <c r="K96" s="208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145</v>
      </c>
      <c r="AU96" s="218" t="s">
        <v>143</v>
      </c>
      <c r="AV96" s="11" t="s">
        <v>135</v>
      </c>
      <c r="AW96" s="11" t="s">
        <v>37</v>
      </c>
      <c r="AX96" s="11" t="s">
        <v>73</v>
      </c>
      <c r="AY96" s="218" t="s">
        <v>130</v>
      </c>
    </row>
    <row r="97" spans="2:65" s="12" customFormat="1" ht="10.75">
      <c r="B97" s="219"/>
      <c r="C97" s="220"/>
      <c r="D97" s="221" t="s">
        <v>145</v>
      </c>
      <c r="E97" s="222" t="s">
        <v>21</v>
      </c>
      <c r="F97" s="223" t="s">
        <v>147</v>
      </c>
      <c r="G97" s="220"/>
      <c r="H97" s="224">
        <v>738.75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145</v>
      </c>
      <c r="AU97" s="230" t="s">
        <v>143</v>
      </c>
      <c r="AV97" s="12" t="s">
        <v>148</v>
      </c>
      <c r="AW97" s="12" t="s">
        <v>37</v>
      </c>
      <c r="AX97" s="12" t="s">
        <v>81</v>
      </c>
      <c r="AY97" s="230" t="s">
        <v>130</v>
      </c>
    </row>
    <row r="98" spans="2:65" s="1" customFormat="1" ht="44.25" customHeight="1">
      <c r="B98" s="41"/>
      <c r="C98" s="195" t="s">
        <v>149</v>
      </c>
      <c r="D98" s="195" t="s">
        <v>137</v>
      </c>
      <c r="E98" s="196" t="s">
        <v>150</v>
      </c>
      <c r="F98" s="197" t="s">
        <v>151</v>
      </c>
      <c r="G98" s="198" t="s">
        <v>140</v>
      </c>
      <c r="H98" s="199">
        <v>44325</v>
      </c>
      <c r="I98" s="200"/>
      <c r="J98" s="201">
        <f>ROUND(I98*H98,2)</f>
        <v>0</v>
      </c>
      <c r="K98" s="197" t="s">
        <v>141</v>
      </c>
      <c r="L98" s="61"/>
      <c r="M98" s="202" t="s">
        <v>21</v>
      </c>
      <c r="N98" s="203" t="s">
        <v>45</v>
      </c>
      <c r="O98" s="42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AR98" s="24" t="s">
        <v>142</v>
      </c>
      <c r="AT98" s="24" t="s">
        <v>137</v>
      </c>
      <c r="AU98" s="24" t="s">
        <v>143</v>
      </c>
      <c r="AY98" s="24" t="s">
        <v>130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24" t="s">
        <v>135</v>
      </c>
      <c r="BK98" s="206">
        <f>ROUND(I98*H98,2)</f>
        <v>0</v>
      </c>
      <c r="BL98" s="24" t="s">
        <v>142</v>
      </c>
      <c r="BM98" s="24" t="s">
        <v>152</v>
      </c>
    </row>
    <row r="99" spans="2:65" s="11" customFormat="1" ht="10.75">
      <c r="B99" s="207"/>
      <c r="C99" s="208"/>
      <c r="D99" s="209" t="s">
        <v>145</v>
      </c>
      <c r="E99" s="210" t="s">
        <v>21</v>
      </c>
      <c r="F99" s="211" t="s">
        <v>153</v>
      </c>
      <c r="G99" s="208"/>
      <c r="H99" s="212">
        <v>44325</v>
      </c>
      <c r="I99" s="213"/>
      <c r="J99" s="208"/>
      <c r="K99" s="208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145</v>
      </c>
      <c r="AU99" s="218" t="s">
        <v>143</v>
      </c>
      <c r="AV99" s="11" t="s">
        <v>135</v>
      </c>
      <c r="AW99" s="11" t="s">
        <v>37</v>
      </c>
      <c r="AX99" s="11" t="s">
        <v>73</v>
      </c>
      <c r="AY99" s="218" t="s">
        <v>130</v>
      </c>
    </row>
    <row r="100" spans="2:65" s="12" customFormat="1" ht="10.75">
      <c r="B100" s="219"/>
      <c r="C100" s="220"/>
      <c r="D100" s="221" t="s">
        <v>145</v>
      </c>
      <c r="E100" s="222" t="s">
        <v>21</v>
      </c>
      <c r="F100" s="223" t="s">
        <v>147</v>
      </c>
      <c r="G100" s="220"/>
      <c r="H100" s="224">
        <v>44325</v>
      </c>
      <c r="I100" s="225"/>
      <c r="J100" s="220"/>
      <c r="K100" s="220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145</v>
      </c>
      <c r="AU100" s="230" t="s">
        <v>143</v>
      </c>
      <c r="AV100" s="12" t="s">
        <v>148</v>
      </c>
      <c r="AW100" s="12" t="s">
        <v>37</v>
      </c>
      <c r="AX100" s="12" t="s">
        <v>81</v>
      </c>
      <c r="AY100" s="230" t="s">
        <v>130</v>
      </c>
    </row>
    <row r="101" spans="2:65" s="1" customFormat="1" ht="31.5" customHeight="1">
      <c r="B101" s="41"/>
      <c r="C101" s="195" t="s">
        <v>154</v>
      </c>
      <c r="D101" s="195" t="s">
        <v>137</v>
      </c>
      <c r="E101" s="196" t="s">
        <v>155</v>
      </c>
      <c r="F101" s="197" t="s">
        <v>156</v>
      </c>
      <c r="G101" s="198" t="s">
        <v>140</v>
      </c>
      <c r="H101" s="199">
        <v>738.75</v>
      </c>
      <c r="I101" s="200"/>
      <c r="J101" s="201">
        <f>ROUND(I101*H101,2)</f>
        <v>0</v>
      </c>
      <c r="K101" s="197" t="s">
        <v>141</v>
      </c>
      <c r="L101" s="61"/>
      <c r="M101" s="202" t="s">
        <v>21</v>
      </c>
      <c r="N101" s="203" t="s">
        <v>45</v>
      </c>
      <c r="O101" s="42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AR101" s="24" t="s">
        <v>142</v>
      </c>
      <c r="AT101" s="24" t="s">
        <v>137</v>
      </c>
      <c r="AU101" s="24" t="s">
        <v>143</v>
      </c>
      <c r="AY101" s="24" t="s">
        <v>130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24" t="s">
        <v>135</v>
      </c>
      <c r="BK101" s="206">
        <f>ROUND(I101*H101,2)</f>
        <v>0</v>
      </c>
      <c r="BL101" s="24" t="s">
        <v>142</v>
      </c>
      <c r="BM101" s="24" t="s">
        <v>157</v>
      </c>
    </row>
    <row r="102" spans="2:65" s="1" customFormat="1" ht="22.5" customHeight="1">
      <c r="B102" s="41"/>
      <c r="C102" s="195" t="s">
        <v>158</v>
      </c>
      <c r="D102" s="195" t="s">
        <v>137</v>
      </c>
      <c r="E102" s="196" t="s">
        <v>159</v>
      </c>
      <c r="F102" s="197" t="s">
        <v>160</v>
      </c>
      <c r="G102" s="198" t="s">
        <v>161</v>
      </c>
      <c r="H102" s="199">
        <v>60</v>
      </c>
      <c r="I102" s="200"/>
      <c r="J102" s="201">
        <f>ROUND(I102*H102,2)</f>
        <v>0</v>
      </c>
      <c r="K102" s="197" t="s">
        <v>21</v>
      </c>
      <c r="L102" s="61"/>
      <c r="M102" s="202" t="s">
        <v>21</v>
      </c>
      <c r="N102" s="203" t="s">
        <v>45</v>
      </c>
      <c r="O102" s="42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AR102" s="24" t="s">
        <v>142</v>
      </c>
      <c r="AT102" s="24" t="s">
        <v>137</v>
      </c>
      <c r="AU102" s="24" t="s">
        <v>143</v>
      </c>
      <c r="AY102" s="24" t="s">
        <v>130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24" t="s">
        <v>135</v>
      </c>
      <c r="BK102" s="206">
        <f>ROUND(I102*H102,2)</f>
        <v>0</v>
      </c>
      <c r="BL102" s="24" t="s">
        <v>142</v>
      </c>
      <c r="BM102" s="24" t="s">
        <v>162</v>
      </c>
    </row>
    <row r="103" spans="2:65" s="1" customFormat="1" ht="22.5" customHeight="1">
      <c r="B103" s="41"/>
      <c r="C103" s="195" t="s">
        <v>163</v>
      </c>
      <c r="D103" s="195" t="s">
        <v>137</v>
      </c>
      <c r="E103" s="196" t="s">
        <v>164</v>
      </c>
      <c r="F103" s="197" t="s">
        <v>165</v>
      </c>
      <c r="G103" s="198" t="s">
        <v>140</v>
      </c>
      <c r="H103" s="199">
        <v>738.75</v>
      </c>
      <c r="I103" s="200"/>
      <c r="J103" s="201">
        <f>ROUND(I103*H103,2)</f>
        <v>0</v>
      </c>
      <c r="K103" s="197" t="s">
        <v>141</v>
      </c>
      <c r="L103" s="61"/>
      <c r="M103" s="202" t="s">
        <v>21</v>
      </c>
      <c r="N103" s="203" t="s">
        <v>45</v>
      </c>
      <c r="O103" s="42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AR103" s="24" t="s">
        <v>142</v>
      </c>
      <c r="AT103" s="24" t="s">
        <v>137</v>
      </c>
      <c r="AU103" s="24" t="s">
        <v>143</v>
      </c>
      <c r="AY103" s="24" t="s">
        <v>130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24" t="s">
        <v>135</v>
      </c>
      <c r="BK103" s="206">
        <f>ROUND(I103*H103,2)</f>
        <v>0</v>
      </c>
      <c r="BL103" s="24" t="s">
        <v>142</v>
      </c>
      <c r="BM103" s="24" t="s">
        <v>166</v>
      </c>
    </row>
    <row r="104" spans="2:65" s="1" customFormat="1" ht="31.5" customHeight="1">
      <c r="B104" s="41"/>
      <c r="C104" s="195" t="s">
        <v>167</v>
      </c>
      <c r="D104" s="195" t="s">
        <v>137</v>
      </c>
      <c r="E104" s="196" t="s">
        <v>168</v>
      </c>
      <c r="F104" s="197" t="s">
        <v>169</v>
      </c>
      <c r="G104" s="198" t="s">
        <v>140</v>
      </c>
      <c r="H104" s="199">
        <v>44325</v>
      </c>
      <c r="I104" s="200"/>
      <c r="J104" s="201">
        <f>ROUND(I104*H104,2)</f>
        <v>0</v>
      </c>
      <c r="K104" s="197" t="s">
        <v>141</v>
      </c>
      <c r="L104" s="61"/>
      <c r="M104" s="202" t="s">
        <v>21</v>
      </c>
      <c r="N104" s="203" t="s">
        <v>45</v>
      </c>
      <c r="O104" s="42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AR104" s="24" t="s">
        <v>142</v>
      </c>
      <c r="AT104" s="24" t="s">
        <v>137</v>
      </c>
      <c r="AU104" s="24" t="s">
        <v>143</v>
      </c>
      <c r="AY104" s="24" t="s">
        <v>130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24" t="s">
        <v>135</v>
      </c>
      <c r="BK104" s="206">
        <f>ROUND(I104*H104,2)</f>
        <v>0</v>
      </c>
      <c r="BL104" s="24" t="s">
        <v>142</v>
      </c>
      <c r="BM104" s="24" t="s">
        <v>170</v>
      </c>
    </row>
    <row r="105" spans="2:65" s="11" customFormat="1" ht="10.75">
      <c r="B105" s="207"/>
      <c r="C105" s="208"/>
      <c r="D105" s="209" t="s">
        <v>145</v>
      </c>
      <c r="E105" s="210" t="s">
        <v>21</v>
      </c>
      <c r="F105" s="211" t="s">
        <v>153</v>
      </c>
      <c r="G105" s="208"/>
      <c r="H105" s="212">
        <v>44325</v>
      </c>
      <c r="I105" s="213"/>
      <c r="J105" s="208"/>
      <c r="K105" s="208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145</v>
      </c>
      <c r="AU105" s="218" t="s">
        <v>143</v>
      </c>
      <c r="AV105" s="11" t="s">
        <v>135</v>
      </c>
      <c r="AW105" s="11" t="s">
        <v>37</v>
      </c>
      <c r="AX105" s="11" t="s">
        <v>73</v>
      </c>
      <c r="AY105" s="218" t="s">
        <v>130</v>
      </c>
    </row>
    <row r="106" spans="2:65" s="12" customFormat="1" ht="10.75">
      <c r="B106" s="219"/>
      <c r="C106" s="220"/>
      <c r="D106" s="221" t="s">
        <v>145</v>
      </c>
      <c r="E106" s="222" t="s">
        <v>21</v>
      </c>
      <c r="F106" s="223" t="s">
        <v>147</v>
      </c>
      <c r="G106" s="220"/>
      <c r="H106" s="224">
        <v>44325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145</v>
      </c>
      <c r="AU106" s="230" t="s">
        <v>143</v>
      </c>
      <c r="AV106" s="12" t="s">
        <v>148</v>
      </c>
      <c r="AW106" s="12" t="s">
        <v>37</v>
      </c>
      <c r="AX106" s="12" t="s">
        <v>81</v>
      </c>
      <c r="AY106" s="230" t="s">
        <v>130</v>
      </c>
    </row>
    <row r="107" spans="2:65" s="1" customFormat="1" ht="22.5" customHeight="1">
      <c r="B107" s="41"/>
      <c r="C107" s="195" t="s">
        <v>171</v>
      </c>
      <c r="D107" s="195" t="s">
        <v>137</v>
      </c>
      <c r="E107" s="196" t="s">
        <v>172</v>
      </c>
      <c r="F107" s="197" t="s">
        <v>173</v>
      </c>
      <c r="G107" s="198" t="s">
        <v>140</v>
      </c>
      <c r="H107" s="199">
        <v>738.75</v>
      </c>
      <c r="I107" s="200"/>
      <c r="J107" s="201">
        <f>ROUND(I107*H107,2)</f>
        <v>0</v>
      </c>
      <c r="K107" s="197" t="s">
        <v>141</v>
      </c>
      <c r="L107" s="61"/>
      <c r="M107" s="202" t="s">
        <v>21</v>
      </c>
      <c r="N107" s="203" t="s">
        <v>45</v>
      </c>
      <c r="O107" s="42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AR107" s="24" t="s">
        <v>142</v>
      </c>
      <c r="AT107" s="24" t="s">
        <v>137</v>
      </c>
      <c r="AU107" s="24" t="s">
        <v>143</v>
      </c>
      <c r="AY107" s="24" t="s">
        <v>130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24" t="s">
        <v>135</v>
      </c>
      <c r="BK107" s="206">
        <f>ROUND(I107*H107,2)</f>
        <v>0</v>
      </c>
      <c r="BL107" s="24" t="s">
        <v>142</v>
      </c>
      <c r="BM107" s="24" t="s">
        <v>174</v>
      </c>
    </row>
    <row r="108" spans="2:65" s="1" customFormat="1" ht="31.5" customHeight="1">
      <c r="B108" s="41"/>
      <c r="C108" s="195" t="s">
        <v>175</v>
      </c>
      <c r="D108" s="195" t="s">
        <v>137</v>
      </c>
      <c r="E108" s="196" t="s">
        <v>176</v>
      </c>
      <c r="F108" s="197" t="s">
        <v>177</v>
      </c>
      <c r="G108" s="198" t="s">
        <v>178</v>
      </c>
      <c r="H108" s="199">
        <v>8</v>
      </c>
      <c r="I108" s="200"/>
      <c r="J108" s="201">
        <f>ROUND(I108*H108,2)</f>
        <v>0</v>
      </c>
      <c r="K108" s="197" t="s">
        <v>141</v>
      </c>
      <c r="L108" s="61"/>
      <c r="M108" s="202" t="s">
        <v>21</v>
      </c>
      <c r="N108" s="203" t="s">
        <v>45</v>
      </c>
      <c r="O108" s="4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AR108" s="24" t="s">
        <v>142</v>
      </c>
      <c r="AT108" s="24" t="s">
        <v>137</v>
      </c>
      <c r="AU108" s="24" t="s">
        <v>143</v>
      </c>
      <c r="AY108" s="24" t="s">
        <v>130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24" t="s">
        <v>135</v>
      </c>
      <c r="BK108" s="206">
        <f>ROUND(I108*H108,2)</f>
        <v>0</v>
      </c>
      <c r="BL108" s="24" t="s">
        <v>142</v>
      </c>
      <c r="BM108" s="24" t="s">
        <v>179</v>
      </c>
    </row>
    <row r="109" spans="2:65" s="11" customFormat="1" ht="10.75">
      <c r="B109" s="207"/>
      <c r="C109" s="208"/>
      <c r="D109" s="209" t="s">
        <v>145</v>
      </c>
      <c r="E109" s="210" t="s">
        <v>21</v>
      </c>
      <c r="F109" s="211" t="s">
        <v>180</v>
      </c>
      <c r="G109" s="208"/>
      <c r="H109" s="212">
        <v>8</v>
      </c>
      <c r="I109" s="213"/>
      <c r="J109" s="208"/>
      <c r="K109" s="208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145</v>
      </c>
      <c r="AU109" s="218" t="s">
        <v>143</v>
      </c>
      <c r="AV109" s="11" t="s">
        <v>135</v>
      </c>
      <c r="AW109" s="11" t="s">
        <v>37</v>
      </c>
      <c r="AX109" s="11" t="s">
        <v>73</v>
      </c>
      <c r="AY109" s="218" t="s">
        <v>130</v>
      </c>
    </row>
    <row r="110" spans="2:65" s="12" customFormat="1" ht="10.75">
      <c r="B110" s="219"/>
      <c r="C110" s="220"/>
      <c r="D110" s="221" t="s">
        <v>145</v>
      </c>
      <c r="E110" s="222" t="s">
        <v>21</v>
      </c>
      <c r="F110" s="223" t="s">
        <v>147</v>
      </c>
      <c r="G110" s="220"/>
      <c r="H110" s="224">
        <v>8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145</v>
      </c>
      <c r="AU110" s="230" t="s">
        <v>143</v>
      </c>
      <c r="AV110" s="12" t="s">
        <v>148</v>
      </c>
      <c r="AW110" s="12" t="s">
        <v>37</v>
      </c>
      <c r="AX110" s="12" t="s">
        <v>81</v>
      </c>
      <c r="AY110" s="230" t="s">
        <v>130</v>
      </c>
    </row>
    <row r="111" spans="2:65" s="1" customFormat="1" ht="31.5" customHeight="1">
      <c r="B111" s="41"/>
      <c r="C111" s="195" t="s">
        <v>181</v>
      </c>
      <c r="D111" s="195" t="s">
        <v>137</v>
      </c>
      <c r="E111" s="196" t="s">
        <v>182</v>
      </c>
      <c r="F111" s="197" t="s">
        <v>183</v>
      </c>
      <c r="G111" s="198" t="s">
        <v>178</v>
      </c>
      <c r="H111" s="199">
        <v>480</v>
      </c>
      <c r="I111" s="200"/>
      <c r="J111" s="201">
        <f>ROUND(I111*H111,2)</f>
        <v>0</v>
      </c>
      <c r="K111" s="197" t="s">
        <v>141</v>
      </c>
      <c r="L111" s="61"/>
      <c r="M111" s="202" t="s">
        <v>21</v>
      </c>
      <c r="N111" s="203" t="s">
        <v>45</v>
      </c>
      <c r="O111" s="42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AR111" s="24" t="s">
        <v>142</v>
      </c>
      <c r="AT111" s="24" t="s">
        <v>137</v>
      </c>
      <c r="AU111" s="24" t="s">
        <v>143</v>
      </c>
      <c r="AY111" s="24" t="s">
        <v>130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24" t="s">
        <v>135</v>
      </c>
      <c r="BK111" s="206">
        <f>ROUND(I111*H111,2)</f>
        <v>0</v>
      </c>
      <c r="BL111" s="24" t="s">
        <v>142</v>
      </c>
      <c r="BM111" s="24" t="s">
        <v>184</v>
      </c>
    </row>
    <row r="112" spans="2:65" s="11" customFormat="1" ht="10.75">
      <c r="B112" s="207"/>
      <c r="C112" s="208"/>
      <c r="D112" s="209" t="s">
        <v>145</v>
      </c>
      <c r="E112" s="210" t="s">
        <v>21</v>
      </c>
      <c r="F112" s="211" t="s">
        <v>185</v>
      </c>
      <c r="G112" s="208"/>
      <c r="H112" s="212">
        <v>480</v>
      </c>
      <c r="I112" s="213"/>
      <c r="J112" s="208"/>
      <c r="K112" s="208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145</v>
      </c>
      <c r="AU112" s="218" t="s">
        <v>143</v>
      </c>
      <c r="AV112" s="11" t="s">
        <v>135</v>
      </c>
      <c r="AW112" s="11" t="s">
        <v>37</v>
      </c>
      <c r="AX112" s="11" t="s">
        <v>73</v>
      </c>
      <c r="AY112" s="218" t="s">
        <v>130</v>
      </c>
    </row>
    <row r="113" spans="2:65" s="12" customFormat="1" ht="10.75">
      <c r="B113" s="219"/>
      <c r="C113" s="220"/>
      <c r="D113" s="221" t="s">
        <v>145</v>
      </c>
      <c r="E113" s="222" t="s">
        <v>21</v>
      </c>
      <c r="F113" s="223" t="s">
        <v>147</v>
      </c>
      <c r="G113" s="220"/>
      <c r="H113" s="224">
        <v>480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145</v>
      </c>
      <c r="AU113" s="230" t="s">
        <v>143</v>
      </c>
      <c r="AV113" s="12" t="s">
        <v>148</v>
      </c>
      <c r="AW113" s="12" t="s">
        <v>37</v>
      </c>
      <c r="AX113" s="12" t="s">
        <v>81</v>
      </c>
      <c r="AY113" s="230" t="s">
        <v>130</v>
      </c>
    </row>
    <row r="114" spans="2:65" s="1" customFormat="1" ht="31.5" customHeight="1">
      <c r="B114" s="41"/>
      <c r="C114" s="195" t="s">
        <v>186</v>
      </c>
      <c r="D114" s="195" t="s">
        <v>137</v>
      </c>
      <c r="E114" s="196" t="s">
        <v>187</v>
      </c>
      <c r="F114" s="197" t="s">
        <v>188</v>
      </c>
      <c r="G114" s="198" t="s">
        <v>178</v>
      </c>
      <c r="H114" s="199">
        <v>8</v>
      </c>
      <c r="I114" s="200"/>
      <c r="J114" s="201">
        <f>ROUND(I114*H114,2)</f>
        <v>0</v>
      </c>
      <c r="K114" s="197" t="s">
        <v>141</v>
      </c>
      <c r="L114" s="61"/>
      <c r="M114" s="202" t="s">
        <v>21</v>
      </c>
      <c r="N114" s="203" t="s">
        <v>45</v>
      </c>
      <c r="O114" s="42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AR114" s="24" t="s">
        <v>142</v>
      </c>
      <c r="AT114" s="24" t="s">
        <v>137</v>
      </c>
      <c r="AU114" s="24" t="s">
        <v>143</v>
      </c>
      <c r="AY114" s="24" t="s">
        <v>130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24" t="s">
        <v>135</v>
      </c>
      <c r="BK114" s="206">
        <f>ROUND(I114*H114,2)</f>
        <v>0</v>
      </c>
      <c r="BL114" s="24" t="s">
        <v>142</v>
      </c>
      <c r="BM114" s="24" t="s">
        <v>189</v>
      </c>
    </row>
    <row r="115" spans="2:65" s="10" customFormat="1" ht="22.3" customHeight="1">
      <c r="B115" s="176"/>
      <c r="C115" s="177"/>
      <c r="D115" s="178" t="s">
        <v>72</v>
      </c>
      <c r="E115" s="190" t="s">
        <v>190</v>
      </c>
      <c r="F115" s="190" t="s">
        <v>191</v>
      </c>
      <c r="G115" s="177"/>
      <c r="H115" s="177"/>
      <c r="I115" s="180"/>
      <c r="J115" s="191">
        <f>BK115</f>
        <v>0</v>
      </c>
      <c r="K115" s="177"/>
      <c r="L115" s="182"/>
      <c r="M115" s="183"/>
      <c r="N115" s="184"/>
      <c r="O115" s="184"/>
      <c r="P115" s="185">
        <f>P116+P124</f>
        <v>0</v>
      </c>
      <c r="Q115" s="184"/>
      <c r="R115" s="185">
        <f>R116+R124</f>
        <v>0</v>
      </c>
      <c r="S115" s="184"/>
      <c r="T115" s="186">
        <f>T116+T124</f>
        <v>0</v>
      </c>
      <c r="AR115" s="187" t="s">
        <v>81</v>
      </c>
      <c r="AT115" s="188" t="s">
        <v>72</v>
      </c>
      <c r="AU115" s="188" t="s">
        <v>135</v>
      </c>
      <c r="AY115" s="187" t="s">
        <v>130</v>
      </c>
      <c r="BK115" s="189">
        <f>BK116+BK124</f>
        <v>0</v>
      </c>
    </row>
    <row r="116" spans="2:65" s="13" customFormat="1" ht="14.4" customHeight="1">
      <c r="B116" s="231"/>
      <c r="C116" s="232"/>
      <c r="D116" s="233" t="s">
        <v>72</v>
      </c>
      <c r="E116" s="233" t="s">
        <v>192</v>
      </c>
      <c r="F116" s="233" t="s">
        <v>193</v>
      </c>
      <c r="G116" s="232"/>
      <c r="H116" s="232"/>
      <c r="I116" s="234"/>
      <c r="J116" s="235">
        <f>BK116</f>
        <v>0</v>
      </c>
      <c r="K116" s="232"/>
      <c r="L116" s="236"/>
      <c r="M116" s="237"/>
      <c r="N116" s="238"/>
      <c r="O116" s="238"/>
      <c r="P116" s="239">
        <f>SUM(P117:P123)</f>
        <v>0</v>
      </c>
      <c r="Q116" s="238"/>
      <c r="R116" s="239">
        <f>SUM(R117:R123)</f>
        <v>0</v>
      </c>
      <c r="S116" s="238"/>
      <c r="T116" s="240">
        <f>SUM(T117:T123)</f>
        <v>0</v>
      </c>
      <c r="AR116" s="241" t="s">
        <v>81</v>
      </c>
      <c r="AT116" s="242" t="s">
        <v>72</v>
      </c>
      <c r="AU116" s="242" t="s">
        <v>143</v>
      </c>
      <c r="AY116" s="241" t="s">
        <v>130</v>
      </c>
      <c r="BK116" s="243">
        <f>SUM(BK117:BK123)</f>
        <v>0</v>
      </c>
    </row>
    <row r="117" spans="2:65" s="1" customFormat="1" ht="31.5" customHeight="1">
      <c r="B117" s="41"/>
      <c r="C117" s="195" t="s">
        <v>194</v>
      </c>
      <c r="D117" s="195" t="s">
        <v>137</v>
      </c>
      <c r="E117" s="196" t="s">
        <v>195</v>
      </c>
      <c r="F117" s="197" t="s">
        <v>196</v>
      </c>
      <c r="G117" s="198" t="s">
        <v>197</v>
      </c>
      <c r="H117" s="199">
        <v>22.483000000000001</v>
      </c>
      <c r="I117" s="200"/>
      <c r="J117" s="201">
        <f>ROUND(I117*H117,2)</f>
        <v>0</v>
      </c>
      <c r="K117" s="197" t="s">
        <v>141</v>
      </c>
      <c r="L117" s="61"/>
      <c r="M117" s="202" t="s">
        <v>21</v>
      </c>
      <c r="N117" s="203" t="s">
        <v>45</v>
      </c>
      <c r="O117" s="42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AR117" s="24" t="s">
        <v>148</v>
      </c>
      <c r="AT117" s="24" t="s">
        <v>137</v>
      </c>
      <c r="AU117" s="24" t="s">
        <v>148</v>
      </c>
      <c r="AY117" s="24" t="s">
        <v>130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24" t="s">
        <v>135</v>
      </c>
      <c r="BK117" s="206">
        <f>ROUND(I117*H117,2)</f>
        <v>0</v>
      </c>
      <c r="BL117" s="24" t="s">
        <v>148</v>
      </c>
      <c r="BM117" s="24" t="s">
        <v>198</v>
      </c>
    </row>
    <row r="118" spans="2:65" s="1" customFormat="1" ht="31.5" customHeight="1">
      <c r="B118" s="41"/>
      <c r="C118" s="195" t="s">
        <v>199</v>
      </c>
      <c r="D118" s="195" t="s">
        <v>137</v>
      </c>
      <c r="E118" s="196" t="s">
        <v>200</v>
      </c>
      <c r="F118" s="197" t="s">
        <v>201</v>
      </c>
      <c r="G118" s="198" t="s">
        <v>197</v>
      </c>
      <c r="H118" s="199">
        <v>22.483000000000001</v>
      </c>
      <c r="I118" s="200"/>
      <c r="J118" s="201">
        <f>ROUND(I118*H118,2)</f>
        <v>0</v>
      </c>
      <c r="K118" s="197" t="s">
        <v>141</v>
      </c>
      <c r="L118" s="61"/>
      <c r="M118" s="202" t="s">
        <v>21</v>
      </c>
      <c r="N118" s="203" t="s">
        <v>45</v>
      </c>
      <c r="O118" s="42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24" t="s">
        <v>148</v>
      </c>
      <c r="AT118" s="24" t="s">
        <v>137</v>
      </c>
      <c r="AU118" s="24" t="s">
        <v>148</v>
      </c>
      <c r="AY118" s="24" t="s">
        <v>130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24" t="s">
        <v>135</v>
      </c>
      <c r="BK118" s="206">
        <f>ROUND(I118*H118,2)</f>
        <v>0</v>
      </c>
      <c r="BL118" s="24" t="s">
        <v>148</v>
      </c>
      <c r="BM118" s="24" t="s">
        <v>202</v>
      </c>
    </row>
    <row r="119" spans="2:65" s="1" customFormat="1" ht="31.5" customHeight="1">
      <c r="B119" s="41"/>
      <c r="C119" s="195" t="s">
        <v>203</v>
      </c>
      <c r="D119" s="195" t="s">
        <v>137</v>
      </c>
      <c r="E119" s="196" t="s">
        <v>204</v>
      </c>
      <c r="F119" s="197" t="s">
        <v>205</v>
      </c>
      <c r="G119" s="198" t="s">
        <v>197</v>
      </c>
      <c r="H119" s="199">
        <v>562.07500000000005</v>
      </c>
      <c r="I119" s="200"/>
      <c r="J119" s="201">
        <f>ROUND(I119*H119,2)</f>
        <v>0</v>
      </c>
      <c r="K119" s="197" t="s">
        <v>141</v>
      </c>
      <c r="L119" s="61"/>
      <c r="M119" s="202" t="s">
        <v>21</v>
      </c>
      <c r="N119" s="203" t="s">
        <v>45</v>
      </c>
      <c r="O119" s="42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AR119" s="24" t="s">
        <v>148</v>
      </c>
      <c r="AT119" s="24" t="s">
        <v>137</v>
      </c>
      <c r="AU119" s="24" t="s">
        <v>148</v>
      </c>
      <c r="AY119" s="24" t="s">
        <v>130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24" t="s">
        <v>135</v>
      </c>
      <c r="BK119" s="206">
        <f>ROUND(I119*H119,2)</f>
        <v>0</v>
      </c>
      <c r="BL119" s="24" t="s">
        <v>148</v>
      </c>
      <c r="BM119" s="24" t="s">
        <v>206</v>
      </c>
    </row>
    <row r="120" spans="2:65" s="11" customFormat="1" ht="10.75">
      <c r="B120" s="207"/>
      <c r="C120" s="208"/>
      <c r="D120" s="209" t="s">
        <v>145</v>
      </c>
      <c r="E120" s="210" t="s">
        <v>21</v>
      </c>
      <c r="F120" s="211" t="s">
        <v>207</v>
      </c>
      <c r="G120" s="208"/>
      <c r="H120" s="212">
        <v>562.07500000000005</v>
      </c>
      <c r="I120" s="213"/>
      <c r="J120" s="208"/>
      <c r="K120" s="208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145</v>
      </c>
      <c r="AU120" s="218" t="s">
        <v>148</v>
      </c>
      <c r="AV120" s="11" t="s">
        <v>135</v>
      </c>
      <c r="AW120" s="11" t="s">
        <v>37</v>
      </c>
      <c r="AX120" s="11" t="s">
        <v>73</v>
      </c>
      <c r="AY120" s="218" t="s">
        <v>130</v>
      </c>
    </row>
    <row r="121" spans="2:65" s="12" customFormat="1" ht="10.75">
      <c r="B121" s="219"/>
      <c r="C121" s="220"/>
      <c r="D121" s="221" t="s">
        <v>145</v>
      </c>
      <c r="E121" s="222" t="s">
        <v>21</v>
      </c>
      <c r="F121" s="223" t="s">
        <v>147</v>
      </c>
      <c r="G121" s="220"/>
      <c r="H121" s="224">
        <v>562.07500000000005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145</v>
      </c>
      <c r="AU121" s="230" t="s">
        <v>148</v>
      </c>
      <c r="AV121" s="12" t="s">
        <v>148</v>
      </c>
      <c r="AW121" s="12" t="s">
        <v>37</v>
      </c>
      <c r="AX121" s="12" t="s">
        <v>81</v>
      </c>
      <c r="AY121" s="230" t="s">
        <v>130</v>
      </c>
    </row>
    <row r="122" spans="2:65" s="1" customFormat="1" ht="22.5" customHeight="1">
      <c r="B122" s="41"/>
      <c r="C122" s="195" t="s">
        <v>208</v>
      </c>
      <c r="D122" s="195" t="s">
        <v>137</v>
      </c>
      <c r="E122" s="196" t="s">
        <v>209</v>
      </c>
      <c r="F122" s="197" t="s">
        <v>210</v>
      </c>
      <c r="G122" s="198" t="s">
        <v>197</v>
      </c>
      <c r="H122" s="199">
        <v>11.776</v>
      </c>
      <c r="I122" s="200"/>
      <c r="J122" s="201">
        <f>ROUND(I122*H122,2)</f>
        <v>0</v>
      </c>
      <c r="K122" s="197" t="s">
        <v>141</v>
      </c>
      <c r="L122" s="61"/>
      <c r="M122" s="202" t="s">
        <v>21</v>
      </c>
      <c r="N122" s="203" t="s">
        <v>45</v>
      </c>
      <c r="O122" s="42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AR122" s="24" t="s">
        <v>148</v>
      </c>
      <c r="AT122" s="24" t="s">
        <v>137</v>
      </c>
      <c r="AU122" s="24" t="s">
        <v>148</v>
      </c>
      <c r="AY122" s="24" t="s">
        <v>130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24" t="s">
        <v>135</v>
      </c>
      <c r="BK122" s="206">
        <f>ROUND(I122*H122,2)</f>
        <v>0</v>
      </c>
      <c r="BL122" s="24" t="s">
        <v>148</v>
      </c>
      <c r="BM122" s="24" t="s">
        <v>211</v>
      </c>
    </row>
    <row r="123" spans="2:65" s="1" customFormat="1" ht="31.5" customHeight="1">
      <c r="B123" s="41"/>
      <c r="C123" s="195" t="s">
        <v>212</v>
      </c>
      <c r="D123" s="195" t="s">
        <v>137</v>
      </c>
      <c r="E123" s="196" t="s">
        <v>213</v>
      </c>
      <c r="F123" s="197" t="s">
        <v>214</v>
      </c>
      <c r="G123" s="198" t="s">
        <v>197</v>
      </c>
      <c r="H123" s="199">
        <v>10.707000000000001</v>
      </c>
      <c r="I123" s="200"/>
      <c r="J123" s="201">
        <f>ROUND(I123*H123,2)</f>
        <v>0</v>
      </c>
      <c r="K123" s="197" t="s">
        <v>21</v>
      </c>
      <c r="L123" s="61"/>
      <c r="M123" s="202" t="s">
        <v>21</v>
      </c>
      <c r="N123" s="203" t="s">
        <v>45</v>
      </c>
      <c r="O123" s="4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AR123" s="24" t="s">
        <v>148</v>
      </c>
      <c r="AT123" s="24" t="s">
        <v>137</v>
      </c>
      <c r="AU123" s="24" t="s">
        <v>148</v>
      </c>
      <c r="AY123" s="24" t="s">
        <v>130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24" t="s">
        <v>135</v>
      </c>
      <c r="BK123" s="206">
        <f>ROUND(I123*H123,2)</f>
        <v>0</v>
      </c>
      <c r="BL123" s="24" t="s">
        <v>148</v>
      </c>
      <c r="BM123" s="24" t="s">
        <v>215</v>
      </c>
    </row>
    <row r="124" spans="2:65" s="13" customFormat="1" ht="21.65" customHeight="1">
      <c r="B124" s="231"/>
      <c r="C124" s="232"/>
      <c r="D124" s="233" t="s">
        <v>72</v>
      </c>
      <c r="E124" s="233" t="s">
        <v>216</v>
      </c>
      <c r="F124" s="233" t="s">
        <v>217</v>
      </c>
      <c r="G124" s="232"/>
      <c r="H124" s="232"/>
      <c r="I124" s="234"/>
      <c r="J124" s="235">
        <f>BK124</f>
        <v>0</v>
      </c>
      <c r="K124" s="232"/>
      <c r="L124" s="236"/>
      <c r="M124" s="237"/>
      <c r="N124" s="238"/>
      <c r="O124" s="238"/>
      <c r="P124" s="239">
        <f>P125</f>
        <v>0</v>
      </c>
      <c r="Q124" s="238"/>
      <c r="R124" s="239">
        <f>R125</f>
        <v>0</v>
      </c>
      <c r="S124" s="238"/>
      <c r="T124" s="240">
        <f>T125</f>
        <v>0</v>
      </c>
      <c r="AR124" s="241" t="s">
        <v>81</v>
      </c>
      <c r="AT124" s="242" t="s">
        <v>72</v>
      </c>
      <c r="AU124" s="242" t="s">
        <v>143</v>
      </c>
      <c r="AY124" s="241" t="s">
        <v>130</v>
      </c>
      <c r="BK124" s="243">
        <f>BK125</f>
        <v>0</v>
      </c>
    </row>
    <row r="125" spans="2:65" s="1" customFormat="1" ht="22.5" customHeight="1">
      <c r="B125" s="41"/>
      <c r="C125" s="195" t="s">
        <v>218</v>
      </c>
      <c r="D125" s="195" t="s">
        <v>137</v>
      </c>
      <c r="E125" s="196" t="s">
        <v>219</v>
      </c>
      <c r="F125" s="197" t="s">
        <v>220</v>
      </c>
      <c r="G125" s="198" t="s">
        <v>221</v>
      </c>
      <c r="H125" s="199">
        <v>10</v>
      </c>
      <c r="I125" s="200"/>
      <c r="J125" s="201">
        <f>ROUND(I125*H125,2)</f>
        <v>0</v>
      </c>
      <c r="K125" s="197" t="s">
        <v>21</v>
      </c>
      <c r="L125" s="61"/>
      <c r="M125" s="202" t="s">
        <v>21</v>
      </c>
      <c r="N125" s="203" t="s">
        <v>45</v>
      </c>
      <c r="O125" s="4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AR125" s="24" t="s">
        <v>148</v>
      </c>
      <c r="AT125" s="24" t="s">
        <v>137</v>
      </c>
      <c r="AU125" s="24" t="s">
        <v>148</v>
      </c>
      <c r="AY125" s="24" t="s">
        <v>130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24" t="s">
        <v>135</v>
      </c>
      <c r="BK125" s="206">
        <f>ROUND(I125*H125,2)</f>
        <v>0</v>
      </c>
      <c r="BL125" s="24" t="s">
        <v>148</v>
      </c>
      <c r="BM125" s="24" t="s">
        <v>222</v>
      </c>
    </row>
    <row r="126" spans="2:65" s="10" customFormat="1" ht="37.4" customHeight="1">
      <c r="B126" s="176"/>
      <c r="C126" s="177"/>
      <c r="D126" s="178" t="s">
        <v>72</v>
      </c>
      <c r="E126" s="179" t="s">
        <v>223</v>
      </c>
      <c r="F126" s="179" t="s">
        <v>224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P127+P147+P151+P168+P179+P316+P325</f>
        <v>0</v>
      </c>
      <c r="Q126" s="184"/>
      <c r="R126" s="185">
        <f>R127+R147+R151+R168+R179+R316+R325</f>
        <v>0.17755599999999999</v>
      </c>
      <c r="S126" s="184"/>
      <c r="T126" s="186">
        <f>T127+T147+T151+T168+T179+T316+T325</f>
        <v>18.341918</v>
      </c>
      <c r="AR126" s="187" t="s">
        <v>135</v>
      </c>
      <c r="AT126" s="188" t="s">
        <v>72</v>
      </c>
      <c r="AU126" s="188" t="s">
        <v>73</v>
      </c>
      <c r="AY126" s="187" t="s">
        <v>130</v>
      </c>
      <c r="BK126" s="189">
        <f>BK127+BK147+BK151+BK168+BK179+BK316+BK325</f>
        <v>0</v>
      </c>
    </row>
    <row r="127" spans="2:65" s="10" customFormat="1" ht="19.95" customHeight="1">
      <c r="B127" s="176"/>
      <c r="C127" s="177"/>
      <c r="D127" s="192" t="s">
        <v>72</v>
      </c>
      <c r="E127" s="193" t="s">
        <v>225</v>
      </c>
      <c r="F127" s="193" t="s">
        <v>226</v>
      </c>
      <c r="G127" s="177"/>
      <c r="H127" s="177"/>
      <c r="I127" s="180"/>
      <c r="J127" s="194">
        <f>BK127</f>
        <v>0</v>
      </c>
      <c r="K127" s="177"/>
      <c r="L127" s="182"/>
      <c r="M127" s="183"/>
      <c r="N127" s="184"/>
      <c r="O127" s="184"/>
      <c r="P127" s="185">
        <f>SUM(P128:P146)</f>
        <v>0</v>
      </c>
      <c r="Q127" s="184"/>
      <c r="R127" s="185">
        <f>SUM(R128:R146)</f>
        <v>0</v>
      </c>
      <c r="S127" s="184"/>
      <c r="T127" s="186">
        <f>SUM(T128:T146)</f>
        <v>0</v>
      </c>
      <c r="AR127" s="187" t="s">
        <v>135</v>
      </c>
      <c r="AT127" s="188" t="s">
        <v>72</v>
      </c>
      <c r="AU127" s="188" t="s">
        <v>81</v>
      </c>
      <c r="AY127" s="187" t="s">
        <v>130</v>
      </c>
      <c r="BK127" s="189">
        <f>SUM(BK128:BK146)</f>
        <v>0</v>
      </c>
    </row>
    <row r="128" spans="2:65" s="1" customFormat="1" ht="31.5" customHeight="1">
      <c r="B128" s="41"/>
      <c r="C128" s="195" t="s">
        <v>227</v>
      </c>
      <c r="D128" s="195" t="s">
        <v>137</v>
      </c>
      <c r="E128" s="196" t="s">
        <v>228</v>
      </c>
      <c r="F128" s="197" t="s">
        <v>229</v>
      </c>
      <c r="G128" s="198" t="s">
        <v>140</v>
      </c>
      <c r="H128" s="199">
        <v>166.72</v>
      </c>
      <c r="I128" s="200"/>
      <c r="J128" s="201">
        <f>ROUND(I128*H128,2)</f>
        <v>0</v>
      </c>
      <c r="K128" s="197" t="s">
        <v>21</v>
      </c>
      <c r="L128" s="61"/>
      <c r="M128" s="202" t="s">
        <v>21</v>
      </c>
      <c r="N128" s="203" t="s">
        <v>45</v>
      </c>
      <c r="O128" s="4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AR128" s="24" t="s">
        <v>142</v>
      </c>
      <c r="AT128" s="24" t="s">
        <v>137</v>
      </c>
      <c r="AU128" s="24" t="s">
        <v>135</v>
      </c>
      <c r="AY128" s="24" t="s">
        <v>130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24" t="s">
        <v>135</v>
      </c>
      <c r="BK128" s="206">
        <f>ROUND(I128*H128,2)</f>
        <v>0</v>
      </c>
      <c r="BL128" s="24" t="s">
        <v>142</v>
      </c>
      <c r="BM128" s="24" t="s">
        <v>230</v>
      </c>
    </row>
    <row r="129" spans="2:65" s="14" customFormat="1" ht="10.75">
      <c r="B129" s="244"/>
      <c r="C129" s="245"/>
      <c r="D129" s="209" t="s">
        <v>145</v>
      </c>
      <c r="E129" s="246" t="s">
        <v>21</v>
      </c>
      <c r="F129" s="247" t="s">
        <v>231</v>
      </c>
      <c r="G129" s="245"/>
      <c r="H129" s="248" t="s">
        <v>21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145</v>
      </c>
      <c r="AU129" s="254" t="s">
        <v>135</v>
      </c>
      <c r="AV129" s="14" t="s">
        <v>81</v>
      </c>
      <c r="AW129" s="14" t="s">
        <v>37</v>
      </c>
      <c r="AX129" s="14" t="s">
        <v>73</v>
      </c>
      <c r="AY129" s="254" t="s">
        <v>130</v>
      </c>
    </row>
    <row r="130" spans="2:65" s="11" customFormat="1" ht="10.75">
      <c r="B130" s="207"/>
      <c r="C130" s="208"/>
      <c r="D130" s="209" t="s">
        <v>145</v>
      </c>
      <c r="E130" s="210" t="s">
        <v>21</v>
      </c>
      <c r="F130" s="211" t="s">
        <v>232</v>
      </c>
      <c r="G130" s="208"/>
      <c r="H130" s="212">
        <v>51.84</v>
      </c>
      <c r="I130" s="213"/>
      <c r="J130" s="208"/>
      <c r="K130" s="208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145</v>
      </c>
      <c r="AU130" s="218" t="s">
        <v>135</v>
      </c>
      <c r="AV130" s="11" t="s">
        <v>135</v>
      </c>
      <c r="AW130" s="11" t="s">
        <v>37</v>
      </c>
      <c r="AX130" s="11" t="s">
        <v>73</v>
      </c>
      <c r="AY130" s="218" t="s">
        <v>130</v>
      </c>
    </row>
    <row r="131" spans="2:65" s="11" customFormat="1" ht="10.75">
      <c r="B131" s="207"/>
      <c r="C131" s="208"/>
      <c r="D131" s="209" t="s">
        <v>145</v>
      </c>
      <c r="E131" s="210" t="s">
        <v>21</v>
      </c>
      <c r="F131" s="211" t="s">
        <v>233</v>
      </c>
      <c r="G131" s="208"/>
      <c r="H131" s="212">
        <v>114.88</v>
      </c>
      <c r="I131" s="213"/>
      <c r="J131" s="208"/>
      <c r="K131" s="208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145</v>
      </c>
      <c r="AU131" s="218" t="s">
        <v>135</v>
      </c>
      <c r="AV131" s="11" t="s">
        <v>135</v>
      </c>
      <c r="AW131" s="11" t="s">
        <v>37</v>
      </c>
      <c r="AX131" s="11" t="s">
        <v>73</v>
      </c>
      <c r="AY131" s="218" t="s">
        <v>130</v>
      </c>
    </row>
    <row r="132" spans="2:65" s="12" customFormat="1" ht="10.75">
      <c r="B132" s="219"/>
      <c r="C132" s="220"/>
      <c r="D132" s="221" t="s">
        <v>145</v>
      </c>
      <c r="E132" s="222" t="s">
        <v>21</v>
      </c>
      <c r="F132" s="223" t="s">
        <v>147</v>
      </c>
      <c r="G132" s="220"/>
      <c r="H132" s="224">
        <v>166.72</v>
      </c>
      <c r="I132" s="225"/>
      <c r="J132" s="220"/>
      <c r="K132" s="220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145</v>
      </c>
      <c r="AU132" s="230" t="s">
        <v>135</v>
      </c>
      <c r="AV132" s="12" t="s">
        <v>148</v>
      </c>
      <c r="AW132" s="12" t="s">
        <v>37</v>
      </c>
      <c r="AX132" s="12" t="s">
        <v>81</v>
      </c>
      <c r="AY132" s="230" t="s">
        <v>130</v>
      </c>
    </row>
    <row r="133" spans="2:65" s="1" customFormat="1" ht="22.5" customHeight="1">
      <c r="B133" s="41"/>
      <c r="C133" s="195" t="s">
        <v>234</v>
      </c>
      <c r="D133" s="195" t="s">
        <v>137</v>
      </c>
      <c r="E133" s="196" t="s">
        <v>235</v>
      </c>
      <c r="F133" s="197" t="s">
        <v>236</v>
      </c>
      <c r="G133" s="198" t="s">
        <v>140</v>
      </c>
      <c r="H133" s="199">
        <v>523.41399999999999</v>
      </c>
      <c r="I133" s="200"/>
      <c r="J133" s="201">
        <f>ROUND(I133*H133,2)</f>
        <v>0</v>
      </c>
      <c r="K133" s="197" t="s">
        <v>21</v>
      </c>
      <c r="L133" s="61"/>
      <c r="M133" s="202" t="s">
        <v>21</v>
      </c>
      <c r="N133" s="203" t="s">
        <v>45</v>
      </c>
      <c r="O133" s="4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AR133" s="24" t="s">
        <v>142</v>
      </c>
      <c r="AT133" s="24" t="s">
        <v>137</v>
      </c>
      <c r="AU133" s="24" t="s">
        <v>135</v>
      </c>
      <c r="AY133" s="24" t="s">
        <v>130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24" t="s">
        <v>135</v>
      </c>
      <c r="BK133" s="206">
        <f>ROUND(I133*H133,2)</f>
        <v>0</v>
      </c>
      <c r="BL133" s="24" t="s">
        <v>142</v>
      </c>
      <c r="BM133" s="24" t="s">
        <v>237</v>
      </c>
    </row>
    <row r="134" spans="2:65" s="14" customFormat="1" ht="10.75">
      <c r="B134" s="244"/>
      <c r="C134" s="245"/>
      <c r="D134" s="209" t="s">
        <v>145</v>
      </c>
      <c r="E134" s="246" t="s">
        <v>21</v>
      </c>
      <c r="F134" s="247" t="s">
        <v>238</v>
      </c>
      <c r="G134" s="245"/>
      <c r="H134" s="248" t="s">
        <v>21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145</v>
      </c>
      <c r="AU134" s="254" t="s">
        <v>135</v>
      </c>
      <c r="AV134" s="14" t="s">
        <v>81</v>
      </c>
      <c r="AW134" s="14" t="s">
        <v>37</v>
      </c>
      <c r="AX134" s="14" t="s">
        <v>73</v>
      </c>
      <c r="AY134" s="254" t="s">
        <v>130</v>
      </c>
    </row>
    <row r="135" spans="2:65" s="11" customFormat="1" ht="10.75">
      <c r="B135" s="207"/>
      <c r="C135" s="208"/>
      <c r="D135" s="209" t="s">
        <v>145</v>
      </c>
      <c r="E135" s="210" t="s">
        <v>21</v>
      </c>
      <c r="F135" s="211" t="s">
        <v>239</v>
      </c>
      <c r="G135" s="208"/>
      <c r="H135" s="212">
        <v>484.04</v>
      </c>
      <c r="I135" s="213"/>
      <c r="J135" s="208"/>
      <c r="K135" s="208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145</v>
      </c>
      <c r="AU135" s="218" t="s">
        <v>135</v>
      </c>
      <c r="AV135" s="11" t="s">
        <v>135</v>
      </c>
      <c r="AW135" s="11" t="s">
        <v>37</v>
      </c>
      <c r="AX135" s="11" t="s">
        <v>73</v>
      </c>
      <c r="AY135" s="218" t="s">
        <v>130</v>
      </c>
    </row>
    <row r="136" spans="2:65" s="14" customFormat="1" ht="10.75">
      <c r="B136" s="244"/>
      <c r="C136" s="245"/>
      <c r="D136" s="209" t="s">
        <v>145</v>
      </c>
      <c r="E136" s="246" t="s">
        <v>21</v>
      </c>
      <c r="F136" s="247" t="s">
        <v>240</v>
      </c>
      <c r="G136" s="245"/>
      <c r="H136" s="248" t="s">
        <v>21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145</v>
      </c>
      <c r="AU136" s="254" t="s">
        <v>135</v>
      </c>
      <c r="AV136" s="14" t="s">
        <v>81</v>
      </c>
      <c r="AW136" s="14" t="s">
        <v>37</v>
      </c>
      <c r="AX136" s="14" t="s">
        <v>73</v>
      </c>
      <c r="AY136" s="254" t="s">
        <v>130</v>
      </c>
    </row>
    <row r="137" spans="2:65" s="11" customFormat="1" ht="10.75">
      <c r="B137" s="207"/>
      <c r="C137" s="208"/>
      <c r="D137" s="209" t="s">
        <v>145</v>
      </c>
      <c r="E137" s="210" t="s">
        <v>21</v>
      </c>
      <c r="F137" s="211" t="s">
        <v>241</v>
      </c>
      <c r="G137" s="208"/>
      <c r="H137" s="212">
        <v>86.8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145</v>
      </c>
      <c r="AU137" s="218" t="s">
        <v>135</v>
      </c>
      <c r="AV137" s="11" t="s">
        <v>135</v>
      </c>
      <c r="AW137" s="11" t="s">
        <v>37</v>
      </c>
      <c r="AX137" s="11" t="s">
        <v>73</v>
      </c>
      <c r="AY137" s="218" t="s">
        <v>130</v>
      </c>
    </row>
    <row r="138" spans="2:65" s="14" customFormat="1" ht="10.75">
      <c r="B138" s="244"/>
      <c r="C138" s="245"/>
      <c r="D138" s="209" t="s">
        <v>145</v>
      </c>
      <c r="E138" s="246" t="s">
        <v>21</v>
      </c>
      <c r="F138" s="247" t="s">
        <v>242</v>
      </c>
      <c r="G138" s="245"/>
      <c r="H138" s="248" t="s">
        <v>21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145</v>
      </c>
      <c r="AU138" s="254" t="s">
        <v>135</v>
      </c>
      <c r="AV138" s="14" t="s">
        <v>81</v>
      </c>
      <c r="AW138" s="14" t="s">
        <v>37</v>
      </c>
      <c r="AX138" s="14" t="s">
        <v>73</v>
      </c>
      <c r="AY138" s="254" t="s">
        <v>130</v>
      </c>
    </row>
    <row r="139" spans="2:65" s="11" customFormat="1" ht="10.75">
      <c r="B139" s="207"/>
      <c r="C139" s="208"/>
      <c r="D139" s="209" t="s">
        <v>145</v>
      </c>
      <c r="E139" s="210" t="s">
        <v>21</v>
      </c>
      <c r="F139" s="211" t="s">
        <v>243</v>
      </c>
      <c r="G139" s="208"/>
      <c r="H139" s="212">
        <v>32.479999999999997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145</v>
      </c>
      <c r="AU139" s="218" t="s">
        <v>135</v>
      </c>
      <c r="AV139" s="11" t="s">
        <v>135</v>
      </c>
      <c r="AW139" s="11" t="s">
        <v>37</v>
      </c>
      <c r="AX139" s="11" t="s">
        <v>73</v>
      </c>
      <c r="AY139" s="218" t="s">
        <v>130</v>
      </c>
    </row>
    <row r="140" spans="2:65" s="14" customFormat="1" ht="10.75">
      <c r="B140" s="244"/>
      <c r="C140" s="245"/>
      <c r="D140" s="209" t="s">
        <v>145</v>
      </c>
      <c r="E140" s="246" t="s">
        <v>21</v>
      </c>
      <c r="F140" s="247" t="s">
        <v>244</v>
      </c>
      <c r="G140" s="245"/>
      <c r="H140" s="248" t="s">
        <v>21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145</v>
      </c>
      <c r="AU140" s="254" t="s">
        <v>135</v>
      </c>
      <c r="AV140" s="14" t="s">
        <v>81</v>
      </c>
      <c r="AW140" s="14" t="s">
        <v>37</v>
      </c>
      <c r="AX140" s="14" t="s">
        <v>73</v>
      </c>
      <c r="AY140" s="254" t="s">
        <v>130</v>
      </c>
    </row>
    <row r="141" spans="2:65" s="11" customFormat="1" ht="10.75">
      <c r="B141" s="207"/>
      <c r="C141" s="208"/>
      <c r="D141" s="209" t="s">
        <v>145</v>
      </c>
      <c r="E141" s="210" t="s">
        <v>21</v>
      </c>
      <c r="F141" s="211" t="s">
        <v>245</v>
      </c>
      <c r="G141" s="208"/>
      <c r="H141" s="212">
        <v>-65.12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145</v>
      </c>
      <c r="AU141" s="218" t="s">
        <v>135</v>
      </c>
      <c r="AV141" s="11" t="s">
        <v>135</v>
      </c>
      <c r="AW141" s="11" t="s">
        <v>37</v>
      </c>
      <c r="AX141" s="11" t="s">
        <v>73</v>
      </c>
      <c r="AY141" s="218" t="s">
        <v>130</v>
      </c>
    </row>
    <row r="142" spans="2:65" s="14" customFormat="1" ht="10.75">
      <c r="B142" s="244"/>
      <c r="C142" s="245"/>
      <c r="D142" s="209" t="s">
        <v>145</v>
      </c>
      <c r="E142" s="246" t="s">
        <v>21</v>
      </c>
      <c r="F142" s="247" t="s">
        <v>246</v>
      </c>
      <c r="G142" s="245"/>
      <c r="H142" s="248" t="s">
        <v>21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145</v>
      </c>
      <c r="AU142" s="254" t="s">
        <v>135</v>
      </c>
      <c r="AV142" s="14" t="s">
        <v>81</v>
      </c>
      <c r="AW142" s="14" t="s">
        <v>37</v>
      </c>
      <c r="AX142" s="14" t="s">
        <v>73</v>
      </c>
      <c r="AY142" s="254" t="s">
        <v>130</v>
      </c>
    </row>
    <row r="143" spans="2:65" s="11" customFormat="1" ht="10.75">
      <c r="B143" s="207"/>
      <c r="C143" s="208"/>
      <c r="D143" s="209" t="s">
        <v>145</v>
      </c>
      <c r="E143" s="210" t="s">
        <v>21</v>
      </c>
      <c r="F143" s="211" t="s">
        <v>247</v>
      </c>
      <c r="G143" s="208"/>
      <c r="H143" s="212">
        <v>-6.05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145</v>
      </c>
      <c r="AU143" s="218" t="s">
        <v>135</v>
      </c>
      <c r="AV143" s="11" t="s">
        <v>135</v>
      </c>
      <c r="AW143" s="11" t="s">
        <v>37</v>
      </c>
      <c r="AX143" s="11" t="s">
        <v>73</v>
      </c>
      <c r="AY143" s="218" t="s">
        <v>130</v>
      </c>
    </row>
    <row r="144" spans="2:65" s="14" customFormat="1" ht="10.75">
      <c r="B144" s="244"/>
      <c r="C144" s="245"/>
      <c r="D144" s="209" t="s">
        <v>145</v>
      </c>
      <c r="E144" s="246" t="s">
        <v>21</v>
      </c>
      <c r="F144" s="247" t="s">
        <v>248</v>
      </c>
      <c r="G144" s="245"/>
      <c r="H144" s="248" t="s">
        <v>21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145</v>
      </c>
      <c r="AU144" s="254" t="s">
        <v>135</v>
      </c>
      <c r="AV144" s="14" t="s">
        <v>81</v>
      </c>
      <c r="AW144" s="14" t="s">
        <v>37</v>
      </c>
      <c r="AX144" s="14" t="s">
        <v>73</v>
      </c>
      <c r="AY144" s="254" t="s">
        <v>130</v>
      </c>
    </row>
    <row r="145" spans="2:65" s="11" customFormat="1" ht="10.75">
      <c r="B145" s="207"/>
      <c r="C145" s="208"/>
      <c r="D145" s="209" t="s">
        <v>145</v>
      </c>
      <c r="E145" s="210" t="s">
        <v>21</v>
      </c>
      <c r="F145" s="211" t="s">
        <v>249</v>
      </c>
      <c r="G145" s="208"/>
      <c r="H145" s="212">
        <v>-8.7360000000000007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145</v>
      </c>
      <c r="AU145" s="218" t="s">
        <v>135</v>
      </c>
      <c r="AV145" s="11" t="s">
        <v>135</v>
      </c>
      <c r="AW145" s="11" t="s">
        <v>37</v>
      </c>
      <c r="AX145" s="11" t="s">
        <v>73</v>
      </c>
      <c r="AY145" s="218" t="s">
        <v>130</v>
      </c>
    </row>
    <row r="146" spans="2:65" s="12" customFormat="1" ht="10.75">
      <c r="B146" s="219"/>
      <c r="C146" s="220"/>
      <c r="D146" s="209" t="s">
        <v>145</v>
      </c>
      <c r="E146" s="255" t="s">
        <v>21</v>
      </c>
      <c r="F146" s="256" t="s">
        <v>147</v>
      </c>
      <c r="G146" s="220"/>
      <c r="H146" s="257">
        <v>523.41399999999999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145</v>
      </c>
      <c r="AU146" s="230" t="s">
        <v>135</v>
      </c>
      <c r="AV146" s="12" t="s">
        <v>148</v>
      </c>
      <c r="AW146" s="12" t="s">
        <v>37</v>
      </c>
      <c r="AX146" s="12" t="s">
        <v>81</v>
      </c>
      <c r="AY146" s="230" t="s">
        <v>130</v>
      </c>
    </row>
    <row r="147" spans="2:65" s="10" customFormat="1" ht="29.9" customHeight="1">
      <c r="B147" s="176"/>
      <c r="C147" s="177"/>
      <c r="D147" s="192" t="s">
        <v>72</v>
      </c>
      <c r="E147" s="193" t="s">
        <v>250</v>
      </c>
      <c r="F147" s="193" t="s">
        <v>251</v>
      </c>
      <c r="G147" s="177"/>
      <c r="H147" s="177"/>
      <c r="I147" s="180"/>
      <c r="J147" s="194">
        <f>BK147</f>
        <v>0</v>
      </c>
      <c r="K147" s="177"/>
      <c r="L147" s="182"/>
      <c r="M147" s="183"/>
      <c r="N147" s="184"/>
      <c r="O147" s="184"/>
      <c r="P147" s="185">
        <f>SUM(P148:P150)</f>
        <v>0</v>
      </c>
      <c r="Q147" s="184"/>
      <c r="R147" s="185">
        <f>SUM(R148:R150)</f>
        <v>0</v>
      </c>
      <c r="S147" s="184"/>
      <c r="T147" s="186">
        <f>SUM(T148:T150)</f>
        <v>0</v>
      </c>
      <c r="AR147" s="187" t="s">
        <v>135</v>
      </c>
      <c r="AT147" s="188" t="s">
        <v>72</v>
      </c>
      <c r="AU147" s="188" t="s">
        <v>81</v>
      </c>
      <c r="AY147" s="187" t="s">
        <v>130</v>
      </c>
      <c r="BK147" s="189">
        <f>SUM(BK148:BK150)</f>
        <v>0</v>
      </c>
    </row>
    <row r="148" spans="2:65" s="1" customFormat="1" ht="31.5" customHeight="1">
      <c r="B148" s="41"/>
      <c r="C148" s="195" t="s">
        <v>133</v>
      </c>
      <c r="D148" s="195" t="s">
        <v>137</v>
      </c>
      <c r="E148" s="196" t="s">
        <v>252</v>
      </c>
      <c r="F148" s="197" t="s">
        <v>253</v>
      </c>
      <c r="G148" s="198" t="s">
        <v>254</v>
      </c>
      <c r="H148" s="199">
        <v>1</v>
      </c>
      <c r="I148" s="200"/>
      <c r="J148" s="201">
        <f>ROUND(I148*H148,2)</f>
        <v>0</v>
      </c>
      <c r="K148" s="197" t="s">
        <v>21</v>
      </c>
      <c r="L148" s="61"/>
      <c r="M148" s="202" t="s">
        <v>21</v>
      </c>
      <c r="N148" s="203" t="s">
        <v>45</v>
      </c>
      <c r="O148" s="4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AR148" s="24" t="s">
        <v>142</v>
      </c>
      <c r="AT148" s="24" t="s">
        <v>137</v>
      </c>
      <c r="AU148" s="24" t="s">
        <v>135</v>
      </c>
      <c r="AY148" s="24" t="s">
        <v>130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24" t="s">
        <v>135</v>
      </c>
      <c r="BK148" s="206">
        <f>ROUND(I148*H148,2)</f>
        <v>0</v>
      </c>
      <c r="BL148" s="24" t="s">
        <v>142</v>
      </c>
      <c r="BM148" s="24" t="s">
        <v>255</v>
      </c>
    </row>
    <row r="149" spans="2:65" s="1" customFormat="1" ht="22.5" customHeight="1">
      <c r="B149" s="41"/>
      <c r="C149" s="195" t="s">
        <v>256</v>
      </c>
      <c r="D149" s="195" t="s">
        <v>137</v>
      </c>
      <c r="E149" s="196" t="s">
        <v>257</v>
      </c>
      <c r="F149" s="197" t="s">
        <v>258</v>
      </c>
      <c r="G149" s="198" t="s">
        <v>254</v>
      </c>
      <c r="H149" s="199">
        <v>1</v>
      </c>
      <c r="I149" s="200"/>
      <c r="J149" s="201">
        <f>ROUND(I149*H149,2)</f>
        <v>0</v>
      </c>
      <c r="K149" s="197" t="s">
        <v>21</v>
      </c>
      <c r="L149" s="61"/>
      <c r="M149" s="202" t="s">
        <v>21</v>
      </c>
      <c r="N149" s="203" t="s">
        <v>45</v>
      </c>
      <c r="O149" s="42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AR149" s="24" t="s">
        <v>142</v>
      </c>
      <c r="AT149" s="24" t="s">
        <v>137</v>
      </c>
      <c r="AU149" s="24" t="s">
        <v>135</v>
      </c>
      <c r="AY149" s="24" t="s">
        <v>130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24" t="s">
        <v>135</v>
      </c>
      <c r="BK149" s="206">
        <f>ROUND(I149*H149,2)</f>
        <v>0</v>
      </c>
      <c r="BL149" s="24" t="s">
        <v>142</v>
      </c>
      <c r="BM149" s="24" t="s">
        <v>259</v>
      </c>
    </row>
    <row r="150" spans="2:65" s="1" customFormat="1" ht="31.5" customHeight="1">
      <c r="B150" s="41"/>
      <c r="C150" s="195" t="s">
        <v>260</v>
      </c>
      <c r="D150" s="195" t="s">
        <v>137</v>
      </c>
      <c r="E150" s="196" t="s">
        <v>261</v>
      </c>
      <c r="F150" s="197" t="s">
        <v>262</v>
      </c>
      <c r="G150" s="198" t="s">
        <v>263</v>
      </c>
      <c r="H150" s="258"/>
      <c r="I150" s="200"/>
      <c r="J150" s="201">
        <f>ROUND(I150*H150,2)</f>
        <v>0</v>
      </c>
      <c r="K150" s="197" t="s">
        <v>141</v>
      </c>
      <c r="L150" s="61"/>
      <c r="M150" s="202" t="s">
        <v>21</v>
      </c>
      <c r="N150" s="203" t="s">
        <v>45</v>
      </c>
      <c r="O150" s="42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AR150" s="24" t="s">
        <v>142</v>
      </c>
      <c r="AT150" s="24" t="s">
        <v>137</v>
      </c>
      <c r="AU150" s="24" t="s">
        <v>135</v>
      </c>
      <c r="AY150" s="24" t="s">
        <v>130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24" t="s">
        <v>135</v>
      </c>
      <c r="BK150" s="206">
        <f>ROUND(I150*H150,2)</f>
        <v>0</v>
      </c>
      <c r="BL150" s="24" t="s">
        <v>142</v>
      </c>
      <c r="BM150" s="24" t="s">
        <v>264</v>
      </c>
    </row>
    <row r="151" spans="2:65" s="10" customFormat="1" ht="29.9" customHeight="1">
      <c r="B151" s="176"/>
      <c r="C151" s="177"/>
      <c r="D151" s="192" t="s">
        <v>72</v>
      </c>
      <c r="E151" s="193" t="s">
        <v>265</v>
      </c>
      <c r="F151" s="193" t="s">
        <v>266</v>
      </c>
      <c r="G151" s="177"/>
      <c r="H151" s="177"/>
      <c r="I151" s="180"/>
      <c r="J151" s="194">
        <f>BK151</f>
        <v>0</v>
      </c>
      <c r="K151" s="177"/>
      <c r="L151" s="182"/>
      <c r="M151" s="183"/>
      <c r="N151" s="184"/>
      <c r="O151" s="184"/>
      <c r="P151" s="185">
        <f>SUM(P152:P167)</f>
        <v>0</v>
      </c>
      <c r="Q151" s="184"/>
      <c r="R151" s="185">
        <f>SUM(R152:R167)</f>
        <v>0</v>
      </c>
      <c r="S151" s="184"/>
      <c r="T151" s="186">
        <f>SUM(T152:T167)</f>
        <v>10.35201</v>
      </c>
      <c r="AR151" s="187" t="s">
        <v>135</v>
      </c>
      <c r="AT151" s="188" t="s">
        <v>72</v>
      </c>
      <c r="AU151" s="188" t="s">
        <v>81</v>
      </c>
      <c r="AY151" s="187" t="s">
        <v>130</v>
      </c>
      <c r="BK151" s="189">
        <f>SUM(BK152:BK167)</f>
        <v>0</v>
      </c>
    </row>
    <row r="152" spans="2:65" s="1" customFormat="1" ht="31.5" customHeight="1">
      <c r="B152" s="41"/>
      <c r="C152" s="195" t="s">
        <v>267</v>
      </c>
      <c r="D152" s="195" t="s">
        <v>137</v>
      </c>
      <c r="E152" s="196" t="s">
        <v>268</v>
      </c>
      <c r="F152" s="197" t="s">
        <v>269</v>
      </c>
      <c r="G152" s="198" t="s">
        <v>140</v>
      </c>
      <c r="H152" s="199">
        <v>690.13400000000001</v>
      </c>
      <c r="I152" s="200"/>
      <c r="J152" s="201">
        <f>ROUND(I152*H152,2)</f>
        <v>0</v>
      </c>
      <c r="K152" s="197" t="s">
        <v>141</v>
      </c>
      <c r="L152" s="61"/>
      <c r="M152" s="202" t="s">
        <v>21</v>
      </c>
      <c r="N152" s="203" t="s">
        <v>45</v>
      </c>
      <c r="O152" s="42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AR152" s="24" t="s">
        <v>142</v>
      </c>
      <c r="AT152" s="24" t="s">
        <v>137</v>
      </c>
      <c r="AU152" s="24" t="s">
        <v>135</v>
      </c>
      <c r="AY152" s="24" t="s">
        <v>130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24" t="s">
        <v>135</v>
      </c>
      <c r="BK152" s="206">
        <f>ROUND(I152*H152,2)</f>
        <v>0</v>
      </c>
      <c r="BL152" s="24" t="s">
        <v>142</v>
      </c>
      <c r="BM152" s="24" t="s">
        <v>270</v>
      </c>
    </row>
    <row r="153" spans="2:65" s="11" customFormat="1" ht="10.75">
      <c r="B153" s="207"/>
      <c r="C153" s="208"/>
      <c r="D153" s="209" t="s">
        <v>145</v>
      </c>
      <c r="E153" s="210" t="s">
        <v>21</v>
      </c>
      <c r="F153" s="211" t="s">
        <v>271</v>
      </c>
      <c r="G153" s="208"/>
      <c r="H153" s="212">
        <v>690.13400000000001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145</v>
      </c>
      <c r="AU153" s="218" t="s">
        <v>135</v>
      </c>
      <c r="AV153" s="11" t="s">
        <v>135</v>
      </c>
      <c r="AW153" s="11" t="s">
        <v>37</v>
      </c>
      <c r="AX153" s="11" t="s">
        <v>73</v>
      </c>
      <c r="AY153" s="218" t="s">
        <v>130</v>
      </c>
    </row>
    <row r="154" spans="2:65" s="12" customFormat="1" ht="10.75">
      <c r="B154" s="219"/>
      <c r="C154" s="220"/>
      <c r="D154" s="221" t="s">
        <v>145</v>
      </c>
      <c r="E154" s="222" t="s">
        <v>21</v>
      </c>
      <c r="F154" s="223" t="s">
        <v>147</v>
      </c>
      <c r="G154" s="220"/>
      <c r="H154" s="224">
        <v>690.13400000000001</v>
      </c>
      <c r="I154" s="225"/>
      <c r="J154" s="220"/>
      <c r="K154" s="220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145</v>
      </c>
      <c r="AU154" s="230" t="s">
        <v>135</v>
      </c>
      <c r="AV154" s="12" t="s">
        <v>148</v>
      </c>
      <c r="AW154" s="12" t="s">
        <v>37</v>
      </c>
      <c r="AX154" s="12" t="s">
        <v>81</v>
      </c>
      <c r="AY154" s="230" t="s">
        <v>130</v>
      </c>
    </row>
    <row r="155" spans="2:65" s="1" customFormat="1" ht="22.5" customHeight="1">
      <c r="B155" s="41"/>
      <c r="C155" s="259" t="s">
        <v>272</v>
      </c>
      <c r="D155" s="259" t="s">
        <v>273</v>
      </c>
      <c r="E155" s="260" t="s">
        <v>274</v>
      </c>
      <c r="F155" s="261" t="s">
        <v>275</v>
      </c>
      <c r="G155" s="262" t="s">
        <v>276</v>
      </c>
      <c r="H155" s="263">
        <v>2.7330000000000001</v>
      </c>
      <c r="I155" s="264"/>
      <c r="J155" s="265">
        <f>ROUND(I155*H155,2)</f>
        <v>0</v>
      </c>
      <c r="K155" s="261" t="s">
        <v>21</v>
      </c>
      <c r="L155" s="266"/>
      <c r="M155" s="267" t="s">
        <v>21</v>
      </c>
      <c r="N155" s="268" t="s">
        <v>45</v>
      </c>
      <c r="O155" s="42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AR155" s="24" t="s">
        <v>277</v>
      </c>
      <c r="AT155" s="24" t="s">
        <v>273</v>
      </c>
      <c r="AU155" s="24" t="s">
        <v>135</v>
      </c>
      <c r="AY155" s="24" t="s">
        <v>130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24" t="s">
        <v>135</v>
      </c>
      <c r="BK155" s="206">
        <f>ROUND(I155*H155,2)</f>
        <v>0</v>
      </c>
      <c r="BL155" s="24" t="s">
        <v>142</v>
      </c>
      <c r="BM155" s="24" t="s">
        <v>278</v>
      </c>
    </row>
    <row r="156" spans="2:65" s="11" customFormat="1" ht="10.75">
      <c r="B156" s="207"/>
      <c r="C156" s="208"/>
      <c r="D156" s="209" t="s">
        <v>145</v>
      </c>
      <c r="E156" s="210" t="s">
        <v>21</v>
      </c>
      <c r="F156" s="211" t="s">
        <v>279</v>
      </c>
      <c r="G156" s="208"/>
      <c r="H156" s="212">
        <v>2.7330000000000001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145</v>
      </c>
      <c r="AU156" s="218" t="s">
        <v>135</v>
      </c>
      <c r="AV156" s="11" t="s">
        <v>135</v>
      </c>
      <c r="AW156" s="11" t="s">
        <v>37</v>
      </c>
      <c r="AX156" s="11" t="s">
        <v>73</v>
      </c>
      <c r="AY156" s="218" t="s">
        <v>130</v>
      </c>
    </row>
    <row r="157" spans="2:65" s="12" customFormat="1" ht="10.75">
      <c r="B157" s="219"/>
      <c r="C157" s="220"/>
      <c r="D157" s="221" t="s">
        <v>145</v>
      </c>
      <c r="E157" s="222" t="s">
        <v>21</v>
      </c>
      <c r="F157" s="223" t="s">
        <v>147</v>
      </c>
      <c r="G157" s="220"/>
      <c r="H157" s="224">
        <v>2.7330000000000001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145</v>
      </c>
      <c r="AU157" s="230" t="s">
        <v>135</v>
      </c>
      <c r="AV157" s="12" t="s">
        <v>148</v>
      </c>
      <c r="AW157" s="12" t="s">
        <v>37</v>
      </c>
      <c r="AX157" s="12" t="s">
        <v>81</v>
      </c>
      <c r="AY157" s="230" t="s">
        <v>130</v>
      </c>
    </row>
    <row r="158" spans="2:65" s="1" customFormat="1" ht="31.5" customHeight="1">
      <c r="B158" s="41"/>
      <c r="C158" s="195" t="s">
        <v>280</v>
      </c>
      <c r="D158" s="195" t="s">
        <v>137</v>
      </c>
      <c r="E158" s="196" t="s">
        <v>281</v>
      </c>
      <c r="F158" s="197" t="s">
        <v>282</v>
      </c>
      <c r="G158" s="198" t="s">
        <v>140</v>
      </c>
      <c r="H158" s="199">
        <v>690.13400000000001</v>
      </c>
      <c r="I158" s="200"/>
      <c r="J158" s="201">
        <f>ROUND(I158*H158,2)</f>
        <v>0</v>
      </c>
      <c r="K158" s="197" t="s">
        <v>21</v>
      </c>
      <c r="L158" s="61"/>
      <c r="M158" s="202" t="s">
        <v>21</v>
      </c>
      <c r="N158" s="203" t="s">
        <v>45</v>
      </c>
      <c r="O158" s="42"/>
      <c r="P158" s="204">
        <f>O158*H158</f>
        <v>0</v>
      </c>
      <c r="Q158" s="204">
        <v>0</v>
      </c>
      <c r="R158" s="204">
        <f>Q158*H158</f>
        <v>0</v>
      </c>
      <c r="S158" s="204">
        <v>1.4999999999999999E-2</v>
      </c>
      <c r="T158" s="205">
        <f>S158*H158</f>
        <v>10.35201</v>
      </c>
      <c r="AR158" s="24" t="s">
        <v>142</v>
      </c>
      <c r="AT158" s="24" t="s">
        <v>137</v>
      </c>
      <c r="AU158" s="24" t="s">
        <v>135</v>
      </c>
      <c r="AY158" s="24" t="s">
        <v>130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24" t="s">
        <v>135</v>
      </c>
      <c r="BK158" s="206">
        <f>ROUND(I158*H158,2)</f>
        <v>0</v>
      </c>
      <c r="BL158" s="24" t="s">
        <v>142</v>
      </c>
      <c r="BM158" s="24" t="s">
        <v>283</v>
      </c>
    </row>
    <row r="159" spans="2:65" s="11" customFormat="1" ht="10.75">
      <c r="B159" s="207"/>
      <c r="C159" s="208"/>
      <c r="D159" s="209" t="s">
        <v>145</v>
      </c>
      <c r="E159" s="210" t="s">
        <v>21</v>
      </c>
      <c r="F159" s="211" t="s">
        <v>284</v>
      </c>
      <c r="G159" s="208"/>
      <c r="H159" s="212">
        <v>690.13400000000001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145</v>
      </c>
      <c r="AU159" s="218" t="s">
        <v>135</v>
      </c>
      <c r="AV159" s="11" t="s">
        <v>135</v>
      </c>
      <c r="AW159" s="11" t="s">
        <v>37</v>
      </c>
      <c r="AX159" s="11" t="s">
        <v>73</v>
      </c>
      <c r="AY159" s="218" t="s">
        <v>130</v>
      </c>
    </row>
    <row r="160" spans="2:65" s="12" customFormat="1" ht="10.75">
      <c r="B160" s="219"/>
      <c r="C160" s="220"/>
      <c r="D160" s="221" t="s">
        <v>145</v>
      </c>
      <c r="E160" s="222" t="s">
        <v>21</v>
      </c>
      <c r="F160" s="223" t="s">
        <v>147</v>
      </c>
      <c r="G160" s="220"/>
      <c r="H160" s="224">
        <v>690.13400000000001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145</v>
      </c>
      <c r="AU160" s="230" t="s">
        <v>135</v>
      </c>
      <c r="AV160" s="12" t="s">
        <v>148</v>
      </c>
      <c r="AW160" s="12" t="s">
        <v>37</v>
      </c>
      <c r="AX160" s="12" t="s">
        <v>81</v>
      </c>
      <c r="AY160" s="230" t="s">
        <v>130</v>
      </c>
    </row>
    <row r="161" spans="2:65" s="1" customFormat="1" ht="22.5" customHeight="1">
      <c r="B161" s="41"/>
      <c r="C161" s="195" t="s">
        <v>285</v>
      </c>
      <c r="D161" s="195" t="s">
        <v>137</v>
      </c>
      <c r="E161" s="196" t="s">
        <v>286</v>
      </c>
      <c r="F161" s="197" t="s">
        <v>287</v>
      </c>
      <c r="G161" s="198" t="s">
        <v>178</v>
      </c>
      <c r="H161" s="199">
        <v>937</v>
      </c>
      <c r="I161" s="200"/>
      <c r="J161" s="201">
        <f>ROUND(I161*H161,2)</f>
        <v>0</v>
      </c>
      <c r="K161" s="197" t="s">
        <v>141</v>
      </c>
      <c r="L161" s="61"/>
      <c r="M161" s="202" t="s">
        <v>21</v>
      </c>
      <c r="N161" s="203" t="s">
        <v>45</v>
      </c>
      <c r="O161" s="4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AR161" s="24" t="s">
        <v>142</v>
      </c>
      <c r="AT161" s="24" t="s">
        <v>137</v>
      </c>
      <c r="AU161" s="24" t="s">
        <v>135</v>
      </c>
      <c r="AY161" s="24" t="s">
        <v>130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24" t="s">
        <v>135</v>
      </c>
      <c r="BK161" s="206">
        <f>ROUND(I161*H161,2)</f>
        <v>0</v>
      </c>
      <c r="BL161" s="24" t="s">
        <v>142</v>
      </c>
      <c r="BM161" s="24" t="s">
        <v>288</v>
      </c>
    </row>
    <row r="162" spans="2:65" s="11" customFormat="1" ht="10.75">
      <c r="B162" s="207"/>
      <c r="C162" s="208"/>
      <c r="D162" s="209" t="s">
        <v>145</v>
      </c>
      <c r="E162" s="210" t="s">
        <v>21</v>
      </c>
      <c r="F162" s="211" t="s">
        <v>289</v>
      </c>
      <c r="G162" s="208"/>
      <c r="H162" s="212">
        <v>937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145</v>
      </c>
      <c r="AU162" s="218" t="s">
        <v>135</v>
      </c>
      <c r="AV162" s="11" t="s">
        <v>135</v>
      </c>
      <c r="AW162" s="11" t="s">
        <v>37</v>
      </c>
      <c r="AX162" s="11" t="s">
        <v>73</v>
      </c>
      <c r="AY162" s="218" t="s">
        <v>130</v>
      </c>
    </row>
    <row r="163" spans="2:65" s="12" customFormat="1" ht="10.75">
      <c r="B163" s="219"/>
      <c r="C163" s="220"/>
      <c r="D163" s="221" t="s">
        <v>145</v>
      </c>
      <c r="E163" s="222" t="s">
        <v>21</v>
      </c>
      <c r="F163" s="223" t="s">
        <v>147</v>
      </c>
      <c r="G163" s="220"/>
      <c r="H163" s="224">
        <v>937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145</v>
      </c>
      <c r="AU163" s="230" t="s">
        <v>135</v>
      </c>
      <c r="AV163" s="12" t="s">
        <v>148</v>
      </c>
      <c r="AW163" s="12" t="s">
        <v>37</v>
      </c>
      <c r="AX163" s="12" t="s">
        <v>81</v>
      </c>
      <c r="AY163" s="230" t="s">
        <v>130</v>
      </c>
    </row>
    <row r="164" spans="2:65" s="1" customFormat="1" ht="22.5" customHeight="1">
      <c r="B164" s="41"/>
      <c r="C164" s="259" t="s">
        <v>290</v>
      </c>
      <c r="D164" s="259" t="s">
        <v>273</v>
      </c>
      <c r="E164" s="260" t="s">
        <v>291</v>
      </c>
      <c r="F164" s="261" t="s">
        <v>292</v>
      </c>
      <c r="G164" s="262" t="s">
        <v>276</v>
      </c>
      <c r="H164" s="263">
        <v>3.7109999999999999</v>
      </c>
      <c r="I164" s="264"/>
      <c r="J164" s="265">
        <f>ROUND(I164*H164,2)</f>
        <v>0</v>
      </c>
      <c r="K164" s="261" t="s">
        <v>21</v>
      </c>
      <c r="L164" s="266"/>
      <c r="M164" s="267" t="s">
        <v>21</v>
      </c>
      <c r="N164" s="268" t="s">
        <v>45</v>
      </c>
      <c r="O164" s="4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AR164" s="24" t="s">
        <v>277</v>
      </c>
      <c r="AT164" s="24" t="s">
        <v>273</v>
      </c>
      <c r="AU164" s="24" t="s">
        <v>135</v>
      </c>
      <c r="AY164" s="24" t="s">
        <v>130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24" t="s">
        <v>135</v>
      </c>
      <c r="BK164" s="206">
        <f>ROUND(I164*H164,2)</f>
        <v>0</v>
      </c>
      <c r="BL164" s="24" t="s">
        <v>142</v>
      </c>
      <c r="BM164" s="24" t="s">
        <v>293</v>
      </c>
    </row>
    <row r="165" spans="2:65" s="11" customFormat="1" ht="10.75">
      <c r="B165" s="207"/>
      <c r="C165" s="208"/>
      <c r="D165" s="209" t="s">
        <v>145</v>
      </c>
      <c r="E165" s="210" t="s">
        <v>21</v>
      </c>
      <c r="F165" s="211" t="s">
        <v>294</v>
      </c>
      <c r="G165" s="208"/>
      <c r="H165" s="212">
        <v>3.7109999999999999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145</v>
      </c>
      <c r="AU165" s="218" t="s">
        <v>135</v>
      </c>
      <c r="AV165" s="11" t="s">
        <v>135</v>
      </c>
      <c r="AW165" s="11" t="s">
        <v>37</v>
      </c>
      <c r="AX165" s="11" t="s">
        <v>73</v>
      </c>
      <c r="AY165" s="218" t="s">
        <v>130</v>
      </c>
    </row>
    <row r="166" spans="2:65" s="12" customFormat="1" ht="10.75">
      <c r="B166" s="219"/>
      <c r="C166" s="220"/>
      <c r="D166" s="221" t="s">
        <v>145</v>
      </c>
      <c r="E166" s="222" t="s">
        <v>21</v>
      </c>
      <c r="F166" s="223" t="s">
        <v>147</v>
      </c>
      <c r="G166" s="220"/>
      <c r="H166" s="224">
        <v>3.7109999999999999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145</v>
      </c>
      <c r="AU166" s="230" t="s">
        <v>135</v>
      </c>
      <c r="AV166" s="12" t="s">
        <v>148</v>
      </c>
      <c r="AW166" s="12" t="s">
        <v>37</v>
      </c>
      <c r="AX166" s="12" t="s">
        <v>81</v>
      </c>
      <c r="AY166" s="230" t="s">
        <v>130</v>
      </c>
    </row>
    <row r="167" spans="2:65" s="1" customFormat="1" ht="31.5" customHeight="1">
      <c r="B167" s="41"/>
      <c r="C167" s="195" t="s">
        <v>295</v>
      </c>
      <c r="D167" s="195" t="s">
        <v>137</v>
      </c>
      <c r="E167" s="196" t="s">
        <v>296</v>
      </c>
      <c r="F167" s="197" t="s">
        <v>297</v>
      </c>
      <c r="G167" s="198" t="s">
        <v>263</v>
      </c>
      <c r="H167" s="258"/>
      <c r="I167" s="200"/>
      <c r="J167" s="201">
        <f>ROUND(I167*H167,2)</f>
        <v>0</v>
      </c>
      <c r="K167" s="197" t="s">
        <v>141</v>
      </c>
      <c r="L167" s="61"/>
      <c r="M167" s="202" t="s">
        <v>21</v>
      </c>
      <c r="N167" s="203" t="s">
        <v>45</v>
      </c>
      <c r="O167" s="4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AR167" s="24" t="s">
        <v>142</v>
      </c>
      <c r="AT167" s="24" t="s">
        <v>137</v>
      </c>
      <c r="AU167" s="24" t="s">
        <v>135</v>
      </c>
      <c r="AY167" s="24" t="s">
        <v>130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24" t="s">
        <v>135</v>
      </c>
      <c r="BK167" s="206">
        <f>ROUND(I167*H167,2)</f>
        <v>0</v>
      </c>
      <c r="BL167" s="24" t="s">
        <v>142</v>
      </c>
      <c r="BM167" s="24" t="s">
        <v>298</v>
      </c>
    </row>
    <row r="168" spans="2:65" s="10" customFormat="1" ht="29.9" customHeight="1">
      <c r="B168" s="176"/>
      <c r="C168" s="177"/>
      <c r="D168" s="192" t="s">
        <v>72</v>
      </c>
      <c r="E168" s="193" t="s">
        <v>299</v>
      </c>
      <c r="F168" s="193" t="s">
        <v>300</v>
      </c>
      <c r="G168" s="177"/>
      <c r="H168" s="177"/>
      <c r="I168" s="180"/>
      <c r="J168" s="194">
        <f>BK168</f>
        <v>0</v>
      </c>
      <c r="K168" s="177"/>
      <c r="L168" s="182"/>
      <c r="M168" s="183"/>
      <c r="N168" s="184"/>
      <c r="O168" s="184"/>
      <c r="P168" s="185">
        <f>SUM(P169:P178)</f>
        <v>0</v>
      </c>
      <c r="Q168" s="184"/>
      <c r="R168" s="185">
        <f>SUM(R169:R178)</f>
        <v>0</v>
      </c>
      <c r="S168" s="184"/>
      <c r="T168" s="186">
        <f>SUM(T169:T178)</f>
        <v>0.39852799999999999</v>
      </c>
      <c r="AR168" s="187" t="s">
        <v>135</v>
      </c>
      <c r="AT168" s="188" t="s">
        <v>72</v>
      </c>
      <c r="AU168" s="188" t="s">
        <v>81</v>
      </c>
      <c r="AY168" s="187" t="s">
        <v>130</v>
      </c>
      <c r="BK168" s="189">
        <f>SUM(BK169:BK178)</f>
        <v>0</v>
      </c>
    </row>
    <row r="169" spans="2:65" s="1" customFormat="1" ht="22.5" customHeight="1">
      <c r="B169" s="41"/>
      <c r="C169" s="195" t="s">
        <v>301</v>
      </c>
      <c r="D169" s="195" t="s">
        <v>137</v>
      </c>
      <c r="E169" s="196" t="s">
        <v>302</v>
      </c>
      <c r="F169" s="197" t="s">
        <v>303</v>
      </c>
      <c r="G169" s="198" t="s">
        <v>140</v>
      </c>
      <c r="H169" s="199">
        <v>34.4</v>
      </c>
      <c r="I169" s="200"/>
      <c r="J169" s="201">
        <f>ROUND(I169*H169,2)</f>
        <v>0</v>
      </c>
      <c r="K169" s="197" t="s">
        <v>21</v>
      </c>
      <c r="L169" s="61"/>
      <c r="M169" s="202" t="s">
        <v>21</v>
      </c>
      <c r="N169" s="203" t="s">
        <v>45</v>
      </c>
      <c r="O169" s="42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AR169" s="24" t="s">
        <v>142</v>
      </c>
      <c r="AT169" s="24" t="s">
        <v>137</v>
      </c>
      <c r="AU169" s="24" t="s">
        <v>135</v>
      </c>
      <c r="AY169" s="24" t="s">
        <v>130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24" t="s">
        <v>135</v>
      </c>
      <c r="BK169" s="206">
        <f>ROUND(I169*H169,2)</f>
        <v>0</v>
      </c>
      <c r="BL169" s="24" t="s">
        <v>142</v>
      </c>
      <c r="BM169" s="24" t="s">
        <v>304</v>
      </c>
    </row>
    <row r="170" spans="2:65" s="11" customFormat="1" ht="10.75">
      <c r="B170" s="207"/>
      <c r="C170" s="208"/>
      <c r="D170" s="209" t="s">
        <v>145</v>
      </c>
      <c r="E170" s="210" t="s">
        <v>21</v>
      </c>
      <c r="F170" s="211" t="s">
        <v>305</v>
      </c>
      <c r="G170" s="208"/>
      <c r="H170" s="212">
        <v>34.4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145</v>
      </c>
      <c r="AU170" s="218" t="s">
        <v>135</v>
      </c>
      <c r="AV170" s="11" t="s">
        <v>135</v>
      </c>
      <c r="AW170" s="11" t="s">
        <v>37</v>
      </c>
      <c r="AX170" s="11" t="s">
        <v>73</v>
      </c>
      <c r="AY170" s="218" t="s">
        <v>130</v>
      </c>
    </row>
    <row r="171" spans="2:65" s="12" customFormat="1" ht="10.75">
      <c r="B171" s="219"/>
      <c r="C171" s="220"/>
      <c r="D171" s="221" t="s">
        <v>145</v>
      </c>
      <c r="E171" s="222" t="s">
        <v>21</v>
      </c>
      <c r="F171" s="223" t="s">
        <v>147</v>
      </c>
      <c r="G171" s="220"/>
      <c r="H171" s="224">
        <v>34.4</v>
      </c>
      <c r="I171" s="225"/>
      <c r="J171" s="220"/>
      <c r="K171" s="220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145</v>
      </c>
      <c r="AU171" s="230" t="s">
        <v>135</v>
      </c>
      <c r="AV171" s="12" t="s">
        <v>148</v>
      </c>
      <c r="AW171" s="12" t="s">
        <v>37</v>
      </c>
      <c r="AX171" s="12" t="s">
        <v>81</v>
      </c>
      <c r="AY171" s="230" t="s">
        <v>130</v>
      </c>
    </row>
    <row r="172" spans="2:65" s="1" customFormat="1" ht="31.5" customHeight="1">
      <c r="B172" s="41"/>
      <c r="C172" s="195" t="s">
        <v>306</v>
      </c>
      <c r="D172" s="195" t="s">
        <v>137</v>
      </c>
      <c r="E172" s="196" t="s">
        <v>307</v>
      </c>
      <c r="F172" s="197" t="s">
        <v>308</v>
      </c>
      <c r="G172" s="198" t="s">
        <v>140</v>
      </c>
      <c r="H172" s="199">
        <v>15.327999999999999</v>
      </c>
      <c r="I172" s="200"/>
      <c r="J172" s="201">
        <f>ROUND(I172*H172,2)</f>
        <v>0</v>
      </c>
      <c r="K172" s="197" t="s">
        <v>141</v>
      </c>
      <c r="L172" s="61"/>
      <c r="M172" s="202" t="s">
        <v>21</v>
      </c>
      <c r="N172" s="203" t="s">
        <v>45</v>
      </c>
      <c r="O172" s="42"/>
      <c r="P172" s="204">
        <f>O172*H172</f>
        <v>0</v>
      </c>
      <c r="Q172" s="204">
        <v>0</v>
      </c>
      <c r="R172" s="204">
        <f>Q172*H172</f>
        <v>0</v>
      </c>
      <c r="S172" s="204">
        <v>2.5999999999999999E-2</v>
      </c>
      <c r="T172" s="205">
        <f>S172*H172</f>
        <v>0.39852799999999999</v>
      </c>
      <c r="AR172" s="24" t="s">
        <v>142</v>
      </c>
      <c r="AT172" s="24" t="s">
        <v>137</v>
      </c>
      <c r="AU172" s="24" t="s">
        <v>135</v>
      </c>
      <c r="AY172" s="24" t="s">
        <v>130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24" t="s">
        <v>135</v>
      </c>
      <c r="BK172" s="206">
        <f>ROUND(I172*H172,2)</f>
        <v>0</v>
      </c>
      <c r="BL172" s="24" t="s">
        <v>142</v>
      </c>
      <c r="BM172" s="24" t="s">
        <v>309</v>
      </c>
    </row>
    <row r="173" spans="2:65" s="14" customFormat="1" ht="10.75">
      <c r="B173" s="244"/>
      <c r="C173" s="245"/>
      <c r="D173" s="209" t="s">
        <v>145</v>
      </c>
      <c r="E173" s="246" t="s">
        <v>21</v>
      </c>
      <c r="F173" s="247" t="s">
        <v>310</v>
      </c>
      <c r="G173" s="245"/>
      <c r="H173" s="248" t="s">
        <v>21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145</v>
      </c>
      <c r="AU173" s="254" t="s">
        <v>135</v>
      </c>
      <c r="AV173" s="14" t="s">
        <v>81</v>
      </c>
      <c r="AW173" s="14" t="s">
        <v>37</v>
      </c>
      <c r="AX173" s="14" t="s">
        <v>73</v>
      </c>
      <c r="AY173" s="254" t="s">
        <v>130</v>
      </c>
    </row>
    <row r="174" spans="2:65" s="11" customFormat="1" ht="10.75">
      <c r="B174" s="207"/>
      <c r="C174" s="208"/>
      <c r="D174" s="209" t="s">
        <v>145</v>
      </c>
      <c r="E174" s="210" t="s">
        <v>21</v>
      </c>
      <c r="F174" s="211" t="s">
        <v>311</v>
      </c>
      <c r="G174" s="208"/>
      <c r="H174" s="212">
        <v>10.368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145</v>
      </c>
      <c r="AU174" s="218" t="s">
        <v>135</v>
      </c>
      <c r="AV174" s="11" t="s">
        <v>135</v>
      </c>
      <c r="AW174" s="11" t="s">
        <v>37</v>
      </c>
      <c r="AX174" s="11" t="s">
        <v>73</v>
      </c>
      <c r="AY174" s="218" t="s">
        <v>130</v>
      </c>
    </row>
    <row r="175" spans="2:65" s="11" customFormat="1" ht="10.75">
      <c r="B175" s="207"/>
      <c r="C175" s="208"/>
      <c r="D175" s="209" t="s">
        <v>145</v>
      </c>
      <c r="E175" s="210" t="s">
        <v>21</v>
      </c>
      <c r="F175" s="211" t="s">
        <v>312</v>
      </c>
      <c r="G175" s="208"/>
      <c r="H175" s="212">
        <v>1.92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145</v>
      </c>
      <c r="AU175" s="218" t="s">
        <v>135</v>
      </c>
      <c r="AV175" s="11" t="s">
        <v>135</v>
      </c>
      <c r="AW175" s="11" t="s">
        <v>37</v>
      </c>
      <c r="AX175" s="11" t="s">
        <v>73</v>
      </c>
      <c r="AY175" s="218" t="s">
        <v>130</v>
      </c>
    </row>
    <row r="176" spans="2:65" s="11" customFormat="1" ht="10.75">
      <c r="B176" s="207"/>
      <c r="C176" s="208"/>
      <c r="D176" s="209" t="s">
        <v>145</v>
      </c>
      <c r="E176" s="210" t="s">
        <v>21</v>
      </c>
      <c r="F176" s="211" t="s">
        <v>313</v>
      </c>
      <c r="G176" s="208"/>
      <c r="H176" s="212">
        <v>3.04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145</v>
      </c>
      <c r="AU176" s="218" t="s">
        <v>135</v>
      </c>
      <c r="AV176" s="11" t="s">
        <v>135</v>
      </c>
      <c r="AW176" s="11" t="s">
        <v>37</v>
      </c>
      <c r="AX176" s="11" t="s">
        <v>73</v>
      </c>
      <c r="AY176" s="218" t="s">
        <v>130</v>
      </c>
    </row>
    <row r="177" spans="2:65" s="12" customFormat="1" ht="10.75">
      <c r="B177" s="219"/>
      <c r="C177" s="220"/>
      <c r="D177" s="221" t="s">
        <v>145</v>
      </c>
      <c r="E177" s="222" t="s">
        <v>21</v>
      </c>
      <c r="F177" s="223" t="s">
        <v>147</v>
      </c>
      <c r="G177" s="220"/>
      <c r="H177" s="224">
        <v>15.327999999999999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145</v>
      </c>
      <c r="AU177" s="230" t="s">
        <v>135</v>
      </c>
      <c r="AV177" s="12" t="s">
        <v>148</v>
      </c>
      <c r="AW177" s="12" t="s">
        <v>37</v>
      </c>
      <c r="AX177" s="12" t="s">
        <v>81</v>
      </c>
      <c r="AY177" s="230" t="s">
        <v>130</v>
      </c>
    </row>
    <row r="178" spans="2:65" s="1" customFormat="1" ht="31.5" customHeight="1">
      <c r="B178" s="41"/>
      <c r="C178" s="195" t="s">
        <v>314</v>
      </c>
      <c r="D178" s="195" t="s">
        <v>137</v>
      </c>
      <c r="E178" s="196" t="s">
        <v>315</v>
      </c>
      <c r="F178" s="197" t="s">
        <v>316</v>
      </c>
      <c r="G178" s="198" t="s">
        <v>263</v>
      </c>
      <c r="H178" s="258"/>
      <c r="I178" s="200"/>
      <c r="J178" s="201">
        <f>ROUND(I178*H178,2)</f>
        <v>0</v>
      </c>
      <c r="K178" s="197" t="s">
        <v>141</v>
      </c>
      <c r="L178" s="61"/>
      <c r="M178" s="202" t="s">
        <v>21</v>
      </c>
      <c r="N178" s="203" t="s">
        <v>45</v>
      </c>
      <c r="O178" s="42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AR178" s="24" t="s">
        <v>142</v>
      </c>
      <c r="AT178" s="24" t="s">
        <v>137</v>
      </c>
      <c r="AU178" s="24" t="s">
        <v>135</v>
      </c>
      <c r="AY178" s="24" t="s">
        <v>130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24" t="s">
        <v>135</v>
      </c>
      <c r="BK178" s="206">
        <f>ROUND(I178*H178,2)</f>
        <v>0</v>
      </c>
      <c r="BL178" s="24" t="s">
        <v>142</v>
      </c>
      <c r="BM178" s="24" t="s">
        <v>317</v>
      </c>
    </row>
    <row r="179" spans="2:65" s="10" customFormat="1" ht="29.9" customHeight="1">
      <c r="B179" s="176"/>
      <c r="C179" s="177"/>
      <c r="D179" s="192" t="s">
        <v>72</v>
      </c>
      <c r="E179" s="193" t="s">
        <v>318</v>
      </c>
      <c r="F179" s="193" t="s">
        <v>319</v>
      </c>
      <c r="G179" s="177"/>
      <c r="H179" s="177"/>
      <c r="I179" s="180"/>
      <c r="J179" s="194">
        <f>BK179</f>
        <v>0</v>
      </c>
      <c r="K179" s="177"/>
      <c r="L179" s="182"/>
      <c r="M179" s="183"/>
      <c r="N179" s="184"/>
      <c r="O179" s="184"/>
      <c r="P179" s="185">
        <f>P180+SUM(P181:P276)</f>
        <v>0</v>
      </c>
      <c r="Q179" s="184"/>
      <c r="R179" s="185">
        <f>R180+SUM(R181:R276)</f>
        <v>0.17755599999999999</v>
      </c>
      <c r="S179" s="184"/>
      <c r="T179" s="186">
        <f>T180+SUM(T181:T276)</f>
        <v>7.4245799999999997</v>
      </c>
      <c r="AR179" s="187" t="s">
        <v>135</v>
      </c>
      <c r="AT179" s="188" t="s">
        <v>72</v>
      </c>
      <c r="AU179" s="188" t="s">
        <v>81</v>
      </c>
      <c r="AY179" s="187" t="s">
        <v>130</v>
      </c>
      <c r="BK179" s="189">
        <f>BK180+SUM(BK181:BK276)</f>
        <v>0</v>
      </c>
    </row>
    <row r="180" spans="2:65" s="1" customFormat="1" ht="22.5" customHeight="1">
      <c r="B180" s="41"/>
      <c r="C180" s="195" t="s">
        <v>320</v>
      </c>
      <c r="D180" s="195" t="s">
        <v>137</v>
      </c>
      <c r="E180" s="196" t="s">
        <v>321</v>
      </c>
      <c r="F180" s="197" t="s">
        <v>322</v>
      </c>
      <c r="G180" s="198" t="s">
        <v>323</v>
      </c>
      <c r="H180" s="199">
        <v>9</v>
      </c>
      <c r="I180" s="200"/>
      <c r="J180" s="201">
        <f>ROUND(I180*H180,2)</f>
        <v>0</v>
      </c>
      <c r="K180" s="197" t="s">
        <v>21</v>
      </c>
      <c r="L180" s="61"/>
      <c r="M180" s="202" t="s">
        <v>21</v>
      </c>
      <c r="N180" s="203" t="s">
        <v>45</v>
      </c>
      <c r="O180" s="42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AR180" s="24" t="s">
        <v>142</v>
      </c>
      <c r="AT180" s="24" t="s">
        <v>137</v>
      </c>
      <c r="AU180" s="24" t="s">
        <v>135</v>
      </c>
      <c r="AY180" s="24" t="s">
        <v>130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24" t="s">
        <v>135</v>
      </c>
      <c r="BK180" s="206">
        <f>ROUND(I180*H180,2)</f>
        <v>0</v>
      </c>
      <c r="BL180" s="24" t="s">
        <v>142</v>
      </c>
      <c r="BM180" s="24" t="s">
        <v>324</v>
      </c>
    </row>
    <row r="181" spans="2:65" s="1" customFormat="1" ht="22.5" customHeight="1">
      <c r="B181" s="41"/>
      <c r="C181" s="195" t="s">
        <v>325</v>
      </c>
      <c r="D181" s="195" t="s">
        <v>137</v>
      </c>
      <c r="E181" s="196" t="s">
        <v>326</v>
      </c>
      <c r="F181" s="197" t="s">
        <v>327</v>
      </c>
      <c r="G181" s="198" t="s">
        <v>323</v>
      </c>
      <c r="H181" s="199">
        <v>4</v>
      </c>
      <c r="I181" s="200"/>
      <c r="J181" s="201">
        <f>ROUND(I181*H181,2)</f>
        <v>0</v>
      </c>
      <c r="K181" s="197" t="s">
        <v>21</v>
      </c>
      <c r="L181" s="61"/>
      <c r="M181" s="202" t="s">
        <v>21</v>
      </c>
      <c r="N181" s="203" t="s">
        <v>45</v>
      </c>
      <c r="O181" s="42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AR181" s="24" t="s">
        <v>142</v>
      </c>
      <c r="AT181" s="24" t="s">
        <v>137</v>
      </c>
      <c r="AU181" s="24" t="s">
        <v>135</v>
      </c>
      <c r="AY181" s="24" t="s">
        <v>130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24" t="s">
        <v>135</v>
      </c>
      <c r="BK181" s="206">
        <f>ROUND(I181*H181,2)</f>
        <v>0</v>
      </c>
      <c r="BL181" s="24" t="s">
        <v>142</v>
      </c>
      <c r="BM181" s="24" t="s">
        <v>328</v>
      </c>
    </row>
    <row r="182" spans="2:65" s="1" customFormat="1" ht="22.5" customHeight="1">
      <c r="B182" s="41"/>
      <c r="C182" s="195" t="s">
        <v>329</v>
      </c>
      <c r="D182" s="195" t="s">
        <v>137</v>
      </c>
      <c r="E182" s="196" t="s">
        <v>330</v>
      </c>
      <c r="F182" s="197" t="s">
        <v>331</v>
      </c>
      <c r="G182" s="198" t="s">
        <v>178</v>
      </c>
      <c r="H182" s="199">
        <v>52</v>
      </c>
      <c r="I182" s="200"/>
      <c r="J182" s="201">
        <f>ROUND(I182*H182,2)</f>
        <v>0</v>
      </c>
      <c r="K182" s="197" t="s">
        <v>141</v>
      </c>
      <c r="L182" s="61"/>
      <c r="M182" s="202" t="s">
        <v>21</v>
      </c>
      <c r="N182" s="203" t="s">
        <v>45</v>
      </c>
      <c r="O182" s="42"/>
      <c r="P182" s="204">
        <f>O182*H182</f>
        <v>0</v>
      </c>
      <c r="Q182" s="204">
        <v>0</v>
      </c>
      <c r="R182" s="204">
        <f>Q182*H182</f>
        <v>0</v>
      </c>
      <c r="S182" s="204">
        <v>1.6999999999999999E-3</v>
      </c>
      <c r="T182" s="205">
        <f>S182*H182</f>
        <v>8.8399999999999992E-2</v>
      </c>
      <c r="AR182" s="24" t="s">
        <v>142</v>
      </c>
      <c r="AT182" s="24" t="s">
        <v>137</v>
      </c>
      <c r="AU182" s="24" t="s">
        <v>135</v>
      </c>
      <c r="AY182" s="24" t="s">
        <v>130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24" t="s">
        <v>135</v>
      </c>
      <c r="BK182" s="206">
        <f>ROUND(I182*H182,2)</f>
        <v>0</v>
      </c>
      <c r="BL182" s="24" t="s">
        <v>142</v>
      </c>
      <c r="BM182" s="24" t="s">
        <v>332</v>
      </c>
    </row>
    <row r="183" spans="2:65" s="11" customFormat="1" ht="10.75">
      <c r="B183" s="207"/>
      <c r="C183" s="208"/>
      <c r="D183" s="209" t="s">
        <v>145</v>
      </c>
      <c r="E183" s="210" t="s">
        <v>21</v>
      </c>
      <c r="F183" s="211" t="s">
        <v>333</v>
      </c>
      <c r="G183" s="208"/>
      <c r="H183" s="212">
        <v>52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145</v>
      </c>
      <c r="AU183" s="218" t="s">
        <v>135</v>
      </c>
      <c r="AV183" s="11" t="s">
        <v>135</v>
      </c>
      <c r="AW183" s="11" t="s">
        <v>37</v>
      </c>
      <c r="AX183" s="11" t="s">
        <v>73</v>
      </c>
      <c r="AY183" s="218" t="s">
        <v>130</v>
      </c>
    </row>
    <row r="184" spans="2:65" s="12" customFormat="1" ht="10.75">
      <c r="B184" s="219"/>
      <c r="C184" s="220"/>
      <c r="D184" s="221" t="s">
        <v>145</v>
      </c>
      <c r="E184" s="222" t="s">
        <v>21</v>
      </c>
      <c r="F184" s="223" t="s">
        <v>147</v>
      </c>
      <c r="G184" s="220"/>
      <c r="H184" s="224">
        <v>52</v>
      </c>
      <c r="I184" s="225"/>
      <c r="J184" s="220"/>
      <c r="K184" s="220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145</v>
      </c>
      <c r="AU184" s="230" t="s">
        <v>135</v>
      </c>
      <c r="AV184" s="12" t="s">
        <v>148</v>
      </c>
      <c r="AW184" s="12" t="s">
        <v>37</v>
      </c>
      <c r="AX184" s="12" t="s">
        <v>81</v>
      </c>
      <c r="AY184" s="230" t="s">
        <v>130</v>
      </c>
    </row>
    <row r="185" spans="2:65" s="1" customFormat="1" ht="22.5" customHeight="1">
      <c r="B185" s="41"/>
      <c r="C185" s="195" t="s">
        <v>334</v>
      </c>
      <c r="D185" s="195" t="s">
        <v>137</v>
      </c>
      <c r="E185" s="196" t="s">
        <v>335</v>
      </c>
      <c r="F185" s="197" t="s">
        <v>336</v>
      </c>
      <c r="G185" s="198" t="s">
        <v>178</v>
      </c>
      <c r="H185" s="199">
        <v>131.1</v>
      </c>
      <c r="I185" s="200"/>
      <c r="J185" s="201">
        <f>ROUND(I185*H185,2)</f>
        <v>0</v>
      </c>
      <c r="K185" s="197" t="s">
        <v>141</v>
      </c>
      <c r="L185" s="61"/>
      <c r="M185" s="202" t="s">
        <v>21</v>
      </c>
      <c r="N185" s="203" t="s">
        <v>45</v>
      </c>
      <c r="O185" s="42"/>
      <c r="P185" s="204">
        <f>O185*H185</f>
        <v>0</v>
      </c>
      <c r="Q185" s="204">
        <v>0</v>
      </c>
      <c r="R185" s="204">
        <f>Q185*H185</f>
        <v>0</v>
      </c>
      <c r="S185" s="204">
        <v>1.7700000000000001E-3</v>
      </c>
      <c r="T185" s="205">
        <f>S185*H185</f>
        <v>0.232047</v>
      </c>
      <c r="AR185" s="24" t="s">
        <v>142</v>
      </c>
      <c r="AT185" s="24" t="s">
        <v>137</v>
      </c>
      <c r="AU185" s="24" t="s">
        <v>135</v>
      </c>
      <c r="AY185" s="24" t="s">
        <v>130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24" t="s">
        <v>135</v>
      </c>
      <c r="BK185" s="206">
        <f>ROUND(I185*H185,2)</f>
        <v>0</v>
      </c>
      <c r="BL185" s="24" t="s">
        <v>142</v>
      </c>
      <c r="BM185" s="24" t="s">
        <v>337</v>
      </c>
    </row>
    <row r="186" spans="2:65" s="11" customFormat="1" ht="10.75">
      <c r="B186" s="207"/>
      <c r="C186" s="208"/>
      <c r="D186" s="209" t="s">
        <v>145</v>
      </c>
      <c r="E186" s="210" t="s">
        <v>21</v>
      </c>
      <c r="F186" s="211" t="s">
        <v>338</v>
      </c>
      <c r="G186" s="208"/>
      <c r="H186" s="212">
        <v>131.1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145</v>
      </c>
      <c r="AU186" s="218" t="s">
        <v>135</v>
      </c>
      <c r="AV186" s="11" t="s">
        <v>135</v>
      </c>
      <c r="AW186" s="11" t="s">
        <v>37</v>
      </c>
      <c r="AX186" s="11" t="s">
        <v>73</v>
      </c>
      <c r="AY186" s="218" t="s">
        <v>130</v>
      </c>
    </row>
    <row r="187" spans="2:65" s="12" customFormat="1" ht="10.75">
      <c r="B187" s="219"/>
      <c r="C187" s="220"/>
      <c r="D187" s="221" t="s">
        <v>145</v>
      </c>
      <c r="E187" s="222" t="s">
        <v>21</v>
      </c>
      <c r="F187" s="223" t="s">
        <v>147</v>
      </c>
      <c r="G187" s="220"/>
      <c r="H187" s="224">
        <v>131.1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145</v>
      </c>
      <c r="AU187" s="230" t="s">
        <v>135</v>
      </c>
      <c r="AV187" s="12" t="s">
        <v>148</v>
      </c>
      <c r="AW187" s="12" t="s">
        <v>37</v>
      </c>
      <c r="AX187" s="12" t="s">
        <v>81</v>
      </c>
      <c r="AY187" s="230" t="s">
        <v>130</v>
      </c>
    </row>
    <row r="188" spans="2:65" s="1" customFormat="1" ht="22.5" customHeight="1">
      <c r="B188" s="41"/>
      <c r="C188" s="195" t="s">
        <v>339</v>
      </c>
      <c r="D188" s="195" t="s">
        <v>137</v>
      </c>
      <c r="E188" s="196" t="s">
        <v>340</v>
      </c>
      <c r="F188" s="197" t="s">
        <v>341</v>
      </c>
      <c r="G188" s="198" t="s">
        <v>178</v>
      </c>
      <c r="H188" s="199">
        <v>20</v>
      </c>
      <c r="I188" s="200"/>
      <c r="J188" s="201">
        <f>ROUND(I188*H188,2)</f>
        <v>0</v>
      </c>
      <c r="K188" s="197" t="s">
        <v>141</v>
      </c>
      <c r="L188" s="61"/>
      <c r="M188" s="202" t="s">
        <v>21</v>
      </c>
      <c r="N188" s="203" t="s">
        <v>45</v>
      </c>
      <c r="O188" s="42"/>
      <c r="P188" s="204">
        <f>O188*H188</f>
        <v>0</v>
      </c>
      <c r="Q188" s="204">
        <v>0</v>
      </c>
      <c r="R188" s="204">
        <f>Q188*H188</f>
        <v>0</v>
      </c>
      <c r="S188" s="204">
        <v>1.67E-3</v>
      </c>
      <c r="T188" s="205">
        <f>S188*H188</f>
        <v>3.3399999999999999E-2</v>
      </c>
      <c r="AR188" s="24" t="s">
        <v>142</v>
      </c>
      <c r="AT188" s="24" t="s">
        <v>137</v>
      </c>
      <c r="AU188" s="24" t="s">
        <v>135</v>
      </c>
      <c r="AY188" s="24" t="s">
        <v>130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24" t="s">
        <v>135</v>
      </c>
      <c r="BK188" s="206">
        <f>ROUND(I188*H188,2)</f>
        <v>0</v>
      </c>
      <c r="BL188" s="24" t="s">
        <v>142</v>
      </c>
      <c r="BM188" s="24" t="s">
        <v>342</v>
      </c>
    </row>
    <row r="189" spans="2:65" s="11" customFormat="1" ht="10.75">
      <c r="B189" s="207"/>
      <c r="C189" s="208"/>
      <c r="D189" s="209" t="s">
        <v>145</v>
      </c>
      <c r="E189" s="210" t="s">
        <v>21</v>
      </c>
      <c r="F189" s="211" t="s">
        <v>343</v>
      </c>
      <c r="G189" s="208"/>
      <c r="H189" s="212">
        <v>20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145</v>
      </c>
      <c r="AU189" s="218" t="s">
        <v>135</v>
      </c>
      <c r="AV189" s="11" t="s">
        <v>135</v>
      </c>
      <c r="AW189" s="11" t="s">
        <v>37</v>
      </c>
      <c r="AX189" s="11" t="s">
        <v>73</v>
      </c>
      <c r="AY189" s="218" t="s">
        <v>130</v>
      </c>
    </row>
    <row r="190" spans="2:65" s="12" customFormat="1" ht="10.75">
      <c r="B190" s="219"/>
      <c r="C190" s="220"/>
      <c r="D190" s="221" t="s">
        <v>145</v>
      </c>
      <c r="E190" s="222" t="s">
        <v>21</v>
      </c>
      <c r="F190" s="223" t="s">
        <v>147</v>
      </c>
      <c r="G190" s="220"/>
      <c r="H190" s="224">
        <v>20</v>
      </c>
      <c r="I190" s="225"/>
      <c r="J190" s="220"/>
      <c r="K190" s="220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145</v>
      </c>
      <c r="AU190" s="230" t="s">
        <v>135</v>
      </c>
      <c r="AV190" s="12" t="s">
        <v>148</v>
      </c>
      <c r="AW190" s="12" t="s">
        <v>37</v>
      </c>
      <c r="AX190" s="12" t="s">
        <v>81</v>
      </c>
      <c r="AY190" s="230" t="s">
        <v>130</v>
      </c>
    </row>
    <row r="191" spans="2:65" s="1" customFormat="1" ht="22.5" customHeight="1">
      <c r="B191" s="41"/>
      <c r="C191" s="195" t="s">
        <v>344</v>
      </c>
      <c r="D191" s="195" t="s">
        <v>137</v>
      </c>
      <c r="E191" s="196" t="s">
        <v>345</v>
      </c>
      <c r="F191" s="197" t="s">
        <v>346</v>
      </c>
      <c r="G191" s="198" t="s">
        <v>178</v>
      </c>
      <c r="H191" s="199">
        <v>99.2</v>
      </c>
      <c r="I191" s="200"/>
      <c r="J191" s="201">
        <f>ROUND(I191*H191,2)</f>
        <v>0</v>
      </c>
      <c r="K191" s="197" t="s">
        <v>141</v>
      </c>
      <c r="L191" s="61"/>
      <c r="M191" s="202" t="s">
        <v>21</v>
      </c>
      <c r="N191" s="203" t="s">
        <v>45</v>
      </c>
      <c r="O191" s="42"/>
      <c r="P191" s="204">
        <f>O191*H191</f>
        <v>0</v>
      </c>
      <c r="Q191" s="204">
        <v>0</v>
      </c>
      <c r="R191" s="204">
        <f>Q191*H191</f>
        <v>0</v>
      </c>
      <c r="S191" s="204">
        <v>1.75E-3</v>
      </c>
      <c r="T191" s="205">
        <f>S191*H191</f>
        <v>0.1736</v>
      </c>
      <c r="AR191" s="24" t="s">
        <v>142</v>
      </c>
      <c r="AT191" s="24" t="s">
        <v>137</v>
      </c>
      <c r="AU191" s="24" t="s">
        <v>135</v>
      </c>
      <c r="AY191" s="24" t="s">
        <v>130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24" t="s">
        <v>135</v>
      </c>
      <c r="BK191" s="206">
        <f>ROUND(I191*H191,2)</f>
        <v>0</v>
      </c>
      <c r="BL191" s="24" t="s">
        <v>142</v>
      </c>
      <c r="BM191" s="24" t="s">
        <v>347</v>
      </c>
    </row>
    <row r="192" spans="2:65" s="11" customFormat="1" ht="10.75">
      <c r="B192" s="207"/>
      <c r="C192" s="208"/>
      <c r="D192" s="209" t="s">
        <v>145</v>
      </c>
      <c r="E192" s="210" t="s">
        <v>21</v>
      </c>
      <c r="F192" s="211" t="s">
        <v>348</v>
      </c>
      <c r="G192" s="208"/>
      <c r="H192" s="212">
        <v>99.2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145</v>
      </c>
      <c r="AU192" s="218" t="s">
        <v>135</v>
      </c>
      <c r="AV192" s="11" t="s">
        <v>135</v>
      </c>
      <c r="AW192" s="11" t="s">
        <v>37</v>
      </c>
      <c r="AX192" s="11" t="s">
        <v>73</v>
      </c>
      <c r="AY192" s="218" t="s">
        <v>130</v>
      </c>
    </row>
    <row r="193" spans="2:65" s="12" customFormat="1" ht="10.75">
      <c r="B193" s="219"/>
      <c r="C193" s="220"/>
      <c r="D193" s="221" t="s">
        <v>145</v>
      </c>
      <c r="E193" s="222" t="s">
        <v>21</v>
      </c>
      <c r="F193" s="223" t="s">
        <v>147</v>
      </c>
      <c r="G193" s="220"/>
      <c r="H193" s="224">
        <v>99.2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145</v>
      </c>
      <c r="AU193" s="230" t="s">
        <v>135</v>
      </c>
      <c r="AV193" s="12" t="s">
        <v>148</v>
      </c>
      <c r="AW193" s="12" t="s">
        <v>37</v>
      </c>
      <c r="AX193" s="12" t="s">
        <v>81</v>
      </c>
      <c r="AY193" s="230" t="s">
        <v>130</v>
      </c>
    </row>
    <row r="194" spans="2:65" s="1" customFormat="1" ht="22.5" customHeight="1">
      <c r="B194" s="41"/>
      <c r="C194" s="195" t="s">
        <v>131</v>
      </c>
      <c r="D194" s="195" t="s">
        <v>137</v>
      </c>
      <c r="E194" s="196" t="s">
        <v>349</v>
      </c>
      <c r="F194" s="197" t="s">
        <v>350</v>
      </c>
      <c r="G194" s="198" t="s">
        <v>178</v>
      </c>
      <c r="H194" s="199">
        <v>131.1</v>
      </c>
      <c r="I194" s="200"/>
      <c r="J194" s="201">
        <f>ROUND(I194*H194,2)</f>
        <v>0</v>
      </c>
      <c r="K194" s="197" t="s">
        <v>141</v>
      </c>
      <c r="L194" s="61"/>
      <c r="M194" s="202" t="s">
        <v>21</v>
      </c>
      <c r="N194" s="203" t="s">
        <v>45</v>
      </c>
      <c r="O194" s="42"/>
      <c r="P194" s="204">
        <f>O194*H194</f>
        <v>0</v>
      </c>
      <c r="Q194" s="204">
        <v>0</v>
      </c>
      <c r="R194" s="204">
        <f>Q194*H194</f>
        <v>0</v>
      </c>
      <c r="S194" s="204">
        <v>2.5999999999999999E-3</v>
      </c>
      <c r="T194" s="205">
        <f>S194*H194</f>
        <v>0.34086</v>
      </c>
      <c r="AR194" s="24" t="s">
        <v>142</v>
      </c>
      <c r="AT194" s="24" t="s">
        <v>137</v>
      </c>
      <c r="AU194" s="24" t="s">
        <v>135</v>
      </c>
      <c r="AY194" s="24" t="s">
        <v>130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24" t="s">
        <v>135</v>
      </c>
      <c r="BK194" s="206">
        <f>ROUND(I194*H194,2)</f>
        <v>0</v>
      </c>
      <c r="BL194" s="24" t="s">
        <v>142</v>
      </c>
      <c r="BM194" s="24" t="s">
        <v>351</v>
      </c>
    </row>
    <row r="195" spans="2:65" s="14" customFormat="1" ht="10.75">
      <c r="B195" s="244"/>
      <c r="C195" s="245"/>
      <c r="D195" s="209" t="s">
        <v>145</v>
      </c>
      <c r="E195" s="246" t="s">
        <v>21</v>
      </c>
      <c r="F195" s="247" t="s">
        <v>352</v>
      </c>
      <c r="G195" s="245"/>
      <c r="H195" s="248" t="s">
        <v>21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145</v>
      </c>
      <c r="AU195" s="254" t="s">
        <v>135</v>
      </c>
      <c r="AV195" s="14" t="s">
        <v>81</v>
      </c>
      <c r="AW195" s="14" t="s">
        <v>37</v>
      </c>
      <c r="AX195" s="14" t="s">
        <v>73</v>
      </c>
      <c r="AY195" s="254" t="s">
        <v>130</v>
      </c>
    </row>
    <row r="196" spans="2:65" s="11" customFormat="1" ht="10.75">
      <c r="B196" s="207"/>
      <c r="C196" s="208"/>
      <c r="D196" s="209" t="s">
        <v>145</v>
      </c>
      <c r="E196" s="210" t="s">
        <v>21</v>
      </c>
      <c r="F196" s="211" t="s">
        <v>353</v>
      </c>
      <c r="G196" s="208"/>
      <c r="H196" s="212">
        <v>89.5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145</v>
      </c>
      <c r="AU196" s="218" t="s">
        <v>135</v>
      </c>
      <c r="AV196" s="11" t="s">
        <v>135</v>
      </c>
      <c r="AW196" s="11" t="s">
        <v>37</v>
      </c>
      <c r="AX196" s="11" t="s">
        <v>73</v>
      </c>
      <c r="AY196" s="218" t="s">
        <v>130</v>
      </c>
    </row>
    <row r="197" spans="2:65" s="14" customFormat="1" ht="10.75">
      <c r="B197" s="244"/>
      <c r="C197" s="245"/>
      <c r="D197" s="209" t="s">
        <v>145</v>
      </c>
      <c r="E197" s="246" t="s">
        <v>21</v>
      </c>
      <c r="F197" s="247" t="s">
        <v>354</v>
      </c>
      <c r="G197" s="245"/>
      <c r="H197" s="248" t="s">
        <v>21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145</v>
      </c>
      <c r="AU197" s="254" t="s">
        <v>135</v>
      </c>
      <c r="AV197" s="14" t="s">
        <v>81</v>
      </c>
      <c r="AW197" s="14" t="s">
        <v>37</v>
      </c>
      <c r="AX197" s="14" t="s">
        <v>73</v>
      </c>
      <c r="AY197" s="254" t="s">
        <v>130</v>
      </c>
    </row>
    <row r="198" spans="2:65" s="11" customFormat="1" ht="10.75">
      <c r="B198" s="207"/>
      <c r="C198" s="208"/>
      <c r="D198" s="209" t="s">
        <v>145</v>
      </c>
      <c r="E198" s="210" t="s">
        <v>21</v>
      </c>
      <c r="F198" s="211" t="s">
        <v>355</v>
      </c>
      <c r="G198" s="208"/>
      <c r="H198" s="212">
        <v>41.6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145</v>
      </c>
      <c r="AU198" s="218" t="s">
        <v>135</v>
      </c>
      <c r="AV198" s="11" t="s">
        <v>135</v>
      </c>
      <c r="AW198" s="11" t="s">
        <v>37</v>
      </c>
      <c r="AX198" s="11" t="s">
        <v>73</v>
      </c>
      <c r="AY198" s="218" t="s">
        <v>130</v>
      </c>
    </row>
    <row r="199" spans="2:65" s="12" customFormat="1" ht="10.75">
      <c r="B199" s="219"/>
      <c r="C199" s="220"/>
      <c r="D199" s="221" t="s">
        <v>145</v>
      </c>
      <c r="E199" s="222" t="s">
        <v>21</v>
      </c>
      <c r="F199" s="223" t="s">
        <v>147</v>
      </c>
      <c r="G199" s="220"/>
      <c r="H199" s="224">
        <v>131.1</v>
      </c>
      <c r="I199" s="225"/>
      <c r="J199" s="220"/>
      <c r="K199" s="220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145</v>
      </c>
      <c r="AU199" s="230" t="s">
        <v>135</v>
      </c>
      <c r="AV199" s="12" t="s">
        <v>148</v>
      </c>
      <c r="AW199" s="12" t="s">
        <v>37</v>
      </c>
      <c r="AX199" s="12" t="s">
        <v>81</v>
      </c>
      <c r="AY199" s="230" t="s">
        <v>130</v>
      </c>
    </row>
    <row r="200" spans="2:65" s="1" customFormat="1" ht="22.5" customHeight="1">
      <c r="B200" s="41"/>
      <c r="C200" s="195" t="s">
        <v>356</v>
      </c>
      <c r="D200" s="195" t="s">
        <v>137</v>
      </c>
      <c r="E200" s="196" t="s">
        <v>357</v>
      </c>
      <c r="F200" s="197" t="s">
        <v>358</v>
      </c>
      <c r="G200" s="198" t="s">
        <v>178</v>
      </c>
      <c r="H200" s="199">
        <v>137.655</v>
      </c>
      <c r="I200" s="200"/>
      <c r="J200" s="201">
        <f>ROUND(I200*H200,2)</f>
        <v>0</v>
      </c>
      <c r="K200" s="197" t="s">
        <v>21</v>
      </c>
      <c r="L200" s="61"/>
      <c r="M200" s="202" t="s">
        <v>21</v>
      </c>
      <c r="N200" s="203" t="s">
        <v>45</v>
      </c>
      <c r="O200" s="42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AR200" s="24" t="s">
        <v>142</v>
      </c>
      <c r="AT200" s="24" t="s">
        <v>137</v>
      </c>
      <c r="AU200" s="24" t="s">
        <v>135</v>
      </c>
      <c r="AY200" s="24" t="s">
        <v>130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24" t="s">
        <v>135</v>
      </c>
      <c r="BK200" s="206">
        <f>ROUND(I200*H200,2)</f>
        <v>0</v>
      </c>
      <c r="BL200" s="24" t="s">
        <v>142</v>
      </c>
      <c r="BM200" s="24" t="s">
        <v>359</v>
      </c>
    </row>
    <row r="201" spans="2:65" s="11" customFormat="1" ht="10.75">
      <c r="B201" s="207"/>
      <c r="C201" s="208"/>
      <c r="D201" s="209" t="s">
        <v>145</v>
      </c>
      <c r="E201" s="210" t="s">
        <v>21</v>
      </c>
      <c r="F201" s="211" t="s">
        <v>360</v>
      </c>
      <c r="G201" s="208"/>
      <c r="H201" s="212">
        <v>137.655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145</v>
      </c>
      <c r="AU201" s="218" t="s">
        <v>135</v>
      </c>
      <c r="AV201" s="11" t="s">
        <v>135</v>
      </c>
      <c r="AW201" s="11" t="s">
        <v>37</v>
      </c>
      <c r="AX201" s="11" t="s">
        <v>73</v>
      </c>
      <c r="AY201" s="218" t="s">
        <v>130</v>
      </c>
    </row>
    <row r="202" spans="2:65" s="12" customFormat="1" ht="10.75">
      <c r="B202" s="219"/>
      <c r="C202" s="220"/>
      <c r="D202" s="221" t="s">
        <v>145</v>
      </c>
      <c r="E202" s="222" t="s">
        <v>21</v>
      </c>
      <c r="F202" s="223" t="s">
        <v>147</v>
      </c>
      <c r="G202" s="220"/>
      <c r="H202" s="224">
        <v>137.655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145</v>
      </c>
      <c r="AU202" s="230" t="s">
        <v>135</v>
      </c>
      <c r="AV202" s="12" t="s">
        <v>148</v>
      </c>
      <c r="AW202" s="12" t="s">
        <v>37</v>
      </c>
      <c r="AX202" s="12" t="s">
        <v>81</v>
      </c>
      <c r="AY202" s="230" t="s">
        <v>130</v>
      </c>
    </row>
    <row r="203" spans="2:65" s="1" customFormat="1" ht="31.5" customHeight="1">
      <c r="B203" s="41"/>
      <c r="C203" s="195" t="s">
        <v>361</v>
      </c>
      <c r="D203" s="195" t="s">
        <v>137</v>
      </c>
      <c r="E203" s="196" t="s">
        <v>362</v>
      </c>
      <c r="F203" s="197" t="s">
        <v>363</v>
      </c>
      <c r="G203" s="198" t="s">
        <v>140</v>
      </c>
      <c r="H203" s="199">
        <v>166.72</v>
      </c>
      <c r="I203" s="200"/>
      <c r="J203" s="201">
        <f>ROUND(I203*H203,2)</f>
        <v>0</v>
      </c>
      <c r="K203" s="197" t="s">
        <v>141</v>
      </c>
      <c r="L203" s="61"/>
      <c r="M203" s="202" t="s">
        <v>21</v>
      </c>
      <c r="N203" s="203" t="s">
        <v>45</v>
      </c>
      <c r="O203" s="42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AR203" s="24" t="s">
        <v>142</v>
      </c>
      <c r="AT203" s="24" t="s">
        <v>137</v>
      </c>
      <c r="AU203" s="24" t="s">
        <v>135</v>
      </c>
      <c r="AY203" s="24" t="s">
        <v>130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24" t="s">
        <v>135</v>
      </c>
      <c r="BK203" s="206">
        <f>ROUND(I203*H203,2)</f>
        <v>0</v>
      </c>
      <c r="BL203" s="24" t="s">
        <v>142</v>
      </c>
      <c r="BM203" s="24" t="s">
        <v>364</v>
      </c>
    </row>
    <row r="204" spans="2:65" s="1" customFormat="1" ht="31.5" customHeight="1">
      <c r="B204" s="41"/>
      <c r="C204" s="195" t="s">
        <v>365</v>
      </c>
      <c r="D204" s="195" t="s">
        <v>137</v>
      </c>
      <c r="E204" s="196" t="s">
        <v>366</v>
      </c>
      <c r="F204" s="197" t="s">
        <v>367</v>
      </c>
      <c r="G204" s="198" t="s">
        <v>140</v>
      </c>
      <c r="H204" s="199">
        <v>523.41399999999999</v>
      </c>
      <c r="I204" s="200"/>
      <c r="J204" s="201">
        <f>ROUND(I204*H204,2)</f>
        <v>0</v>
      </c>
      <c r="K204" s="197" t="s">
        <v>141</v>
      </c>
      <c r="L204" s="61"/>
      <c r="M204" s="202" t="s">
        <v>21</v>
      </c>
      <c r="N204" s="203" t="s">
        <v>45</v>
      </c>
      <c r="O204" s="42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AR204" s="24" t="s">
        <v>142</v>
      </c>
      <c r="AT204" s="24" t="s">
        <v>137</v>
      </c>
      <c r="AU204" s="24" t="s">
        <v>135</v>
      </c>
      <c r="AY204" s="24" t="s">
        <v>130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24" t="s">
        <v>135</v>
      </c>
      <c r="BK204" s="206">
        <f>ROUND(I204*H204,2)</f>
        <v>0</v>
      </c>
      <c r="BL204" s="24" t="s">
        <v>142</v>
      </c>
      <c r="BM204" s="24" t="s">
        <v>368</v>
      </c>
    </row>
    <row r="205" spans="2:65" s="1" customFormat="1" ht="31.5" customHeight="1">
      <c r="B205" s="41"/>
      <c r="C205" s="259" t="s">
        <v>369</v>
      </c>
      <c r="D205" s="259" t="s">
        <v>273</v>
      </c>
      <c r="E205" s="260" t="s">
        <v>370</v>
      </c>
      <c r="F205" s="261" t="s">
        <v>371</v>
      </c>
      <c r="G205" s="262" t="s">
        <v>140</v>
      </c>
      <c r="H205" s="263">
        <v>724.64099999999996</v>
      </c>
      <c r="I205" s="264"/>
      <c r="J205" s="265">
        <f>ROUND(I205*H205,2)</f>
        <v>0</v>
      </c>
      <c r="K205" s="261" t="s">
        <v>21</v>
      </c>
      <c r="L205" s="266"/>
      <c r="M205" s="267" t="s">
        <v>21</v>
      </c>
      <c r="N205" s="268" t="s">
        <v>45</v>
      </c>
      <c r="O205" s="42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AR205" s="24" t="s">
        <v>277</v>
      </c>
      <c r="AT205" s="24" t="s">
        <v>273</v>
      </c>
      <c r="AU205" s="24" t="s">
        <v>135</v>
      </c>
      <c r="AY205" s="24" t="s">
        <v>130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24" t="s">
        <v>135</v>
      </c>
      <c r="BK205" s="206">
        <f>ROUND(I205*H205,2)</f>
        <v>0</v>
      </c>
      <c r="BL205" s="24" t="s">
        <v>142</v>
      </c>
      <c r="BM205" s="24" t="s">
        <v>372</v>
      </c>
    </row>
    <row r="206" spans="2:65" s="14" customFormat="1" ht="10.75">
      <c r="B206" s="244"/>
      <c r="C206" s="245"/>
      <c r="D206" s="209" t="s">
        <v>145</v>
      </c>
      <c r="E206" s="246" t="s">
        <v>21</v>
      </c>
      <c r="F206" s="247" t="s">
        <v>373</v>
      </c>
      <c r="G206" s="245"/>
      <c r="H206" s="248" t="s">
        <v>21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145</v>
      </c>
      <c r="AU206" s="254" t="s">
        <v>135</v>
      </c>
      <c r="AV206" s="14" t="s">
        <v>81</v>
      </c>
      <c r="AW206" s="14" t="s">
        <v>37</v>
      </c>
      <c r="AX206" s="14" t="s">
        <v>73</v>
      </c>
      <c r="AY206" s="254" t="s">
        <v>130</v>
      </c>
    </row>
    <row r="207" spans="2:65" s="11" customFormat="1" ht="10.75">
      <c r="B207" s="207"/>
      <c r="C207" s="208"/>
      <c r="D207" s="209" t="s">
        <v>145</v>
      </c>
      <c r="E207" s="210" t="s">
        <v>21</v>
      </c>
      <c r="F207" s="211" t="s">
        <v>374</v>
      </c>
      <c r="G207" s="208"/>
      <c r="H207" s="212">
        <v>175.05600000000001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145</v>
      </c>
      <c r="AU207" s="218" t="s">
        <v>135</v>
      </c>
      <c r="AV207" s="11" t="s">
        <v>135</v>
      </c>
      <c r="AW207" s="11" t="s">
        <v>37</v>
      </c>
      <c r="AX207" s="11" t="s">
        <v>73</v>
      </c>
      <c r="AY207" s="218" t="s">
        <v>130</v>
      </c>
    </row>
    <row r="208" spans="2:65" s="14" customFormat="1" ht="10.75">
      <c r="B208" s="244"/>
      <c r="C208" s="245"/>
      <c r="D208" s="209" t="s">
        <v>145</v>
      </c>
      <c r="E208" s="246" t="s">
        <v>21</v>
      </c>
      <c r="F208" s="247" t="s">
        <v>375</v>
      </c>
      <c r="G208" s="245"/>
      <c r="H208" s="248" t="s">
        <v>21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145</v>
      </c>
      <c r="AU208" s="254" t="s">
        <v>135</v>
      </c>
      <c r="AV208" s="14" t="s">
        <v>81</v>
      </c>
      <c r="AW208" s="14" t="s">
        <v>37</v>
      </c>
      <c r="AX208" s="14" t="s">
        <v>73</v>
      </c>
      <c r="AY208" s="254" t="s">
        <v>130</v>
      </c>
    </row>
    <row r="209" spans="2:65" s="11" customFormat="1" ht="10.75">
      <c r="B209" s="207"/>
      <c r="C209" s="208"/>
      <c r="D209" s="209" t="s">
        <v>145</v>
      </c>
      <c r="E209" s="210" t="s">
        <v>21</v>
      </c>
      <c r="F209" s="211" t="s">
        <v>376</v>
      </c>
      <c r="G209" s="208"/>
      <c r="H209" s="212">
        <v>549.58500000000004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145</v>
      </c>
      <c r="AU209" s="218" t="s">
        <v>135</v>
      </c>
      <c r="AV209" s="11" t="s">
        <v>135</v>
      </c>
      <c r="AW209" s="11" t="s">
        <v>37</v>
      </c>
      <c r="AX209" s="11" t="s">
        <v>73</v>
      </c>
      <c r="AY209" s="218" t="s">
        <v>130</v>
      </c>
    </row>
    <row r="210" spans="2:65" s="12" customFormat="1" ht="10.75">
      <c r="B210" s="219"/>
      <c r="C210" s="220"/>
      <c r="D210" s="221" t="s">
        <v>145</v>
      </c>
      <c r="E210" s="222" t="s">
        <v>21</v>
      </c>
      <c r="F210" s="223" t="s">
        <v>147</v>
      </c>
      <c r="G210" s="220"/>
      <c r="H210" s="224">
        <v>724.64099999999996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145</v>
      </c>
      <c r="AU210" s="230" t="s">
        <v>135</v>
      </c>
      <c r="AV210" s="12" t="s">
        <v>148</v>
      </c>
      <c r="AW210" s="12" t="s">
        <v>37</v>
      </c>
      <c r="AX210" s="12" t="s">
        <v>81</v>
      </c>
      <c r="AY210" s="230" t="s">
        <v>130</v>
      </c>
    </row>
    <row r="211" spans="2:65" s="1" customFormat="1" ht="22.5" customHeight="1">
      <c r="B211" s="41"/>
      <c r="C211" s="195" t="s">
        <v>377</v>
      </c>
      <c r="D211" s="195" t="s">
        <v>137</v>
      </c>
      <c r="E211" s="196" t="s">
        <v>378</v>
      </c>
      <c r="F211" s="197" t="s">
        <v>379</v>
      </c>
      <c r="G211" s="198" t="s">
        <v>178</v>
      </c>
      <c r="H211" s="199">
        <v>88.5</v>
      </c>
      <c r="I211" s="200"/>
      <c r="J211" s="201">
        <f>ROUND(I211*H211,2)</f>
        <v>0</v>
      </c>
      <c r="K211" s="197" t="s">
        <v>141</v>
      </c>
      <c r="L211" s="61"/>
      <c r="M211" s="202" t="s">
        <v>21</v>
      </c>
      <c r="N211" s="203" t="s">
        <v>45</v>
      </c>
      <c r="O211" s="42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AR211" s="24" t="s">
        <v>142</v>
      </c>
      <c r="AT211" s="24" t="s">
        <v>137</v>
      </c>
      <c r="AU211" s="24" t="s">
        <v>135</v>
      </c>
      <c r="AY211" s="24" t="s">
        <v>130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24" t="s">
        <v>135</v>
      </c>
      <c r="BK211" s="206">
        <f>ROUND(I211*H211,2)</f>
        <v>0</v>
      </c>
      <c r="BL211" s="24" t="s">
        <v>142</v>
      </c>
      <c r="BM211" s="24" t="s">
        <v>380</v>
      </c>
    </row>
    <row r="212" spans="2:65" s="14" customFormat="1" ht="10.75">
      <c r="B212" s="244"/>
      <c r="C212" s="245"/>
      <c r="D212" s="209" t="s">
        <v>145</v>
      </c>
      <c r="E212" s="246" t="s">
        <v>21</v>
      </c>
      <c r="F212" s="247" t="s">
        <v>381</v>
      </c>
      <c r="G212" s="245"/>
      <c r="H212" s="248" t="s">
        <v>21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145</v>
      </c>
      <c r="AU212" s="254" t="s">
        <v>135</v>
      </c>
      <c r="AV212" s="14" t="s">
        <v>81</v>
      </c>
      <c r="AW212" s="14" t="s">
        <v>37</v>
      </c>
      <c r="AX212" s="14" t="s">
        <v>73</v>
      </c>
      <c r="AY212" s="254" t="s">
        <v>130</v>
      </c>
    </row>
    <row r="213" spans="2:65" s="11" customFormat="1" ht="10.75">
      <c r="B213" s="207"/>
      <c r="C213" s="208"/>
      <c r="D213" s="209" t="s">
        <v>145</v>
      </c>
      <c r="E213" s="210" t="s">
        <v>21</v>
      </c>
      <c r="F213" s="211" t="s">
        <v>382</v>
      </c>
      <c r="G213" s="208"/>
      <c r="H213" s="212">
        <v>63.5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145</v>
      </c>
      <c r="AU213" s="218" t="s">
        <v>135</v>
      </c>
      <c r="AV213" s="11" t="s">
        <v>135</v>
      </c>
      <c r="AW213" s="11" t="s">
        <v>37</v>
      </c>
      <c r="AX213" s="11" t="s">
        <v>73</v>
      </c>
      <c r="AY213" s="218" t="s">
        <v>130</v>
      </c>
    </row>
    <row r="214" spans="2:65" s="14" customFormat="1" ht="10.75">
      <c r="B214" s="244"/>
      <c r="C214" s="245"/>
      <c r="D214" s="209" t="s">
        <v>145</v>
      </c>
      <c r="E214" s="246" t="s">
        <v>21</v>
      </c>
      <c r="F214" s="247" t="s">
        <v>383</v>
      </c>
      <c r="G214" s="245"/>
      <c r="H214" s="248" t="s">
        <v>21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AT214" s="254" t="s">
        <v>145</v>
      </c>
      <c r="AU214" s="254" t="s">
        <v>135</v>
      </c>
      <c r="AV214" s="14" t="s">
        <v>81</v>
      </c>
      <c r="AW214" s="14" t="s">
        <v>37</v>
      </c>
      <c r="AX214" s="14" t="s">
        <v>73</v>
      </c>
      <c r="AY214" s="254" t="s">
        <v>130</v>
      </c>
    </row>
    <row r="215" spans="2:65" s="11" customFormat="1" ht="10.75">
      <c r="B215" s="207"/>
      <c r="C215" s="208"/>
      <c r="D215" s="209" t="s">
        <v>145</v>
      </c>
      <c r="E215" s="210" t="s">
        <v>21</v>
      </c>
      <c r="F215" s="211" t="s">
        <v>384</v>
      </c>
      <c r="G215" s="208"/>
      <c r="H215" s="212">
        <v>25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145</v>
      </c>
      <c r="AU215" s="218" t="s">
        <v>135</v>
      </c>
      <c r="AV215" s="11" t="s">
        <v>135</v>
      </c>
      <c r="AW215" s="11" t="s">
        <v>37</v>
      </c>
      <c r="AX215" s="11" t="s">
        <v>73</v>
      </c>
      <c r="AY215" s="218" t="s">
        <v>130</v>
      </c>
    </row>
    <row r="216" spans="2:65" s="12" customFormat="1" ht="10.75">
      <c r="B216" s="219"/>
      <c r="C216" s="220"/>
      <c r="D216" s="221" t="s">
        <v>145</v>
      </c>
      <c r="E216" s="222" t="s">
        <v>21</v>
      </c>
      <c r="F216" s="223" t="s">
        <v>147</v>
      </c>
      <c r="G216" s="220"/>
      <c r="H216" s="224">
        <v>88.5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145</v>
      </c>
      <c r="AU216" s="230" t="s">
        <v>135</v>
      </c>
      <c r="AV216" s="12" t="s">
        <v>148</v>
      </c>
      <c r="AW216" s="12" t="s">
        <v>37</v>
      </c>
      <c r="AX216" s="12" t="s">
        <v>81</v>
      </c>
      <c r="AY216" s="230" t="s">
        <v>130</v>
      </c>
    </row>
    <row r="217" spans="2:65" s="1" customFormat="1" ht="22.5" customHeight="1">
      <c r="B217" s="41"/>
      <c r="C217" s="259" t="s">
        <v>385</v>
      </c>
      <c r="D217" s="259" t="s">
        <v>273</v>
      </c>
      <c r="E217" s="260" t="s">
        <v>386</v>
      </c>
      <c r="F217" s="261" t="s">
        <v>387</v>
      </c>
      <c r="G217" s="262" t="s">
        <v>178</v>
      </c>
      <c r="H217" s="263">
        <v>92.924999999999997</v>
      </c>
      <c r="I217" s="264"/>
      <c r="J217" s="265">
        <f>ROUND(I217*H217,2)</f>
        <v>0</v>
      </c>
      <c r="K217" s="261" t="s">
        <v>21</v>
      </c>
      <c r="L217" s="266"/>
      <c r="M217" s="267" t="s">
        <v>21</v>
      </c>
      <c r="N217" s="268" t="s">
        <v>45</v>
      </c>
      <c r="O217" s="42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AR217" s="24" t="s">
        <v>277</v>
      </c>
      <c r="AT217" s="24" t="s">
        <v>273</v>
      </c>
      <c r="AU217" s="24" t="s">
        <v>135</v>
      </c>
      <c r="AY217" s="24" t="s">
        <v>130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24" t="s">
        <v>135</v>
      </c>
      <c r="BK217" s="206">
        <f>ROUND(I217*H217,2)</f>
        <v>0</v>
      </c>
      <c r="BL217" s="24" t="s">
        <v>142</v>
      </c>
      <c r="BM217" s="24" t="s">
        <v>388</v>
      </c>
    </row>
    <row r="218" spans="2:65" s="11" customFormat="1" ht="10.75">
      <c r="B218" s="207"/>
      <c r="C218" s="208"/>
      <c r="D218" s="209" t="s">
        <v>145</v>
      </c>
      <c r="E218" s="210" t="s">
        <v>21</v>
      </c>
      <c r="F218" s="211" t="s">
        <v>389</v>
      </c>
      <c r="G218" s="208"/>
      <c r="H218" s="212">
        <v>92.924999999999997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145</v>
      </c>
      <c r="AU218" s="218" t="s">
        <v>135</v>
      </c>
      <c r="AV218" s="11" t="s">
        <v>135</v>
      </c>
      <c r="AW218" s="11" t="s">
        <v>37</v>
      </c>
      <c r="AX218" s="11" t="s">
        <v>73</v>
      </c>
      <c r="AY218" s="218" t="s">
        <v>130</v>
      </c>
    </row>
    <row r="219" spans="2:65" s="12" customFormat="1" ht="10.75">
      <c r="B219" s="219"/>
      <c r="C219" s="220"/>
      <c r="D219" s="221" t="s">
        <v>145</v>
      </c>
      <c r="E219" s="222" t="s">
        <v>21</v>
      </c>
      <c r="F219" s="223" t="s">
        <v>147</v>
      </c>
      <c r="G219" s="220"/>
      <c r="H219" s="224">
        <v>92.924999999999997</v>
      </c>
      <c r="I219" s="225"/>
      <c r="J219" s="220"/>
      <c r="K219" s="220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145</v>
      </c>
      <c r="AU219" s="230" t="s">
        <v>135</v>
      </c>
      <c r="AV219" s="12" t="s">
        <v>148</v>
      </c>
      <c r="AW219" s="12" t="s">
        <v>37</v>
      </c>
      <c r="AX219" s="12" t="s">
        <v>81</v>
      </c>
      <c r="AY219" s="230" t="s">
        <v>130</v>
      </c>
    </row>
    <row r="220" spans="2:65" s="1" customFormat="1" ht="22.5" customHeight="1">
      <c r="B220" s="41"/>
      <c r="C220" s="259" t="s">
        <v>390</v>
      </c>
      <c r="D220" s="259" t="s">
        <v>273</v>
      </c>
      <c r="E220" s="260" t="s">
        <v>391</v>
      </c>
      <c r="F220" s="261" t="s">
        <v>392</v>
      </c>
      <c r="G220" s="262" t="s">
        <v>178</v>
      </c>
      <c r="H220" s="263">
        <v>63.5</v>
      </c>
      <c r="I220" s="264"/>
      <c r="J220" s="265">
        <f>ROUND(I220*H220,2)</f>
        <v>0</v>
      </c>
      <c r="K220" s="261" t="s">
        <v>21</v>
      </c>
      <c r="L220" s="266"/>
      <c r="M220" s="267" t="s">
        <v>21</v>
      </c>
      <c r="N220" s="268" t="s">
        <v>45</v>
      </c>
      <c r="O220" s="42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AR220" s="24" t="s">
        <v>277</v>
      </c>
      <c r="AT220" s="24" t="s">
        <v>273</v>
      </c>
      <c r="AU220" s="24" t="s">
        <v>135</v>
      </c>
      <c r="AY220" s="24" t="s">
        <v>130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24" t="s">
        <v>135</v>
      </c>
      <c r="BK220" s="206">
        <f>ROUND(I220*H220,2)</f>
        <v>0</v>
      </c>
      <c r="BL220" s="24" t="s">
        <v>142</v>
      </c>
      <c r="BM220" s="24" t="s">
        <v>393</v>
      </c>
    </row>
    <row r="221" spans="2:65" s="14" customFormat="1" ht="10.75">
      <c r="B221" s="244"/>
      <c r="C221" s="245"/>
      <c r="D221" s="209" t="s">
        <v>145</v>
      </c>
      <c r="E221" s="246" t="s">
        <v>21</v>
      </c>
      <c r="F221" s="247" t="s">
        <v>381</v>
      </c>
      <c r="G221" s="245"/>
      <c r="H221" s="248" t="s">
        <v>21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145</v>
      </c>
      <c r="AU221" s="254" t="s">
        <v>135</v>
      </c>
      <c r="AV221" s="14" t="s">
        <v>81</v>
      </c>
      <c r="AW221" s="14" t="s">
        <v>37</v>
      </c>
      <c r="AX221" s="14" t="s">
        <v>73</v>
      </c>
      <c r="AY221" s="254" t="s">
        <v>130</v>
      </c>
    </row>
    <row r="222" spans="2:65" s="11" customFormat="1" ht="10.75">
      <c r="B222" s="207"/>
      <c r="C222" s="208"/>
      <c r="D222" s="209" t="s">
        <v>145</v>
      </c>
      <c r="E222" s="210" t="s">
        <v>21</v>
      </c>
      <c r="F222" s="211" t="s">
        <v>382</v>
      </c>
      <c r="G222" s="208"/>
      <c r="H222" s="212">
        <v>63.5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145</v>
      </c>
      <c r="AU222" s="218" t="s">
        <v>135</v>
      </c>
      <c r="AV222" s="11" t="s">
        <v>135</v>
      </c>
      <c r="AW222" s="11" t="s">
        <v>37</v>
      </c>
      <c r="AX222" s="11" t="s">
        <v>73</v>
      </c>
      <c r="AY222" s="218" t="s">
        <v>130</v>
      </c>
    </row>
    <row r="223" spans="2:65" s="12" customFormat="1" ht="10.75">
      <c r="B223" s="219"/>
      <c r="C223" s="220"/>
      <c r="D223" s="221" t="s">
        <v>145</v>
      </c>
      <c r="E223" s="222" t="s">
        <v>21</v>
      </c>
      <c r="F223" s="223" t="s">
        <v>147</v>
      </c>
      <c r="G223" s="220"/>
      <c r="H223" s="224">
        <v>63.5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145</v>
      </c>
      <c r="AU223" s="230" t="s">
        <v>135</v>
      </c>
      <c r="AV223" s="12" t="s">
        <v>148</v>
      </c>
      <c r="AW223" s="12" t="s">
        <v>37</v>
      </c>
      <c r="AX223" s="12" t="s">
        <v>81</v>
      </c>
      <c r="AY223" s="230" t="s">
        <v>130</v>
      </c>
    </row>
    <row r="224" spans="2:65" s="1" customFormat="1" ht="22.5" customHeight="1">
      <c r="B224" s="41"/>
      <c r="C224" s="259" t="s">
        <v>394</v>
      </c>
      <c r="D224" s="259" t="s">
        <v>273</v>
      </c>
      <c r="E224" s="260" t="s">
        <v>395</v>
      </c>
      <c r="F224" s="261" t="s">
        <v>396</v>
      </c>
      <c r="G224" s="262" t="s">
        <v>178</v>
      </c>
      <c r="H224" s="263">
        <v>25.2</v>
      </c>
      <c r="I224" s="264"/>
      <c r="J224" s="265">
        <f>ROUND(I224*H224,2)</f>
        <v>0</v>
      </c>
      <c r="K224" s="261" t="s">
        <v>21</v>
      </c>
      <c r="L224" s="266"/>
      <c r="M224" s="267" t="s">
        <v>21</v>
      </c>
      <c r="N224" s="268" t="s">
        <v>45</v>
      </c>
      <c r="O224" s="42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AR224" s="24" t="s">
        <v>277</v>
      </c>
      <c r="AT224" s="24" t="s">
        <v>273</v>
      </c>
      <c r="AU224" s="24" t="s">
        <v>135</v>
      </c>
      <c r="AY224" s="24" t="s">
        <v>130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24" t="s">
        <v>135</v>
      </c>
      <c r="BK224" s="206">
        <f>ROUND(I224*H224,2)</f>
        <v>0</v>
      </c>
      <c r="BL224" s="24" t="s">
        <v>142</v>
      </c>
      <c r="BM224" s="24" t="s">
        <v>397</v>
      </c>
    </row>
    <row r="225" spans="2:65" s="14" customFormat="1" ht="10.75">
      <c r="B225" s="244"/>
      <c r="C225" s="245"/>
      <c r="D225" s="209" t="s">
        <v>145</v>
      </c>
      <c r="E225" s="246" t="s">
        <v>21</v>
      </c>
      <c r="F225" s="247" t="s">
        <v>383</v>
      </c>
      <c r="G225" s="245"/>
      <c r="H225" s="248" t="s">
        <v>21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145</v>
      </c>
      <c r="AU225" s="254" t="s">
        <v>135</v>
      </c>
      <c r="AV225" s="14" t="s">
        <v>81</v>
      </c>
      <c r="AW225" s="14" t="s">
        <v>37</v>
      </c>
      <c r="AX225" s="14" t="s">
        <v>73</v>
      </c>
      <c r="AY225" s="254" t="s">
        <v>130</v>
      </c>
    </row>
    <row r="226" spans="2:65" s="11" customFormat="1" ht="10.75">
      <c r="B226" s="207"/>
      <c r="C226" s="208"/>
      <c r="D226" s="209" t="s">
        <v>145</v>
      </c>
      <c r="E226" s="210" t="s">
        <v>21</v>
      </c>
      <c r="F226" s="211" t="s">
        <v>398</v>
      </c>
      <c r="G226" s="208"/>
      <c r="H226" s="212">
        <v>25.2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145</v>
      </c>
      <c r="AU226" s="218" t="s">
        <v>135</v>
      </c>
      <c r="AV226" s="11" t="s">
        <v>135</v>
      </c>
      <c r="AW226" s="11" t="s">
        <v>37</v>
      </c>
      <c r="AX226" s="11" t="s">
        <v>73</v>
      </c>
      <c r="AY226" s="218" t="s">
        <v>130</v>
      </c>
    </row>
    <row r="227" spans="2:65" s="12" customFormat="1" ht="10.75">
      <c r="B227" s="219"/>
      <c r="C227" s="220"/>
      <c r="D227" s="221" t="s">
        <v>145</v>
      </c>
      <c r="E227" s="222" t="s">
        <v>21</v>
      </c>
      <c r="F227" s="223" t="s">
        <v>147</v>
      </c>
      <c r="G227" s="220"/>
      <c r="H227" s="224">
        <v>25.2</v>
      </c>
      <c r="I227" s="225"/>
      <c r="J227" s="220"/>
      <c r="K227" s="220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145</v>
      </c>
      <c r="AU227" s="230" t="s">
        <v>135</v>
      </c>
      <c r="AV227" s="12" t="s">
        <v>148</v>
      </c>
      <c r="AW227" s="12" t="s">
        <v>37</v>
      </c>
      <c r="AX227" s="12" t="s">
        <v>81</v>
      </c>
      <c r="AY227" s="230" t="s">
        <v>130</v>
      </c>
    </row>
    <row r="228" spans="2:65" s="1" customFormat="1" ht="22.5" customHeight="1">
      <c r="B228" s="41"/>
      <c r="C228" s="195" t="s">
        <v>399</v>
      </c>
      <c r="D228" s="195" t="s">
        <v>137</v>
      </c>
      <c r="E228" s="196" t="s">
        <v>400</v>
      </c>
      <c r="F228" s="197" t="s">
        <v>401</v>
      </c>
      <c r="G228" s="198" t="s">
        <v>178</v>
      </c>
      <c r="H228" s="199">
        <v>29.44</v>
      </c>
      <c r="I228" s="200"/>
      <c r="J228" s="201">
        <f>ROUND(I228*H228,2)</f>
        <v>0</v>
      </c>
      <c r="K228" s="197" t="s">
        <v>141</v>
      </c>
      <c r="L228" s="61"/>
      <c r="M228" s="202" t="s">
        <v>21</v>
      </c>
      <c r="N228" s="203" t="s">
        <v>45</v>
      </c>
      <c r="O228" s="42"/>
      <c r="P228" s="204">
        <f>O228*H228</f>
        <v>0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AR228" s="24" t="s">
        <v>142</v>
      </c>
      <c r="AT228" s="24" t="s">
        <v>137</v>
      </c>
      <c r="AU228" s="24" t="s">
        <v>135</v>
      </c>
      <c r="AY228" s="24" t="s">
        <v>130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24" t="s">
        <v>135</v>
      </c>
      <c r="BK228" s="206">
        <f>ROUND(I228*H228,2)</f>
        <v>0</v>
      </c>
      <c r="BL228" s="24" t="s">
        <v>142</v>
      </c>
      <c r="BM228" s="24" t="s">
        <v>402</v>
      </c>
    </row>
    <row r="229" spans="2:65" s="14" customFormat="1" ht="10.75">
      <c r="B229" s="244"/>
      <c r="C229" s="245"/>
      <c r="D229" s="209" t="s">
        <v>145</v>
      </c>
      <c r="E229" s="246" t="s">
        <v>21</v>
      </c>
      <c r="F229" s="247" t="s">
        <v>403</v>
      </c>
      <c r="G229" s="245"/>
      <c r="H229" s="248" t="s">
        <v>21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145</v>
      </c>
      <c r="AU229" s="254" t="s">
        <v>135</v>
      </c>
      <c r="AV229" s="14" t="s">
        <v>81</v>
      </c>
      <c r="AW229" s="14" t="s">
        <v>37</v>
      </c>
      <c r="AX229" s="14" t="s">
        <v>73</v>
      </c>
      <c r="AY229" s="254" t="s">
        <v>130</v>
      </c>
    </row>
    <row r="230" spans="2:65" s="11" customFormat="1" ht="10.75">
      <c r="B230" s="207"/>
      <c r="C230" s="208"/>
      <c r="D230" s="209" t="s">
        <v>145</v>
      </c>
      <c r="E230" s="210" t="s">
        <v>21</v>
      </c>
      <c r="F230" s="211" t="s">
        <v>404</v>
      </c>
      <c r="G230" s="208"/>
      <c r="H230" s="212">
        <v>29.44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145</v>
      </c>
      <c r="AU230" s="218" t="s">
        <v>135</v>
      </c>
      <c r="AV230" s="11" t="s">
        <v>135</v>
      </c>
      <c r="AW230" s="11" t="s">
        <v>37</v>
      </c>
      <c r="AX230" s="11" t="s">
        <v>73</v>
      </c>
      <c r="AY230" s="218" t="s">
        <v>130</v>
      </c>
    </row>
    <row r="231" spans="2:65" s="12" customFormat="1" ht="10.75">
      <c r="B231" s="219"/>
      <c r="C231" s="220"/>
      <c r="D231" s="221" t="s">
        <v>145</v>
      </c>
      <c r="E231" s="222" t="s">
        <v>21</v>
      </c>
      <c r="F231" s="223" t="s">
        <v>147</v>
      </c>
      <c r="G231" s="220"/>
      <c r="H231" s="224">
        <v>29.44</v>
      </c>
      <c r="I231" s="225"/>
      <c r="J231" s="220"/>
      <c r="K231" s="220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145</v>
      </c>
      <c r="AU231" s="230" t="s">
        <v>135</v>
      </c>
      <c r="AV231" s="12" t="s">
        <v>148</v>
      </c>
      <c r="AW231" s="12" t="s">
        <v>37</v>
      </c>
      <c r="AX231" s="12" t="s">
        <v>81</v>
      </c>
      <c r="AY231" s="230" t="s">
        <v>130</v>
      </c>
    </row>
    <row r="232" spans="2:65" s="1" customFormat="1" ht="22.5" customHeight="1">
      <c r="B232" s="41"/>
      <c r="C232" s="259" t="s">
        <v>405</v>
      </c>
      <c r="D232" s="259" t="s">
        <v>273</v>
      </c>
      <c r="E232" s="260" t="s">
        <v>406</v>
      </c>
      <c r="F232" s="261" t="s">
        <v>407</v>
      </c>
      <c r="G232" s="262" t="s">
        <v>178</v>
      </c>
      <c r="H232" s="263">
        <v>30.911999999999999</v>
      </c>
      <c r="I232" s="264"/>
      <c r="J232" s="265">
        <f>ROUND(I232*H232,2)</f>
        <v>0</v>
      </c>
      <c r="K232" s="261" t="s">
        <v>21</v>
      </c>
      <c r="L232" s="266"/>
      <c r="M232" s="267" t="s">
        <v>21</v>
      </c>
      <c r="N232" s="268" t="s">
        <v>45</v>
      </c>
      <c r="O232" s="42"/>
      <c r="P232" s="204">
        <f>O232*H232</f>
        <v>0</v>
      </c>
      <c r="Q232" s="204">
        <v>0</v>
      </c>
      <c r="R232" s="204">
        <f>Q232*H232</f>
        <v>0</v>
      </c>
      <c r="S232" s="204">
        <v>0</v>
      </c>
      <c r="T232" s="205">
        <f>S232*H232</f>
        <v>0</v>
      </c>
      <c r="AR232" s="24" t="s">
        <v>277</v>
      </c>
      <c r="AT232" s="24" t="s">
        <v>273</v>
      </c>
      <c r="AU232" s="24" t="s">
        <v>135</v>
      </c>
      <c r="AY232" s="24" t="s">
        <v>130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24" t="s">
        <v>135</v>
      </c>
      <c r="BK232" s="206">
        <f>ROUND(I232*H232,2)</f>
        <v>0</v>
      </c>
      <c r="BL232" s="24" t="s">
        <v>142</v>
      </c>
      <c r="BM232" s="24" t="s">
        <v>408</v>
      </c>
    </row>
    <row r="233" spans="2:65" s="11" customFormat="1" ht="10.75">
      <c r="B233" s="207"/>
      <c r="C233" s="208"/>
      <c r="D233" s="209" t="s">
        <v>145</v>
      </c>
      <c r="E233" s="210" t="s">
        <v>21</v>
      </c>
      <c r="F233" s="211" t="s">
        <v>409</v>
      </c>
      <c r="G233" s="208"/>
      <c r="H233" s="212">
        <v>30.911999999999999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145</v>
      </c>
      <c r="AU233" s="218" t="s">
        <v>135</v>
      </c>
      <c r="AV233" s="11" t="s">
        <v>135</v>
      </c>
      <c r="AW233" s="11" t="s">
        <v>37</v>
      </c>
      <c r="AX233" s="11" t="s">
        <v>73</v>
      </c>
      <c r="AY233" s="218" t="s">
        <v>130</v>
      </c>
    </row>
    <row r="234" spans="2:65" s="12" customFormat="1" ht="10.75">
      <c r="B234" s="219"/>
      <c r="C234" s="220"/>
      <c r="D234" s="221" t="s">
        <v>145</v>
      </c>
      <c r="E234" s="222" t="s">
        <v>21</v>
      </c>
      <c r="F234" s="223" t="s">
        <v>147</v>
      </c>
      <c r="G234" s="220"/>
      <c r="H234" s="224">
        <v>30.911999999999999</v>
      </c>
      <c r="I234" s="225"/>
      <c r="J234" s="220"/>
      <c r="K234" s="220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135</v>
      </c>
      <c r="AV234" s="12" t="s">
        <v>148</v>
      </c>
      <c r="AW234" s="12" t="s">
        <v>37</v>
      </c>
      <c r="AX234" s="12" t="s">
        <v>81</v>
      </c>
      <c r="AY234" s="230" t="s">
        <v>130</v>
      </c>
    </row>
    <row r="235" spans="2:65" s="1" customFormat="1" ht="22.5" customHeight="1">
      <c r="B235" s="41"/>
      <c r="C235" s="195" t="s">
        <v>410</v>
      </c>
      <c r="D235" s="195" t="s">
        <v>137</v>
      </c>
      <c r="E235" s="196" t="s">
        <v>411</v>
      </c>
      <c r="F235" s="197" t="s">
        <v>412</v>
      </c>
      <c r="G235" s="198" t="s">
        <v>178</v>
      </c>
      <c r="H235" s="199">
        <v>52</v>
      </c>
      <c r="I235" s="200"/>
      <c r="J235" s="201">
        <f>ROUND(I235*H235,2)</f>
        <v>0</v>
      </c>
      <c r="K235" s="197" t="s">
        <v>141</v>
      </c>
      <c r="L235" s="61"/>
      <c r="M235" s="202" t="s">
        <v>21</v>
      </c>
      <c r="N235" s="203" t="s">
        <v>45</v>
      </c>
      <c r="O235" s="42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AR235" s="24" t="s">
        <v>142</v>
      </c>
      <c r="AT235" s="24" t="s">
        <v>137</v>
      </c>
      <c r="AU235" s="24" t="s">
        <v>135</v>
      </c>
      <c r="AY235" s="24" t="s">
        <v>130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24" t="s">
        <v>135</v>
      </c>
      <c r="BK235" s="206">
        <f>ROUND(I235*H235,2)</f>
        <v>0</v>
      </c>
      <c r="BL235" s="24" t="s">
        <v>142</v>
      </c>
      <c r="BM235" s="24" t="s">
        <v>413</v>
      </c>
    </row>
    <row r="236" spans="2:65" s="1" customFormat="1" ht="22.5" customHeight="1">
      <c r="B236" s="41"/>
      <c r="C236" s="259" t="s">
        <v>414</v>
      </c>
      <c r="D236" s="259" t="s">
        <v>273</v>
      </c>
      <c r="E236" s="260" t="s">
        <v>415</v>
      </c>
      <c r="F236" s="261" t="s">
        <v>416</v>
      </c>
      <c r="G236" s="262" t="s">
        <v>178</v>
      </c>
      <c r="H236" s="263">
        <v>54.6</v>
      </c>
      <c r="I236" s="264"/>
      <c r="J236" s="265">
        <f>ROUND(I236*H236,2)</f>
        <v>0</v>
      </c>
      <c r="K236" s="261" t="s">
        <v>21</v>
      </c>
      <c r="L236" s="266"/>
      <c r="M236" s="267" t="s">
        <v>21</v>
      </c>
      <c r="N236" s="268" t="s">
        <v>45</v>
      </c>
      <c r="O236" s="42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AR236" s="24" t="s">
        <v>277</v>
      </c>
      <c r="AT236" s="24" t="s">
        <v>273</v>
      </c>
      <c r="AU236" s="24" t="s">
        <v>135</v>
      </c>
      <c r="AY236" s="24" t="s">
        <v>130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24" t="s">
        <v>135</v>
      </c>
      <c r="BK236" s="206">
        <f>ROUND(I236*H236,2)</f>
        <v>0</v>
      </c>
      <c r="BL236" s="24" t="s">
        <v>142</v>
      </c>
      <c r="BM236" s="24" t="s">
        <v>417</v>
      </c>
    </row>
    <row r="237" spans="2:65" s="11" customFormat="1" ht="10.75">
      <c r="B237" s="207"/>
      <c r="C237" s="208"/>
      <c r="D237" s="209" t="s">
        <v>145</v>
      </c>
      <c r="E237" s="210" t="s">
        <v>21</v>
      </c>
      <c r="F237" s="211" t="s">
        <v>418</v>
      </c>
      <c r="G237" s="208"/>
      <c r="H237" s="212">
        <v>54.6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145</v>
      </c>
      <c r="AU237" s="218" t="s">
        <v>135</v>
      </c>
      <c r="AV237" s="11" t="s">
        <v>135</v>
      </c>
      <c r="AW237" s="11" t="s">
        <v>37</v>
      </c>
      <c r="AX237" s="11" t="s">
        <v>73</v>
      </c>
      <c r="AY237" s="218" t="s">
        <v>130</v>
      </c>
    </row>
    <row r="238" spans="2:65" s="12" customFormat="1" ht="10.75">
      <c r="B238" s="219"/>
      <c r="C238" s="220"/>
      <c r="D238" s="221" t="s">
        <v>145</v>
      </c>
      <c r="E238" s="222" t="s">
        <v>21</v>
      </c>
      <c r="F238" s="223" t="s">
        <v>147</v>
      </c>
      <c r="G238" s="220"/>
      <c r="H238" s="224">
        <v>54.6</v>
      </c>
      <c r="I238" s="225"/>
      <c r="J238" s="220"/>
      <c r="K238" s="220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145</v>
      </c>
      <c r="AU238" s="230" t="s">
        <v>135</v>
      </c>
      <c r="AV238" s="12" t="s">
        <v>148</v>
      </c>
      <c r="AW238" s="12" t="s">
        <v>37</v>
      </c>
      <c r="AX238" s="12" t="s">
        <v>81</v>
      </c>
      <c r="AY238" s="230" t="s">
        <v>130</v>
      </c>
    </row>
    <row r="239" spans="2:65" s="1" customFormat="1" ht="31.5" customHeight="1">
      <c r="B239" s="41"/>
      <c r="C239" s="195" t="s">
        <v>419</v>
      </c>
      <c r="D239" s="195" t="s">
        <v>137</v>
      </c>
      <c r="E239" s="196" t="s">
        <v>420</v>
      </c>
      <c r="F239" s="197" t="s">
        <v>421</v>
      </c>
      <c r="G239" s="198" t="s">
        <v>178</v>
      </c>
      <c r="H239" s="199">
        <v>131.1</v>
      </c>
      <c r="I239" s="200"/>
      <c r="J239" s="201">
        <f>ROUND(I239*H239,2)</f>
        <v>0</v>
      </c>
      <c r="K239" s="197" t="s">
        <v>141</v>
      </c>
      <c r="L239" s="61"/>
      <c r="M239" s="202" t="s">
        <v>21</v>
      </c>
      <c r="N239" s="203" t="s">
        <v>45</v>
      </c>
      <c r="O239" s="42"/>
      <c r="P239" s="204">
        <f>O239*H239</f>
        <v>0</v>
      </c>
      <c r="Q239" s="204">
        <v>7.6000000000000004E-4</v>
      </c>
      <c r="R239" s="204">
        <f>Q239*H239</f>
        <v>9.9636000000000002E-2</v>
      </c>
      <c r="S239" s="204">
        <v>0</v>
      </c>
      <c r="T239" s="205">
        <f>S239*H239</f>
        <v>0</v>
      </c>
      <c r="AR239" s="24" t="s">
        <v>142</v>
      </c>
      <c r="AT239" s="24" t="s">
        <v>137</v>
      </c>
      <c r="AU239" s="24" t="s">
        <v>135</v>
      </c>
      <c r="AY239" s="24" t="s">
        <v>130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24" t="s">
        <v>135</v>
      </c>
      <c r="BK239" s="206">
        <f>ROUND(I239*H239,2)</f>
        <v>0</v>
      </c>
      <c r="BL239" s="24" t="s">
        <v>142</v>
      </c>
      <c r="BM239" s="24" t="s">
        <v>422</v>
      </c>
    </row>
    <row r="240" spans="2:65" s="11" customFormat="1" ht="10.75">
      <c r="B240" s="207"/>
      <c r="C240" s="208"/>
      <c r="D240" s="209" t="s">
        <v>145</v>
      </c>
      <c r="E240" s="210" t="s">
        <v>21</v>
      </c>
      <c r="F240" s="211" t="s">
        <v>338</v>
      </c>
      <c r="G240" s="208"/>
      <c r="H240" s="212">
        <v>131.1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145</v>
      </c>
      <c r="AU240" s="218" t="s">
        <v>135</v>
      </c>
      <c r="AV240" s="11" t="s">
        <v>135</v>
      </c>
      <c r="AW240" s="11" t="s">
        <v>37</v>
      </c>
      <c r="AX240" s="11" t="s">
        <v>73</v>
      </c>
      <c r="AY240" s="218" t="s">
        <v>130</v>
      </c>
    </row>
    <row r="241" spans="2:65" s="12" customFormat="1" ht="10.75">
      <c r="B241" s="219"/>
      <c r="C241" s="220"/>
      <c r="D241" s="221" t="s">
        <v>145</v>
      </c>
      <c r="E241" s="222" t="s">
        <v>21</v>
      </c>
      <c r="F241" s="223" t="s">
        <v>147</v>
      </c>
      <c r="G241" s="220"/>
      <c r="H241" s="224">
        <v>131.1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145</v>
      </c>
      <c r="AU241" s="230" t="s">
        <v>135</v>
      </c>
      <c r="AV241" s="12" t="s">
        <v>148</v>
      </c>
      <c r="AW241" s="12" t="s">
        <v>37</v>
      </c>
      <c r="AX241" s="12" t="s">
        <v>81</v>
      </c>
      <c r="AY241" s="230" t="s">
        <v>130</v>
      </c>
    </row>
    <row r="242" spans="2:65" s="1" customFormat="1" ht="22.5" customHeight="1">
      <c r="B242" s="41"/>
      <c r="C242" s="259" t="s">
        <v>423</v>
      </c>
      <c r="D242" s="259" t="s">
        <v>273</v>
      </c>
      <c r="E242" s="260" t="s">
        <v>424</v>
      </c>
      <c r="F242" s="261" t="s">
        <v>425</v>
      </c>
      <c r="G242" s="262" t="s">
        <v>178</v>
      </c>
      <c r="H242" s="263">
        <v>137.655</v>
      </c>
      <c r="I242" s="264"/>
      <c r="J242" s="265">
        <f>ROUND(I242*H242,2)</f>
        <v>0</v>
      </c>
      <c r="K242" s="261" t="s">
        <v>21</v>
      </c>
      <c r="L242" s="266"/>
      <c r="M242" s="267" t="s">
        <v>21</v>
      </c>
      <c r="N242" s="268" t="s">
        <v>45</v>
      </c>
      <c r="O242" s="42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AR242" s="24" t="s">
        <v>277</v>
      </c>
      <c r="AT242" s="24" t="s">
        <v>273</v>
      </c>
      <c r="AU242" s="24" t="s">
        <v>135</v>
      </c>
      <c r="AY242" s="24" t="s">
        <v>130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24" t="s">
        <v>135</v>
      </c>
      <c r="BK242" s="206">
        <f>ROUND(I242*H242,2)</f>
        <v>0</v>
      </c>
      <c r="BL242" s="24" t="s">
        <v>142</v>
      </c>
      <c r="BM242" s="24" t="s">
        <v>426</v>
      </c>
    </row>
    <row r="243" spans="2:65" s="11" customFormat="1" ht="10.75">
      <c r="B243" s="207"/>
      <c r="C243" s="208"/>
      <c r="D243" s="209" t="s">
        <v>145</v>
      </c>
      <c r="E243" s="210" t="s">
        <v>21</v>
      </c>
      <c r="F243" s="211" t="s">
        <v>360</v>
      </c>
      <c r="G243" s="208"/>
      <c r="H243" s="212">
        <v>137.655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145</v>
      </c>
      <c r="AU243" s="218" t="s">
        <v>135</v>
      </c>
      <c r="AV243" s="11" t="s">
        <v>135</v>
      </c>
      <c r="AW243" s="11" t="s">
        <v>37</v>
      </c>
      <c r="AX243" s="11" t="s">
        <v>73</v>
      </c>
      <c r="AY243" s="218" t="s">
        <v>130</v>
      </c>
    </row>
    <row r="244" spans="2:65" s="12" customFormat="1" ht="10.75">
      <c r="B244" s="219"/>
      <c r="C244" s="220"/>
      <c r="D244" s="221" t="s">
        <v>145</v>
      </c>
      <c r="E244" s="222" t="s">
        <v>21</v>
      </c>
      <c r="F244" s="223" t="s">
        <v>147</v>
      </c>
      <c r="G244" s="220"/>
      <c r="H244" s="224">
        <v>137.655</v>
      </c>
      <c r="I244" s="225"/>
      <c r="J244" s="220"/>
      <c r="K244" s="220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145</v>
      </c>
      <c r="AU244" s="230" t="s">
        <v>135</v>
      </c>
      <c r="AV244" s="12" t="s">
        <v>148</v>
      </c>
      <c r="AW244" s="12" t="s">
        <v>37</v>
      </c>
      <c r="AX244" s="12" t="s">
        <v>81</v>
      </c>
      <c r="AY244" s="230" t="s">
        <v>130</v>
      </c>
    </row>
    <row r="245" spans="2:65" s="1" customFormat="1" ht="31.5" customHeight="1">
      <c r="B245" s="41"/>
      <c r="C245" s="195" t="s">
        <v>427</v>
      </c>
      <c r="D245" s="195" t="s">
        <v>137</v>
      </c>
      <c r="E245" s="196" t="s">
        <v>428</v>
      </c>
      <c r="F245" s="197" t="s">
        <v>429</v>
      </c>
      <c r="G245" s="198" t="s">
        <v>178</v>
      </c>
      <c r="H245" s="199">
        <v>20</v>
      </c>
      <c r="I245" s="200"/>
      <c r="J245" s="201">
        <f>ROUND(I245*H245,2)</f>
        <v>0</v>
      </c>
      <c r="K245" s="197" t="s">
        <v>141</v>
      </c>
      <c r="L245" s="61"/>
      <c r="M245" s="202" t="s">
        <v>21</v>
      </c>
      <c r="N245" s="203" t="s">
        <v>45</v>
      </c>
      <c r="O245" s="42"/>
      <c r="P245" s="204">
        <f>O245*H245</f>
        <v>0</v>
      </c>
      <c r="Q245" s="204">
        <v>1.16E-3</v>
      </c>
      <c r="R245" s="204">
        <f>Q245*H245</f>
        <v>2.3199999999999998E-2</v>
      </c>
      <c r="S245" s="204">
        <v>0</v>
      </c>
      <c r="T245" s="205">
        <f>S245*H245</f>
        <v>0</v>
      </c>
      <c r="AR245" s="24" t="s">
        <v>142</v>
      </c>
      <c r="AT245" s="24" t="s">
        <v>137</v>
      </c>
      <c r="AU245" s="24" t="s">
        <v>135</v>
      </c>
      <c r="AY245" s="24" t="s">
        <v>130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24" t="s">
        <v>135</v>
      </c>
      <c r="BK245" s="206">
        <f>ROUND(I245*H245,2)</f>
        <v>0</v>
      </c>
      <c r="BL245" s="24" t="s">
        <v>142</v>
      </c>
      <c r="BM245" s="24" t="s">
        <v>430</v>
      </c>
    </row>
    <row r="246" spans="2:65" s="14" customFormat="1" ht="10.75">
      <c r="B246" s="244"/>
      <c r="C246" s="245"/>
      <c r="D246" s="209" t="s">
        <v>145</v>
      </c>
      <c r="E246" s="246" t="s">
        <v>21</v>
      </c>
      <c r="F246" s="247" t="s">
        <v>240</v>
      </c>
      <c r="G246" s="245"/>
      <c r="H246" s="248" t="s">
        <v>21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145</v>
      </c>
      <c r="AU246" s="254" t="s">
        <v>135</v>
      </c>
      <c r="AV246" s="14" t="s">
        <v>81</v>
      </c>
      <c r="AW246" s="14" t="s">
        <v>37</v>
      </c>
      <c r="AX246" s="14" t="s">
        <v>73</v>
      </c>
      <c r="AY246" s="254" t="s">
        <v>130</v>
      </c>
    </row>
    <row r="247" spans="2:65" s="11" customFormat="1" ht="10.75">
      <c r="B247" s="207"/>
      <c r="C247" s="208"/>
      <c r="D247" s="209" t="s">
        <v>145</v>
      </c>
      <c r="E247" s="210" t="s">
        <v>21</v>
      </c>
      <c r="F247" s="211" t="s">
        <v>343</v>
      </c>
      <c r="G247" s="208"/>
      <c r="H247" s="212">
        <v>20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145</v>
      </c>
      <c r="AU247" s="218" t="s">
        <v>135</v>
      </c>
      <c r="AV247" s="11" t="s">
        <v>135</v>
      </c>
      <c r="AW247" s="11" t="s">
        <v>37</v>
      </c>
      <c r="AX247" s="11" t="s">
        <v>73</v>
      </c>
      <c r="AY247" s="218" t="s">
        <v>130</v>
      </c>
    </row>
    <row r="248" spans="2:65" s="12" customFormat="1" ht="10.75">
      <c r="B248" s="219"/>
      <c r="C248" s="220"/>
      <c r="D248" s="221" t="s">
        <v>145</v>
      </c>
      <c r="E248" s="222" t="s">
        <v>21</v>
      </c>
      <c r="F248" s="223" t="s">
        <v>147</v>
      </c>
      <c r="G248" s="220"/>
      <c r="H248" s="224">
        <v>20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145</v>
      </c>
      <c r="AU248" s="230" t="s">
        <v>135</v>
      </c>
      <c r="AV248" s="12" t="s">
        <v>148</v>
      </c>
      <c r="AW248" s="12" t="s">
        <v>37</v>
      </c>
      <c r="AX248" s="12" t="s">
        <v>81</v>
      </c>
      <c r="AY248" s="230" t="s">
        <v>130</v>
      </c>
    </row>
    <row r="249" spans="2:65" s="1" customFormat="1" ht="31.5" customHeight="1">
      <c r="B249" s="41"/>
      <c r="C249" s="195" t="s">
        <v>431</v>
      </c>
      <c r="D249" s="195" t="s">
        <v>137</v>
      </c>
      <c r="E249" s="196" t="s">
        <v>432</v>
      </c>
      <c r="F249" s="197" t="s">
        <v>433</v>
      </c>
      <c r="G249" s="198" t="s">
        <v>178</v>
      </c>
      <c r="H249" s="199">
        <v>3.1</v>
      </c>
      <c r="I249" s="200"/>
      <c r="J249" s="201">
        <f>ROUND(I249*H249,2)</f>
        <v>0</v>
      </c>
      <c r="K249" s="197" t="s">
        <v>21</v>
      </c>
      <c r="L249" s="61"/>
      <c r="M249" s="202" t="s">
        <v>21</v>
      </c>
      <c r="N249" s="203" t="s">
        <v>45</v>
      </c>
      <c r="O249" s="42"/>
      <c r="P249" s="204">
        <f>O249*H249</f>
        <v>0</v>
      </c>
      <c r="Q249" s="204">
        <v>0</v>
      </c>
      <c r="R249" s="204">
        <f>Q249*H249</f>
        <v>0</v>
      </c>
      <c r="S249" s="204">
        <v>0</v>
      </c>
      <c r="T249" s="205">
        <f>S249*H249</f>
        <v>0</v>
      </c>
      <c r="AR249" s="24" t="s">
        <v>142</v>
      </c>
      <c r="AT249" s="24" t="s">
        <v>137</v>
      </c>
      <c r="AU249" s="24" t="s">
        <v>135</v>
      </c>
      <c r="AY249" s="24" t="s">
        <v>130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24" t="s">
        <v>135</v>
      </c>
      <c r="BK249" s="206">
        <f>ROUND(I249*H249,2)</f>
        <v>0</v>
      </c>
      <c r="BL249" s="24" t="s">
        <v>142</v>
      </c>
      <c r="BM249" s="24" t="s">
        <v>434</v>
      </c>
    </row>
    <row r="250" spans="2:65" s="14" customFormat="1" ht="10.75">
      <c r="B250" s="244"/>
      <c r="C250" s="245"/>
      <c r="D250" s="209" t="s">
        <v>145</v>
      </c>
      <c r="E250" s="246" t="s">
        <v>21</v>
      </c>
      <c r="F250" s="247" t="s">
        <v>435</v>
      </c>
      <c r="G250" s="245"/>
      <c r="H250" s="248" t="s">
        <v>21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AT250" s="254" t="s">
        <v>145</v>
      </c>
      <c r="AU250" s="254" t="s">
        <v>135</v>
      </c>
      <c r="AV250" s="14" t="s">
        <v>81</v>
      </c>
      <c r="AW250" s="14" t="s">
        <v>37</v>
      </c>
      <c r="AX250" s="14" t="s">
        <v>73</v>
      </c>
      <c r="AY250" s="254" t="s">
        <v>130</v>
      </c>
    </row>
    <row r="251" spans="2:65" s="11" customFormat="1" ht="10.75">
      <c r="B251" s="207"/>
      <c r="C251" s="208"/>
      <c r="D251" s="209" t="s">
        <v>145</v>
      </c>
      <c r="E251" s="210" t="s">
        <v>21</v>
      </c>
      <c r="F251" s="211" t="s">
        <v>436</v>
      </c>
      <c r="G251" s="208"/>
      <c r="H251" s="212">
        <v>3.1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145</v>
      </c>
      <c r="AU251" s="218" t="s">
        <v>135</v>
      </c>
      <c r="AV251" s="11" t="s">
        <v>135</v>
      </c>
      <c r="AW251" s="11" t="s">
        <v>37</v>
      </c>
      <c r="AX251" s="11" t="s">
        <v>73</v>
      </c>
      <c r="AY251" s="218" t="s">
        <v>130</v>
      </c>
    </row>
    <row r="252" spans="2:65" s="12" customFormat="1" ht="10.75">
      <c r="B252" s="219"/>
      <c r="C252" s="220"/>
      <c r="D252" s="221" t="s">
        <v>145</v>
      </c>
      <c r="E252" s="222" t="s">
        <v>21</v>
      </c>
      <c r="F252" s="223" t="s">
        <v>147</v>
      </c>
      <c r="G252" s="220"/>
      <c r="H252" s="224">
        <v>3.1</v>
      </c>
      <c r="I252" s="225"/>
      <c r="J252" s="220"/>
      <c r="K252" s="220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145</v>
      </c>
      <c r="AU252" s="230" t="s">
        <v>135</v>
      </c>
      <c r="AV252" s="12" t="s">
        <v>148</v>
      </c>
      <c r="AW252" s="12" t="s">
        <v>37</v>
      </c>
      <c r="AX252" s="12" t="s">
        <v>81</v>
      </c>
      <c r="AY252" s="230" t="s">
        <v>130</v>
      </c>
    </row>
    <row r="253" spans="2:65" s="1" customFormat="1" ht="22.5" customHeight="1">
      <c r="B253" s="41"/>
      <c r="C253" s="195" t="s">
        <v>437</v>
      </c>
      <c r="D253" s="195" t="s">
        <v>137</v>
      </c>
      <c r="E253" s="196" t="s">
        <v>438</v>
      </c>
      <c r="F253" s="197" t="s">
        <v>439</v>
      </c>
      <c r="G253" s="198" t="s">
        <v>178</v>
      </c>
      <c r="H253" s="199">
        <v>75.2</v>
      </c>
      <c r="I253" s="200"/>
      <c r="J253" s="201">
        <f>ROUND(I253*H253,2)</f>
        <v>0</v>
      </c>
      <c r="K253" s="197" t="s">
        <v>21</v>
      </c>
      <c r="L253" s="61"/>
      <c r="M253" s="202" t="s">
        <v>21</v>
      </c>
      <c r="N253" s="203" t="s">
        <v>45</v>
      </c>
      <c r="O253" s="42"/>
      <c r="P253" s="204">
        <f>O253*H253</f>
        <v>0</v>
      </c>
      <c r="Q253" s="204">
        <v>0</v>
      </c>
      <c r="R253" s="204">
        <f>Q253*H253</f>
        <v>0</v>
      </c>
      <c r="S253" s="204">
        <v>0</v>
      </c>
      <c r="T253" s="205">
        <f>S253*H253</f>
        <v>0</v>
      </c>
      <c r="AR253" s="24" t="s">
        <v>142</v>
      </c>
      <c r="AT253" s="24" t="s">
        <v>137</v>
      </c>
      <c r="AU253" s="24" t="s">
        <v>135</v>
      </c>
      <c r="AY253" s="24" t="s">
        <v>130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24" t="s">
        <v>135</v>
      </c>
      <c r="BK253" s="206">
        <f>ROUND(I253*H253,2)</f>
        <v>0</v>
      </c>
      <c r="BL253" s="24" t="s">
        <v>142</v>
      </c>
      <c r="BM253" s="24" t="s">
        <v>440</v>
      </c>
    </row>
    <row r="254" spans="2:65" s="11" customFormat="1" ht="10.75">
      <c r="B254" s="207"/>
      <c r="C254" s="208"/>
      <c r="D254" s="209" t="s">
        <v>145</v>
      </c>
      <c r="E254" s="210" t="s">
        <v>21</v>
      </c>
      <c r="F254" s="211" t="s">
        <v>441</v>
      </c>
      <c r="G254" s="208"/>
      <c r="H254" s="212">
        <v>75.2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145</v>
      </c>
      <c r="AU254" s="218" t="s">
        <v>135</v>
      </c>
      <c r="AV254" s="11" t="s">
        <v>135</v>
      </c>
      <c r="AW254" s="11" t="s">
        <v>37</v>
      </c>
      <c r="AX254" s="11" t="s">
        <v>73</v>
      </c>
      <c r="AY254" s="218" t="s">
        <v>130</v>
      </c>
    </row>
    <row r="255" spans="2:65" s="12" customFormat="1" ht="10.75">
      <c r="B255" s="219"/>
      <c r="C255" s="220"/>
      <c r="D255" s="221" t="s">
        <v>145</v>
      </c>
      <c r="E255" s="222" t="s">
        <v>21</v>
      </c>
      <c r="F255" s="223" t="s">
        <v>147</v>
      </c>
      <c r="G255" s="220"/>
      <c r="H255" s="224">
        <v>75.2</v>
      </c>
      <c r="I255" s="225"/>
      <c r="J255" s="220"/>
      <c r="K255" s="220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145</v>
      </c>
      <c r="AU255" s="230" t="s">
        <v>135</v>
      </c>
      <c r="AV255" s="12" t="s">
        <v>148</v>
      </c>
      <c r="AW255" s="12" t="s">
        <v>37</v>
      </c>
      <c r="AX255" s="12" t="s">
        <v>81</v>
      </c>
      <c r="AY255" s="230" t="s">
        <v>130</v>
      </c>
    </row>
    <row r="256" spans="2:65" s="1" customFormat="1" ht="22.5" customHeight="1">
      <c r="B256" s="41"/>
      <c r="C256" s="259" t="s">
        <v>442</v>
      </c>
      <c r="D256" s="259" t="s">
        <v>273</v>
      </c>
      <c r="E256" s="260" t="s">
        <v>443</v>
      </c>
      <c r="F256" s="261" t="s">
        <v>444</v>
      </c>
      <c r="G256" s="262" t="s">
        <v>178</v>
      </c>
      <c r="H256" s="263">
        <v>78.959999999999994</v>
      </c>
      <c r="I256" s="264"/>
      <c r="J256" s="265">
        <f>ROUND(I256*H256,2)</f>
        <v>0</v>
      </c>
      <c r="K256" s="261" t="s">
        <v>21</v>
      </c>
      <c r="L256" s="266"/>
      <c r="M256" s="267" t="s">
        <v>21</v>
      </c>
      <c r="N256" s="268" t="s">
        <v>45</v>
      </c>
      <c r="O256" s="42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AR256" s="24" t="s">
        <v>277</v>
      </c>
      <c r="AT256" s="24" t="s">
        <v>273</v>
      </c>
      <c r="AU256" s="24" t="s">
        <v>135</v>
      </c>
      <c r="AY256" s="24" t="s">
        <v>130</v>
      </c>
      <c r="BE256" s="206">
        <f>IF(N256="základní",J256,0)</f>
        <v>0</v>
      </c>
      <c r="BF256" s="206">
        <f>IF(N256="snížená",J256,0)</f>
        <v>0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24" t="s">
        <v>135</v>
      </c>
      <c r="BK256" s="206">
        <f>ROUND(I256*H256,2)</f>
        <v>0</v>
      </c>
      <c r="BL256" s="24" t="s">
        <v>142</v>
      </c>
      <c r="BM256" s="24" t="s">
        <v>445</v>
      </c>
    </row>
    <row r="257" spans="2:65" s="11" customFormat="1" ht="10.75">
      <c r="B257" s="207"/>
      <c r="C257" s="208"/>
      <c r="D257" s="209" t="s">
        <v>145</v>
      </c>
      <c r="E257" s="210" t="s">
        <v>21</v>
      </c>
      <c r="F257" s="211" t="s">
        <v>446</v>
      </c>
      <c r="G257" s="208"/>
      <c r="H257" s="212">
        <v>78.959999999999994</v>
      </c>
      <c r="I257" s="213"/>
      <c r="J257" s="208"/>
      <c r="K257" s="208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145</v>
      </c>
      <c r="AU257" s="218" t="s">
        <v>135</v>
      </c>
      <c r="AV257" s="11" t="s">
        <v>135</v>
      </c>
      <c r="AW257" s="11" t="s">
        <v>37</v>
      </c>
      <c r="AX257" s="11" t="s">
        <v>73</v>
      </c>
      <c r="AY257" s="218" t="s">
        <v>130</v>
      </c>
    </row>
    <row r="258" spans="2:65" s="12" customFormat="1" ht="10.75">
      <c r="B258" s="219"/>
      <c r="C258" s="220"/>
      <c r="D258" s="221" t="s">
        <v>145</v>
      </c>
      <c r="E258" s="222" t="s">
        <v>21</v>
      </c>
      <c r="F258" s="223" t="s">
        <v>147</v>
      </c>
      <c r="G258" s="220"/>
      <c r="H258" s="224">
        <v>78.959999999999994</v>
      </c>
      <c r="I258" s="225"/>
      <c r="J258" s="220"/>
      <c r="K258" s="220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145</v>
      </c>
      <c r="AU258" s="230" t="s">
        <v>135</v>
      </c>
      <c r="AV258" s="12" t="s">
        <v>148</v>
      </c>
      <c r="AW258" s="12" t="s">
        <v>37</v>
      </c>
      <c r="AX258" s="12" t="s">
        <v>81</v>
      </c>
      <c r="AY258" s="230" t="s">
        <v>130</v>
      </c>
    </row>
    <row r="259" spans="2:65" s="1" customFormat="1" ht="31.5" customHeight="1">
      <c r="B259" s="41"/>
      <c r="C259" s="195" t="s">
        <v>447</v>
      </c>
      <c r="D259" s="195" t="s">
        <v>137</v>
      </c>
      <c r="E259" s="196" t="s">
        <v>448</v>
      </c>
      <c r="F259" s="197" t="s">
        <v>449</v>
      </c>
      <c r="G259" s="198" t="s">
        <v>178</v>
      </c>
      <c r="H259" s="199">
        <v>48</v>
      </c>
      <c r="I259" s="200"/>
      <c r="J259" s="201">
        <f>ROUND(I259*H259,2)</f>
        <v>0</v>
      </c>
      <c r="K259" s="197" t="s">
        <v>21</v>
      </c>
      <c r="L259" s="61"/>
      <c r="M259" s="202" t="s">
        <v>21</v>
      </c>
      <c r="N259" s="203" t="s">
        <v>45</v>
      </c>
      <c r="O259" s="42"/>
      <c r="P259" s="204">
        <f>O259*H259</f>
        <v>0</v>
      </c>
      <c r="Q259" s="204">
        <v>1.14E-3</v>
      </c>
      <c r="R259" s="204">
        <f>Q259*H259</f>
        <v>5.4719999999999998E-2</v>
      </c>
      <c r="S259" s="204">
        <v>0</v>
      </c>
      <c r="T259" s="205">
        <f>S259*H259</f>
        <v>0</v>
      </c>
      <c r="AR259" s="24" t="s">
        <v>142</v>
      </c>
      <c r="AT259" s="24" t="s">
        <v>137</v>
      </c>
      <c r="AU259" s="24" t="s">
        <v>135</v>
      </c>
      <c r="AY259" s="24" t="s">
        <v>130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24" t="s">
        <v>135</v>
      </c>
      <c r="BK259" s="206">
        <f>ROUND(I259*H259,2)</f>
        <v>0</v>
      </c>
      <c r="BL259" s="24" t="s">
        <v>142</v>
      </c>
      <c r="BM259" s="24" t="s">
        <v>450</v>
      </c>
    </row>
    <row r="260" spans="2:65" s="14" customFormat="1" ht="10.75">
      <c r="B260" s="244"/>
      <c r="C260" s="245"/>
      <c r="D260" s="209" t="s">
        <v>145</v>
      </c>
      <c r="E260" s="246" t="s">
        <v>21</v>
      </c>
      <c r="F260" s="247" t="s">
        <v>240</v>
      </c>
      <c r="G260" s="245"/>
      <c r="H260" s="248" t="s">
        <v>21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145</v>
      </c>
      <c r="AU260" s="254" t="s">
        <v>135</v>
      </c>
      <c r="AV260" s="14" t="s">
        <v>81</v>
      </c>
      <c r="AW260" s="14" t="s">
        <v>37</v>
      </c>
      <c r="AX260" s="14" t="s">
        <v>73</v>
      </c>
      <c r="AY260" s="254" t="s">
        <v>130</v>
      </c>
    </row>
    <row r="261" spans="2:65" s="11" customFormat="1" ht="10.75">
      <c r="B261" s="207"/>
      <c r="C261" s="208"/>
      <c r="D261" s="209" t="s">
        <v>145</v>
      </c>
      <c r="E261" s="210" t="s">
        <v>21</v>
      </c>
      <c r="F261" s="211" t="s">
        <v>451</v>
      </c>
      <c r="G261" s="208"/>
      <c r="H261" s="212">
        <v>48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145</v>
      </c>
      <c r="AU261" s="218" t="s">
        <v>135</v>
      </c>
      <c r="AV261" s="11" t="s">
        <v>135</v>
      </c>
      <c r="AW261" s="11" t="s">
        <v>37</v>
      </c>
      <c r="AX261" s="11" t="s">
        <v>73</v>
      </c>
      <c r="AY261" s="218" t="s">
        <v>130</v>
      </c>
    </row>
    <row r="262" spans="2:65" s="12" customFormat="1" ht="10.75">
      <c r="B262" s="219"/>
      <c r="C262" s="220"/>
      <c r="D262" s="221" t="s">
        <v>145</v>
      </c>
      <c r="E262" s="222" t="s">
        <v>21</v>
      </c>
      <c r="F262" s="223" t="s">
        <v>147</v>
      </c>
      <c r="G262" s="220"/>
      <c r="H262" s="224">
        <v>48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145</v>
      </c>
      <c r="AU262" s="230" t="s">
        <v>135</v>
      </c>
      <c r="AV262" s="12" t="s">
        <v>148</v>
      </c>
      <c r="AW262" s="12" t="s">
        <v>37</v>
      </c>
      <c r="AX262" s="12" t="s">
        <v>81</v>
      </c>
      <c r="AY262" s="230" t="s">
        <v>130</v>
      </c>
    </row>
    <row r="263" spans="2:65" s="1" customFormat="1" ht="22.5" customHeight="1">
      <c r="B263" s="41"/>
      <c r="C263" s="195" t="s">
        <v>452</v>
      </c>
      <c r="D263" s="195" t="s">
        <v>137</v>
      </c>
      <c r="E263" s="196" t="s">
        <v>453</v>
      </c>
      <c r="F263" s="197" t="s">
        <v>454</v>
      </c>
      <c r="G263" s="198" t="s">
        <v>178</v>
      </c>
      <c r="H263" s="199">
        <v>131.1</v>
      </c>
      <c r="I263" s="200"/>
      <c r="J263" s="201">
        <f>ROUND(I263*H263,2)</f>
        <v>0</v>
      </c>
      <c r="K263" s="197" t="s">
        <v>21</v>
      </c>
      <c r="L263" s="61"/>
      <c r="M263" s="202" t="s">
        <v>21</v>
      </c>
      <c r="N263" s="203" t="s">
        <v>45</v>
      </c>
      <c r="O263" s="42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AR263" s="24" t="s">
        <v>142</v>
      </c>
      <c r="AT263" s="24" t="s">
        <v>137</v>
      </c>
      <c r="AU263" s="24" t="s">
        <v>135</v>
      </c>
      <c r="AY263" s="24" t="s">
        <v>130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24" t="s">
        <v>135</v>
      </c>
      <c r="BK263" s="206">
        <f>ROUND(I263*H263,2)</f>
        <v>0</v>
      </c>
      <c r="BL263" s="24" t="s">
        <v>142</v>
      </c>
      <c r="BM263" s="24" t="s">
        <v>455</v>
      </c>
    </row>
    <row r="264" spans="2:65" s="1" customFormat="1" ht="22.5" customHeight="1">
      <c r="B264" s="41"/>
      <c r="C264" s="195" t="s">
        <v>456</v>
      </c>
      <c r="D264" s="195" t="s">
        <v>137</v>
      </c>
      <c r="E264" s="196" t="s">
        <v>457</v>
      </c>
      <c r="F264" s="197" t="s">
        <v>458</v>
      </c>
      <c r="G264" s="198" t="s">
        <v>459</v>
      </c>
      <c r="H264" s="199">
        <v>146</v>
      </c>
      <c r="I264" s="200"/>
      <c r="J264" s="201">
        <f>ROUND(I264*H264,2)</f>
        <v>0</v>
      </c>
      <c r="K264" s="197" t="s">
        <v>141</v>
      </c>
      <c r="L264" s="61"/>
      <c r="M264" s="202" t="s">
        <v>21</v>
      </c>
      <c r="N264" s="203" t="s">
        <v>45</v>
      </c>
      <c r="O264" s="42"/>
      <c r="P264" s="204">
        <f>O264*H264</f>
        <v>0</v>
      </c>
      <c r="Q264" s="204">
        <v>0</v>
      </c>
      <c r="R264" s="204">
        <f>Q264*H264</f>
        <v>0</v>
      </c>
      <c r="S264" s="204">
        <v>0</v>
      </c>
      <c r="T264" s="205">
        <f>S264*H264</f>
        <v>0</v>
      </c>
      <c r="AR264" s="24" t="s">
        <v>142</v>
      </c>
      <c r="AT264" s="24" t="s">
        <v>137</v>
      </c>
      <c r="AU264" s="24" t="s">
        <v>135</v>
      </c>
      <c r="AY264" s="24" t="s">
        <v>130</v>
      </c>
      <c r="BE264" s="206">
        <f>IF(N264="základní",J264,0)</f>
        <v>0</v>
      </c>
      <c r="BF264" s="206">
        <f>IF(N264="snížená",J264,0)</f>
        <v>0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24" t="s">
        <v>135</v>
      </c>
      <c r="BK264" s="206">
        <f>ROUND(I264*H264,2)</f>
        <v>0</v>
      </c>
      <c r="BL264" s="24" t="s">
        <v>142</v>
      </c>
      <c r="BM264" s="24" t="s">
        <v>460</v>
      </c>
    </row>
    <row r="265" spans="2:65" s="14" customFormat="1" ht="10.75">
      <c r="B265" s="244"/>
      <c r="C265" s="245"/>
      <c r="D265" s="209" t="s">
        <v>145</v>
      </c>
      <c r="E265" s="246" t="s">
        <v>21</v>
      </c>
      <c r="F265" s="247" t="s">
        <v>461</v>
      </c>
      <c r="G265" s="245"/>
      <c r="H265" s="248" t="s">
        <v>21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145</v>
      </c>
      <c r="AU265" s="254" t="s">
        <v>135</v>
      </c>
      <c r="AV265" s="14" t="s">
        <v>81</v>
      </c>
      <c r="AW265" s="14" t="s">
        <v>37</v>
      </c>
      <c r="AX265" s="14" t="s">
        <v>73</v>
      </c>
      <c r="AY265" s="254" t="s">
        <v>130</v>
      </c>
    </row>
    <row r="266" spans="2:65" s="11" customFormat="1" ht="10.75">
      <c r="B266" s="207"/>
      <c r="C266" s="208"/>
      <c r="D266" s="209" t="s">
        <v>145</v>
      </c>
      <c r="E266" s="210" t="s">
        <v>21</v>
      </c>
      <c r="F266" s="211" t="s">
        <v>462</v>
      </c>
      <c r="G266" s="208"/>
      <c r="H266" s="212">
        <v>98</v>
      </c>
      <c r="I266" s="213"/>
      <c r="J266" s="208"/>
      <c r="K266" s="208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145</v>
      </c>
      <c r="AU266" s="218" t="s">
        <v>135</v>
      </c>
      <c r="AV266" s="11" t="s">
        <v>135</v>
      </c>
      <c r="AW266" s="11" t="s">
        <v>37</v>
      </c>
      <c r="AX266" s="11" t="s">
        <v>73</v>
      </c>
      <c r="AY266" s="218" t="s">
        <v>130</v>
      </c>
    </row>
    <row r="267" spans="2:65" s="14" customFormat="1" ht="10.75">
      <c r="B267" s="244"/>
      <c r="C267" s="245"/>
      <c r="D267" s="209" t="s">
        <v>145</v>
      </c>
      <c r="E267" s="246" t="s">
        <v>21</v>
      </c>
      <c r="F267" s="247" t="s">
        <v>463</v>
      </c>
      <c r="G267" s="245"/>
      <c r="H267" s="248" t="s">
        <v>21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AT267" s="254" t="s">
        <v>145</v>
      </c>
      <c r="AU267" s="254" t="s">
        <v>135</v>
      </c>
      <c r="AV267" s="14" t="s">
        <v>81</v>
      </c>
      <c r="AW267" s="14" t="s">
        <v>37</v>
      </c>
      <c r="AX267" s="14" t="s">
        <v>73</v>
      </c>
      <c r="AY267" s="254" t="s">
        <v>130</v>
      </c>
    </row>
    <row r="268" spans="2:65" s="11" customFormat="1" ht="10.75">
      <c r="B268" s="207"/>
      <c r="C268" s="208"/>
      <c r="D268" s="209" t="s">
        <v>145</v>
      </c>
      <c r="E268" s="210" t="s">
        <v>21</v>
      </c>
      <c r="F268" s="211" t="s">
        <v>451</v>
      </c>
      <c r="G268" s="208"/>
      <c r="H268" s="212">
        <v>48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145</v>
      </c>
      <c r="AU268" s="218" t="s">
        <v>135</v>
      </c>
      <c r="AV268" s="11" t="s">
        <v>135</v>
      </c>
      <c r="AW268" s="11" t="s">
        <v>37</v>
      </c>
      <c r="AX268" s="11" t="s">
        <v>73</v>
      </c>
      <c r="AY268" s="218" t="s">
        <v>130</v>
      </c>
    </row>
    <row r="269" spans="2:65" s="12" customFormat="1" ht="10.75">
      <c r="B269" s="219"/>
      <c r="C269" s="220"/>
      <c r="D269" s="221" t="s">
        <v>145</v>
      </c>
      <c r="E269" s="222" t="s">
        <v>21</v>
      </c>
      <c r="F269" s="223" t="s">
        <v>147</v>
      </c>
      <c r="G269" s="220"/>
      <c r="H269" s="224">
        <v>146</v>
      </c>
      <c r="I269" s="225"/>
      <c r="J269" s="220"/>
      <c r="K269" s="220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145</v>
      </c>
      <c r="AU269" s="230" t="s">
        <v>135</v>
      </c>
      <c r="AV269" s="12" t="s">
        <v>148</v>
      </c>
      <c r="AW269" s="12" t="s">
        <v>37</v>
      </c>
      <c r="AX269" s="12" t="s">
        <v>81</v>
      </c>
      <c r="AY269" s="230" t="s">
        <v>130</v>
      </c>
    </row>
    <row r="270" spans="2:65" s="1" customFormat="1" ht="22.5" customHeight="1">
      <c r="B270" s="41"/>
      <c r="C270" s="259" t="s">
        <v>464</v>
      </c>
      <c r="D270" s="259" t="s">
        <v>273</v>
      </c>
      <c r="E270" s="260" t="s">
        <v>465</v>
      </c>
      <c r="F270" s="261" t="s">
        <v>466</v>
      </c>
      <c r="G270" s="262" t="s">
        <v>323</v>
      </c>
      <c r="H270" s="263">
        <v>98</v>
      </c>
      <c r="I270" s="264"/>
      <c r="J270" s="265">
        <f>ROUND(I270*H270,2)</f>
        <v>0</v>
      </c>
      <c r="K270" s="261" t="s">
        <v>21</v>
      </c>
      <c r="L270" s="266"/>
      <c r="M270" s="267" t="s">
        <v>21</v>
      </c>
      <c r="N270" s="268" t="s">
        <v>45</v>
      </c>
      <c r="O270" s="42"/>
      <c r="P270" s="204">
        <f>O270*H270</f>
        <v>0</v>
      </c>
      <c r="Q270" s="204">
        <v>0</v>
      </c>
      <c r="R270" s="204">
        <f>Q270*H270</f>
        <v>0</v>
      </c>
      <c r="S270" s="204">
        <v>0</v>
      </c>
      <c r="T270" s="205">
        <f>S270*H270</f>
        <v>0</v>
      </c>
      <c r="AR270" s="24" t="s">
        <v>277</v>
      </c>
      <c r="AT270" s="24" t="s">
        <v>273</v>
      </c>
      <c r="AU270" s="24" t="s">
        <v>135</v>
      </c>
      <c r="AY270" s="24" t="s">
        <v>130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24" t="s">
        <v>135</v>
      </c>
      <c r="BK270" s="206">
        <f>ROUND(I270*H270,2)</f>
        <v>0</v>
      </c>
      <c r="BL270" s="24" t="s">
        <v>142</v>
      </c>
      <c r="BM270" s="24" t="s">
        <v>467</v>
      </c>
    </row>
    <row r="271" spans="2:65" s="1" customFormat="1" ht="22.5" customHeight="1">
      <c r="B271" s="41"/>
      <c r="C271" s="259" t="s">
        <v>468</v>
      </c>
      <c r="D271" s="259" t="s">
        <v>273</v>
      </c>
      <c r="E271" s="260" t="s">
        <v>469</v>
      </c>
      <c r="F271" s="261" t="s">
        <v>470</v>
      </c>
      <c r="G271" s="262" t="s">
        <v>323</v>
      </c>
      <c r="H271" s="263">
        <v>48</v>
      </c>
      <c r="I271" s="264"/>
      <c r="J271" s="265">
        <f>ROUND(I271*H271,2)</f>
        <v>0</v>
      </c>
      <c r="K271" s="261" t="s">
        <v>21</v>
      </c>
      <c r="L271" s="266"/>
      <c r="M271" s="267" t="s">
        <v>21</v>
      </c>
      <c r="N271" s="268" t="s">
        <v>45</v>
      </c>
      <c r="O271" s="42"/>
      <c r="P271" s="204">
        <f>O271*H271</f>
        <v>0</v>
      </c>
      <c r="Q271" s="204">
        <v>0</v>
      </c>
      <c r="R271" s="204">
        <f>Q271*H271</f>
        <v>0</v>
      </c>
      <c r="S271" s="204">
        <v>0</v>
      </c>
      <c r="T271" s="205">
        <f>S271*H271</f>
        <v>0</v>
      </c>
      <c r="AR271" s="24" t="s">
        <v>277</v>
      </c>
      <c r="AT271" s="24" t="s">
        <v>273</v>
      </c>
      <c r="AU271" s="24" t="s">
        <v>135</v>
      </c>
      <c r="AY271" s="24" t="s">
        <v>130</v>
      </c>
      <c r="BE271" s="206">
        <f>IF(N271="základní",J271,0)</f>
        <v>0</v>
      </c>
      <c r="BF271" s="206">
        <f>IF(N271="snížená",J271,0)</f>
        <v>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24" t="s">
        <v>135</v>
      </c>
      <c r="BK271" s="206">
        <f>ROUND(I271*H271,2)</f>
        <v>0</v>
      </c>
      <c r="BL271" s="24" t="s">
        <v>142</v>
      </c>
      <c r="BM271" s="24" t="s">
        <v>471</v>
      </c>
    </row>
    <row r="272" spans="2:65" s="1" customFormat="1" ht="22.5" customHeight="1">
      <c r="B272" s="41"/>
      <c r="C272" s="195" t="s">
        <v>472</v>
      </c>
      <c r="D272" s="195" t="s">
        <v>137</v>
      </c>
      <c r="E272" s="196" t="s">
        <v>473</v>
      </c>
      <c r="F272" s="197" t="s">
        <v>474</v>
      </c>
      <c r="G272" s="198" t="s">
        <v>178</v>
      </c>
      <c r="H272" s="199">
        <v>86.625</v>
      </c>
      <c r="I272" s="200"/>
      <c r="J272" s="201">
        <f>ROUND(I272*H272,2)</f>
        <v>0</v>
      </c>
      <c r="K272" s="197" t="s">
        <v>21</v>
      </c>
      <c r="L272" s="61"/>
      <c r="M272" s="202" t="s">
        <v>21</v>
      </c>
      <c r="N272" s="203" t="s">
        <v>45</v>
      </c>
      <c r="O272" s="42"/>
      <c r="P272" s="204">
        <f>O272*H272</f>
        <v>0</v>
      </c>
      <c r="Q272" s="204">
        <v>0</v>
      </c>
      <c r="R272" s="204">
        <f>Q272*H272</f>
        <v>0</v>
      </c>
      <c r="S272" s="204">
        <v>0</v>
      </c>
      <c r="T272" s="205">
        <f>S272*H272</f>
        <v>0</v>
      </c>
      <c r="AR272" s="24" t="s">
        <v>142</v>
      </c>
      <c r="AT272" s="24" t="s">
        <v>137</v>
      </c>
      <c r="AU272" s="24" t="s">
        <v>135</v>
      </c>
      <c r="AY272" s="24" t="s">
        <v>130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24" t="s">
        <v>135</v>
      </c>
      <c r="BK272" s="206">
        <f>ROUND(I272*H272,2)</f>
        <v>0</v>
      </c>
      <c r="BL272" s="24" t="s">
        <v>142</v>
      </c>
      <c r="BM272" s="24" t="s">
        <v>475</v>
      </c>
    </row>
    <row r="273" spans="2:65" s="11" customFormat="1" ht="10.75">
      <c r="B273" s="207"/>
      <c r="C273" s="208"/>
      <c r="D273" s="209" t="s">
        <v>145</v>
      </c>
      <c r="E273" s="210" t="s">
        <v>21</v>
      </c>
      <c r="F273" s="211" t="s">
        <v>476</v>
      </c>
      <c r="G273" s="208"/>
      <c r="H273" s="212">
        <v>86.625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145</v>
      </c>
      <c r="AU273" s="218" t="s">
        <v>135</v>
      </c>
      <c r="AV273" s="11" t="s">
        <v>135</v>
      </c>
      <c r="AW273" s="11" t="s">
        <v>37</v>
      </c>
      <c r="AX273" s="11" t="s">
        <v>73</v>
      </c>
      <c r="AY273" s="218" t="s">
        <v>130</v>
      </c>
    </row>
    <row r="274" spans="2:65" s="12" customFormat="1" ht="10.75">
      <c r="B274" s="219"/>
      <c r="C274" s="220"/>
      <c r="D274" s="221" t="s">
        <v>145</v>
      </c>
      <c r="E274" s="222" t="s">
        <v>21</v>
      </c>
      <c r="F274" s="223" t="s">
        <v>147</v>
      </c>
      <c r="G274" s="220"/>
      <c r="H274" s="224">
        <v>86.625</v>
      </c>
      <c r="I274" s="225"/>
      <c r="J274" s="220"/>
      <c r="K274" s="220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145</v>
      </c>
      <c r="AU274" s="230" t="s">
        <v>135</v>
      </c>
      <c r="AV274" s="12" t="s">
        <v>148</v>
      </c>
      <c r="AW274" s="12" t="s">
        <v>37</v>
      </c>
      <c r="AX274" s="12" t="s">
        <v>81</v>
      </c>
      <c r="AY274" s="230" t="s">
        <v>130</v>
      </c>
    </row>
    <row r="275" spans="2:65" s="1" customFormat="1" ht="31.5" customHeight="1">
      <c r="B275" s="41"/>
      <c r="C275" s="195" t="s">
        <v>477</v>
      </c>
      <c r="D275" s="195" t="s">
        <v>137</v>
      </c>
      <c r="E275" s="196" t="s">
        <v>478</v>
      </c>
      <c r="F275" s="197" t="s">
        <v>479</v>
      </c>
      <c r="G275" s="198" t="s">
        <v>263</v>
      </c>
      <c r="H275" s="258"/>
      <c r="I275" s="200"/>
      <c r="J275" s="201">
        <f>ROUND(I275*H275,2)</f>
        <v>0</v>
      </c>
      <c r="K275" s="197" t="s">
        <v>141</v>
      </c>
      <c r="L275" s="61"/>
      <c r="M275" s="202" t="s">
        <v>21</v>
      </c>
      <c r="N275" s="203" t="s">
        <v>45</v>
      </c>
      <c r="O275" s="42"/>
      <c r="P275" s="204">
        <f>O275*H275</f>
        <v>0</v>
      </c>
      <c r="Q275" s="204">
        <v>0</v>
      </c>
      <c r="R275" s="204">
        <f>Q275*H275</f>
        <v>0</v>
      </c>
      <c r="S275" s="204">
        <v>0</v>
      </c>
      <c r="T275" s="205">
        <f>S275*H275</f>
        <v>0</v>
      </c>
      <c r="AR275" s="24" t="s">
        <v>142</v>
      </c>
      <c r="AT275" s="24" t="s">
        <v>137</v>
      </c>
      <c r="AU275" s="24" t="s">
        <v>135</v>
      </c>
      <c r="AY275" s="24" t="s">
        <v>130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24" t="s">
        <v>135</v>
      </c>
      <c r="BK275" s="206">
        <f>ROUND(I275*H275,2)</f>
        <v>0</v>
      </c>
      <c r="BL275" s="24" t="s">
        <v>142</v>
      </c>
      <c r="BM275" s="24" t="s">
        <v>480</v>
      </c>
    </row>
    <row r="276" spans="2:65" s="10" customFormat="1" ht="22.3" customHeight="1">
      <c r="B276" s="176"/>
      <c r="C276" s="177"/>
      <c r="D276" s="192" t="s">
        <v>72</v>
      </c>
      <c r="E276" s="193" t="s">
        <v>481</v>
      </c>
      <c r="F276" s="193" t="s">
        <v>482</v>
      </c>
      <c r="G276" s="177"/>
      <c r="H276" s="177"/>
      <c r="I276" s="180"/>
      <c r="J276" s="194">
        <f>BK276</f>
        <v>0</v>
      </c>
      <c r="K276" s="177"/>
      <c r="L276" s="182"/>
      <c r="M276" s="183"/>
      <c r="N276" s="184"/>
      <c r="O276" s="184"/>
      <c r="P276" s="185">
        <f>SUM(P277:P315)</f>
        <v>0</v>
      </c>
      <c r="Q276" s="184"/>
      <c r="R276" s="185">
        <f>SUM(R277:R315)</f>
        <v>0</v>
      </c>
      <c r="S276" s="184"/>
      <c r="T276" s="186">
        <f>SUM(T277:T315)</f>
        <v>6.556273</v>
      </c>
      <c r="AR276" s="187" t="s">
        <v>135</v>
      </c>
      <c r="AT276" s="188" t="s">
        <v>72</v>
      </c>
      <c r="AU276" s="188" t="s">
        <v>135</v>
      </c>
      <c r="AY276" s="187" t="s">
        <v>130</v>
      </c>
      <c r="BK276" s="189">
        <f>SUM(BK277:BK315)</f>
        <v>0</v>
      </c>
    </row>
    <row r="277" spans="2:65" s="1" customFormat="1" ht="22.5" customHeight="1">
      <c r="B277" s="41"/>
      <c r="C277" s="195" t="s">
        <v>135</v>
      </c>
      <c r="D277" s="195" t="s">
        <v>137</v>
      </c>
      <c r="E277" s="196" t="s">
        <v>483</v>
      </c>
      <c r="F277" s="197" t="s">
        <v>484</v>
      </c>
      <c r="G277" s="198" t="s">
        <v>140</v>
      </c>
      <c r="H277" s="199">
        <v>690.13400000000001</v>
      </c>
      <c r="I277" s="200"/>
      <c r="J277" s="201">
        <f>ROUND(I277*H277,2)</f>
        <v>0</v>
      </c>
      <c r="K277" s="197" t="s">
        <v>141</v>
      </c>
      <c r="L277" s="61"/>
      <c r="M277" s="202" t="s">
        <v>21</v>
      </c>
      <c r="N277" s="203" t="s">
        <v>45</v>
      </c>
      <c r="O277" s="42"/>
      <c r="P277" s="204">
        <f>O277*H277</f>
        <v>0</v>
      </c>
      <c r="Q277" s="204">
        <v>0</v>
      </c>
      <c r="R277" s="204">
        <f>Q277*H277</f>
        <v>0</v>
      </c>
      <c r="S277" s="204">
        <v>9.4999999999999998E-3</v>
      </c>
      <c r="T277" s="205">
        <f>S277*H277</f>
        <v>6.556273</v>
      </c>
      <c r="AR277" s="24" t="s">
        <v>142</v>
      </c>
      <c r="AT277" s="24" t="s">
        <v>137</v>
      </c>
      <c r="AU277" s="24" t="s">
        <v>143</v>
      </c>
      <c r="AY277" s="24" t="s">
        <v>130</v>
      </c>
      <c r="BE277" s="206">
        <f>IF(N277="základní",J277,0)</f>
        <v>0</v>
      </c>
      <c r="BF277" s="206">
        <f>IF(N277="snížená",J277,0)</f>
        <v>0</v>
      </c>
      <c r="BG277" s="206">
        <f>IF(N277="zákl. přenesená",J277,0)</f>
        <v>0</v>
      </c>
      <c r="BH277" s="206">
        <f>IF(N277="sníž. přenesená",J277,0)</f>
        <v>0</v>
      </c>
      <c r="BI277" s="206">
        <f>IF(N277="nulová",J277,0)</f>
        <v>0</v>
      </c>
      <c r="BJ277" s="24" t="s">
        <v>135</v>
      </c>
      <c r="BK277" s="206">
        <f>ROUND(I277*H277,2)</f>
        <v>0</v>
      </c>
      <c r="BL277" s="24" t="s">
        <v>142</v>
      </c>
      <c r="BM277" s="24" t="s">
        <v>485</v>
      </c>
    </row>
    <row r="278" spans="2:65" s="14" customFormat="1" ht="10.75">
      <c r="B278" s="244"/>
      <c r="C278" s="245"/>
      <c r="D278" s="209" t="s">
        <v>145</v>
      </c>
      <c r="E278" s="246" t="s">
        <v>21</v>
      </c>
      <c r="F278" s="247" t="s">
        <v>231</v>
      </c>
      <c r="G278" s="245"/>
      <c r="H278" s="248" t="s">
        <v>21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AT278" s="254" t="s">
        <v>145</v>
      </c>
      <c r="AU278" s="254" t="s">
        <v>143</v>
      </c>
      <c r="AV278" s="14" t="s">
        <v>81</v>
      </c>
      <c r="AW278" s="14" t="s">
        <v>37</v>
      </c>
      <c r="AX278" s="14" t="s">
        <v>73</v>
      </c>
      <c r="AY278" s="254" t="s">
        <v>130</v>
      </c>
    </row>
    <row r="279" spans="2:65" s="11" customFormat="1" ht="10.75">
      <c r="B279" s="207"/>
      <c r="C279" s="208"/>
      <c r="D279" s="209" t="s">
        <v>145</v>
      </c>
      <c r="E279" s="210" t="s">
        <v>21</v>
      </c>
      <c r="F279" s="211" t="s">
        <v>232</v>
      </c>
      <c r="G279" s="208"/>
      <c r="H279" s="212">
        <v>51.84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145</v>
      </c>
      <c r="AU279" s="218" t="s">
        <v>143</v>
      </c>
      <c r="AV279" s="11" t="s">
        <v>135</v>
      </c>
      <c r="AW279" s="11" t="s">
        <v>37</v>
      </c>
      <c r="AX279" s="11" t="s">
        <v>73</v>
      </c>
      <c r="AY279" s="218" t="s">
        <v>130</v>
      </c>
    </row>
    <row r="280" spans="2:65" s="11" customFormat="1" ht="10.75">
      <c r="B280" s="207"/>
      <c r="C280" s="208"/>
      <c r="D280" s="209" t="s">
        <v>145</v>
      </c>
      <c r="E280" s="210" t="s">
        <v>21</v>
      </c>
      <c r="F280" s="211" t="s">
        <v>233</v>
      </c>
      <c r="G280" s="208"/>
      <c r="H280" s="212">
        <v>114.88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145</v>
      </c>
      <c r="AU280" s="218" t="s">
        <v>143</v>
      </c>
      <c r="AV280" s="11" t="s">
        <v>135</v>
      </c>
      <c r="AW280" s="11" t="s">
        <v>37</v>
      </c>
      <c r="AX280" s="11" t="s">
        <v>73</v>
      </c>
      <c r="AY280" s="218" t="s">
        <v>130</v>
      </c>
    </row>
    <row r="281" spans="2:65" s="14" customFormat="1" ht="10.75">
      <c r="B281" s="244"/>
      <c r="C281" s="245"/>
      <c r="D281" s="209" t="s">
        <v>145</v>
      </c>
      <c r="E281" s="246" t="s">
        <v>21</v>
      </c>
      <c r="F281" s="247" t="s">
        <v>238</v>
      </c>
      <c r="G281" s="245"/>
      <c r="H281" s="248" t="s">
        <v>21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145</v>
      </c>
      <c r="AU281" s="254" t="s">
        <v>143</v>
      </c>
      <c r="AV281" s="14" t="s">
        <v>81</v>
      </c>
      <c r="AW281" s="14" t="s">
        <v>37</v>
      </c>
      <c r="AX281" s="14" t="s">
        <v>73</v>
      </c>
      <c r="AY281" s="254" t="s">
        <v>130</v>
      </c>
    </row>
    <row r="282" spans="2:65" s="11" customFormat="1" ht="10.75">
      <c r="B282" s="207"/>
      <c r="C282" s="208"/>
      <c r="D282" s="209" t="s">
        <v>145</v>
      </c>
      <c r="E282" s="210" t="s">
        <v>21</v>
      </c>
      <c r="F282" s="211" t="s">
        <v>239</v>
      </c>
      <c r="G282" s="208"/>
      <c r="H282" s="212">
        <v>484.04</v>
      </c>
      <c r="I282" s="213"/>
      <c r="J282" s="208"/>
      <c r="K282" s="208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145</v>
      </c>
      <c r="AU282" s="218" t="s">
        <v>143</v>
      </c>
      <c r="AV282" s="11" t="s">
        <v>135</v>
      </c>
      <c r="AW282" s="11" t="s">
        <v>37</v>
      </c>
      <c r="AX282" s="11" t="s">
        <v>73</v>
      </c>
      <c r="AY282" s="218" t="s">
        <v>130</v>
      </c>
    </row>
    <row r="283" spans="2:65" s="14" customFormat="1" ht="10.75">
      <c r="B283" s="244"/>
      <c r="C283" s="245"/>
      <c r="D283" s="209" t="s">
        <v>145</v>
      </c>
      <c r="E283" s="246" t="s">
        <v>21</v>
      </c>
      <c r="F283" s="247" t="s">
        <v>240</v>
      </c>
      <c r="G283" s="245"/>
      <c r="H283" s="248" t="s">
        <v>21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AT283" s="254" t="s">
        <v>145</v>
      </c>
      <c r="AU283" s="254" t="s">
        <v>143</v>
      </c>
      <c r="AV283" s="14" t="s">
        <v>81</v>
      </c>
      <c r="AW283" s="14" t="s">
        <v>37</v>
      </c>
      <c r="AX283" s="14" t="s">
        <v>73</v>
      </c>
      <c r="AY283" s="254" t="s">
        <v>130</v>
      </c>
    </row>
    <row r="284" spans="2:65" s="11" customFormat="1" ht="10.75">
      <c r="B284" s="207"/>
      <c r="C284" s="208"/>
      <c r="D284" s="209" t="s">
        <v>145</v>
      </c>
      <c r="E284" s="210" t="s">
        <v>21</v>
      </c>
      <c r="F284" s="211" t="s">
        <v>241</v>
      </c>
      <c r="G284" s="208"/>
      <c r="H284" s="212">
        <v>86.8</v>
      </c>
      <c r="I284" s="213"/>
      <c r="J284" s="208"/>
      <c r="K284" s="208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145</v>
      </c>
      <c r="AU284" s="218" t="s">
        <v>143</v>
      </c>
      <c r="AV284" s="11" t="s">
        <v>135</v>
      </c>
      <c r="AW284" s="11" t="s">
        <v>37</v>
      </c>
      <c r="AX284" s="11" t="s">
        <v>73</v>
      </c>
      <c r="AY284" s="218" t="s">
        <v>130</v>
      </c>
    </row>
    <row r="285" spans="2:65" s="14" customFormat="1" ht="10.75">
      <c r="B285" s="244"/>
      <c r="C285" s="245"/>
      <c r="D285" s="209" t="s">
        <v>145</v>
      </c>
      <c r="E285" s="246" t="s">
        <v>21</v>
      </c>
      <c r="F285" s="247" t="s">
        <v>242</v>
      </c>
      <c r="G285" s="245"/>
      <c r="H285" s="248" t="s">
        <v>21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AT285" s="254" t="s">
        <v>145</v>
      </c>
      <c r="AU285" s="254" t="s">
        <v>143</v>
      </c>
      <c r="AV285" s="14" t="s">
        <v>81</v>
      </c>
      <c r="AW285" s="14" t="s">
        <v>37</v>
      </c>
      <c r="AX285" s="14" t="s">
        <v>73</v>
      </c>
      <c r="AY285" s="254" t="s">
        <v>130</v>
      </c>
    </row>
    <row r="286" spans="2:65" s="11" customFormat="1" ht="10.75">
      <c r="B286" s="207"/>
      <c r="C286" s="208"/>
      <c r="D286" s="209" t="s">
        <v>145</v>
      </c>
      <c r="E286" s="210" t="s">
        <v>21</v>
      </c>
      <c r="F286" s="211" t="s">
        <v>243</v>
      </c>
      <c r="G286" s="208"/>
      <c r="H286" s="212">
        <v>32.479999999999997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145</v>
      </c>
      <c r="AU286" s="218" t="s">
        <v>143</v>
      </c>
      <c r="AV286" s="11" t="s">
        <v>135</v>
      </c>
      <c r="AW286" s="11" t="s">
        <v>37</v>
      </c>
      <c r="AX286" s="11" t="s">
        <v>73</v>
      </c>
      <c r="AY286" s="218" t="s">
        <v>130</v>
      </c>
    </row>
    <row r="287" spans="2:65" s="14" customFormat="1" ht="10.75">
      <c r="B287" s="244"/>
      <c r="C287" s="245"/>
      <c r="D287" s="209" t="s">
        <v>145</v>
      </c>
      <c r="E287" s="246" t="s">
        <v>21</v>
      </c>
      <c r="F287" s="247" t="s">
        <v>244</v>
      </c>
      <c r="G287" s="245"/>
      <c r="H287" s="248" t="s">
        <v>21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AT287" s="254" t="s">
        <v>145</v>
      </c>
      <c r="AU287" s="254" t="s">
        <v>143</v>
      </c>
      <c r="AV287" s="14" t="s">
        <v>81</v>
      </c>
      <c r="AW287" s="14" t="s">
        <v>37</v>
      </c>
      <c r="AX287" s="14" t="s">
        <v>73</v>
      </c>
      <c r="AY287" s="254" t="s">
        <v>130</v>
      </c>
    </row>
    <row r="288" spans="2:65" s="11" customFormat="1" ht="10.75">
      <c r="B288" s="207"/>
      <c r="C288" s="208"/>
      <c r="D288" s="209" t="s">
        <v>145</v>
      </c>
      <c r="E288" s="210" t="s">
        <v>21</v>
      </c>
      <c r="F288" s="211" t="s">
        <v>245</v>
      </c>
      <c r="G288" s="208"/>
      <c r="H288" s="212">
        <v>-65.12</v>
      </c>
      <c r="I288" s="213"/>
      <c r="J288" s="208"/>
      <c r="K288" s="208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145</v>
      </c>
      <c r="AU288" s="218" t="s">
        <v>143</v>
      </c>
      <c r="AV288" s="11" t="s">
        <v>135</v>
      </c>
      <c r="AW288" s="11" t="s">
        <v>37</v>
      </c>
      <c r="AX288" s="11" t="s">
        <v>73</v>
      </c>
      <c r="AY288" s="218" t="s">
        <v>130</v>
      </c>
    </row>
    <row r="289" spans="2:65" s="14" customFormat="1" ht="10.75">
      <c r="B289" s="244"/>
      <c r="C289" s="245"/>
      <c r="D289" s="209" t="s">
        <v>145</v>
      </c>
      <c r="E289" s="246" t="s">
        <v>21</v>
      </c>
      <c r="F289" s="247" t="s">
        <v>246</v>
      </c>
      <c r="G289" s="245"/>
      <c r="H289" s="248" t="s">
        <v>21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145</v>
      </c>
      <c r="AU289" s="254" t="s">
        <v>143</v>
      </c>
      <c r="AV289" s="14" t="s">
        <v>81</v>
      </c>
      <c r="AW289" s="14" t="s">
        <v>37</v>
      </c>
      <c r="AX289" s="14" t="s">
        <v>73</v>
      </c>
      <c r="AY289" s="254" t="s">
        <v>130</v>
      </c>
    </row>
    <row r="290" spans="2:65" s="11" customFormat="1" ht="10.75">
      <c r="B290" s="207"/>
      <c r="C290" s="208"/>
      <c r="D290" s="209" t="s">
        <v>145</v>
      </c>
      <c r="E290" s="210" t="s">
        <v>21</v>
      </c>
      <c r="F290" s="211" t="s">
        <v>247</v>
      </c>
      <c r="G290" s="208"/>
      <c r="H290" s="212">
        <v>-6.05</v>
      </c>
      <c r="I290" s="213"/>
      <c r="J290" s="208"/>
      <c r="K290" s="208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145</v>
      </c>
      <c r="AU290" s="218" t="s">
        <v>143</v>
      </c>
      <c r="AV290" s="11" t="s">
        <v>135</v>
      </c>
      <c r="AW290" s="11" t="s">
        <v>37</v>
      </c>
      <c r="AX290" s="11" t="s">
        <v>73</v>
      </c>
      <c r="AY290" s="218" t="s">
        <v>130</v>
      </c>
    </row>
    <row r="291" spans="2:65" s="14" customFormat="1" ht="10.75">
      <c r="B291" s="244"/>
      <c r="C291" s="245"/>
      <c r="D291" s="209" t="s">
        <v>145</v>
      </c>
      <c r="E291" s="246" t="s">
        <v>21</v>
      </c>
      <c r="F291" s="247" t="s">
        <v>248</v>
      </c>
      <c r="G291" s="245"/>
      <c r="H291" s="248" t="s">
        <v>21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AT291" s="254" t="s">
        <v>145</v>
      </c>
      <c r="AU291" s="254" t="s">
        <v>143</v>
      </c>
      <c r="AV291" s="14" t="s">
        <v>81</v>
      </c>
      <c r="AW291" s="14" t="s">
        <v>37</v>
      </c>
      <c r="AX291" s="14" t="s">
        <v>73</v>
      </c>
      <c r="AY291" s="254" t="s">
        <v>130</v>
      </c>
    </row>
    <row r="292" spans="2:65" s="11" customFormat="1" ht="10.75">
      <c r="B292" s="207"/>
      <c r="C292" s="208"/>
      <c r="D292" s="209" t="s">
        <v>145</v>
      </c>
      <c r="E292" s="210" t="s">
        <v>21</v>
      </c>
      <c r="F292" s="211" t="s">
        <v>249</v>
      </c>
      <c r="G292" s="208"/>
      <c r="H292" s="212">
        <v>-8.7360000000000007</v>
      </c>
      <c r="I292" s="213"/>
      <c r="J292" s="208"/>
      <c r="K292" s="208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145</v>
      </c>
      <c r="AU292" s="218" t="s">
        <v>143</v>
      </c>
      <c r="AV292" s="11" t="s">
        <v>135</v>
      </c>
      <c r="AW292" s="11" t="s">
        <v>37</v>
      </c>
      <c r="AX292" s="11" t="s">
        <v>73</v>
      </c>
      <c r="AY292" s="218" t="s">
        <v>130</v>
      </c>
    </row>
    <row r="293" spans="2:65" s="12" customFormat="1" ht="10.75">
      <c r="B293" s="219"/>
      <c r="C293" s="220"/>
      <c r="D293" s="221" t="s">
        <v>145</v>
      </c>
      <c r="E293" s="222" t="s">
        <v>21</v>
      </c>
      <c r="F293" s="223" t="s">
        <v>147</v>
      </c>
      <c r="G293" s="220"/>
      <c r="H293" s="224">
        <v>690.13400000000001</v>
      </c>
      <c r="I293" s="225"/>
      <c r="J293" s="220"/>
      <c r="K293" s="220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145</v>
      </c>
      <c r="AU293" s="230" t="s">
        <v>143</v>
      </c>
      <c r="AV293" s="12" t="s">
        <v>148</v>
      </c>
      <c r="AW293" s="12" t="s">
        <v>37</v>
      </c>
      <c r="AX293" s="12" t="s">
        <v>81</v>
      </c>
      <c r="AY293" s="230" t="s">
        <v>130</v>
      </c>
    </row>
    <row r="294" spans="2:65" s="1" customFormat="1" ht="22.5" customHeight="1">
      <c r="B294" s="41"/>
      <c r="C294" s="195" t="s">
        <v>143</v>
      </c>
      <c r="D294" s="195" t="s">
        <v>137</v>
      </c>
      <c r="E294" s="196" t="s">
        <v>486</v>
      </c>
      <c r="F294" s="197" t="s">
        <v>487</v>
      </c>
      <c r="G294" s="198" t="s">
        <v>178</v>
      </c>
      <c r="H294" s="199">
        <v>55.5</v>
      </c>
      <c r="I294" s="200"/>
      <c r="J294" s="201">
        <f>ROUND(I294*H294,2)</f>
        <v>0</v>
      </c>
      <c r="K294" s="197" t="s">
        <v>141</v>
      </c>
      <c r="L294" s="61"/>
      <c r="M294" s="202" t="s">
        <v>21</v>
      </c>
      <c r="N294" s="203" t="s">
        <v>45</v>
      </c>
      <c r="O294" s="42"/>
      <c r="P294" s="204">
        <f>O294*H294</f>
        <v>0</v>
      </c>
      <c r="Q294" s="204">
        <v>0</v>
      </c>
      <c r="R294" s="204">
        <f>Q294*H294</f>
        <v>0</v>
      </c>
      <c r="S294" s="204">
        <v>0</v>
      </c>
      <c r="T294" s="205">
        <f>S294*H294</f>
        <v>0</v>
      </c>
      <c r="AR294" s="24" t="s">
        <v>142</v>
      </c>
      <c r="AT294" s="24" t="s">
        <v>137</v>
      </c>
      <c r="AU294" s="24" t="s">
        <v>143</v>
      </c>
      <c r="AY294" s="24" t="s">
        <v>130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24" t="s">
        <v>135</v>
      </c>
      <c r="BK294" s="206">
        <f>ROUND(I294*H294,2)</f>
        <v>0</v>
      </c>
      <c r="BL294" s="24" t="s">
        <v>142</v>
      </c>
      <c r="BM294" s="24" t="s">
        <v>488</v>
      </c>
    </row>
    <row r="295" spans="2:65" s="14" customFormat="1" ht="10.75">
      <c r="B295" s="244"/>
      <c r="C295" s="245"/>
      <c r="D295" s="209" t="s">
        <v>145</v>
      </c>
      <c r="E295" s="246" t="s">
        <v>21</v>
      </c>
      <c r="F295" s="247" t="s">
        <v>375</v>
      </c>
      <c r="G295" s="245"/>
      <c r="H295" s="248" t="s">
        <v>21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145</v>
      </c>
      <c r="AU295" s="254" t="s">
        <v>143</v>
      </c>
      <c r="AV295" s="14" t="s">
        <v>81</v>
      </c>
      <c r="AW295" s="14" t="s">
        <v>37</v>
      </c>
      <c r="AX295" s="14" t="s">
        <v>73</v>
      </c>
      <c r="AY295" s="254" t="s">
        <v>130</v>
      </c>
    </row>
    <row r="296" spans="2:65" s="11" customFormat="1" ht="10.75">
      <c r="B296" s="207"/>
      <c r="C296" s="208"/>
      <c r="D296" s="209" t="s">
        <v>145</v>
      </c>
      <c r="E296" s="210" t="s">
        <v>21</v>
      </c>
      <c r="F296" s="211" t="s">
        <v>489</v>
      </c>
      <c r="G296" s="208"/>
      <c r="H296" s="212">
        <v>55.5</v>
      </c>
      <c r="I296" s="213"/>
      <c r="J296" s="208"/>
      <c r="K296" s="208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145</v>
      </c>
      <c r="AU296" s="218" t="s">
        <v>143</v>
      </c>
      <c r="AV296" s="11" t="s">
        <v>135</v>
      </c>
      <c r="AW296" s="11" t="s">
        <v>37</v>
      </c>
      <c r="AX296" s="11" t="s">
        <v>73</v>
      </c>
      <c r="AY296" s="218" t="s">
        <v>130</v>
      </c>
    </row>
    <row r="297" spans="2:65" s="12" customFormat="1" ht="10.75">
      <c r="B297" s="219"/>
      <c r="C297" s="220"/>
      <c r="D297" s="221" t="s">
        <v>145</v>
      </c>
      <c r="E297" s="222" t="s">
        <v>21</v>
      </c>
      <c r="F297" s="223" t="s">
        <v>147</v>
      </c>
      <c r="G297" s="220"/>
      <c r="H297" s="224">
        <v>55.5</v>
      </c>
      <c r="I297" s="225"/>
      <c r="J297" s="220"/>
      <c r="K297" s="220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143</v>
      </c>
      <c r="AV297" s="12" t="s">
        <v>148</v>
      </c>
      <c r="AW297" s="12" t="s">
        <v>37</v>
      </c>
      <c r="AX297" s="12" t="s">
        <v>81</v>
      </c>
      <c r="AY297" s="230" t="s">
        <v>130</v>
      </c>
    </row>
    <row r="298" spans="2:65" s="1" customFormat="1" ht="31.5" customHeight="1">
      <c r="B298" s="41"/>
      <c r="C298" s="195" t="s">
        <v>148</v>
      </c>
      <c r="D298" s="195" t="s">
        <v>137</v>
      </c>
      <c r="E298" s="196" t="s">
        <v>490</v>
      </c>
      <c r="F298" s="197" t="s">
        <v>491</v>
      </c>
      <c r="G298" s="198" t="s">
        <v>140</v>
      </c>
      <c r="H298" s="199">
        <v>523.41399999999999</v>
      </c>
      <c r="I298" s="200"/>
      <c r="J298" s="201">
        <f>ROUND(I298*H298,2)</f>
        <v>0</v>
      </c>
      <c r="K298" s="197" t="s">
        <v>141</v>
      </c>
      <c r="L298" s="61"/>
      <c r="M298" s="202" t="s">
        <v>21</v>
      </c>
      <c r="N298" s="203" t="s">
        <v>45</v>
      </c>
      <c r="O298" s="42"/>
      <c r="P298" s="204">
        <f>O298*H298</f>
        <v>0</v>
      </c>
      <c r="Q298" s="204">
        <v>0</v>
      </c>
      <c r="R298" s="204">
        <f>Q298*H298</f>
        <v>0</v>
      </c>
      <c r="S298" s="204">
        <v>0</v>
      </c>
      <c r="T298" s="205">
        <f>S298*H298</f>
        <v>0</v>
      </c>
      <c r="AR298" s="24" t="s">
        <v>142</v>
      </c>
      <c r="AT298" s="24" t="s">
        <v>137</v>
      </c>
      <c r="AU298" s="24" t="s">
        <v>143</v>
      </c>
      <c r="AY298" s="24" t="s">
        <v>130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24" t="s">
        <v>135</v>
      </c>
      <c r="BK298" s="206">
        <f>ROUND(I298*H298,2)</f>
        <v>0</v>
      </c>
      <c r="BL298" s="24" t="s">
        <v>142</v>
      </c>
      <c r="BM298" s="24" t="s">
        <v>492</v>
      </c>
    </row>
    <row r="299" spans="2:65" s="1" customFormat="1" ht="31.5" customHeight="1">
      <c r="B299" s="41"/>
      <c r="C299" s="195" t="s">
        <v>493</v>
      </c>
      <c r="D299" s="195" t="s">
        <v>137</v>
      </c>
      <c r="E299" s="196" t="s">
        <v>494</v>
      </c>
      <c r="F299" s="197" t="s">
        <v>495</v>
      </c>
      <c r="G299" s="198" t="s">
        <v>178</v>
      </c>
      <c r="H299" s="199">
        <v>55.5</v>
      </c>
      <c r="I299" s="200"/>
      <c r="J299" s="201">
        <f>ROUND(I299*H299,2)</f>
        <v>0</v>
      </c>
      <c r="K299" s="197" t="s">
        <v>141</v>
      </c>
      <c r="L299" s="61"/>
      <c r="M299" s="202" t="s">
        <v>21</v>
      </c>
      <c r="N299" s="203" t="s">
        <v>45</v>
      </c>
      <c r="O299" s="42"/>
      <c r="P299" s="204">
        <f>O299*H299</f>
        <v>0</v>
      </c>
      <c r="Q299" s="204">
        <v>0</v>
      </c>
      <c r="R299" s="204">
        <f>Q299*H299</f>
        <v>0</v>
      </c>
      <c r="S299" s="204">
        <v>0</v>
      </c>
      <c r="T299" s="205">
        <f>S299*H299</f>
        <v>0</v>
      </c>
      <c r="AR299" s="24" t="s">
        <v>142</v>
      </c>
      <c r="AT299" s="24" t="s">
        <v>137</v>
      </c>
      <c r="AU299" s="24" t="s">
        <v>143</v>
      </c>
      <c r="AY299" s="24" t="s">
        <v>130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24" t="s">
        <v>135</v>
      </c>
      <c r="BK299" s="206">
        <f>ROUND(I299*H299,2)</f>
        <v>0</v>
      </c>
      <c r="BL299" s="24" t="s">
        <v>142</v>
      </c>
      <c r="BM299" s="24" t="s">
        <v>496</v>
      </c>
    </row>
    <row r="300" spans="2:65" s="14" customFormat="1" ht="10.75">
      <c r="B300" s="244"/>
      <c r="C300" s="245"/>
      <c r="D300" s="209" t="s">
        <v>145</v>
      </c>
      <c r="E300" s="246" t="s">
        <v>21</v>
      </c>
      <c r="F300" s="247" t="s">
        <v>375</v>
      </c>
      <c r="G300" s="245"/>
      <c r="H300" s="248" t="s">
        <v>21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AT300" s="254" t="s">
        <v>145</v>
      </c>
      <c r="AU300" s="254" t="s">
        <v>143</v>
      </c>
      <c r="AV300" s="14" t="s">
        <v>81</v>
      </c>
      <c r="AW300" s="14" t="s">
        <v>37</v>
      </c>
      <c r="AX300" s="14" t="s">
        <v>73</v>
      </c>
      <c r="AY300" s="254" t="s">
        <v>130</v>
      </c>
    </row>
    <row r="301" spans="2:65" s="11" customFormat="1" ht="10.75">
      <c r="B301" s="207"/>
      <c r="C301" s="208"/>
      <c r="D301" s="209" t="s">
        <v>145</v>
      </c>
      <c r="E301" s="210" t="s">
        <v>21</v>
      </c>
      <c r="F301" s="211" t="s">
        <v>489</v>
      </c>
      <c r="G301" s="208"/>
      <c r="H301" s="212">
        <v>55.5</v>
      </c>
      <c r="I301" s="213"/>
      <c r="J301" s="208"/>
      <c r="K301" s="208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145</v>
      </c>
      <c r="AU301" s="218" t="s">
        <v>143</v>
      </c>
      <c r="AV301" s="11" t="s">
        <v>135</v>
      </c>
      <c r="AW301" s="11" t="s">
        <v>37</v>
      </c>
      <c r="AX301" s="11" t="s">
        <v>73</v>
      </c>
      <c r="AY301" s="218" t="s">
        <v>130</v>
      </c>
    </row>
    <row r="302" spans="2:65" s="12" customFormat="1" ht="10.75">
      <c r="B302" s="219"/>
      <c r="C302" s="220"/>
      <c r="D302" s="221" t="s">
        <v>145</v>
      </c>
      <c r="E302" s="222" t="s">
        <v>21</v>
      </c>
      <c r="F302" s="223" t="s">
        <v>147</v>
      </c>
      <c r="G302" s="220"/>
      <c r="H302" s="224">
        <v>55.5</v>
      </c>
      <c r="I302" s="225"/>
      <c r="J302" s="220"/>
      <c r="K302" s="220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145</v>
      </c>
      <c r="AU302" s="230" t="s">
        <v>143</v>
      </c>
      <c r="AV302" s="12" t="s">
        <v>148</v>
      </c>
      <c r="AW302" s="12" t="s">
        <v>37</v>
      </c>
      <c r="AX302" s="12" t="s">
        <v>81</v>
      </c>
      <c r="AY302" s="230" t="s">
        <v>130</v>
      </c>
    </row>
    <row r="303" spans="2:65" s="1" customFormat="1" ht="22.5" customHeight="1">
      <c r="B303" s="41"/>
      <c r="C303" s="195" t="s">
        <v>497</v>
      </c>
      <c r="D303" s="195" t="s">
        <v>137</v>
      </c>
      <c r="E303" s="196" t="s">
        <v>498</v>
      </c>
      <c r="F303" s="197" t="s">
        <v>499</v>
      </c>
      <c r="G303" s="198" t="s">
        <v>140</v>
      </c>
      <c r="H303" s="199">
        <v>690.13400000000001</v>
      </c>
      <c r="I303" s="200"/>
      <c r="J303" s="201">
        <f>ROUND(I303*H303,2)</f>
        <v>0</v>
      </c>
      <c r="K303" s="197" t="s">
        <v>141</v>
      </c>
      <c r="L303" s="61"/>
      <c r="M303" s="202" t="s">
        <v>21</v>
      </c>
      <c r="N303" s="203" t="s">
        <v>45</v>
      </c>
      <c r="O303" s="42"/>
      <c r="P303" s="204">
        <f>O303*H303</f>
        <v>0</v>
      </c>
      <c r="Q303" s="204">
        <v>0</v>
      </c>
      <c r="R303" s="204">
        <f>Q303*H303</f>
        <v>0</v>
      </c>
      <c r="S303" s="204">
        <v>0</v>
      </c>
      <c r="T303" s="205">
        <f>S303*H303</f>
        <v>0</v>
      </c>
      <c r="AR303" s="24" t="s">
        <v>142</v>
      </c>
      <c r="AT303" s="24" t="s">
        <v>137</v>
      </c>
      <c r="AU303" s="24" t="s">
        <v>143</v>
      </c>
      <c r="AY303" s="24" t="s">
        <v>130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24" t="s">
        <v>135</v>
      </c>
      <c r="BK303" s="206">
        <f>ROUND(I303*H303,2)</f>
        <v>0</v>
      </c>
      <c r="BL303" s="24" t="s">
        <v>142</v>
      </c>
      <c r="BM303" s="24" t="s">
        <v>500</v>
      </c>
    </row>
    <row r="304" spans="2:65" s="11" customFormat="1" ht="10.75">
      <c r="B304" s="207"/>
      <c r="C304" s="208"/>
      <c r="D304" s="209" t="s">
        <v>145</v>
      </c>
      <c r="E304" s="210" t="s">
        <v>21</v>
      </c>
      <c r="F304" s="211" t="s">
        <v>271</v>
      </c>
      <c r="G304" s="208"/>
      <c r="H304" s="212">
        <v>690.13400000000001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145</v>
      </c>
      <c r="AU304" s="218" t="s">
        <v>143</v>
      </c>
      <c r="AV304" s="11" t="s">
        <v>135</v>
      </c>
      <c r="AW304" s="11" t="s">
        <v>37</v>
      </c>
      <c r="AX304" s="11" t="s">
        <v>73</v>
      </c>
      <c r="AY304" s="218" t="s">
        <v>130</v>
      </c>
    </row>
    <row r="305" spans="2:65" s="12" customFormat="1" ht="10.75">
      <c r="B305" s="219"/>
      <c r="C305" s="220"/>
      <c r="D305" s="221" t="s">
        <v>145</v>
      </c>
      <c r="E305" s="222" t="s">
        <v>21</v>
      </c>
      <c r="F305" s="223" t="s">
        <v>147</v>
      </c>
      <c r="G305" s="220"/>
      <c r="H305" s="224">
        <v>690.13400000000001</v>
      </c>
      <c r="I305" s="225"/>
      <c r="J305" s="220"/>
      <c r="K305" s="220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145</v>
      </c>
      <c r="AU305" s="230" t="s">
        <v>143</v>
      </c>
      <c r="AV305" s="12" t="s">
        <v>148</v>
      </c>
      <c r="AW305" s="12" t="s">
        <v>37</v>
      </c>
      <c r="AX305" s="12" t="s">
        <v>81</v>
      </c>
      <c r="AY305" s="230" t="s">
        <v>130</v>
      </c>
    </row>
    <row r="306" spans="2:65" s="1" customFormat="1" ht="22.5" customHeight="1">
      <c r="B306" s="41"/>
      <c r="C306" s="259" t="s">
        <v>501</v>
      </c>
      <c r="D306" s="259" t="s">
        <v>273</v>
      </c>
      <c r="E306" s="260" t="s">
        <v>502</v>
      </c>
      <c r="F306" s="261" t="s">
        <v>503</v>
      </c>
      <c r="G306" s="262" t="s">
        <v>140</v>
      </c>
      <c r="H306" s="263">
        <v>759.14700000000005</v>
      </c>
      <c r="I306" s="264"/>
      <c r="J306" s="265">
        <f>ROUND(I306*H306,2)</f>
        <v>0</v>
      </c>
      <c r="K306" s="261" t="s">
        <v>21</v>
      </c>
      <c r="L306" s="266"/>
      <c r="M306" s="267" t="s">
        <v>21</v>
      </c>
      <c r="N306" s="268" t="s">
        <v>45</v>
      </c>
      <c r="O306" s="42"/>
      <c r="P306" s="204">
        <f>O306*H306</f>
        <v>0</v>
      </c>
      <c r="Q306" s="204">
        <v>0</v>
      </c>
      <c r="R306" s="204">
        <f>Q306*H306</f>
        <v>0</v>
      </c>
      <c r="S306" s="204">
        <v>0</v>
      </c>
      <c r="T306" s="205">
        <f>S306*H306</f>
        <v>0</v>
      </c>
      <c r="AR306" s="24" t="s">
        <v>277</v>
      </c>
      <c r="AT306" s="24" t="s">
        <v>273</v>
      </c>
      <c r="AU306" s="24" t="s">
        <v>143</v>
      </c>
      <c r="AY306" s="24" t="s">
        <v>130</v>
      </c>
      <c r="BE306" s="206">
        <f>IF(N306="základní",J306,0)</f>
        <v>0</v>
      </c>
      <c r="BF306" s="206">
        <f>IF(N306="snížená",J306,0)</f>
        <v>0</v>
      </c>
      <c r="BG306" s="206">
        <f>IF(N306="zákl. přenesená",J306,0)</f>
        <v>0</v>
      </c>
      <c r="BH306" s="206">
        <f>IF(N306="sníž. přenesená",J306,0)</f>
        <v>0</v>
      </c>
      <c r="BI306" s="206">
        <f>IF(N306="nulová",J306,0)</f>
        <v>0</v>
      </c>
      <c r="BJ306" s="24" t="s">
        <v>135</v>
      </c>
      <c r="BK306" s="206">
        <f>ROUND(I306*H306,2)</f>
        <v>0</v>
      </c>
      <c r="BL306" s="24" t="s">
        <v>142</v>
      </c>
      <c r="BM306" s="24" t="s">
        <v>504</v>
      </c>
    </row>
    <row r="307" spans="2:65" s="11" customFormat="1" ht="10.75">
      <c r="B307" s="207"/>
      <c r="C307" s="208"/>
      <c r="D307" s="209" t="s">
        <v>145</v>
      </c>
      <c r="E307" s="210" t="s">
        <v>21</v>
      </c>
      <c r="F307" s="211" t="s">
        <v>505</v>
      </c>
      <c r="G307" s="208"/>
      <c r="H307" s="212">
        <v>759.14700000000005</v>
      </c>
      <c r="I307" s="213"/>
      <c r="J307" s="208"/>
      <c r="K307" s="208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145</v>
      </c>
      <c r="AU307" s="218" t="s">
        <v>143</v>
      </c>
      <c r="AV307" s="11" t="s">
        <v>135</v>
      </c>
      <c r="AW307" s="11" t="s">
        <v>37</v>
      </c>
      <c r="AX307" s="11" t="s">
        <v>73</v>
      </c>
      <c r="AY307" s="218" t="s">
        <v>130</v>
      </c>
    </row>
    <row r="308" spans="2:65" s="12" customFormat="1" ht="10.75">
      <c r="B308" s="219"/>
      <c r="C308" s="220"/>
      <c r="D308" s="221" t="s">
        <v>145</v>
      </c>
      <c r="E308" s="222" t="s">
        <v>21</v>
      </c>
      <c r="F308" s="223" t="s">
        <v>147</v>
      </c>
      <c r="G308" s="220"/>
      <c r="H308" s="224">
        <v>759.14700000000005</v>
      </c>
      <c r="I308" s="225"/>
      <c r="J308" s="220"/>
      <c r="K308" s="220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145</v>
      </c>
      <c r="AU308" s="230" t="s">
        <v>143</v>
      </c>
      <c r="AV308" s="12" t="s">
        <v>148</v>
      </c>
      <c r="AW308" s="12" t="s">
        <v>37</v>
      </c>
      <c r="AX308" s="12" t="s">
        <v>81</v>
      </c>
      <c r="AY308" s="230" t="s">
        <v>130</v>
      </c>
    </row>
    <row r="309" spans="2:65" s="1" customFormat="1" ht="22.5" customHeight="1">
      <c r="B309" s="41"/>
      <c r="C309" s="195" t="s">
        <v>506</v>
      </c>
      <c r="D309" s="195" t="s">
        <v>137</v>
      </c>
      <c r="E309" s="196" t="s">
        <v>507</v>
      </c>
      <c r="F309" s="197" t="s">
        <v>508</v>
      </c>
      <c r="G309" s="198" t="s">
        <v>140</v>
      </c>
      <c r="H309" s="199">
        <v>690.13400000000001</v>
      </c>
      <c r="I309" s="200"/>
      <c r="J309" s="201">
        <f>ROUND(I309*H309,2)</f>
        <v>0</v>
      </c>
      <c r="K309" s="197" t="s">
        <v>141</v>
      </c>
      <c r="L309" s="61"/>
      <c r="M309" s="202" t="s">
        <v>21</v>
      </c>
      <c r="N309" s="203" t="s">
        <v>45</v>
      </c>
      <c r="O309" s="42"/>
      <c r="P309" s="204">
        <f>O309*H309</f>
        <v>0</v>
      </c>
      <c r="Q309" s="204">
        <v>0</v>
      </c>
      <c r="R309" s="204">
        <f>Q309*H309</f>
        <v>0</v>
      </c>
      <c r="S309" s="204">
        <v>0</v>
      </c>
      <c r="T309" s="205">
        <f>S309*H309</f>
        <v>0</v>
      </c>
      <c r="AR309" s="24" t="s">
        <v>142</v>
      </c>
      <c r="AT309" s="24" t="s">
        <v>137</v>
      </c>
      <c r="AU309" s="24" t="s">
        <v>143</v>
      </c>
      <c r="AY309" s="24" t="s">
        <v>130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24" t="s">
        <v>135</v>
      </c>
      <c r="BK309" s="206">
        <f>ROUND(I309*H309,2)</f>
        <v>0</v>
      </c>
      <c r="BL309" s="24" t="s">
        <v>142</v>
      </c>
      <c r="BM309" s="24" t="s">
        <v>509</v>
      </c>
    </row>
    <row r="310" spans="2:65" s="11" customFormat="1" ht="10.75">
      <c r="B310" s="207"/>
      <c r="C310" s="208"/>
      <c r="D310" s="209" t="s">
        <v>145</v>
      </c>
      <c r="E310" s="210" t="s">
        <v>21</v>
      </c>
      <c r="F310" s="211" t="s">
        <v>271</v>
      </c>
      <c r="G310" s="208"/>
      <c r="H310" s="212">
        <v>690.13400000000001</v>
      </c>
      <c r="I310" s="213"/>
      <c r="J310" s="208"/>
      <c r="K310" s="208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145</v>
      </c>
      <c r="AU310" s="218" t="s">
        <v>143</v>
      </c>
      <c r="AV310" s="11" t="s">
        <v>135</v>
      </c>
      <c r="AW310" s="11" t="s">
        <v>37</v>
      </c>
      <c r="AX310" s="11" t="s">
        <v>73</v>
      </c>
      <c r="AY310" s="218" t="s">
        <v>130</v>
      </c>
    </row>
    <row r="311" spans="2:65" s="12" customFormat="1" ht="10.75">
      <c r="B311" s="219"/>
      <c r="C311" s="220"/>
      <c r="D311" s="221" t="s">
        <v>145</v>
      </c>
      <c r="E311" s="222" t="s">
        <v>21</v>
      </c>
      <c r="F311" s="223" t="s">
        <v>147</v>
      </c>
      <c r="G311" s="220"/>
      <c r="H311" s="224">
        <v>690.13400000000001</v>
      </c>
      <c r="I311" s="225"/>
      <c r="J311" s="220"/>
      <c r="K311" s="220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145</v>
      </c>
      <c r="AU311" s="230" t="s">
        <v>143</v>
      </c>
      <c r="AV311" s="12" t="s">
        <v>148</v>
      </c>
      <c r="AW311" s="12" t="s">
        <v>37</v>
      </c>
      <c r="AX311" s="12" t="s">
        <v>81</v>
      </c>
      <c r="AY311" s="230" t="s">
        <v>130</v>
      </c>
    </row>
    <row r="312" spans="2:65" s="1" customFormat="1" ht="22.5" customHeight="1">
      <c r="B312" s="41"/>
      <c r="C312" s="259" t="s">
        <v>510</v>
      </c>
      <c r="D312" s="259" t="s">
        <v>273</v>
      </c>
      <c r="E312" s="260" t="s">
        <v>511</v>
      </c>
      <c r="F312" s="261" t="s">
        <v>512</v>
      </c>
      <c r="G312" s="262" t="s">
        <v>140</v>
      </c>
      <c r="H312" s="263">
        <v>759.14700000000005</v>
      </c>
      <c r="I312" s="264"/>
      <c r="J312" s="265">
        <f>ROUND(I312*H312,2)</f>
        <v>0</v>
      </c>
      <c r="K312" s="261" t="s">
        <v>21</v>
      </c>
      <c r="L312" s="266"/>
      <c r="M312" s="267" t="s">
        <v>21</v>
      </c>
      <c r="N312" s="268" t="s">
        <v>45</v>
      </c>
      <c r="O312" s="42"/>
      <c r="P312" s="204">
        <f>O312*H312</f>
        <v>0</v>
      </c>
      <c r="Q312" s="204">
        <v>0</v>
      </c>
      <c r="R312" s="204">
        <f>Q312*H312</f>
        <v>0</v>
      </c>
      <c r="S312" s="204">
        <v>0</v>
      </c>
      <c r="T312" s="205">
        <f>S312*H312</f>
        <v>0</v>
      </c>
      <c r="AR312" s="24" t="s">
        <v>277</v>
      </c>
      <c r="AT312" s="24" t="s">
        <v>273</v>
      </c>
      <c r="AU312" s="24" t="s">
        <v>143</v>
      </c>
      <c r="AY312" s="24" t="s">
        <v>130</v>
      </c>
      <c r="BE312" s="206">
        <f>IF(N312="základní",J312,0)</f>
        <v>0</v>
      </c>
      <c r="BF312" s="206">
        <f>IF(N312="snížená",J312,0)</f>
        <v>0</v>
      </c>
      <c r="BG312" s="206">
        <f>IF(N312="zákl. přenesená",J312,0)</f>
        <v>0</v>
      </c>
      <c r="BH312" s="206">
        <f>IF(N312="sníž. přenesená",J312,0)</f>
        <v>0</v>
      </c>
      <c r="BI312" s="206">
        <f>IF(N312="nulová",J312,0)</f>
        <v>0</v>
      </c>
      <c r="BJ312" s="24" t="s">
        <v>135</v>
      </c>
      <c r="BK312" s="206">
        <f>ROUND(I312*H312,2)</f>
        <v>0</v>
      </c>
      <c r="BL312" s="24" t="s">
        <v>142</v>
      </c>
      <c r="BM312" s="24" t="s">
        <v>513</v>
      </c>
    </row>
    <row r="313" spans="2:65" s="11" customFormat="1" ht="10.75">
      <c r="B313" s="207"/>
      <c r="C313" s="208"/>
      <c r="D313" s="209" t="s">
        <v>145</v>
      </c>
      <c r="E313" s="210" t="s">
        <v>21</v>
      </c>
      <c r="F313" s="211" t="s">
        <v>505</v>
      </c>
      <c r="G313" s="208"/>
      <c r="H313" s="212">
        <v>759.14700000000005</v>
      </c>
      <c r="I313" s="213"/>
      <c r="J313" s="208"/>
      <c r="K313" s="208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145</v>
      </c>
      <c r="AU313" s="218" t="s">
        <v>143</v>
      </c>
      <c r="AV313" s="11" t="s">
        <v>135</v>
      </c>
      <c r="AW313" s="11" t="s">
        <v>37</v>
      </c>
      <c r="AX313" s="11" t="s">
        <v>73</v>
      </c>
      <c r="AY313" s="218" t="s">
        <v>130</v>
      </c>
    </row>
    <row r="314" spans="2:65" s="12" customFormat="1" ht="10.75">
      <c r="B314" s="219"/>
      <c r="C314" s="220"/>
      <c r="D314" s="221" t="s">
        <v>145</v>
      </c>
      <c r="E314" s="222" t="s">
        <v>21</v>
      </c>
      <c r="F314" s="223" t="s">
        <v>147</v>
      </c>
      <c r="G314" s="220"/>
      <c r="H314" s="224">
        <v>759.14700000000005</v>
      </c>
      <c r="I314" s="225"/>
      <c r="J314" s="220"/>
      <c r="K314" s="220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145</v>
      </c>
      <c r="AU314" s="230" t="s">
        <v>143</v>
      </c>
      <c r="AV314" s="12" t="s">
        <v>148</v>
      </c>
      <c r="AW314" s="12" t="s">
        <v>37</v>
      </c>
      <c r="AX314" s="12" t="s">
        <v>81</v>
      </c>
      <c r="AY314" s="230" t="s">
        <v>130</v>
      </c>
    </row>
    <row r="315" spans="2:65" s="1" customFormat="1" ht="31.5" customHeight="1">
      <c r="B315" s="41"/>
      <c r="C315" s="195" t="s">
        <v>514</v>
      </c>
      <c r="D315" s="195" t="s">
        <v>137</v>
      </c>
      <c r="E315" s="196" t="s">
        <v>515</v>
      </c>
      <c r="F315" s="197" t="s">
        <v>516</v>
      </c>
      <c r="G315" s="198" t="s">
        <v>263</v>
      </c>
      <c r="H315" s="258"/>
      <c r="I315" s="200"/>
      <c r="J315" s="201">
        <f>ROUND(I315*H315,2)</f>
        <v>0</v>
      </c>
      <c r="K315" s="197" t="s">
        <v>141</v>
      </c>
      <c r="L315" s="61"/>
      <c r="M315" s="202" t="s">
        <v>21</v>
      </c>
      <c r="N315" s="203" t="s">
        <v>45</v>
      </c>
      <c r="O315" s="42"/>
      <c r="P315" s="204">
        <f>O315*H315</f>
        <v>0</v>
      </c>
      <c r="Q315" s="204">
        <v>0</v>
      </c>
      <c r="R315" s="204">
        <f>Q315*H315</f>
        <v>0</v>
      </c>
      <c r="S315" s="204">
        <v>0</v>
      </c>
      <c r="T315" s="205">
        <f>S315*H315</f>
        <v>0</v>
      </c>
      <c r="AR315" s="24" t="s">
        <v>142</v>
      </c>
      <c r="AT315" s="24" t="s">
        <v>137</v>
      </c>
      <c r="AU315" s="24" t="s">
        <v>143</v>
      </c>
      <c r="AY315" s="24" t="s">
        <v>130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24" t="s">
        <v>135</v>
      </c>
      <c r="BK315" s="206">
        <f>ROUND(I315*H315,2)</f>
        <v>0</v>
      </c>
      <c r="BL315" s="24" t="s">
        <v>142</v>
      </c>
      <c r="BM315" s="24" t="s">
        <v>517</v>
      </c>
    </row>
    <row r="316" spans="2:65" s="10" customFormat="1" ht="29.9" customHeight="1">
      <c r="B316" s="176"/>
      <c r="C316" s="177"/>
      <c r="D316" s="192" t="s">
        <v>72</v>
      </c>
      <c r="E316" s="193" t="s">
        <v>518</v>
      </c>
      <c r="F316" s="193" t="s">
        <v>519</v>
      </c>
      <c r="G316" s="177"/>
      <c r="H316" s="177"/>
      <c r="I316" s="180"/>
      <c r="J316" s="194">
        <f>BK316</f>
        <v>0</v>
      </c>
      <c r="K316" s="177"/>
      <c r="L316" s="182"/>
      <c r="M316" s="183"/>
      <c r="N316" s="184"/>
      <c r="O316" s="184"/>
      <c r="P316" s="185">
        <f>SUM(P317:P324)</f>
        <v>0</v>
      </c>
      <c r="Q316" s="184"/>
      <c r="R316" s="185">
        <f>SUM(R317:R324)</f>
        <v>0</v>
      </c>
      <c r="S316" s="184"/>
      <c r="T316" s="186">
        <f>SUM(T317:T324)</f>
        <v>0.1668</v>
      </c>
      <c r="AR316" s="187" t="s">
        <v>135</v>
      </c>
      <c r="AT316" s="188" t="s">
        <v>72</v>
      </c>
      <c r="AU316" s="188" t="s">
        <v>81</v>
      </c>
      <c r="AY316" s="187" t="s">
        <v>130</v>
      </c>
      <c r="BK316" s="189">
        <f>SUM(BK317:BK324)</f>
        <v>0</v>
      </c>
    </row>
    <row r="317" spans="2:65" s="1" customFormat="1" ht="22.5" customHeight="1">
      <c r="B317" s="41"/>
      <c r="C317" s="195" t="s">
        <v>520</v>
      </c>
      <c r="D317" s="195" t="s">
        <v>137</v>
      </c>
      <c r="E317" s="196" t="s">
        <v>521</v>
      </c>
      <c r="F317" s="197" t="s">
        <v>522</v>
      </c>
      <c r="G317" s="198" t="s">
        <v>323</v>
      </c>
      <c r="H317" s="199">
        <v>4</v>
      </c>
      <c r="I317" s="200"/>
      <c r="J317" s="201">
        <f>ROUND(I317*H317,2)</f>
        <v>0</v>
      </c>
      <c r="K317" s="197" t="s">
        <v>21</v>
      </c>
      <c r="L317" s="61"/>
      <c r="M317" s="202" t="s">
        <v>21</v>
      </c>
      <c r="N317" s="203" t="s">
        <v>45</v>
      </c>
      <c r="O317" s="42"/>
      <c r="P317" s="204">
        <f>O317*H317</f>
        <v>0</v>
      </c>
      <c r="Q317" s="204">
        <v>0</v>
      </c>
      <c r="R317" s="204">
        <f>Q317*H317</f>
        <v>0</v>
      </c>
      <c r="S317" s="204">
        <v>0</v>
      </c>
      <c r="T317" s="205">
        <f>S317*H317</f>
        <v>0</v>
      </c>
      <c r="AR317" s="24" t="s">
        <v>142</v>
      </c>
      <c r="AT317" s="24" t="s">
        <v>137</v>
      </c>
      <c r="AU317" s="24" t="s">
        <v>135</v>
      </c>
      <c r="AY317" s="24" t="s">
        <v>130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24" t="s">
        <v>135</v>
      </c>
      <c r="BK317" s="206">
        <f>ROUND(I317*H317,2)</f>
        <v>0</v>
      </c>
      <c r="BL317" s="24" t="s">
        <v>142</v>
      </c>
      <c r="BM317" s="24" t="s">
        <v>523</v>
      </c>
    </row>
    <row r="318" spans="2:65" s="11" customFormat="1" ht="10.75">
      <c r="B318" s="207"/>
      <c r="C318" s="208"/>
      <c r="D318" s="221" t="s">
        <v>145</v>
      </c>
      <c r="E318" s="269" t="s">
        <v>21</v>
      </c>
      <c r="F318" s="270" t="s">
        <v>148</v>
      </c>
      <c r="G318" s="208"/>
      <c r="H318" s="271">
        <v>4</v>
      </c>
      <c r="I318" s="213"/>
      <c r="J318" s="208"/>
      <c r="K318" s="208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145</v>
      </c>
      <c r="AU318" s="218" t="s">
        <v>135</v>
      </c>
      <c r="AV318" s="11" t="s">
        <v>135</v>
      </c>
      <c r="AW318" s="11" t="s">
        <v>37</v>
      </c>
      <c r="AX318" s="11" t="s">
        <v>81</v>
      </c>
      <c r="AY318" s="218" t="s">
        <v>130</v>
      </c>
    </row>
    <row r="319" spans="2:65" s="1" customFormat="1" ht="22.5" customHeight="1">
      <c r="B319" s="41"/>
      <c r="C319" s="259" t="s">
        <v>524</v>
      </c>
      <c r="D319" s="259" t="s">
        <v>273</v>
      </c>
      <c r="E319" s="260" t="s">
        <v>525</v>
      </c>
      <c r="F319" s="261" t="s">
        <v>526</v>
      </c>
      <c r="G319" s="262" t="s">
        <v>323</v>
      </c>
      <c r="H319" s="263">
        <v>4</v>
      </c>
      <c r="I319" s="264"/>
      <c r="J319" s="265">
        <f>ROUND(I319*H319,2)</f>
        <v>0</v>
      </c>
      <c r="K319" s="261" t="s">
        <v>21</v>
      </c>
      <c r="L319" s="266"/>
      <c r="M319" s="267" t="s">
        <v>21</v>
      </c>
      <c r="N319" s="268" t="s">
        <v>45</v>
      </c>
      <c r="O319" s="42"/>
      <c r="P319" s="204">
        <f>O319*H319</f>
        <v>0</v>
      </c>
      <c r="Q319" s="204">
        <v>0</v>
      </c>
      <c r="R319" s="204">
        <f>Q319*H319</f>
        <v>0</v>
      </c>
      <c r="S319" s="204">
        <v>0</v>
      </c>
      <c r="T319" s="205">
        <f>S319*H319</f>
        <v>0</v>
      </c>
      <c r="AR319" s="24" t="s">
        <v>277</v>
      </c>
      <c r="AT319" s="24" t="s">
        <v>273</v>
      </c>
      <c r="AU319" s="24" t="s">
        <v>135</v>
      </c>
      <c r="AY319" s="24" t="s">
        <v>130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24" t="s">
        <v>135</v>
      </c>
      <c r="BK319" s="206">
        <f>ROUND(I319*H319,2)</f>
        <v>0</v>
      </c>
      <c r="BL319" s="24" t="s">
        <v>142</v>
      </c>
      <c r="BM319" s="24" t="s">
        <v>527</v>
      </c>
    </row>
    <row r="320" spans="2:65" s="1" customFormat="1" ht="31.5" customHeight="1">
      <c r="B320" s="41"/>
      <c r="C320" s="259" t="s">
        <v>528</v>
      </c>
      <c r="D320" s="259" t="s">
        <v>273</v>
      </c>
      <c r="E320" s="260" t="s">
        <v>529</v>
      </c>
      <c r="F320" s="261" t="s">
        <v>530</v>
      </c>
      <c r="G320" s="262" t="s">
        <v>323</v>
      </c>
      <c r="H320" s="263">
        <v>4</v>
      </c>
      <c r="I320" s="264"/>
      <c r="J320" s="265">
        <f>ROUND(I320*H320,2)</f>
        <v>0</v>
      </c>
      <c r="K320" s="261" t="s">
        <v>21</v>
      </c>
      <c r="L320" s="266"/>
      <c r="M320" s="267" t="s">
        <v>21</v>
      </c>
      <c r="N320" s="268" t="s">
        <v>45</v>
      </c>
      <c r="O320" s="42"/>
      <c r="P320" s="204">
        <f>O320*H320</f>
        <v>0</v>
      </c>
      <c r="Q320" s="204">
        <v>0</v>
      </c>
      <c r="R320" s="204">
        <f>Q320*H320</f>
        <v>0</v>
      </c>
      <c r="S320" s="204">
        <v>0</v>
      </c>
      <c r="T320" s="205">
        <f>S320*H320</f>
        <v>0</v>
      </c>
      <c r="AR320" s="24" t="s">
        <v>277</v>
      </c>
      <c r="AT320" s="24" t="s">
        <v>273</v>
      </c>
      <c r="AU320" s="24" t="s">
        <v>135</v>
      </c>
      <c r="AY320" s="24" t="s">
        <v>130</v>
      </c>
      <c r="BE320" s="206">
        <f>IF(N320="základní",J320,0)</f>
        <v>0</v>
      </c>
      <c r="BF320" s="206">
        <f>IF(N320="snížená",J320,0)</f>
        <v>0</v>
      </c>
      <c r="BG320" s="206">
        <f>IF(N320="zákl. přenesená",J320,0)</f>
        <v>0</v>
      </c>
      <c r="BH320" s="206">
        <f>IF(N320="sníž. přenesená",J320,0)</f>
        <v>0</v>
      </c>
      <c r="BI320" s="206">
        <f>IF(N320="nulová",J320,0)</f>
        <v>0</v>
      </c>
      <c r="BJ320" s="24" t="s">
        <v>135</v>
      </c>
      <c r="BK320" s="206">
        <f>ROUND(I320*H320,2)</f>
        <v>0</v>
      </c>
      <c r="BL320" s="24" t="s">
        <v>142</v>
      </c>
      <c r="BM320" s="24" t="s">
        <v>531</v>
      </c>
    </row>
    <row r="321" spans="2:65" s="1" customFormat="1" ht="22.5" customHeight="1">
      <c r="B321" s="41"/>
      <c r="C321" s="195" t="s">
        <v>10</v>
      </c>
      <c r="D321" s="195" t="s">
        <v>137</v>
      </c>
      <c r="E321" s="196" t="s">
        <v>532</v>
      </c>
      <c r="F321" s="197" t="s">
        <v>533</v>
      </c>
      <c r="G321" s="198" t="s">
        <v>459</v>
      </c>
      <c r="H321" s="199">
        <v>4</v>
      </c>
      <c r="I321" s="200"/>
      <c r="J321" s="201">
        <f>ROUND(I321*H321,2)</f>
        <v>0</v>
      </c>
      <c r="K321" s="197" t="s">
        <v>141</v>
      </c>
      <c r="L321" s="61"/>
      <c r="M321" s="202" t="s">
        <v>21</v>
      </c>
      <c r="N321" s="203" t="s">
        <v>45</v>
      </c>
      <c r="O321" s="42"/>
      <c r="P321" s="204">
        <f>O321*H321</f>
        <v>0</v>
      </c>
      <c r="Q321" s="204">
        <v>0</v>
      </c>
      <c r="R321" s="204">
        <f>Q321*H321</f>
        <v>0</v>
      </c>
      <c r="S321" s="204">
        <v>4.1700000000000001E-2</v>
      </c>
      <c r="T321" s="205">
        <f>S321*H321</f>
        <v>0.1668</v>
      </c>
      <c r="AR321" s="24" t="s">
        <v>142</v>
      </c>
      <c r="AT321" s="24" t="s">
        <v>137</v>
      </c>
      <c r="AU321" s="24" t="s">
        <v>135</v>
      </c>
      <c r="AY321" s="24" t="s">
        <v>130</v>
      </c>
      <c r="BE321" s="206">
        <f>IF(N321="základní",J321,0)</f>
        <v>0</v>
      </c>
      <c r="BF321" s="206">
        <f>IF(N321="snížená",J321,0)</f>
        <v>0</v>
      </c>
      <c r="BG321" s="206">
        <f>IF(N321="zákl. přenesená",J321,0)</f>
        <v>0</v>
      </c>
      <c r="BH321" s="206">
        <f>IF(N321="sníž. přenesená",J321,0)</f>
        <v>0</v>
      </c>
      <c r="BI321" s="206">
        <f>IF(N321="nulová",J321,0)</f>
        <v>0</v>
      </c>
      <c r="BJ321" s="24" t="s">
        <v>135</v>
      </c>
      <c r="BK321" s="206">
        <f>ROUND(I321*H321,2)</f>
        <v>0</v>
      </c>
      <c r="BL321" s="24" t="s">
        <v>142</v>
      </c>
      <c r="BM321" s="24" t="s">
        <v>534</v>
      </c>
    </row>
    <row r="322" spans="2:65" s="11" customFormat="1" ht="10.75">
      <c r="B322" s="207"/>
      <c r="C322" s="208"/>
      <c r="D322" s="209" t="s">
        <v>145</v>
      </c>
      <c r="E322" s="210" t="s">
        <v>21</v>
      </c>
      <c r="F322" s="211" t="s">
        <v>148</v>
      </c>
      <c r="G322" s="208"/>
      <c r="H322" s="212">
        <v>4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145</v>
      </c>
      <c r="AU322" s="218" t="s">
        <v>135</v>
      </c>
      <c r="AV322" s="11" t="s">
        <v>135</v>
      </c>
      <c r="AW322" s="11" t="s">
        <v>37</v>
      </c>
      <c r="AX322" s="11" t="s">
        <v>73</v>
      </c>
      <c r="AY322" s="218" t="s">
        <v>130</v>
      </c>
    </row>
    <row r="323" spans="2:65" s="12" customFormat="1" ht="10.75">
      <c r="B323" s="219"/>
      <c r="C323" s="220"/>
      <c r="D323" s="221" t="s">
        <v>145</v>
      </c>
      <c r="E323" s="222" t="s">
        <v>21</v>
      </c>
      <c r="F323" s="223" t="s">
        <v>147</v>
      </c>
      <c r="G323" s="220"/>
      <c r="H323" s="224">
        <v>4</v>
      </c>
      <c r="I323" s="225"/>
      <c r="J323" s="220"/>
      <c r="K323" s="220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145</v>
      </c>
      <c r="AU323" s="230" t="s">
        <v>135</v>
      </c>
      <c r="AV323" s="12" t="s">
        <v>148</v>
      </c>
      <c r="AW323" s="12" t="s">
        <v>37</v>
      </c>
      <c r="AX323" s="12" t="s">
        <v>81</v>
      </c>
      <c r="AY323" s="230" t="s">
        <v>130</v>
      </c>
    </row>
    <row r="324" spans="2:65" s="1" customFormat="1" ht="31.5" customHeight="1">
      <c r="B324" s="41"/>
      <c r="C324" s="195" t="s">
        <v>535</v>
      </c>
      <c r="D324" s="195" t="s">
        <v>137</v>
      </c>
      <c r="E324" s="196" t="s">
        <v>536</v>
      </c>
      <c r="F324" s="197" t="s">
        <v>537</v>
      </c>
      <c r="G324" s="198" t="s">
        <v>263</v>
      </c>
      <c r="H324" s="258"/>
      <c r="I324" s="200"/>
      <c r="J324" s="201">
        <f>ROUND(I324*H324,2)</f>
        <v>0</v>
      </c>
      <c r="K324" s="197" t="s">
        <v>141</v>
      </c>
      <c r="L324" s="61"/>
      <c r="M324" s="202" t="s">
        <v>21</v>
      </c>
      <c r="N324" s="203" t="s">
        <v>45</v>
      </c>
      <c r="O324" s="42"/>
      <c r="P324" s="204">
        <f>O324*H324</f>
        <v>0</v>
      </c>
      <c r="Q324" s="204">
        <v>0</v>
      </c>
      <c r="R324" s="204">
        <f>Q324*H324</f>
        <v>0</v>
      </c>
      <c r="S324" s="204">
        <v>0</v>
      </c>
      <c r="T324" s="205">
        <f>S324*H324</f>
        <v>0</v>
      </c>
      <c r="AR324" s="24" t="s">
        <v>142</v>
      </c>
      <c r="AT324" s="24" t="s">
        <v>137</v>
      </c>
      <c r="AU324" s="24" t="s">
        <v>135</v>
      </c>
      <c r="AY324" s="24" t="s">
        <v>130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24" t="s">
        <v>135</v>
      </c>
      <c r="BK324" s="206">
        <f>ROUND(I324*H324,2)</f>
        <v>0</v>
      </c>
      <c r="BL324" s="24" t="s">
        <v>142</v>
      </c>
      <c r="BM324" s="24" t="s">
        <v>538</v>
      </c>
    </row>
    <row r="325" spans="2:65" s="10" customFormat="1" ht="29.9" customHeight="1">
      <c r="B325" s="176"/>
      <c r="C325" s="177"/>
      <c r="D325" s="192" t="s">
        <v>72</v>
      </c>
      <c r="E325" s="193" t="s">
        <v>539</v>
      </c>
      <c r="F325" s="193" t="s">
        <v>540</v>
      </c>
      <c r="G325" s="177"/>
      <c r="H325" s="177"/>
      <c r="I325" s="180"/>
      <c r="J325" s="194">
        <f>BK325</f>
        <v>0</v>
      </c>
      <c r="K325" s="177"/>
      <c r="L325" s="182"/>
      <c r="M325" s="183"/>
      <c r="N325" s="184"/>
      <c r="O325" s="184"/>
      <c r="P325" s="185">
        <f>P326</f>
        <v>0</v>
      </c>
      <c r="Q325" s="184"/>
      <c r="R325" s="185">
        <f>R326</f>
        <v>0</v>
      </c>
      <c r="S325" s="184"/>
      <c r="T325" s="186">
        <f>T326</f>
        <v>0</v>
      </c>
      <c r="AR325" s="187" t="s">
        <v>135</v>
      </c>
      <c r="AT325" s="188" t="s">
        <v>72</v>
      </c>
      <c r="AU325" s="188" t="s">
        <v>81</v>
      </c>
      <c r="AY325" s="187" t="s">
        <v>130</v>
      </c>
      <c r="BK325" s="189">
        <f>BK326</f>
        <v>0</v>
      </c>
    </row>
    <row r="326" spans="2:65" s="1" customFormat="1" ht="22.5" customHeight="1">
      <c r="B326" s="41"/>
      <c r="C326" s="195" t="s">
        <v>541</v>
      </c>
      <c r="D326" s="195" t="s">
        <v>137</v>
      </c>
      <c r="E326" s="196" t="s">
        <v>542</v>
      </c>
      <c r="F326" s="197" t="s">
        <v>543</v>
      </c>
      <c r="G326" s="198" t="s">
        <v>544</v>
      </c>
      <c r="H326" s="199">
        <v>8</v>
      </c>
      <c r="I326" s="200"/>
      <c r="J326" s="201">
        <f>ROUND(I326*H326,2)</f>
        <v>0</v>
      </c>
      <c r="K326" s="197" t="s">
        <v>21</v>
      </c>
      <c r="L326" s="61"/>
      <c r="M326" s="202" t="s">
        <v>21</v>
      </c>
      <c r="N326" s="272" t="s">
        <v>45</v>
      </c>
      <c r="O326" s="273"/>
      <c r="P326" s="274">
        <f>O326*H326</f>
        <v>0</v>
      </c>
      <c r="Q326" s="274">
        <v>0</v>
      </c>
      <c r="R326" s="274">
        <f>Q326*H326</f>
        <v>0</v>
      </c>
      <c r="S326" s="274">
        <v>0</v>
      </c>
      <c r="T326" s="275">
        <f>S326*H326</f>
        <v>0</v>
      </c>
      <c r="AR326" s="24" t="s">
        <v>142</v>
      </c>
      <c r="AT326" s="24" t="s">
        <v>137</v>
      </c>
      <c r="AU326" s="24" t="s">
        <v>135</v>
      </c>
      <c r="AY326" s="24" t="s">
        <v>130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24" t="s">
        <v>135</v>
      </c>
      <c r="BK326" s="206">
        <f>ROUND(I326*H326,2)</f>
        <v>0</v>
      </c>
      <c r="BL326" s="24" t="s">
        <v>142</v>
      </c>
      <c r="BM326" s="24" t="s">
        <v>545</v>
      </c>
    </row>
    <row r="327" spans="2:65" s="1" customFormat="1" ht="7" customHeight="1">
      <c r="B327" s="56"/>
      <c r="C327" s="57"/>
      <c r="D327" s="57"/>
      <c r="E327" s="57"/>
      <c r="F327" s="57"/>
      <c r="G327" s="57"/>
      <c r="H327" s="57"/>
      <c r="I327" s="139"/>
      <c r="J327" s="57"/>
      <c r="K327" s="57"/>
      <c r="L327" s="61"/>
    </row>
  </sheetData>
  <sheetProtection algorithmName="SHA-512" hashValue="f9F2OAxfeNnpFYE9a8Uotlck1vl3IFKzeOMwBHk3vaUZawEzb5cd1JcrfptwG22vVrKrEEcqV5sf39tuEnmZaw==" saltValue="z1Rfqj29dnvwPA5tqS0gOQ==" spinCount="100000" sheet="1" objects="1" scenarios="1" formatCells="0" formatColumns="0" formatRows="0" sort="0" autoFilter="0"/>
  <autoFilter ref="C90:K326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9" t="s">
        <v>87</v>
      </c>
      <c r="H1" s="399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85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81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Nová střešní krytina objektu DPS Hanácká 386/2 a 387/4, Šternberk, objekt E</v>
      </c>
      <c r="F7" s="393"/>
      <c r="G7" s="393"/>
      <c r="H7" s="393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94" t="s">
        <v>546</v>
      </c>
      <c r="F9" s="395"/>
      <c r="G9" s="395"/>
      <c r="H9" s="395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2. 12. 2024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21</v>
      </c>
      <c r="F24" s="361"/>
      <c r="G24" s="361"/>
      <c r="H24" s="361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ROUND(SUM(BE80:BE87), 2)</f>
        <v>0</v>
      </c>
      <c r="G30" s="42"/>
      <c r="H30" s="42"/>
      <c r="I30" s="131">
        <v>0.21</v>
      </c>
      <c r="J30" s="130">
        <f>ROUND(ROUND((SUM(BE80:BE87)),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ROUND(SUM(BF80:BF87), 2)</f>
        <v>0</v>
      </c>
      <c r="G31" s="42"/>
      <c r="H31" s="42"/>
      <c r="I31" s="131">
        <v>0.12</v>
      </c>
      <c r="J31" s="130">
        <f>ROUND(ROUND((SUM(BF80:BF87)),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ROUND(SUM(BG80:BG87),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ROUND(SUM(BH80:BH87), 2)</f>
        <v>0</v>
      </c>
      <c r="G33" s="42"/>
      <c r="H33" s="42"/>
      <c r="I33" s="131">
        <v>0.12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ROUND(SUM(BI80:BI87),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Nová střešní krytina objektu DPS Hanácká 386/2 a 387/4, Šternberk, objekt E</v>
      </c>
      <c r="F45" s="393"/>
      <c r="G45" s="393"/>
      <c r="H45" s="393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02122024/01-02 - Nová střešní krytina objektu DPS Hanácká 386/2 a 387/4, objekt E - vedlejší rozpočtové náklady</v>
      </c>
      <c r="F47" s="395"/>
      <c r="G47" s="395"/>
      <c r="H47" s="395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Hanácká 386/2 a 387/4, Šternberk</v>
      </c>
      <c r="G49" s="42"/>
      <c r="H49" s="42"/>
      <c r="I49" s="119" t="s">
        <v>25</v>
      </c>
      <c r="J49" s="120" t="str">
        <f>IF(J12="","",J12)</f>
        <v>2. 12. 2024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16,785 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547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95" customHeight="1">
      <c r="B58" s="156"/>
      <c r="C58" s="157"/>
      <c r="D58" s="158" t="s">
        <v>548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95" customHeight="1">
      <c r="B59" s="156"/>
      <c r="C59" s="157"/>
      <c r="D59" s="158" t="s">
        <v>549</v>
      </c>
      <c r="E59" s="159"/>
      <c r="F59" s="159"/>
      <c r="G59" s="159"/>
      <c r="H59" s="159"/>
      <c r="I59" s="160"/>
      <c r="J59" s="161">
        <f>J84</f>
        <v>0</v>
      </c>
      <c r="K59" s="162"/>
    </row>
    <row r="60" spans="2:47" s="8" customFormat="1" ht="19.95" customHeight="1">
      <c r="B60" s="156"/>
      <c r="C60" s="157"/>
      <c r="D60" s="158" t="s">
        <v>550</v>
      </c>
      <c r="E60" s="159"/>
      <c r="F60" s="159"/>
      <c r="G60" s="159"/>
      <c r="H60" s="159"/>
      <c r="I60" s="160"/>
      <c r="J60" s="161">
        <f>J86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7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7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7" customHeight="1">
      <c r="B67" s="41"/>
      <c r="C67" s="62" t="s">
        <v>114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7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6" t="str">
        <f>E7</f>
        <v>Nová střešní krytina objektu DPS Hanácká 386/2 a 387/4, Šternberk, objekt E</v>
      </c>
      <c r="F70" s="397"/>
      <c r="G70" s="397"/>
      <c r="H70" s="397"/>
      <c r="I70" s="163"/>
      <c r="J70" s="63"/>
      <c r="K70" s="63"/>
      <c r="L70" s="61"/>
    </row>
    <row r="71" spans="2:63" s="1" customFormat="1" ht="14.4" customHeight="1">
      <c r="B71" s="41"/>
      <c r="C71" s="65" t="s">
        <v>92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72" t="str">
        <f>E9</f>
        <v>02122024/01-02 - Nová střešní krytina objektu DPS Hanácká 386/2 a 387/4, objekt E - vedlejší rozpočtové náklady</v>
      </c>
      <c r="F72" s="398"/>
      <c r="G72" s="398"/>
      <c r="H72" s="398"/>
      <c r="I72" s="163"/>
      <c r="J72" s="63"/>
      <c r="K72" s="63"/>
      <c r="L72" s="61"/>
    </row>
    <row r="73" spans="2:63" s="1" customFormat="1" ht="7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 xml:space="preserve"> Hanácká 386/2 a 387/4, Šternberk</v>
      </c>
      <c r="G74" s="63"/>
      <c r="H74" s="63"/>
      <c r="I74" s="165" t="s">
        <v>25</v>
      </c>
      <c r="J74" s="73" t="str">
        <f>IF(J12="","",J12)</f>
        <v>2. 12. 2024</v>
      </c>
      <c r="K74" s="63"/>
      <c r="L74" s="61"/>
    </row>
    <row r="75" spans="2:63" s="1" customFormat="1" ht="7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 ht="12">
      <c r="B76" s="41"/>
      <c r="C76" s="65" t="s">
        <v>27</v>
      </c>
      <c r="D76" s="63"/>
      <c r="E76" s="63"/>
      <c r="F76" s="164" t="str">
        <f>E15</f>
        <v>Město Šternberk, Horní náměstí 16,785 01 Šternberk</v>
      </c>
      <c r="G76" s="63"/>
      <c r="H76" s="63"/>
      <c r="I76" s="165" t="s">
        <v>35</v>
      </c>
      <c r="J76" s="164" t="str">
        <f>E21</f>
        <v xml:space="preserve"> </v>
      </c>
      <c r="K76" s="63"/>
      <c r="L76" s="61"/>
    </row>
    <row r="77" spans="2:63" s="1" customFormat="1" ht="14.4" customHeight="1">
      <c r="B77" s="41"/>
      <c r="C77" s="65" t="s">
        <v>33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115</v>
      </c>
      <c r="D79" s="168" t="s">
        <v>58</v>
      </c>
      <c r="E79" s="168" t="s">
        <v>54</v>
      </c>
      <c r="F79" s="168" t="s">
        <v>116</v>
      </c>
      <c r="G79" s="168" t="s">
        <v>117</v>
      </c>
      <c r="H79" s="168" t="s">
        <v>118</v>
      </c>
      <c r="I79" s="169" t="s">
        <v>119</v>
      </c>
      <c r="J79" s="168" t="s">
        <v>96</v>
      </c>
      <c r="K79" s="170" t="s">
        <v>120</v>
      </c>
      <c r="L79" s="171"/>
      <c r="M79" s="81" t="s">
        <v>121</v>
      </c>
      <c r="N79" s="82" t="s">
        <v>43</v>
      </c>
      <c r="O79" s="82" t="s">
        <v>122</v>
      </c>
      <c r="P79" s="82" t="s">
        <v>123</v>
      </c>
      <c r="Q79" s="82" t="s">
        <v>124</v>
      </c>
      <c r="R79" s="82" t="s">
        <v>125</v>
      </c>
      <c r="S79" s="82" t="s">
        <v>126</v>
      </c>
      <c r="T79" s="83" t="s">
        <v>127</v>
      </c>
    </row>
    <row r="80" spans="2:63" s="1" customFormat="1" ht="29.25" customHeight="1">
      <c r="B80" s="41"/>
      <c r="C80" s="87" t="s">
        <v>97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0</v>
      </c>
      <c r="S80" s="85"/>
      <c r="T80" s="174">
        <f>T81</f>
        <v>0</v>
      </c>
      <c r="AT80" s="24" t="s">
        <v>72</v>
      </c>
      <c r="AU80" s="24" t="s">
        <v>98</v>
      </c>
      <c r="BK80" s="175">
        <f>BK81</f>
        <v>0</v>
      </c>
    </row>
    <row r="81" spans="2:65" s="10" customFormat="1" ht="37.4" customHeight="1">
      <c r="B81" s="176"/>
      <c r="C81" s="177"/>
      <c r="D81" s="178" t="s">
        <v>72</v>
      </c>
      <c r="E81" s="179" t="s">
        <v>551</v>
      </c>
      <c r="F81" s="179" t="s">
        <v>552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P82+P84+P86</f>
        <v>0</v>
      </c>
      <c r="Q81" s="184"/>
      <c r="R81" s="185">
        <f>R82+R84+R86</f>
        <v>0</v>
      </c>
      <c r="S81" s="184"/>
      <c r="T81" s="186">
        <f>T82+T84+T86</f>
        <v>0</v>
      </c>
      <c r="AR81" s="187" t="s">
        <v>493</v>
      </c>
      <c r="AT81" s="188" t="s">
        <v>72</v>
      </c>
      <c r="AU81" s="188" t="s">
        <v>73</v>
      </c>
      <c r="AY81" s="187" t="s">
        <v>130</v>
      </c>
      <c r="BK81" s="189">
        <f>BK82+BK84+BK86</f>
        <v>0</v>
      </c>
    </row>
    <row r="82" spans="2:65" s="10" customFormat="1" ht="19.95" customHeight="1">
      <c r="B82" s="176"/>
      <c r="C82" s="177"/>
      <c r="D82" s="192" t="s">
        <v>72</v>
      </c>
      <c r="E82" s="193" t="s">
        <v>553</v>
      </c>
      <c r="F82" s="193" t="s">
        <v>554</v>
      </c>
      <c r="G82" s="177"/>
      <c r="H82" s="177"/>
      <c r="I82" s="180"/>
      <c r="J82" s="194">
        <f>BK82</f>
        <v>0</v>
      </c>
      <c r="K82" s="177"/>
      <c r="L82" s="182"/>
      <c r="M82" s="183"/>
      <c r="N82" s="184"/>
      <c r="O82" s="184"/>
      <c r="P82" s="185">
        <f>P83</f>
        <v>0</v>
      </c>
      <c r="Q82" s="184"/>
      <c r="R82" s="185">
        <f>R83</f>
        <v>0</v>
      </c>
      <c r="S82" s="184"/>
      <c r="T82" s="186">
        <f>T83</f>
        <v>0</v>
      </c>
      <c r="AR82" s="187" t="s">
        <v>493</v>
      </c>
      <c r="AT82" s="188" t="s">
        <v>72</v>
      </c>
      <c r="AU82" s="188" t="s">
        <v>81</v>
      </c>
      <c r="AY82" s="187" t="s">
        <v>130</v>
      </c>
      <c r="BK82" s="189">
        <f>BK83</f>
        <v>0</v>
      </c>
    </row>
    <row r="83" spans="2:65" s="1" customFormat="1" ht="22.5" customHeight="1">
      <c r="B83" s="41"/>
      <c r="C83" s="195" t="s">
        <v>81</v>
      </c>
      <c r="D83" s="195" t="s">
        <v>137</v>
      </c>
      <c r="E83" s="196" t="s">
        <v>555</v>
      </c>
      <c r="F83" s="197" t="s">
        <v>556</v>
      </c>
      <c r="G83" s="198" t="s">
        <v>263</v>
      </c>
      <c r="H83" s="258"/>
      <c r="I83" s="200"/>
      <c r="J83" s="201">
        <f>ROUND(I83*H83,2)</f>
        <v>0</v>
      </c>
      <c r="K83" s="197" t="s">
        <v>21</v>
      </c>
      <c r="L83" s="61"/>
      <c r="M83" s="202" t="s">
        <v>21</v>
      </c>
      <c r="N83" s="203" t="s">
        <v>45</v>
      </c>
      <c r="O83" s="42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AR83" s="24" t="s">
        <v>557</v>
      </c>
      <c r="AT83" s="24" t="s">
        <v>137</v>
      </c>
      <c r="AU83" s="24" t="s">
        <v>135</v>
      </c>
      <c r="AY83" s="24" t="s">
        <v>130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24" t="s">
        <v>135</v>
      </c>
      <c r="BK83" s="206">
        <f>ROUND(I83*H83,2)</f>
        <v>0</v>
      </c>
      <c r="BL83" s="24" t="s">
        <v>557</v>
      </c>
      <c r="BM83" s="24" t="s">
        <v>558</v>
      </c>
    </row>
    <row r="84" spans="2:65" s="10" customFormat="1" ht="29.9" customHeight="1">
      <c r="B84" s="176"/>
      <c r="C84" s="177"/>
      <c r="D84" s="192" t="s">
        <v>72</v>
      </c>
      <c r="E84" s="193" t="s">
        <v>559</v>
      </c>
      <c r="F84" s="193" t="s">
        <v>560</v>
      </c>
      <c r="G84" s="177"/>
      <c r="H84" s="177"/>
      <c r="I84" s="180"/>
      <c r="J84" s="194">
        <f>BK84</f>
        <v>0</v>
      </c>
      <c r="K84" s="177"/>
      <c r="L84" s="182"/>
      <c r="M84" s="183"/>
      <c r="N84" s="184"/>
      <c r="O84" s="184"/>
      <c r="P84" s="185">
        <f>P85</f>
        <v>0</v>
      </c>
      <c r="Q84" s="184"/>
      <c r="R84" s="185">
        <f>R85</f>
        <v>0</v>
      </c>
      <c r="S84" s="184"/>
      <c r="T84" s="186">
        <f>T85</f>
        <v>0</v>
      </c>
      <c r="AR84" s="187" t="s">
        <v>493</v>
      </c>
      <c r="AT84" s="188" t="s">
        <v>72</v>
      </c>
      <c r="AU84" s="188" t="s">
        <v>81</v>
      </c>
      <c r="AY84" s="187" t="s">
        <v>130</v>
      </c>
      <c r="BK84" s="189">
        <f>BK85</f>
        <v>0</v>
      </c>
    </row>
    <row r="85" spans="2:65" s="1" customFormat="1" ht="22.5" customHeight="1">
      <c r="B85" s="41"/>
      <c r="C85" s="195" t="s">
        <v>143</v>
      </c>
      <c r="D85" s="195" t="s">
        <v>137</v>
      </c>
      <c r="E85" s="196" t="s">
        <v>561</v>
      </c>
      <c r="F85" s="197" t="s">
        <v>562</v>
      </c>
      <c r="G85" s="198" t="s">
        <v>263</v>
      </c>
      <c r="H85" s="258"/>
      <c r="I85" s="200"/>
      <c r="J85" s="201">
        <f>ROUND(I85*H85,2)</f>
        <v>0</v>
      </c>
      <c r="K85" s="197" t="s">
        <v>21</v>
      </c>
      <c r="L85" s="61"/>
      <c r="M85" s="202" t="s">
        <v>21</v>
      </c>
      <c r="N85" s="203" t="s">
        <v>45</v>
      </c>
      <c r="O85" s="42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AR85" s="24" t="s">
        <v>557</v>
      </c>
      <c r="AT85" s="24" t="s">
        <v>137</v>
      </c>
      <c r="AU85" s="24" t="s">
        <v>135</v>
      </c>
      <c r="AY85" s="24" t="s">
        <v>130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24" t="s">
        <v>135</v>
      </c>
      <c r="BK85" s="206">
        <f>ROUND(I85*H85,2)</f>
        <v>0</v>
      </c>
      <c r="BL85" s="24" t="s">
        <v>557</v>
      </c>
      <c r="BM85" s="24" t="s">
        <v>563</v>
      </c>
    </row>
    <row r="86" spans="2:65" s="10" customFormat="1" ht="29.9" customHeight="1">
      <c r="B86" s="176"/>
      <c r="C86" s="177"/>
      <c r="D86" s="192" t="s">
        <v>72</v>
      </c>
      <c r="E86" s="193" t="s">
        <v>564</v>
      </c>
      <c r="F86" s="193" t="s">
        <v>565</v>
      </c>
      <c r="G86" s="177"/>
      <c r="H86" s="177"/>
      <c r="I86" s="180"/>
      <c r="J86" s="194">
        <f>BK86</f>
        <v>0</v>
      </c>
      <c r="K86" s="177"/>
      <c r="L86" s="182"/>
      <c r="M86" s="183"/>
      <c r="N86" s="184"/>
      <c r="O86" s="184"/>
      <c r="P86" s="185">
        <f>P87</f>
        <v>0</v>
      </c>
      <c r="Q86" s="184"/>
      <c r="R86" s="185">
        <f>R87</f>
        <v>0</v>
      </c>
      <c r="S86" s="184"/>
      <c r="T86" s="186">
        <f>T87</f>
        <v>0</v>
      </c>
      <c r="AR86" s="187" t="s">
        <v>493</v>
      </c>
      <c r="AT86" s="188" t="s">
        <v>72</v>
      </c>
      <c r="AU86" s="188" t="s">
        <v>81</v>
      </c>
      <c r="AY86" s="187" t="s">
        <v>130</v>
      </c>
      <c r="BK86" s="189">
        <f>BK87</f>
        <v>0</v>
      </c>
    </row>
    <row r="87" spans="2:65" s="1" customFormat="1" ht="22.5" customHeight="1">
      <c r="B87" s="41"/>
      <c r="C87" s="195" t="s">
        <v>493</v>
      </c>
      <c r="D87" s="195" t="s">
        <v>137</v>
      </c>
      <c r="E87" s="196" t="s">
        <v>566</v>
      </c>
      <c r="F87" s="197" t="s">
        <v>567</v>
      </c>
      <c r="G87" s="198" t="s">
        <v>544</v>
      </c>
      <c r="H87" s="199">
        <v>1</v>
      </c>
      <c r="I87" s="200"/>
      <c r="J87" s="201">
        <f>ROUND(I87*H87,2)</f>
        <v>0</v>
      </c>
      <c r="K87" s="197" t="s">
        <v>21</v>
      </c>
      <c r="L87" s="61"/>
      <c r="M87" s="202" t="s">
        <v>21</v>
      </c>
      <c r="N87" s="272" t="s">
        <v>45</v>
      </c>
      <c r="O87" s="273"/>
      <c r="P87" s="274">
        <f>O87*H87</f>
        <v>0</v>
      </c>
      <c r="Q87" s="274">
        <v>0</v>
      </c>
      <c r="R87" s="274">
        <f>Q87*H87</f>
        <v>0</v>
      </c>
      <c r="S87" s="274">
        <v>0</v>
      </c>
      <c r="T87" s="275">
        <f>S87*H87</f>
        <v>0</v>
      </c>
      <c r="AR87" s="24" t="s">
        <v>557</v>
      </c>
      <c r="AT87" s="24" t="s">
        <v>137</v>
      </c>
      <c r="AU87" s="24" t="s">
        <v>135</v>
      </c>
      <c r="AY87" s="24" t="s">
        <v>130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24" t="s">
        <v>135</v>
      </c>
      <c r="BK87" s="206">
        <f>ROUND(I87*H87,2)</f>
        <v>0</v>
      </c>
      <c r="BL87" s="24" t="s">
        <v>557</v>
      </c>
      <c r="BM87" s="24" t="s">
        <v>568</v>
      </c>
    </row>
    <row r="88" spans="2:65" s="1" customFormat="1" ht="7" customHeight="1">
      <c r="B88" s="56"/>
      <c r="C88" s="57"/>
      <c r="D88" s="57"/>
      <c r="E88" s="57"/>
      <c r="F88" s="57"/>
      <c r="G88" s="57"/>
      <c r="H88" s="57"/>
      <c r="I88" s="139"/>
      <c r="J88" s="57"/>
      <c r="K88" s="57"/>
      <c r="L88" s="61"/>
    </row>
  </sheetData>
  <sheetProtection algorithmName="SHA-512" hashValue="kgp8n/QIC9PQ1IIFaWYeJ+DRB5JWr3zP/4K/Xpvt4fCipohvsP0/JkDLzeaFkgCf6Zla2L2tEkos7tQUGRqO4w==" saltValue="L6saDmpO3F+RGKK+l/lF4g==" spinCount="100000" sheet="1" objects="1" scenarios="1" formatCells="0" formatColumns="0" formatRows="0" sort="0" autoFilter="0"/>
  <autoFilter ref="C79:K8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0.75"/>
  <cols>
    <col min="1" max="1" width="8.296875" style="276" customWidth="1"/>
    <col min="2" max="2" width="1.69921875" style="276" customWidth="1"/>
    <col min="3" max="4" width="5" style="276" customWidth="1"/>
    <col min="5" max="5" width="11.69921875" style="276" customWidth="1"/>
    <col min="6" max="6" width="9.19921875" style="276" customWidth="1"/>
    <col min="7" max="7" width="5" style="276" customWidth="1"/>
    <col min="8" max="8" width="77.796875" style="276" customWidth="1"/>
    <col min="9" max="10" width="20" style="276" customWidth="1"/>
    <col min="11" max="11" width="1.69921875" style="276" customWidth="1"/>
  </cols>
  <sheetData>
    <row r="1" spans="2:11" ht="37.5" customHeight="1"/>
    <row r="2" spans="2:1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pans="2:11" s="15" customFormat="1" ht="45" customHeight="1">
      <c r="B3" s="280"/>
      <c r="C3" s="403" t="s">
        <v>569</v>
      </c>
      <c r="D3" s="403"/>
      <c r="E3" s="403"/>
      <c r="F3" s="403"/>
      <c r="G3" s="403"/>
      <c r="H3" s="403"/>
      <c r="I3" s="403"/>
      <c r="J3" s="403"/>
      <c r="K3" s="281"/>
    </row>
    <row r="4" spans="2:11" ht="25.5" customHeight="1">
      <c r="B4" s="282"/>
      <c r="C4" s="407" t="s">
        <v>570</v>
      </c>
      <c r="D4" s="407"/>
      <c r="E4" s="407"/>
      <c r="F4" s="407"/>
      <c r="G4" s="407"/>
      <c r="H4" s="407"/>
      <c r="I4" s="407"/>
      <c r="J4" s="407"/>
      <c r="K4" s="283"/>
    </row>
    <row r="5" spans="2:11" ht="5.25" customHeight="1">
      <c r="B5" s="282"/>
      <c r="C5" s="284"/>
      <c r="D5" s="284"/>
      <c r="E5" s="284"/>
      <c r="F5" s="284"/>
      <c r="G5" s="284"/>
      <c r="H5" s="284"/>
      <c r="I5" s="284"/>
      <c r="J5" s="284"/>
      <c r="K5" s="283"/>
    </row>
    <row r="6" spans="2:11" ht="15" customHeight="1">
      <c r="B6" s="282"/>
      <c r="C6" s="406" t="s">
        <v>571</v>
      </c>
      <c r="D6" s="406"/>
      <c r="E6" s="406"/>
      <c r="F6" s="406"/>
      <c r="G6" s="406"/>
      <c r="H6" s="406"/>
      <c r="I6" s="406"/>
      <c r="J6" s="406"/>
      <c r="K6" s="283"/>
    </row>
    <row r="7" spans="2:11" ht="15" customHeight="1">
      <c r="B7" s="286"/>
      <c r="C7" s="406" t="s">
        <v>572</v>
      </c>
      <c r="D7" s="406"/>
      <c r="E7" s="406"/>
      <c r="F7" s="406"/>
      <c r="G7" s="406"/>
      <c r="H7" s="406"/>
      <c r="I7" s="406"/>
      <c r="J7" s="406"/>
      <c r="K7" s="283"/>
    </row>
    <row r="8" spans="2:1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pans="2:11" ht="15" customHeight="1">
      <c r="B9" s="286"/>
      <c r="C9" s="406" t="s">
        <v>573</v>
      </c>
      <c r="D9" s="406"/>
      <c r="E9" s="406"/>
      <c r="F9" s="406"/>
      <c r="G9" s="406"/>
      <c r="H9" s="406"/>
      <c r="I9" s="406"/>
      <c r="J9" s="406"/>
      <c r="K9" s="283"/>
    </row>
    <row r="10" spans="2:11" ht="15" customHeight="1">
      <c r="B10" s="286"/>
      <c r="C10" s="285"/>
      <c r="D10" s="406" t="s">
        <v>574</v>
      </c>
      <c r="E10" s="406"/>
      <c r="F10" s="406"/>
      <c r="G10" s="406"/>
      <c r="H10" s="406"/>
      <c r="I10" s="406"/>
      <c r="J10" s="406"/>
      <c r="K10" s="283"/>
    </row>
    <row r="11" spans="2:11" ht="15" customHeight="1">
      <c r="B11" s="286"/>
      <c r="C11" s="287"/>
      <c r="D11" s="406" t="s">
        <v>575</v>
      </c>
      <c r="E11" s="406"/>
      <c r="F11" s="406"/>
      <c r="G11" s="406"/>
      <c r="H11" s="406"/>
      <c r="I11" s="406"/>
      <c r="J11" s="406"/>
      <c r="K11" s="283"/>
    </row>
    <row r="12" spans="2:11" ht="12.75" customHeight="1">
      <c r="B12" s="286"/>
      <c r="C12" s="287"/>
      <c r="D12" s="287"/>
      <c r="E12" s="287"/>
      <c r="F12" s="287"/>
      <c r="G12" s="287"/>
      <c r="H12" s="287"/>
      <c r="I12" s="287"/>
      <c r="J12" s="287"/>
      <c r="K12" s="283"/>
    </row>
    <row r="13" spans="2:11" ht="15" customHeight="1">
      <c r="B13" s="286"/>
      <c r="C13" s="287"/>
      <c r="D13" s="406" t="s">
        <v>576</v>
      </c>
      <c r="E13" s="406"/>
      <c r="F13" s="406"/>
      <c r="G13" s="406"/>
      <c r="H13" s="406"/>
      <c r="I13" s="406"/>
      <c r="J13" s="406"/>
      <c r="K13" s="283"/>
    </row>
    <row r="14" spans="2:11" ht="15" customHeight="1">
      <c r="B14" s="286"/>
      <c r="C14" s="287"/>
      <c r="D14" s="406" t="s">
        <v>577</v>
      </c>
      <c r="E14" s="406"/>
      <c r="F14" s="406"/>
      <c r="G14" s="406"/>
      <c r="H14" s="406"/>
      <c r="I14" s="406"/>
      <c r="J14" s="406"/>
      <c r="K14" s="283"/>
    </row>
    <row r="15" spans="2:11" ht="15" customHeight="1">
      <c r="B15" s="286"/>
      <c r="C15" s="287"/>
      <c r="D15" s="406" t="s">
        <v>578</v>
      </c>
      <c r="E15" s="406"/>
      <c r="F15" s="406"/>
      <c r="G15" s="406"/>
      <c r="H15" s="406"/>
      <c r="I15" s="406"/>
      <c r="J15" s="406"/>
      <c r="K15" s="283"/>
    </row>
    <row r="16" spans="2:11" ht="15" customHeight="1">
      <c r="B16" s="286"/>
      <c r="C16" s="287"/>
      <c r="D16" s="287"/>
      <c r="E16" s="288" t="s">
        <v>80</v>
      </c>
      <c r="F16" s="406" t="s">
        <v>579</v>
      </c>
      <c r="G16" s="406"/>
      <c r="H16" s="406"/>
      <c r="I16" s="406"/>
      <c r="J16" s="406"/>
      <c r="K16" s="283"/>
    </row>
    <row r="17" spans="2:11" ht="15" customHeight="1">
      <c r="B17" s="286"/>
      <c r="C17" s="287"/>
      <c r="D17" s="287"/>
      <c r="E17" s="288" t="s">
        <v>580</v>
      </c>
      <c r="F17" s="406" t="s">
        <v>581</v>
      </c>
      <c r="G17" s="406"/>
      <c r="H17" s="406"/>
      <c r="I17" s="406"/>
      <c r="J17" s="406"/>
      <c r="K17" s="283"/>
    </row>
    <row r="18" spans="2:11" ht="15" customHeight="1">
      <c r="B18" s="286"/>
      <c r="C18" s="287"/>
      <c r="D18" s="287"/>
      <c r="E18" s="288" t="s">
        <v>582</v>
      </c>
      <c r="F18" s="406" t="s">
        <v>583</v>
      </c>
      <c r="G18" s="406"/>
      <c r="H18" s="406"/>
      <c r="I18" s="406"/>
      <c r="J18" s="406"/>
      <c r="K18" s="283"/>
    </row>
    <row r="19" spans="2:11" ht="15" customHeight="1">
      <c r="B19" s="286"/>
      <c r="C19" s="287"/>
      <c r="D19" s="287"/>
      <c r="E19" s="288" t="s">
        <v>584</v>
      </c>
      <c r="F19" s="406" t="s">
        <v>585</v>
      </c>
      <c r="G19" s="406"/>
      <c r="H19" s="406"/>
      <c r="I19" s="406"/>
      <c r="J19" s="406"/>
      <c r="K19" s="283"/>
    </row>
    <row r="20" spans="2:11" ht="15" customHeight="1">
      <c r="B20" s="286"/>
      <c r="C20" s="287"/>
      <c r="D20" s="287"/>
      <c r="E20" s="288" t="s">
        <v>586</v>
      </c>
      <c r="F20" s="406" t="s">
        <v>587</v>
      </c>
      <c r="G20" s="406"/>
      <c r="H20" s="406"/>
      <c r="I20" s="406"/>
      <c r="J20" s="406"/>
      <c r="K20" s="283"/>
    </row>
    <row r="21" spans="2:11" ht="15" customHeight="1">
      <c r="B21" s="286"/>
      <c r="C21" s="287"/>
      <c r="D21" s="287"/>
      <c r="E21" s="288" t="s">
        <v>588</v>
      </c>
      <c r="F21" s="406" t="s">
        <v>589</v>
      </c>
      <c r="G21" s="406"/>
      <c r="H21" s="406"/>
      <c r="I21" s="406"/>
      <c r="J21" s="406"/>
      <c r="K21" s="283"/>
    </row>
    <row r="22" spans="2:11" ht="12.75" customHeight="1">
      <c r="B22" s="286"/>
      <c r="C22" s="287"/>
      <c r="D22" s="287"/>
      <c r="E22" s="287"/>
      <c r="F22" s="287"/>
      <c r="G22" s="287"/>
      <c r="H22" s="287"/>
      <c r="I22" s="287"/>
      <c r="J22" s="287"/>
      <c r="K22" s="283"/>
    </row>
    <row r="23" spans="2:11" ht="15" customHeight="1">
      <c r="B23" s="286"/>
      <c r="C23" s="406" t="s">
        <v>590</v>
      </c>
      <c r="D23" s="406"/>
      <c r="E23" s="406"/>
      <c r="F23" s="406"/>
      <c r="G23" s="406"/>
      <c r="H23" s="406"/>
      <c r="I23" s="406"/>
      <c r="J23" s="406"/>
      <c r="K23" s="283"/>
    </row>
    <row r="24" spans="2:11" ht="15" customHeight="1">
      <c r="B24" s="286"/>
      <c r="C24" s="406" t="s">
        <v>591</v>
      </c>
      <c r="D24" s="406"/>
      <c r="E24" s="406"/>
      <c r="F24" s="406"/>
      <c r="G24" s="406"/>
      <c r="H24" s="406"/>
      <c r="I24" s="406"/>
      <c r="J24" s="406"/>
      <c r="K24" s="283"/>
    </row>
    <row r="25" spans="2:11" ht="15" customHeight="1">
      <c r="B25" s="286"/>
      <c r="C25" s="285"/>
      <c r="D25" s="406" t="s">
        <v>592</v>
      </c>
      <c r="E25" s="406"/>
      <c r="F25" s="406"/>
      <c r="G25" s="406"/>
      <c r="H25" s="406"/>
      <c r="I25" s="406"/>
      <c r="J25" s="406"/>
      <c r="K25" s="283"/>
    </row>
    <row r="26" spans="2:11" ht="15" customHeight="1">
      <c r="B26" s="286"/>
      <c r="C26" s="287"/>
      <c r="D26" s="406" t="s">
        <v>593</v>
      </c>
      <c r="E26" s="406"/>
      <c r="F26" s="406"/>
      <c r="G26" s="406"/>
      <c r="H26" s="406"/>
      <c r="I26" s="406"/>
      <c r="J26" s="406"/>
      <c r="K26" s="283"/>
    </row>
    <row r="27" spans="2:11" ht="12.75" customHeight="1">
      <c r="B27" s="286"/>
      <c r="C27" s="287"/>
      <c r="D27" s="287"/>
      <c r="E27" s="287"/>
      <c r="F27" s="287"/>
      <c r="G27" s="287"/>
      <c r="H27" s="287"/>
      <c r="I27" s="287"/>
      <c r="J27" s="287"/>
      <c r="K27" s="283"/>
    </row>
    <row r="28" spans="2:11" ht="15" customHeight="1">
      <c r="B28" s="286"/>
      <c r="C28" s="287"/>
      <c r="D28" s="406" t="s">
        <v>594</v>
      </c>
      <c r="E28" s="406"/>
      <c r="F28" s="406"/>
      <c r="G28" s="406"/>
      <c r="H28" s="406"/>
      <c r="I28" s="406"/>
      <c r="J28" s="406"/>
      <c r="K28" s="283"/>
    </row>
    <row r="29" spans="2:11" ht="15" customHeight="1">
      <c r="B29" s="286"/>
      <c r="C29" s="287"/>
      <c r="D29" s="406" t="s">
        <v>595</v>
      </c>
      <c r="E29" s="406"/>
      <c r="F29" s="406"/>
      <c r="G29" s="406"/>
      <c r="H29" s="406"/>
      <c r="I29" s="406"/>
      <c r="J29" s="406"/>
      <c r="K29" s="283"/>
    </row>
    <row r="30" spans="2:11" ht="12.75" customHeight="1">
      <c r="B30" s="286"/>
      <c r="C30" s="287"/>
      <c r="D30" s="287"/>
      <c r="E30" s="287"/>
      <c r="F30" s="287"/>
      <c r="G30" s="287"/>
      <c r="H30" s="287"/>
      <c r="I30" s="287"/>
      <c r="J30" s="287"/>
      <c r="K30" s="283"/>
    </row>
    <row r="31" spans="2:11" ht="15" customHeight="1">
      <c r="B31" s="286"/>
      <c r="C31" s="287"/>
      <c r="D31" s="406" t="s">
        <v>596</v>
      </c>
      <c r="E31" s="406"/>
      <c r="F31" s="406"/>
      <c r="G31" s="406"/>
      <c r="H31" s="406"/>
      <c r="I31" s="406"/>
      <c r="J31" s="406"/>
      <c r="K31" s="283"/>
    </row>
    <row r="32" spans="2:11" ht="15" customHeight="1">
      <c r="B32" s="286"/>
      <c r="C32" s="287"/>
      <c r="D32" s="406" t="s">
        <v>597</v>
      </c>
      <c r="E32" s="406"/>
      <c r="F32" s="406"/>
      <c r="G32" s="406"/>
      <c r="H32" s="406"/>
      <c r="I32" s="406"/>
      <c r="J32" s="406"/>
      <c r="K32" s="283"/>
    </row>
    <row r="33" spans="2:11" ht="15" customHeight="1">
      <c r="B33" s="286"/>
      <c r="C33" s="287"/>
      <c r="D33" s="406" t="s">
        <v>598</v>
      </c>
      <c r="E33" s="406"/>
      <c r="F33" s="406"/>
      <c r="G33" s="406"/>
      <c r="H33" s="406"/>
      <c r="I33" s="406"/>
      <c r="J33" s="406"/>
      <c r="K33" s="283"/>
    </row>
    <row r="34" spans="2:11" ht="15" customHeight="1">
      <c r="B34" s="286"/>
      <c r="C34" s="287"/>
      <c r="D34" s="285"/>
      <c r="E34" s="289" t="s">
        <v>115</v>
      </c>
      <c r="F34" s="285"/>
      <c r="G34" s="406" t="s">
        <v>599</v>
      </c>
      <c r="H34" s="406"/>
      <c r="I34" s="406"/>
      <c r="J34" s="406"/>
      <c r="K34" s="283"/>
    </row>
    <row r="35" spans="2:11" ht="30.75" customHeight="1">
      <c r="B35" s="286"/>
      <c r="C35" s="287"/>
      <c r="D35" s="285"/>
      <c r="E35" s="289" t="s">
        <v>600</v>
      </c>
      <c r="F35" s="285"/>
      <c r="G35" s="406" t="s">
        <v>601</v>
      </c>
      <c r="H35" s="406"/>
      <c r="I35" s="406"/>
      <c r="J35" s="406"/>
      <c r="K35" s="283"/>
    </row>
    <row r="36" spans="2:11" ht="15" customHeight="1">
      <c r="B36" s="286"/>
      <c r="C36" s="287"/>
      <c r="D36" s="285"/>
      <c r="E36" s="289" t="s">
        <v>54</v>
      </c>
      <c r="F36" s="285"/>
      <c r="G36" s="406" t="s">
        <v>602</v>
      </c>
      <c r="H36" s="406"/>
      <c r="I36" s="406"/>
      <c r="J36" s="406"/>
      <c r="K36" s="283"/>
    </row>
    <row r="37" spans="2:11" ht="15" customHeight="1">
      <c r="B37" s="286"/>
      <c r="C37" s="287"/>
      <c r="D37" s="285"/>
      <c r="E37" s="289" t="s">
        <v>116</v>
      </c>
      <c r="F37" s="285"/>
      <c r="G37" s="406" t="s">
        <v>603</v>
      </c>
      <c r="H37" s="406"/>
      <c r="I37" s="406"/>
      <c r="J37" s="406"/>
      <c r="K37" s="283"/>
    </row>
    <row r="38" spans="2:11" ht="15" customHeight="1">
      <c r="B38" s="286"/>
      <c r="C38" s="287"/>
      <c r="D38" s="285"/>
      <c r="E38" s="289" t="s">
        <v>117</v>
      </c>
      <c r="F38" s="285"/>
      <c r="G38" s="406" t="s">
        <v>604</v>
      </c>
      <c r="H38" s="406"/>
      <c r="I38" s="406"/>
      <c r="J38" s="406"/>
      <c r="K38" s="283"/>
    </row>
    <row r="39" spans="2:11" ht="15" customHeight="1">
      <c r="B39" s="286"/>
      <c r="C39" s="287"/>
      <c r="D39" s="285"/>
      <c r="E39" s="289" t="s">
        <v>118</v>
      </c>
      <c r="F39" s="285"/>
      <c r="G39" s="406" t="s">
        <v>605</v>
      </c>
      <c r="H39" s="406"/>
      <c r="I39" s="406"/>
      <c r="J39" s="406"/>
      <c r="K39" s="283"/>
    </row>
    <row r="40" spans="2:11" ht="15" customHeight="1">
      <c r="B40" s="286"/>
      <c r="C40" s="287"/>
      <c r="D40" s="285"/>
      <c r="E40" s="289" t="s">
        <v>606</v>
      </c>
      <c r="F40" s="285"/>
      <c r="G40" s="406" t="s">
        <v>607</v>
      </c>
      <c r="H40" s="406"/>
      <c r="I40" s="406"/>
      <c r="J40" s="406"/>
      <c r="K40" s="283"/>
    </row>
    <row r="41" spans="2:11" ht="15" customHeight="1">
      <c r="B41" s="286"/>
      <c r="C41" s="287"/>
      <c r="D41" s="285"/>
      <c r="E41" s="289"/>
      <c r="F41" s="285"/>
      <c r="G41" s="406" t="s">
        <v>608</v>
      </c>
      <c r="H41" s="406"/>
      <c r="I41" s="406"/>
      <c r="J41" s="406"/>
      <c r="K41" s="283"/>
    </row>
    <row r="42" spans="2:11" ht="15" customHeight="1">
      <c r="B42" s="286"/>
      <c r="C42" s="287"/>
      <c r="D42" s="285"/>
      <c r="E42" s="289" t="s">
        <v>609</v>
      </c>
      <c r="F42" s="285"/>
      <c r="G42" s="406" t="s">
        <v>610</v>
      </c>
      <c r="H42" s="406"/>
      <c r="I42" s="406"/>
      <c r="J42" s="406"/>
      <c r="K42" s="283"/>
    </row>
    <row r="43" spans="2:11" ht="15" customHeight="1">
      <c r="B43" s="286"/>
      <c r="C43" s="287"/>
      <c r="D43" s="285"/>
      <c r="E43" s="289" t="s">
        <v>120</v>
      </c>
      <c r="F43" s="285"/>
      <c r="G43" s="406" t="s">
        <v>611</v>
      </c>
      <c r="H43" s="406"/>
      <c r="I43" s="406"/>
      <c r="J43" s="406"/>
      <c r="K43" s="283"/>
    </row>
    <row r="44" spans="2:11" ht="12.75" customHeight="1">
      <c r="B44" s="286"/>
      <c r="C44" s="287"/>
      <c r="D44" s="285"/>
      <c r="E44" s="285"/>
      <c r="F44" s="285"/>
      <c r="G44" s="285"/>
      <c r="H44" s="285"/>
      <c r="I44" s="285"/>
      <c r="J44" s="285"/>
      <c r="K44" s="283"/>
    </row>
    <row r="45" spans="2:11" ht="15" customHeight="1">
      <c r="B45" s="286"/>
      <c r="C45" s="287"/>
      <c r="D45" s="406" t="s">
        <v>612</v>
      </c>
      <c r="E45" s="406"/>
      <c r="F45" s="406"/>
      <c r="G45" s="406"/>
      <c r="H45" s="406"/>
      <c r="I45" s="406"/>
      <c r="J45" s="406"/>
      <c r="K45" s="283"/>
    </row>
    <row r="46" spans="2:11" ht="15" customHeight="1">
      <c r="B46" s="286"/>
      <c r="C46" s="287"/>
      <c r="D46" s="287"/>
      <c r="E46" s="406" t="s">
        <v>613</v>
      </c>
      <c r="F46" s="406"/>
      <c r="G46" s="406"/>
      <c r="H46" s="406"/>
      <c r="I46" s="406"/>
      <c r="J46" s="406"/>
      <c r="K46" s="283"/>
    </row>
    <row r="47" spans="2:11" ht="15" customHeight="1">
      <c r="B47" s="286"/>
      <c r="C47" s="287"/>
      <c r="D47" s="287"/>
      <c r="E47" s="406" t="s">
        <v>614</v>
      </c>
      <c r="F47" s="406"/>
      <c r="G47" s="406"/>
      <c r="H47" s="406"/>
      <c r="I47" s="406"/>
      <c r="J47" s="406"/>
      <c r="K47" s="283"/>
    </row>
    <row r="48" spans="2:11" ht="15" customHeight="1">
      <c r="B48" s="286"/>
      <c r="C48" s="287"/>
      <c r="D48" s="287"/>
      <c r="E48" s="406" t="s">
        <v>615</v>
      </c>
      <c r="F48" s="406"/>
      <c r="G48" s="406"/>
      <c r="H48" s="406"/>
      <c r="I48" s="406"/>
      <c r="J48" s="406"/>
      <c r="K48" s="283"/>
    </row>
    <row r="49" spans="2:11" ht="15" customHeight="1">
      <c r="B49" s="286"/>
      <c r="C49" s="287"/>
      <c r="D49" s="406" t="s">
        <v>616</v>
      </c>
      <c r="E49" s="406"/>
      <c r="F49" s="406"/>
      <c r="G49" s="406"/>
      <c r="H49" s="406"/>
      <c r="I49" s="406"/>
      <c r="J49" s="406"/>
      <c r="K49" s="283"/>
    </row>
    <row r="50" spans="2:11" ht="25.5" customHeight="1">
      <c r="B50" s="282"/>
      <c r="C50" s="407" t="s">
        <v>617</v>
      </c>
      <c r="D50" s="407"/>
      <c r="E50" s="407"/>
      <c r="F50" s="407"/>
      <c r="G50" s="407"/>
      <c r="H50" s="407"/>
      <c r="I50" s="407"/>
      <c r="J50" s="407"/>
      <c r="K50" s="283"/>
    </row>
    <row r="51" spans="2:11" ht="5.25" customHeight="1">
      <c r="B51" s="282"/>
      <c r="C51" s="284"/>
      <c r="D51" s="284"/>
      <c r="E51" s="284"/>
      <c r="F51" s="284"/>
      <c r="G51" s="284"/>
      <c r="H51" s="284"/>
      <c r="I51" s="284"/>
      <c r="J51" s="284"/>
      <c r="K51" s="283"/>
    </row>
    <row r="52" spans="2:11" ht="15" customHeight="1">
      <c r="B52" s="282"/>
      <c r="C52" s="406" t="s">
        <v>618</v>
      </c>
      <c r="D52" s="406"/>
      <c r="E52" s="406"/>
      <c r="F52" s="406"/>
      <c r="G52" s="406"/>
      <c r="H52" s="406"/>
      <c r="I52" s="406"/>
      <c r="J52" s="406"/>
      <c r="K52" s="283"/>
    </row>
    <row r="53" spans="2:11" ht="15" customHeight="1">
      <c r="B53" s="282"/>
      <c r="C53" s="406" t="s">
        <v>619</v>
      </c>
      <c r="D53" s="406"/>
      <c r="E53" s="406"/>
      <c r="F53" s="406"/>
      <c r="G53" s="406"/>
      <c r="H53" s="406"/>
      <c r="I53" s="406"/>
      <c r="J53" s="406"/>
      <c r="K53" s="283"/>
    </row>
    <row r="54" spans="2:11" ht="12.75" customHeight="1">
      <c r="B54" s="282"/>
      <c r="C54" s="285"/>
      <c r="D54" s="285"/>
      <c r="E54" s="285"/>
      <c r="F54" s="285"/>
      <c r="G54" s="285"/>
      <c r="H54" s="285"/>
      <c r="I54" s="285"/>
      <c r="J54" s="285"/>
      <c r="K54" s="283"/>
    </row>
    <row r="55" spans="2:11" ht="15" customHeight="1">
      <c r="B55" s="282"/>
      <c r="C55" s="406" t="s">
        <v>620</v>
      </c>
      <c r="D55" s="406"/>
      <c r="E55" s="406"/>
      <c r="F55" s="406"/>
      <c r="G55" s="406"/>
      <c r="H55" s="406"/>
      <c r="I55" s="406"/>
      <c r="J55" s="406"/>
      <c r="K55" s="283"/>
    </row>
    <row r="56" spans="2:11" ht="15" customHeight="1">
      <c r="B56" s="282"/>
      <c r="C56" s="287"/>
      <c r="D56" s="406" t="s">
        <v>621</v>
      </c>
      <c r="E56" s="406"/>
      <c r="F56" s="406"/>
      <c r="G56" s="406"/>
      <c r="H56" s="406"/>
      <c r="I56" s="406"/>
      <c r="J56" s="406"/>
      <c r="K56" s="283"/>
    </row>
    <row r="57" spans="2:11" ht="15" customHeight="1">
      <c r="B57" s="282"/>
      <c r="C57" s="287"/>
      <c r="D57" s="406" t="s">
        <v>622</v>
      </c>
      <c r="E57" s="406"/>
      <c r="F57" s="406"/>
      <c r="G57" s="406"/>
      <c r="H57" s="406"/>
      <c r="I57" s="406"/>
      <c r="J57" s="406"/>
      <c r="K57" s="283"/>
    </row>
    <row r="58" spans="2:11" ht="15" customHeight="1">
      <c r="B58" s="282"/>
      <c r="C58" s="287"/>
      <c r="D58" s="406" t="s">
        <v>623</v>
      </c>
      <c r="E58" s="406"/>
      <c r="F58" s="406"/>
      <c r="G58" s="406"/>
      <c r="H58" s="406"/>
      <c r="I58" s="406"/>
      <c r="J58" s="406"/>
      <c r="K58" s="283"/>
    </row>
    <row r="59" spans="2:11" ht="15" customHeight="1">
      <c r="B59" s="282"/>
      <c r="C59" s="287"/>
      <c r="D59" s="406" t="s">
        <v>624</v>
      </c>
      <c r="E59" s="406"/>
      <c r="F59" s="406"/>
      <c r="G59" s="406"/>
      <c r="H59" s="406"/>
      <c r="I59" s="406"/>
      <c r="J59" s="406"/>
      <c r="K59" s="283"/>
    </row>
    <row r="60" spans="2:11" ht="15" customHeight="1">
      <c r="B60" s="282"/>
      <c r="C60" s="287"/>
      <c r="D60" s="405" t="s">
        <v>625</v>
      </c>
      <c r="E60" s="405"/>
      <c r="F60" s="405"/>
      <c r="G60" s="405"/>
      <c r="H60" s="405"/>
      <c r="I60" s="405"/>
      <c r="J60" s="405"/>
      <c r="K60" s="283"/>
    </row>
    <row r="61" spans="2:11" ht="15" customHeight="1">
      <c r="B61" s="282"/>
      <c r="C61" s="287"/>
      <c r="D61" s="406" t="s">
        <v>626</v>
      </c>
      <c r="E61" s="406"/>
      <c r="F61" s="406"/>
      <c r="G61" s="406"/>
      <c r="H61" s="406"/>
      <c r="I61" s="406"/>
      <c r="J61" s="406"/>
      <c r="K61" s="283"/>
    </row>
    <row r="62" spans="2:11" ht="12.75" customHeight="1">
      <c r="B62" s="282"/>
      <c r="C62" s="287"/>
      <c r="D62" s="287"/>
      <c r="E62" s="290"/>
      <c r="F62" s="287"/>
      <c r="G62" s="287"/>
      <c r="H62" s="287"/>
      <c r="I62" s="287"/>
      <c r="J62" s="287"/>
      <c r="K62" s="283"/>
    </row>
    <row r="63" spans="2:11" ht="15" customHeight="1">
      <c r="B63" s="282"/>
      <c r="C63" s="287"/>
      <c r="D63" s="406" t="s">
        <v>627</v>
      </c>
      <c r="E63" s="406"/>
      <c r="F63" s="406"/>
      <c r="G63" s="406"/>
      <c r="H63" s="406"/>
      <c r="I63" s="406"/>
      <c r="J63" s="406"/>
      <c r="K63" s="283"/>
    </row>
    <row r="64" spans="2:11" ht="15" customHeight="1">
      <c r="B64" s="282"/>
      <c r="C64" s="287"/>
      <c r="D64" s="405" t="s">
        <v>628</v>
      </c>
      <c r="E64" s="405"/>
      <c r="F64" s="405"/>
      <c r="G64" s="405"/>
      <c r="H64" s="405"/>
      <c r="I64" s="405"/>
      <c r="J64" s="405"/>
      <c r="K64" s="283"/>
    </row>
    <row r="65" spans="2:11" ht="15" customHeight="1">
      <c r="B65" s="282"/>
      <c r="C65" s="287"/>
      <c r="D65" s="406" t="s">
        <v>629</v>
      </c>
      <c r="E65" s="406"/>
      <c r="F65" s="406"/>
      <c r="G65" s="406"/>
      <c r="H65" s="406"/>
      <c r="I65" s="406"/>
      <c r="J65" s="406"/>
      <c r="K65" s="283"/>
    </row>
    <row r="66" spans="2:11" ht="15" customHeight="1">
      <c r="B66" s="282"/>
      <c r="C66" s="287"/>
      <c r="D66" s="406" t="s">
        <v>630</v>
      </c>
      <c r="E66" s="406"/>
      <c r="F66" s="406"/>
      <c r="G66" s="406"/>
      <c r="H66" s="406"/>
      <c r="I66" s="406"/>
      <c r="J66" s="406"/>
      <c r="K66" s="283"/>
    </row>
    <row r="67" spans="2:11" ht="15" customHeight="1">
      <c r="B67" s="282"/>
      <c r="C67" s="287"/>
      <c r="D67" s="406" t="s">
        <v>631</v>
      </c>
      <c r="E67" s="406"/>
      <c r="F67" s="406"/>
      <c r="G67" s="406"/>
      <c r="H67" s="406"/>
      <c r="I67" s="406"/>
      <c r="J67" s="406"/>
      <c r="K67" s="283"/>
    </row>
    <row r="68" spans="2:11" ht="15" customHeight="1">
      <c r="B68" s="282"/>
      <c r="C68" s="287"/>
      <c r="D68" s="406" t="s">
        <v>632</v>
      </c>
      <c r="E68" s="406"/>
      <c r="F68" s="406"/>
      <c r="G68" s="406"/>
      <c r="H68" s="406"/>
      <c r="I68" s="406"/>
      <c r="J68" s="406"/>
      <c r="K68" s="283"/>
    </row>
    <row r="69" spans="2:11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spans="2:11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spans="2:1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spans="2:11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ht="45" customHeight="1">
      <c r="B73" s="299"/>
      <c r="C73" s="404" t="s">
        <v>90</v>
      </c>
      <c r="D73" s="404"/>
      <c r="E73" s="404"/>
      <c r="F73" s="404"/>
      <c r="G73" s="404"/>
      <c r="H73" s="404"/>
      <c r="I73" s="404"/>
      <c r="J73" s="404"/>
      <c r="K73" s="300"/>
    </row>
    <row r="74" spans="2:11" ht="17.25" customHeight="1">
      <c r="B74" s="299"/>
      <c r="C74" s="301" t="s">
        <v>633</v>
      </c>
      <c r="D74" s="301"/>
      <c r="E74" s="301"/>
      <c r="F74" s="301" t="s">
        <v>634</v>
      </c>
      <c r="G74" s="302"/>
      <c r="H74" s="301" t="s">
        <v>116</v>
      </c>
      <c r="I74" s="301" t="s">
        <v>58</v>
      </c>
      <c r="J74" s="301" t="s">
        <v>635</v>
      </c>
      <c r="K74" s="300"/>
    </row>
    <row r="75" spans="2:11" ht="17.25" customHeight="1">
      <c r="B75" s="299"/>
      <c r="C75" s="303" t="s">
        <v>636</v>
      </c>
      <c r="D75" s="303"/>
      <c r="E75" s="303"/>
      <c r="F75" s="304" t="s">
        <v>637</v>
      </c>
      <c r="G75" s="305"/>
      <c r="H75" s="303"/>
      <c r="I75" s="303"/>
      <c r="J75" s="303" t="s">
        <v>638</v>
      </c>
      <c r="K75" s="300"/>
    </row>
    <row r="76" spans="2:11" ht="5.25" customHeight="1">
      <c r="B76" s="299"/>
      <c r="C76" s="306"/>
      <c r="D76" s="306"/>
      <c r="E76" s="306"/>
      <c r="F76" s="306"/>
      <c r="G76" s="307"/>
      <c r="H76" s="306"/>
      <c r="I76" s="306"/>
      <c r="J76" s="306"/>
      <c r="K76" s="300"/>
    </row>
    <row r="77" spans="2:11" ht="15" customHeight="1">
      <c r="B77" s="299"/>
      <c r="C77" s="289" t="s">
        <v>54</v>
      </c>
      <c r="D77" s="306"/>
      <c r="E77" s="306"/>
      <c r="F77" s="308" t="s">
        <v>639</v>
      </c>
      <c r="G77" s="307"/>
      <c r="H77" s="289" t="s">
        <v>640</v>
      </c>
      <c r="I77" s="289" t="s">
        <v>641</v>
      </c>
      <c r="J77" s="289">
        <v>20</v>
      </c>
      <c r="K77" s="300"/>
    </row>
    <row r="78" spans="2:11" ht="15" customHeight="1">
      <c r="B78" s="299"/>
      <c r="C78" s="289" t="s">
        <v>642</v>
      </c>
      <c r="D78" s="289"/>
      <c r="E78" s="289"/>
      <c r="F78" s="308" t="s">
        <v>639</v>
      </c>
      <c r="G78" s="307"/>
      <c r="H78" s="289" t="s">
        <v>643</v>
      </c>
      <c r="I78" s="289" t="s">
        <v>641</v>
      </c>
      <c r="J78" s="289">
        <v>120</v>
      </c>
      <c r="K78" s="300"/>
    </row>
    <row r="79" spans="2:11" ht="15" customHeight="1">
      <c r="B79" s="309"/>
      <c r="C79" s="289" t="s">
        <v>644</v>
      </c>
      <c r="D79" s="289"/>
      <c r="E79" s="289"/>
      <c r="F79" s="308" t="s">
        <v>645</v>
      </c>
      <c r="G79" s="307"/>
      <c r="H79" s="289" t="s">
        <v>646</v>
      </c>
      <c r="I79" s="289" t="s">
        <v>641</v>
      </c>
      <c r="J79" s="289">
        <v>50</v>
      </c>
      <c r="K79" s="300"/>
    </row>
    <row r="80" spans="2:11" ht="15" customHeight="1">
      <c r="B80" s="309"/>
      <c r="C80" s="289" t="s">
        <v>647</v>
      </c>
      <c r="D80" s="289"/>
      <c r="E80" s="289"/>
      <c r="F80" s="308" t="s">
        <v>639</v>
      </c>
      <c r="G80" s="307"/>
      <c r="H80" s="289" t="s">
        <v>648</v>
      </c>
      <c r="I80" s="289" t="s">
        <v>649</v>
      </c>
      <c r="J80" s="289"/>
      <c r="K80" s="300"/>
    </row>
    <row r="81" spans="2:11" ht="15" customHeight="1">
      <c r="B81" s="309"/>
      <c r="C81" s="310" t="s">
        <v>650</v>
      </c>
      <c r="D81" s="310"/>
      <c r="E81" s="310"/>
      <c r="F81" s="311" t="s">
        <v>645</v>
      </c>
      <c r="G81" s="310"/>
      <c r="H81" s="310" t="s">
        <v>651</v>
      </c>
      <c r="I81" s="310" t="s">
        <v>641</v>
      </c>
      <c r="J81" s="310">
        <v>15</v>
      </c>
      <c r="K81" s="300"/>
    </row>
    <row r="82" spans="2:11" ht="15" customHeight="1">
      <c r="B82" s="309"/>
      <c r="C82" s="310" t="s">
        <v>652</v>
      </c>
      <c r="D82" s="310"/>
      <c r="E82" s="310"/>
      <c r="F82" s="311" t="s">
        <v>645</v>
      </c>
      <c r="G82" s="310"/>
      <c r="H82" s="310" t="s">
        <v>653</v>
      </c>
      <c r="I82" s="310" t="s">
        <v>641</v>
      </c>
      <c r="J82" s="310">
        <v>15</v>
      </c>
      <c r="K82" s="300"/>
    </row>
    <row r="83" spans="2:11" ht="15" customHeight="1">
      <c r="B83" s="309"/>
      <c r="C83" s="310" t="s">
        <v>654</v>
      </c>
      <c r="D83" s="310"/>
      <c r="E83" s="310"/>
      <c r="F83" s="311" t="s">
        <v>645</v>
      </c>
      <c r="G83" s="310"/>
      <c r="H83" s="310" t="s">
        <v>655</v>
      </c>
      <c r="I83" s="310" t="s">
        <v>641</v>
      </c>
      <c r="J83" s="310">
        <v>20</v>
      </c>
      <c r="K83" s="300"/>
    </row>
    <row r="84" spans="2:11" ht="15" customHeight="1">
      <c r="B84" s="309"/>
      <c r="C84" s="310" t="s">
        <v>656</v>
      </c>
      <c r="D84" s="310"/>
      <c r="E84" s="310"/>
      <c r="F84" s="311" t="s">
        <v>645</v>
      </c>
      <c r="G84" s="310"/>
      <c r="H84" s="310" t="s">
        <v>657</v>
      </c>
      <c r="I84" s="310" t="s">
        <v>641</v>
      </c>
      <c r="J84" s="310">
        <v>20</v>
      </c>
      <c r="K84" s="300"/>
    </row>
    <row r="85" spans="2:11" ht="15" customHeight="1">
      <c r="B85" s="309"/>
      <c r="C85" s="289" t="s">
        <v>658</v>
      </c>
      <c r="D85" s="289"/>
      <c r="E85" s="289"/>
      <c r="F85" s="308" t="s">
        <v>645</v>
      </c>
      <c r="G85" s="307"/>
      <c r="H85" s="289" t="s">
        <v>659</v>
      </c>
      <c r="I85" s="289" t="s">
        <v>641</v>
      </c>
      <c r="J85" s="289">
        <v>50</v>
      </c>
      <c r="K85" s="300"/>
    </row>
    <row r="86" spans="2:11" ht="15" customHeight="1">
      <c r="B86" s="309"/>
      <c r="C86" s="289" t="s">
        <v>660</v>
      </c>
      <c r="D86" s="289"/>
      <c r="E86" s="289"/>
      <c r="F86" s="308" t="s">
        <v>645</v>
      </c>
      <c r="G86" s="307"/>
      <c r="H86" s="289" t="s">
        <v>661</v>
      </c>
      <c r="I86" s="289" t="s">
        <v>641</v>
      </c>
      <c r="J86" s="289">
        <v>20</v>
      </c>
      <c r="K86" s="300"/>
    </row>
    <row r="87" spans="2:11" ht="15" customHeight="1">
      <c r="B87" s="309"/>
      <c r="C87" s="289" t="s">
        <v>662</v>
      </c>
      <c r="D87" s="289"/>
      <c r="E87" s="289"/>
      <c r="F87" s="308" t="s">
        <v>645</v>
      </c>
      <c r="G87" s="307"/>
      <c r="H87" s="289" t="s">
        <v>663</v>
      </c>
      <c r="I87" s="289" t="s">
        <v>641</v>
      </c>
      <c r="J87" s="289">
        <v>20</v>
      </c>
      <c r="K87" s="300"/>
    </row>
    <row r="88" spans="2:11" ht="15" customHeight="1">
      <c r="B88" s="309"/>
      <c r="C88" s="289" t="s">
        <v>664</v>
      </c>
      <c r="D88" s="289"/>
      <c r="E88" s="289"/>
      <c r="F88" s="308" t="s">
        <v>645</v>
      </c>
      <c r="G88" s="307"/>
      <c r="H88" s="289" t="s">
        <v>665</v>
      </c>
      <c r="I88" s="289" t="s">
        <v>641</v>
      </c>
      <c r="J88" s="289">
        <v>50</v>
      </c>
      <c r="K88" s="300"/>
    </row>
    <row r="89" spans="2:11" ht="15" customHeight="1">
      <c r="B89" s="309"/>
      <c r="C89" s="289" t="s">
        <v>666</v>
      </c>
      <c r="D89" s="289"/>
      <c r="E89" s="289"/>
      <c r="F89" s="308" t="s">
        <v>645</v>
      </c>
      <c r="G89" s="307"/>
      <c r="H89" s="289" t="s">
        <v>666</v>
      </c>
      <c r="I89" s="289" t="s">
        <v>641</v>
      </c>
      <c r="J89" s="289">
        <v>50</v>
      </c>
      <c r="K89" s="300"/>
    </row>
    <row r="90" spans="2:11" ht="15" customHeight="1">
      <c r="B90" s="309"/>
      <c r="C90" s="289" t="s">
        <v>121</v>
      </c>
      <c r="D90" s="289"/>
      <c r="E90" s="289"/>
      <c r="F90" s="308" t="s">
        <v>645</v>
      </c>
      <c r="G90" s="307"/>
      <c r="H90" s="289" t="s">
        <v>667</v>
      </c>
      <c r="I90" s="289" t="s">
        <v>641</v>
      </c>
      <c r="J90" s="289">
        <v>255</v>
      </c>
      <c r="K90" s="300"/>
    </row>
    <row r="91" spans="2:11" ht="15" customHeight="1">
      <c r="B91" s="309"/>
      <c r="C91" s="289" t="s">
        <v>668</v>
      </c>
      <c r="D91" s="289"/>
      <c r="E91" s="289"/>
      <c r="F91" s="308" t="s">
        <v>639</v>
      </c>
      <c r="G91" s="307"/>
      <c r="H91" s="289" t="s">
        <v>669</v>
      </c>
      <c r="I91" s="289" t="s">
        <v>670</v>
      </c>
      <c r="J91" s="289"/>
      <c r="K91" s="300"/>
    </row>
    <row r="92" spans="2:11" ht="15" customHeight="1">
      <c r="B92" s="309"/>
      <c r="C92" s="289" t="s">
        <v>671</v>
      </c>
      <c r="D92" s="289"/>
      <c r="E92" s="289"/>
      <c r="F92" s="308" t="s">
        <v>639</v>
      </c>
      <c r="G92" s="307"/>
      <c r="H92" s="289" t="s">
        <v>672</v>
      </c>
      <c r="I92" s="289" t="s">
        <v>673</v>
      </c>
      <c r="J92" s="289"/>
      <c r="K92" s="300"/>
    </row>
    <row r="93" spans="2:11" ht="15" customHeight="1">
      <c r="B93" s="309"/>
      <c r="C93" s="289" t="s">
        <v>674</v>
      </c>
      <c r="D93" s="289"/>
      <c r="E93" s="289"/>
      <c r="F93" s="308" t="s">
        <v>639</v>
      </c>
      <c r="G93" s="307"/>
      <c r="H93" s="289" t="s">
        <v>674</v>
      </c>
      <c r="I93" s="289" t="s">
        <v>673</v>
      </c>
      <c r="J93" s="289"/>
      <c r="K93" s="300"/>
    </row>
    <row r="94" spans="2:11" ht="15" customHeight="1">
      <c r="B94" s="309"/>
      <c r="C94" s="289" t="s">
        <v>39</v>
      </c>
      <c r="D94" s="289"/>
      <c r="E94" s="289"/>
      <c r="F94" s="308" t="s">
        <v>639</v>
      </c>
      <c r="G94" s="307"/>
      <c r="H94" s="289" t="s">
        <v>675</v>
      </c>
      <c r="I94" s="289" t="s">
        <v>673</v>
      </c>
      <c r="J94" s="289"/>
      <c r="K94" s="300"/>
    </row>
    <row r="95" spans="2:11" ht="15" customHeight="1">
      <c r="B95" s="309"/>
      <c r="C95" s="289" t="s">
        <v>49</v>
      </c>
      <c r="D95" s="289"/>
      <c r="E95" s="289"/>
      <c r="F95" s="308" t="s">
        <v>639</v>
      </c>
      <c r="G95" s="307"/>
      <c r="H95" s="289" t="s">
        <v>676</v>
      </c>
      <c r="I95" s="289" t="s">
        <v>673</v>
      </c>
      <c r="J95" s="289"/>
      <c r="K95" s="300"/>
    </row>
    <row r="96" spans="2:11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spans="2:11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spans="2:11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spans="2:11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spans="2:11" ht="45" customHeight="1">
      <c r="B100" s="299"/>
      <c r="C100" s="404" t="s">
        <v>677</v>
      </c>
      <c r="D100" s="404"/>
      <c r="E100" s="404"/>
      <c r="F100" s="404"/>
      <c r="G100" s="404"/>
      <c r="H100" s="404"/>
      <c r="I100" s="404"/>
      <c r="J100" s="404"/>
      <c r="K100" s="300"/>
    </row>
    <row r="101" spans="2:11" ht="17.25" customHeight="1">
      <c r="B101" s="299"/>
      <c r="C101" s="301" t="s">
        <v>633</v>
      </c>
      <c r="D101" s="301"/>
      <c r="E101" s="301"/>
      <c r="F101" s="301" t="s">
        <v>634</v>
      </c>
      <c r="G101" s="302"/>
      <c r="H101" s="301" t="s">
        <v>116</v>
      </c>
      <c r="I101" s="301" t="s">
        <v>58</v>
      </c>
      <c r="J101" s="301" t="s">
        <v>635</v>
      </c>
      <c r="K101" s="300"/>
    </row>
    <row r="102" spans="2:11" ht="17.25" customHeight="1">
      <c r="B102" s="299"/>
      <c r="C102" s="303" t="s">
        <v>636</v>
      </c>
      <c r="D102" s="303"/>
      <c r="E102" s="303"/>
      <c r="F102" s="304" t="s">
        <v>637</v>
      </c>
      <c r="G102" s="305"/>
      <c r="H102" s="303"/>
      <c r="I102" s="303"/>
      <c r="J102" s="303" t="s">
        <v>638</v>
      </c>
      <c r="K102" s="300"/>
    </row>
    <row r="103" spans="2:11" ht="5.25" customHeight="1">
      <c r="B103" s="299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spans="2:11" ht="15" customHeight="1">
      <c r="B104" s="299"/>
      <c r="C104" s="289" t="s">
        <v>54</v>
      </c>
      <c r="D104" s="306"/>
      <c r="E104" s="306"/>
      <c r="F104" s="308" t="s">
        <v>639</v>
      </c>
      <c r="G104" s="317"/>
      <c r="H104" s="289" t="s">
        <v>678</v>
      </c>
      <c r="I104" s="289" t="s">
        <v>641</v>
      </c>
      <c r="J104" s="289">
        <v>20</v>
      </c>
      <c r="K104" s="300"/>
    </row>
    <row r="105" spans="2:11" ht="15" customHeight="1">
      <c r="B105" s="299"/>
      <c r="C105" s="289" t="s">
        <v>642</v>
      </c>
      <c r="D105" s="289"/>
      <c r="E105" s="289"/>
      <c r="F105" s="308" t="s">
        <v>639</v>
      </c>
      <c r="G105" s="289"/>
      <c r="H105" s="289" t="s">
        <v>678</v>
      </c>
      <c r="I105" s="289" t="s">
        <v>641</v>
      </c>
      <c r="J105" s="289">
        <v>120</v>
      </c>
      <c r="K105" s="300"/>
    </row>
    <row r="106" spans="2:11" ht="15" customHeight="1">
      <c r="B106" s="309"/>
      <c r="C106" s="289" t="s">
        <v>644</v>
      </c>
      <c r="D106" s="289"/>
      <c r="E106" s="289"/>
      <c r="F106" s="308" t="s">
        <v>645</v>
      </c>
      <c r="G106" s="289"/>
      <c r="H106" s="289" t="s">
        <v>678</v>
      </c>
      <c r="I106" s="289" t="s">
        <v>641</v>
      </c>
      <c r="J106" s="289">
        <v>50</v>
      </c>
      <c r="K106" s="300"/>
    </row>
    <row r="107" spans="2:11" ht="15" customHeight="1">
      <c r="B107" s="309"/>
      <c r="C107" s="289" t="s">
        <v>647</v>
      </c>
      <c r="D107" s="289"/>
      <c r="E107" s="289"/>
      <c r="F107" s="308" t="s">
        <v>639</v>
      </c>
      <c r="G107" s="289"/>
      <c r="H107" s="289" t="s">
        <v>678</v>
      </c>
      <c r="I107" s="289" t="s">
        <v>649</v>
      </c>
      <c r="J107" s="289"/>
      <c r="K107" s="300"/>
    </row>
    <row r="108" spans="2:11" ht="15" customHeight="1">
      <c r="B108" s="309"/>
      <c r="C108" s="289" t="s">
        <v>658</v>
      </c>
      <c r="D108" s="289"/>
      <c r="E108" s="289"/>
      <c r="F108" s="308" t="s">
        <v>645</v>
      </c>
      <c r="G108" s="289"/>
      <c r="H108" s="289" t="s">
        <v>678</v>
      </c>
      <c r="I108" s="289" t="s">
        <v>641</v>
      </c>
      <c r="J108" s="289">
        <v>50</v>
      </c>
      <c r="K108" s="300"/>
    </row>
    <row r="109" spans="2:11" ht="15" customHeight="1">
      <c r="B109" s="309"/>
      <c r="C109" s="289" t="s">
        <v>666</v>
      </c>
      <c r="D109" s="289"/>
      <c r="E109" s="289"/>
      <c r="F109" s="308" t="s">
        <v>645</v>
      </c>
      <c r="G109" s="289"/>
      <c r="H109" s="289" t="s">
        <v>678</v>
      </c>
      <c r="I109" s="289" t="s">
        <v>641</v>
      </c>
      <c r="J109" s="289">
        <v>50</v>
      </c>
      <c r="K109" s="300"/>
    </row>
    <row r="110" spans="2:11" ht="15" customHeight="1">
      <c r="B110" s="309"/>
      <c r="C110" s="289" t="s">
        <v>664</v>
      </c>
      <c r="D110" s="289"/>
      <c r="E110" s="289"/>
      <c r="F110" s="308" t="s">
        <v>645</v>
      </c>
      <c r="G110" s="289"/>
      <c r="H110" s="289" t="s">
        <v>678</v>
      </c>
      <c r="I110" s="289" t="s">
        <v>641</v>
      </c>
      <c r="J110" s="289">
        <v>50</v>
      </c>
      <c r="K110" s="300"/>
    </row>
    <row r="111" spans="2:11" ht="15" customHeight="1">
      <c r="B111" s="309"/>
      <c r="C111" s="289" t="s">
        <v>54</v>
      </c>
      <c r="D111" s="289"/>
      <c r="E111" s="289"/>
      <c r="F111" s="308" t="s">
        <v>639</v>
      </c>
      <c r="G111" s="289"/>
      <c r="H111" s="289" t="s">
        <v>679</v>
      </c>
      <c r="I111" s="289" t="s">
        <v>641</v>
      </c>
      <c r="J111" s="289">
        <v>20</v>
      </c>
      <c r="K111" s="300"/>
    </row>
    <row r="112" spans="2:11" ht="15" customHeight="1">
      <c r="B112" s="309"/>
      <c r="C112" s="289" t="s">
        <v>680</v>
      </c>
      <c r="D112" s="289"/>
      <c r="E112" s="289"/>
      <c r="F112" s="308" t="s">
        <v>639</v>
      </c>
      <c r="G112" s="289"/>
      <c r="H112" s="289" t="s">
        <v>681</v>
      </c>
      <c r="I112" s="289" t="s">
        <v>641</v>
      </c>
      <c r="J112" s="289">
        <v>120</v>
      </c>
      <c r="K112" s="300"/>
    </row>
    <row r="113" spans="2:11" ht="15" customHeight="1">
      <c r="B113" s="309"/>
      <c r="C113" s="289" t="s">
        <v>39</v>
      </c>
      <c r="D113" s="289"/>
      <c r="E113" s="289"/>
      <c r="F113" s="308" t="s">
        <v>639</v>
      </c>
      <c r="G113" s="289"/>
      <c r="H113" s="289" t="s">
        <v>682</v>
      </c>
      <c r="I113" s="289" t="s">
        <v>673</v>
      </c>
      <c r="J113" s="289"/>
      <c r="K113" s="300"/>
    </row>
    <row r="114" spans="2:11" ht="15" customHeight="1">
      <c r="B114" s="309"/>
      <c r="C114" s="289" t="s">
        <v>49</v>
      </c>
      <c r="D114" s="289"/>
      <c r="E114" s="289"/>
      <c r="F114" s="308" t="s">
        <v>639</v>
      </c>
      <c r="G114" s="289"/>
      <c r="H114" s="289" t="s">
        <v>683</v>
      </c>
      <c r="I114" s="289" t="s">
        <v>673</v>
      </c>
      <c r="J114" s="289"/>
      <c r="K114" s="300"/>
    </row>
    <row r="115" spans="2:11" ht="15" customHeight="1">
      <c r="B115" s="309"/>
      <c r="C115" s="289" t="s">
        <v>58</v>
      </c>
      <c r="D115" s="289"/>
      <c r="E115" s="289"/>
      <c r="F115" s="308" t="s">
        <v>639</v>
      </c>
      <c r="G115" s="289"/>
      <c r="H115" s="289" t="s">
        <v>684</v>
      </c>
      <c r="I115" s="289" t="s">
        <v>685</v>
      </c>
      <c r="J115" s="289"/>
      <c r="K115" s="300"/>
    </row>
    <row r="116" spans="2:11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spans="2:11" ht="18.75" customHeight="1">
      <c r="B117" s="319"/>
      <c r="C117" s="285"/>
      <c r="D117" s="285"/>
      <c r="E117" s="285"/>
      <c r="F117" s="320"/>
      <c r="G117" s="285"/>
      <c r="H117" s="285"/>
      <c r="I117" s="285"/>
      <c r="J117" s="285"/>
      <c r="K117" s="319"/>
    </row>
    <row r="118" spans="2:11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spans="2:11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spans="2:11" ht="45" customHeight="1">
      <c r="B120" s="324"/>
      <c r="C120" s="403" t="s">
        <v>686</v>
      </c>
      <c r="D120" s="403"/>
      <c r="E120" s="403"/>
      <c r="F120" s="403"/>
      <c r="G120" s="403"/>
      <c r="H120" s="403"/>
      <c r="I120" s="403"/>
      <c r="J120" s="403"/>
      <c r="K120" s="325"/>
    </row>
    <row r="121" spans="2:11" ht="17.25" customHeight="1">
      <c r="B121" s="326"/>
      <c r="C121" s="301" t="s">
        <v>633</v>
      </c>
      <c r="D121" s="301"/>
      <c r="E121" s="301"/>
      <c r="F121" s="301" t="s">
        <v>634</v>
      </c>
      <c r="G121" s="302"/>
      <c r="H121" s="301" t="s">
        <v>116</v>
      </c>
      <c r="I121" s="301" t="s">
        <v>58</v>
      </c>
      <c r="J121" s="301" t="s">
        <v>635</v>
      </c>
      <c r="K121" s="327"/>
    </row>
    <row r="122" spans="2:11" ht="17.25" customHeight="1">
      <c r="B122" s="326"/>
      <c r="C122" s="303" t="s">
        <v>636</v>
      </c>
      <c r="D122" s="303"/>
      <c r="E122" s="303"/>
      <c r="F122" s="304" t="s">
        <v>637</v>
      </c>
      <c r="G122" s="305"/>
      <c r="H122" s="303"/>
      <c r="I122" s="303"/>
      <c r="J122" s="303" t="s">
        <v>638</v>
      </c>
      <c r="K122" s="327"/>
    </row>
    <row r="123" spans="2:11" ht="5.25" customHeight="1">
      <c r="B123" s="328"/>
      <c r="C123" s="306"/>
      <c r="D123" s="306"/>
      <c r="E123" s="306"/>
      <c r="F123" s="306"/>
      <c r="G123" s="289"/>
      <c r="H123" s="306"/>
      <c r="I123" s="306"/>
      <c r="J123" s="306"/>
      <c r="K123" s="329"/>
    </row>
    <row r="124" spans="2:11" ht="15" customHeight="1">
      <c r="B124" s="328"/>
      <c r="C124" s="289" t="s">
        <v>642</v>
      </c>
      <c r="D124" s="306"/>
      <c r="E124" s="306"/>
      <c r="F124" s="308" t="s">
        <v>639</v>
      </c>
      <c r="G124" s="289"/>
      <c r="H124" s="289" t="s">
        <v>678</v>
      </c>
      <c r="I124" s="289" t="s">
        <v>641</v>
      </c>
      <c r="J124" s="289">
        <v>120</v>
      </c>
      <c r="K124" s="330"/>
    </row>
    <row r="125" spans="2:11" ht="15" customHeight="1">
      <c r="B125" s="328"/>
      <c r="C125" s="289" t="s">
        <v>687</v>
      </c>
      <c r="D125" s="289"/>
      <c r="E125" s="289"/>
      <c r="F125" s="308" t="s">
        <v>639</v>
      </c>
      <c r="G125" s="289"/>
      <c r="H125" s="289" t="s">
        <v>688</v>
      </c>
      <c r="I125" s="289" t="s">
        <v>641</v>
      </c>
      <c r="J125" s="289" t="s">
        <v>689</v>
      </c>
      <c r="K125" s="330"/>
    </row>
    <row r="126" spans="2:11" ht="15" customHeight="1">
      <c r="B126" s="328"/>
      <c r="C126" s="289" t="s">
        <v>588</v>
      </c>
      <c r="D126" s="289"/>
      <c r="E126" s="289"/>
      <c r="F126" s="308" t="s">
        <v>639</v>
      </c>
      <c r="G126" s="289"/>
      <c r="H126" s="289" t="s">
        <v>690</v>
      </c>
      <c r="I126" s="289" t="s">
        <v>641</v>
      </c>
      <c r="J126" s="289" t="s">
        <v>689</v>
      </c>
      <c r="K126" s="330"/>
    </row>
    <row r="127" spans="2:11" ht="15" customHeight="1">
      <c r="B127" s="328"/>
      <c r="C127" s="289" t="s">
        <v>650</v>
      </c>
      <c r="D127" s="289"/>
      <c r="E127" s="289"/>
      <c r="F127" s="308" t="s">
        <v>645</v>
      </c>
      <c r="G127" s="289"/>
      <c r="H127" s="289" t="s">
        <v>651</v>
      </c>
      <c r="I127" s="289" t="s">
        <v>641</v>
      </c>
      <c r="J127" s="289">
        <v>15</v>
      </c>
      <c r="K127" s="330"/>
    </row>
    <row r="128" spans="2:11" ht="15" customHeight="1">
      <c r="B128" s="328"/>
      <c r="C128" s="310" t="s">
        <v>652</v>
      </c>
      <c r="D128" s="310"/>
      <c r="E128" s="310"/>
      <c r="F128" s="311" t="s">
        <v>645</v>
      </c>
      <c r="G128" s="310"/>
      <c r="H128" s="310" t="s">
        <v>653</v>
      </c>
      <c r="I128" s="310" t="s">
        <v>641</v>
      </c>
      <c r="J128" s="310">
        <v>15</v>
      </c>
      <c r="K128" s="330"/>
    </row>
    <row r="129" spans="2:11" ht="15" customHeight="1">
      <c r="B129" s="328"/>
      <c r="C129" s="310" t="s">
        <v>654</v>
      </c>
      <c r="D129" s="310"/>
      <c r="E129" s="310"/>
      <c r="F129" s="311" t="s">
        <v>645</v>
      </c>
      <c r="G129" s="310"/>
      <c r="H129" s="310" t="s">
        <v>655</v>
      </c>
      <c r="I129" s="310" t="s">
        <v>641</v>
      </c>
      <c r="J129" s="310">
        <v>20</v>
      </c>
      <c r="K129" s="330"/>
    </row>
    <row r="130" spans="2:11" ht="15" customHeight="1">
      <c r="B130" s="328"/>
      <c r="C130" s="310" t="s">
        <v>656</v>
      </c>
      <c r="D130" s="310"/>
      <c r="E130" s="310"/>
      <c r="F130" s="311" t="s">
        <v>645</v>
      </c>
      <c r="G130" s="310"/>
      <c r="H130" s="310" t="s">
        <v>657</v>
      </c>
      <c r="I130" s="310" t="s">
        <v>641</v>
      </c>
      <c r="J130" s="310">
        <v>20</v>
      </c>
      <c r="K130" s="330"/>
    </row>
    <row r="131" spans="2:11" ht="15" customHeight="1">
      <c r="B131" s="328"/>
      <c r="C131" s="289" t="s">
        <v>644</v>
      </c>
      <c r="D131" s="289"/>
      <c r="E131" s="289"/>
      <c r="F131" s="308" t="s">
        <v>645</v>
      </c>
      <c r="G131" s="289"/>
      <c r="H131" s="289" t="s">
        <v>678</v>
      </c>
      <c r="I131" s="289" t="s">
        <v>641</v>
      </c>
      <c r="J131" s="289">
        <v>50</v>
      </c>
      <c r="K131" s="330"/>
    </row>
    <row r="132" spans="2:11" ht="15" customHeight="1">
      <c r="B132" s="328"/>
      <c r="C132" s="289" t="s">
        <v>658</v>
      </c>
      <c r="D132" s="289"/>
      <c r="E132" s="289"/>
      <c r="F132" s="308" t="s">
        <v>645</v>
      </c>
      <c r="G132" s="289"/>
      <c r="H132" s="289" t="s">
        <v>678</v>
      </c>
      <c r="I132" s="289" t="s">
        <v>641</v>
      </c>
      <c r="J132" s="289">
        <v>50</v>
      </c>
      <c r="K132" s="330"/>
    </row>
    <row r="133" spans="2:11" ht="15" customHeight="1">
      <c r="B133" s="328"/>
      <c r="C133" s="289" t="s">
        <v>664</v>
      </c>
      <c r="D133" s="289"/>
      <c r="E133" s="289"/>
      <c r="F133" s="308" t="s">
        <v>645</v>
      </c>
      <c r="G133" s="289"/>
      <c r="H133" s="289" t="s">
        <v>678</v>
      </c>
      <c r="I133" s="289" t="s">
        <v>641</v>
      </c>
      <c r="J133" s="289">
        <v>50</v>
      </c>
      <c r="K133" s="330"/>
    </row>
    <row r="134" spans="2:11" ht="15" customHeight="1">
      <c r="B134" s="328"/>
      <c r="C134" s="289" t="s">
        <v>666</v>
      </c>
      <c r="D134" s="289"/>
      <c r="E134" s="289"/>
      <c r="F134" s="308" t="s">
        <v>645</v>
      </c>
      <c r="G134" s="289"/>
      <c r="H134" s="289" t="s">
        <v>678</v>
      </c>
      <c r="I134" s="289" t="s">
        <v>641</v>
      </c>
      <c r="J134" s="289">
        <v>50</v>
      </c>
      <c r="K134" s="330"/>
    </row>
    <row r="135" spans="2:11" ht="15" customHeight="1">
      <c r="B135" s="328"/>
      <c r="C135" s="289" t="s">
        <v>121</v>
      </c>
      <c r="D135" s="289"/>
      <c r="E135" s="289"/>
      <c r="F135" s="308" t="s">
        <v>645</v>
      </c>
      <c r="G135" s="289"/>
      <c r="H135" s="289" t="s">
        <v>691</v>
      </c>
      <c r="I135" s="289" t="s">
        <v>641</v>
      </c>
      <c r="J135" s="289">
        <v>255</v>
      </c>
      <c r="K135" s="330"/>
    </row>
    <row r="136" spans="2:11" ht="15" customHeight="1">
      <c r="B136" s="328"/>
      <c r="C136" s="289" t="s">
        <v>668</v>
      </c>
      <c r="D136" s="289"/>
      <c r="E136" s="289"/>
      <c r="F136" s="308" t="s">
        <v>639</v>
      </c>
      <c r="G136" s="289"/>
      <c r="H136" s="289" t="s">
        <v>692</v>
      </c>
      <c r="I136" s="289" t="s">
        <v>670</v>
      </c>
      <c r="J136" s="289"/>
      <c r="K136" s="330"/>
    </row>
    <row r="137" spans="2:11" ht="15" customHeight="1">
      <c r="B137" s="328"/>
      <c r="C137" s="289" t="s">
        <v>671</v>
      </c>
      <c r="D137" s="289"/>
      <c r="E137" s="289"/>
      <c r="F137" s="308" t="s">
        <v>639</v>
      </c>
      <c r="G137" s="289"/>
      <c r="H137" s="289" t="s">
        <v>693</v>
      </c>
      <c r="I137" s="289" t="s">
        <v>673</v>
      </c>
      <c r="J137" s="289"/>
      <c r="K137" s="330"/>
    </row>
    <row r="138" spans="2:11" ht="15" customHeight="1">
      <c r="B138" s="328"/>
      <c r="C138" s="289" t="s">
        <v>674</v>
      </c>
      <c r="D138" s="289"/>
      <c r="E138" s="289"/>
      <c r="F138" s="308" t="s">
        <v>639</v>
      </c>
      <c r="G138" s="289"/>
      <c r="H138" s="289" t="s">
        <v>674</v>
      </c>
      <c r="I138" s="289" t="s">
        <v>673</v>
      </c>
      <c r="J138" s="289"/>
      <c r="K138" s="330"/>
    </row>
    <row r="139" spans="2:11" ht="15" customHeight="1">
      <c r="B139" s="328"/>
      <c r="C139" s="289" t="s">
        <v>39</v>
      </c>
      <c r="D139" s="289"/>
      <c r="E139" s="289"/>
      <c r="F139" s="308" t="s">
        <v>639</v>
      </c>
      <c r="G139" s="289"/>
      <c r="H139" s="289" t="s">
        <v>694</v>
      </c>
      <c r="I139" s="289" t="s">
        <v>673</v>
      </c>
      <c r="J139" s="289"/>
      <c r="K139" s="330"/>
    </row>
    <row r="140" spans="2:11" ht="15" customHeight="1">
      <c r="B140" s="328"/>
      <c r="C140" s="289" t="s">
        <v>695</v>
      </c>
      <c r="D140" s="289"/>
      <c r="E140" s="289"/>
      <c r="F140" s="308" t="s">
        <v>639</v>
      </c>
      <c r="G140" s="289"/>
      <c r="H140" s="289" t="s">
        <v>696</v>
      </c>
      <c r="I140" s="289" t="s">
        <v>673</v>
      </c>
      <c r="J140" s="289"/>
      <c r="K140" s="330"/>
    </row>
    <row r="141" spans="2:1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spans="2:11" ht="18.75" customHeight="1">
      <c r="B142" s="285"/>
      <c r="C142" s="285"/>
      <c r="D142" s="285"/>
      <c r="E142" s="285"/>
      <c r="F142" s="320"/>
      <c r="G142" s="285"/>
      <c r="H142" s="285"/>
      <c r="I142" s="285"/>
      <c r="J142" s="285"/>
      <c r="K142" s="285"/>
    </row>
    <row r="143" spans="2:11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2:11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spans="2:11" ht="45" customHeight="1">
      <c r="B145" s="299"/>
      <c r="C145" s="404" t="s">
        <v>697</v>
      </c>
      <c r="D145" s="404"/>
      <c r="E145" s="404"/>
      <c r="F145" s="404"/>
      <c r="G145" s="404"/>
      <c r="H145" s="404"/>
      <c r="I145" s="404"/>
      <c r="J145" s="404"/>
      <c r="K145" s="300"/>
    </row>
    <row r="146" spans="2:11" ht="17.25" customHeight="1">
      <c r="B146" s="299"/>
      <c r="C146" s="301" t="s">
        <v>633</v>
      </c>
      <c r="D146" s="301"/>
      <c r="E146" s="301"/>
      <c r="F146" s="301" t="s">
        <v>634</v>
      </c>
      <c r="G146" s="302"/>
      <c r="H146" s="301" t="s">
        <v>116</v>
      </c>
      <c r="I146" s="301" t="s">
        <v>58</v>
      </c>
      <c r="J146" s="301" t="s">
        <v>635</v>
      </c>
      <c r="K146" s="300"/>
    </row>
    <row r="147" spans="2:11" ht="17.25" customHeight="1">
      <c r="B147" s="299"/>
      <c r="C147" s="303" t="s">
        <v>636</v>
      </c>
      <c r="D147" s="303"/>
      <c r="E147" s="303"/>
      <c r="F147" s="304" t="s">
        <v>637</v>
      </c>
      <c r="G147" s="305"/>
      <c r="H147" s="303"/>
      <c r="I147" s="303"/>
      <c r="J147" s="303" t="s">
        <v>638</v>
      </c>
      <c r="K147" s="300"/>
    </row>
    <row r="148" spans="2:11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spans="2:11" ht="15" customHeight="1">
      <c r="B149" s="309"/>
      <c r="C149" s="334" t="s">
        <v>642</v>
      </c>
      <c r="D149" s="289"/>
      <c r="E149" s="289"/>
      <c r="F149" s="335" t="s">
        <v>639</v>
      </c>
      <c r="G149" s="289"/>
      <c r="H149" s="334" t="s">
        <v>678</v>
      </c>
      <c r="I149" s="334" t="s">
        <v>641</v>
      </c>
      <c r="J149" s="334">
        <v>120</v>
      </c>
      <c r="K149" s="330"/>
    </row>
    <row r="150" spans="2:11" ht="15" customHeight="1">
      <c r="B150" s="309"/>
      <c r="C150" s="334" t="s">
        <v>687</v>
      </c>
      <c r="D150" s="289"/>
      <c r="E150" s="289"/>
      <c r="F150" s="335" t="s">
        <v>639</v>
      </c>
      <c r="G150" s="289"/>
      <c r="H150" s="334" t="s">
        <v>698</v>
      </c>
      <c r="I150" s="334" t="s">
        <v>641</v>
      </c>
      <c r="J150" s="334" t="s">
        <v>689</v>
      </c>
      <c r="K150" s="330"/>
    </row>
    <row r="151" spans="2:11" ht="15" customHeight="1">
      <c r="B151" s="309"/>
      <c r="C151" s="334" t="s">
        <v>588</v>
      </c>
      <c r="D151" s="289"/>
      <c r="E151" s="289"/>
      <c r="F151" s="335" t="s">
        <v>639</v>
      </c>
      <c r="G151" s="289"/>
      <c r="H151" s="334" t="s">
        <v>699</v>
      </c>
      <c r="I151" s="334" t="s">
        <v>641</v>
      </c>
      <c r="J151" s="334" t="s">
        <v>689</v>
      </c>
      <c r="K151" s="330"/>
    </row>
    <row r="152" spans="2:11" ht="15" customHeight="1">
      <c r="B152" s="309"/>
      <c r="C152" s="334" t="s">
        <v>644</v>
      </c>
      <c r="D152" s="289"/>
      <c r="E152" s="289"/>
      <c r="F152" s="335" t="s">
        <v>645</v>
      </c>
      <c r="G152" s="289"/>
      <c r="H152" s="334" t="s">
        <v>678</v>
      </c>
      <c r="I152" s="334" t="s">
        <v>641</v>
      </c>
      <c r="J152" s="334">
        <v>50</v>
      </c>
      <c r="K152" s="330"/>
    </row>
    <row r="153" spans="2:11" ht="15" customHeight="1">
      <c r="B153" s="309"/>
      <c r="C153" s="334" t="s">
        <v>647</v>
      </c>
      <c r="D153" s="289"/>
      <c r="E153" s="289"/>
      <c r="F153" s="335" t="s">
        <v>639</v>
      </c>
      <c r="G153" s="289"/>
      <c r="H153" s="334" t="s">
        <v>678</v>
      </c>
      <c r="I153" s="334" t="s">
        <v>649</v>
      </c>
      <c r="J153" s="334"/>
      <c r="K153" s="330"/>
    </row>
    <row r="154" spans="2:11" ht="15" customHeight="1">
      <c r="B154" s="309"/>
      <c r="C154" s="334" t="s">
        <v>658</v>
      </c>
      <c r="D154" s="289"/>
      <c r="E154" s="289"/>
      <c r="F154" s="335" t="s">
        <v>645</v>
      </c>
      <c r="G154" s="289"/>
      <c r="H154" s="334" t="s">
        <v>678</v>
      </c>
      <c r="I154" s="334" t="s">
        <v>641</v>
      </c>
      <c r="J154" s="334">
        <v>50</v>
      </c>
      <c r="K154" s="330"/>
    </row>
    <row r="155" spans="2:11" ht="15" customHeight="1">
      <c r="B155" s="309"/>
      <c r="C155" s="334" t="s">
        <v>666</v>
      </c>
      <c r="D155" s="289"/>
      <c r="E155" s="289"/>
      <c r="F155" s="335" t="s">
        <v>645</v>
      </c>
      <c r="G155" s="289"/>
      <c r="H155" s="334" t="s">
        <v>678</v>
      </c>
      <c r="I155" s="334" t="s">
        <v>641</v>
      </c>
      <c r="J155" s="334">
        <v>50</v>
      </c>
      <c r="K155" s="330"/>
    </row>
    <row r="156" spans="2:11" ht="15" customHeight="1">
      <c r="B156" s="309"/>
      <c r="C156" s="334" t="s">
        <v>664</v>
      </c>
      <c r="D156" s="289"/>
      <c r="E156" s="289"/>
      <c r="F156" s="335" t="s">
        <v>645</v>
      </c>
      <c r="G156" s="289"/>
      <c r="H156" s="334" t="s">
        <v>678</v>
      </c>
      <c r="I156" s="334" t="s">
        <v>641</v>
      </c>
      <c r="J156" s="334">
        <v>50</v>
      </c>
      <c r="K156" s="330"/>
    </row>
    <row r="157" spans="2:11" ht="15" customHeight="1">
      <c r="B157" s="309"/>
      <c r="C157" s="334" t="s">
        <v>95</v>
      </c>
      <c r="D157" s="289"/>
      <c r="E157" s="289"/>
      <c r="F157" s="335" t="s">
        <v>639</v>
      </c>
      <c r="G157" s="289"/>
      <c r="H157" s="334" t="s">
        <v>700</v>
      </c>
      <c r="I157" s="334" t="s">
        <v>641</v>
      </c>
      <c r="J157" s="334" t="s">
        <v>701</v>
      </c>
      <c r="K157" s="330"/>
    </row>
    <row r="158" spans="2:11" ht="15" customHeight="1">
      <c r="B158" s="309"/>
      <c r="C158" s="334" t="s">
        <v>702</v>
      </c>
      <c r="D158" s="289"/>
      <c r="E158" s="289"/>
      <c r="F158" s="335" t="s">
        <v>639</v>
      </c>
      <c r="G158" s="289"/>
      <c r="H158" s="334" t="s">
        <v>703</v>
      </c>
      <c r="I158" s="334" t="s">
        <v>673</v>
      </c>
      <c r="J158" s="334"/>
      <c r="K158" s="330"/>
    </row>
    <row r="159" spans="2:11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spans="2:11" ht="18.75" customHeight="1">
      <c r="B160" s="285"/>
      <c r="C160" s="289"/>
      <c r="D160" s="289"/>
      <c r="E160" s="289"/>
      <c r="F160" s="308"/>
      <c r="G160" s="289"/>
      <c r="H160" s="289"/>
      <c r="I160" s="289"/>
      <c r="J160" s="289"/>
      <c r="K160" s="285"/>
    </row>
    <row r="161" spans="2:1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spans="2:11" ht="7.5" customHeight="1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spans="2:11" ht="45" customHeight="1">
      <c r="B163" s="280"/>
      <c r="C163" s="403" t="s">
        <v>704</v>
      </c>
      <c r="D163" s="403"/>
      <c r="E163" s="403"/>
      <c r="F163" s="403"/>
      <c r="G163" s="403"/>
      <c r="H163" s="403"/>
      <c r="I163" s="403"/>
      <c r="J163" s="403"/>
      <c r="K163" s="281"/>
    </row>
    <row r="164" spans="2:11" ht="17.25" customHeight="1">
      <c r="B164" s="280"/>
      <c r="C164" s="301" t="s">
        <v>633</v>
      </c>
      <c r="D164" s="301"/>
      <c r="E164" s="301"/>
      <c r="F164" s="301" t="s">
        <v>634</v>
      </c>
      <c r="G164" s="338"/>
      <c r="H164" s="339" t="s">
        <v>116</v>
      </c>
      <c r="I164" s="339" t="s">
        <v>58</v>
      </c>
      <c r="J164" s="301" t="s">
        <v>635</v>
      </c>
      <c r="K164" s="281"/>
    </row>
    <row r="165" spans="2:11" ht="17.25" customHeight="1">
      <c r="B165" s="282"/>
      <c r="C165" s="303" t="s">
        <v>636</v>
      </c>
      <c r="D165" s="303"/>
      <c r="E165" s="303"/>
      <c r="F165" s="304" t="s">
        <v>637</v>
      </c>
      <c r="G165" s="340"/>
      <c r="H165" s="341"/>
      <c r="I165" s="341"/>
      <c r="J165" s="303" t="s">
        <v>638</v>
      </c>
      <c r="K165" s="283"/>
    </row>
    <row r="166" spans="2:11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spans="2:11" ht="15" customHeight="1">
      <c r="B167" s="309"/>
      <c r="C167" s="289" t="s">
        <v>642</v>
      </c>
      <c r="D167" s="289"/>
      <c r="E167" s="289"/>
      <c r="F167" s="308" t="s">
        <v>639</v>
      </c>
      <c r="G167" s="289"/>
      <c r="H167" s="289" t="s">
        <v>678</v>
      </c>
      <c r="I167" s="289" t="s">
        <v>641</v>
      </c>
      <c r="J167" s="289">
        <v>120</v>
      </c>
      <c r="K167" s="330"/>
    </row>
    <row r="168" spans="2:11" ht="15" customHeight="1">
      <c r="B168" s="309"/>
      <c r="C168" s="289" t="s">
        <v>687</v>
      </c>
      <c r="D168" s="289"/>
      <c r="E168" s="289"/>
      <c r="F168" s="308" t="s">
        <v>639</v>
      </c>
      <c r="G168" s="289"/>
      <c r="H168" s="289" t="s">
        <v>688</v>
      </c>
      <c r="I168" s="289" t="s">
        <v>641</v>
      </c>
      <c r="J168" s="289" t="s">
        <v>689</v>
      </c>
      <c r="K168" s="330"/>
    </row>
    <row r="169" spans="2:11" ht="15" customHeight="1">
      <c r="B169" s="309"/>
      <c r="C169" s="289" t="s">
        <v>588</v>
      </c>
      <c r="D169" s="289"/>
      <c r="E169" s="289"/>
      <c r="F169" s="308" t="s">
        <v>639</v>
      </c>
      <c r="G169" s="289"/>
      <c r="H169" s="289" t="s">
        <v>705</v>
      </c>
      <c r="I169" s="289" t="s">
        <v>641</v>
      </c>
      <c r="J169" s="289" t="s">
        <v>689</v>
      </c>
      <c r="K169" s="330"/>
    </row>
    <row r="170" spans="2:11" ht="15" customHeight="1">
      <c r="B170" s="309"/>
      <c r="C170" s="289" t="s">
        <v>644</v>
      </c>
      <c r="D170" s="289"/>
      <c r="E170" s="289"/>
      <c r="F170" s="308" t="s">
        <v>645</v>
      </c>
      <c r="G170" s="289"/>
      <c r="H170" s="289" t="s">
        <v>705</v>
      </c>
      <c r="I170" s="289" t="s">
        <v>641</v>
      </c>
      <c r="J170" s="289">
        <v>50</v>
      </c>
      <c r="K170" s="330"/>
    </row>
    <row r="171" spans="2:11" ht="15" customHeight="1">
      <c r="B171" s="309"/>
      <c r="C171" s="289" t="s">
        <v>647</v>
      </c>
      <c r="D171" s="289"/>
      <c r="E171" s="289"/>
      <c r="F171" s="308" t="s">
        <v>639</v>
      </c>
      <c r="G171" s="289"/>
      <c r="H171" s="289" t="s">
        <v>705</v>
      </c>
      <c r="I171" s="289" t="s">
        <v>649</v>
      </c>
      <c r="J171" s="289"/>
      <c r="K171" s="330"/>
    </row>
    <row r="172" spans="2:11" ht="15" customHeight="1">
      <c r="B172" s="309"/>
      <c r="C172" s="289" t="s">
        <v>658</v>
      </c>
      <c r="D172" s="289"/>
      <c r="E172" s="289"/>
      <c r="F172" s="308" t="s">
        <v>645</v>
      </c>
      <c r="G172" s="289"/>
      <c r="H172" s="289" t="s">
        <v>705</v>
      </c>
      <c r="I172" s="289" t="s">
        <v>641</v>
      </c>
      <c r="J172" s="289">
        <v>50</v>
      </c>
      <c r="K172" s="330"/>
    </row>
    <row r="173" spans="2:11" ht="15" customHeight="1">
      <c r="B173" s="309"/>
      <c r="C173" s="289" t="s">
        <v>666</v>
      </c>
      <c r="D173" s="289"/>
      <c r="E173" s="289"/>
      <c r="F173" s="308" t="s">
        <v>645</v>
      </c>
      <c r="G173" s="289"/>
      <c r="H173" s="289" t="s">
        <v>705</v>
      </c>
      <c r="I173" s="289" t="s">
        <v>641</v>
      </c>
      <c r="J173" s="289">
        <v>50</v>
      </c>
      <c r="K173" s="330"/>
    </row>
    <row r="174" spans="2:11" ht="15" customHeight="1">
      <c r="B174" s="309"/>
      <c r="C174" s="289" t="s">
        <v>664</v>
      </c>
      <c r="D174" s="289"/>
      <c r="E174" s="289"/>
      <c r="F174" s="308" t="s">
        <v>645</v>
      </c>
      <c r="G174" s="289"/>
      <c r="H174" s="289" t="s">
        <v>705</v>
      </c>
      <c r="I174" s="289" t="s">
        <v>641</v>
      </c>
      <c r="J174" s="289">
        <v>50</v>
      </c>
      <c r="K174" s="330"/>
    </row>
    <row r="175" spans="2:11" ht="15" customHeight="1">
      <c r="B175" s="309"/>
      <c r="C175" s="289" t="s">
        <v>115</v>
      </c>
      <c r="D175" s="289"/>
      <c r="E175" s="289"/>
      <c r="F175" s="308" t="s">
        <v>639</v>
      </c>
      <c r="G175" s="289"/>
      <c r="H175" s="289" t="s">
        <v>706</v>
      </c>
      <c r="I175" s="289" t="s">
        <v>707</v>
      </c>
      <c r="J175" s="289"/>
      <c r="K175" s="330"/>
    </row>
    <row r="176" spans="2:11" ht="15" customHeight="1">
      <c r="B176" s="309"/>
      <c r="C176" s="289" t="s">
        <v>58</v>
      </c>
      <c r="D176" s="289"/>
      <c r="E176" s="289"/>
      <c r="F176" s="308" t="s">
        <v>639</v>
      </c>
      <c r="G176" s="289"/>
      <c r="H176" s="289" t="s">
        <v>708</v>
      </c>
      <c r="I176" s="289" t="s">
        <v>709</v>
      </c>
      <c r="J176" s="289">
        <v>1</v>
      </c>
      <c r="K176" s="330"/>
    </row>
    <row r="177" spans="2:11" ht="15" customHeight="1">
      <c r="B177" s="309"/>
      <c r="C177" s="289" t="s">
        <v>54</v>
      </c>
      <c r="D177" s="289"/>
      <c r="E177" s="289"/>
      <c r="F177" s="308" t="s">
        <v>639</v>
      </c>
      <c r="G177" s="289"/>
      <c r="H177" s="289" t="s">
        <v>710</v>
      </c>
      <c r="I177" s="289" t="s">
        <v>641</v>
      </c>
      <c r="J177" s="289">
        <v>20</v>
      </c>
      <c r="K177" s="330"/>
    </row>
    <row r="178" spans="2:11" ht="15" customHeight="1">
      <c r="B178" s="309"/>
      <c r="C178" s="289" t="s">
        <v>116</v>
      </c>
      <c r="D178" s="289"/>
      <c r="E178" s="289"/>
      <c r="F178" s="308" t="s">
        <v>639</v>
      </c>
      <c r="G178" s="289"/>
      <c r="H178" s="289" t="s">
        <v>711</v>
      </c>
      <c r="I178" s="289" t="s">
        <v>641</v>
      </c>
      <c r="J178" s="289">
        <v>255</v>
      </c>
      <c r="K178" s="330"/>
    </row>
    <row r="179" spans="2:11" ht="15" customHeight="1">
      <c r="B179" s="309"/>
      <c r="C179" s="289" t="s">
        <v>117</v>
      </c>
      <c r="D179" s="289"/>
      <c r="E179" s="289"/>
      <c r="F179" s="308" t="s">
        <v>639</v>
      </c>
      <c r="G179" s="289"/>
      <c r="H179" s="289" t="s">
        <v>604</v>
      </c>
      <c r="I179" s="289" t="s">
        <v>641</v>
      </c>
      <c r="J179" s="289">
        <v>10</v>
      </c>
      <c r="K179" s="330"/>
    </row>
    <row r="180" spans="2:11" ht="15" customHeight="1">
      <c r="B180" s="309"/>
      <c r="C180" s="289" t="s">
        <v>118</v>
      </c>
      <c r="D180" s="289"/>
      <c r="E180" s="289"/>
      <c r="F180" s="308" t="s">
        <v>639</v>
      </c>
      <c r="G180" s="289"/>
      <c r="H180" s="289" t="s">
        <v>712</v>
      </c>
      <c r="I180" s="289" t="s">
        <v>673</v>
      </c>
      <c r="J180" s="289"/>
      <c r="K180" s="330"/>
    </row>
    <row r="181" spans="2:11" ht="15" customHeight="1">
      <c r="B181" s="309"/>
      <c r="C181" s="289" t="s">
        <v>713</v>
      </c>
      <c r="D181" s="289"/>
      <c r="E181" s="289"/>
      <c r="F181" s="308" t="s">
        <v>639</v>
      </c>
      <c r="G181" s="289"/>
      <c r="H181" s="289" t="s">
        <v>714</v>
      </c>
      <c r="I181" s="289" t="s">
        <v>673</v>
      </c>
      <c r="J181" s="289"/>
      <c r="K181" s="330"/>
    </row>
    <row r="182" spans="2:11" ht="15" customHeight="1">
      <c r="B182" s="309"/>
      <c r="C182" s="289" t="s">
        <v>702</v>
      </c>
      <c r="D182" s="289"/>
      <c r="E182" s="289"/>
      <c r="F182" s="308" t="s">
        <v>639</v>
      </c>
      <c r="G182" s="289"/>
      <c r="H182" s="289" t="s">
        <v>715</v>
      </c>
      <c r="I182" s="289" t="s">
        <v>673</v>
      </c>
      <c r="J182" s="289"/>
      <c r="K182" s="330"/>
    </row>
    <row r="183" spans="2:11" ht="15" customHeight="1">
      <c r="B183" s="309"/>
      <c r="C183" s="289" t="s">
        <v>120</v>
      </c>
      <c r="D183" s="289"/>
      <c r="E183" s="289"/>
      <c r="F183" s="308" t="s">
        <v>645</v>
      </c>
      <c r="G183" s="289"/>
      <c r="H183" s="289" t="s">
        <v>716</v>
      </c>
      <c r="I183" s="289" t="s">
        <v>641</v>
      </c>
      <c r="J183" s="289">
        <v>50</v>
      </c>
      <c r="K183" s="330"/>
    </row>
    <row r="184" spans="2:11" ht="15" customHeight="1">
      <c r="B184" s="309"/>
      <c r="C184" s="289" t="s">
        <v>717</v>
      </c>
      <c r="D184" s="289"/>
      <c r="E184" s="289"/>
      <c r="F184" s="308" t="s">
        <v>645</v>
      </c>
      <c r="G184" s="289"/>
      <c r="H184" s="289" t="s">
        <v>718</v>
      </c>
      <c r="I184" s="289" t="s">
        <v>719</v>
      </c>
      <c r="J184" s="289"/>
      <c r="K184" s="330"/>
    </row>
    <row r="185" spans="2:11" ht="15" customHeight="1">
      <c r="B185" s="309"/>
      <c r="C185" s="289" t="s">
        <v>720</v>
      </c>
      <c r="D185" s="289"/>
      <c r="E185" s="289"/>
      <c r="F185" s="308" t="s">
        <v>645</v>
      </c>
      <c r="G185" s="289"/>
      <c r="H185" s="289" t="s">
        <v>721</v>
      </c>
      <c r="I185" s="289" t="s">
        <v>719</v>
      </c>
      <c r="J185" s="289"/>
      <c r="K185" s="330"/>
    </row>
    <row r="186" spans="2:11" ht="15" customHeight="1">
      <c r="B186" s="309"/>
      <c r="C186" s="289" t="s">
        <v>722</v>
      </c>
      <c r="D186" s="289"/>
      <c r="E186" s="289"/>
      <c r="F186" s="308" t="s">
        <v>645</v>
      </c>
      <c r="G186" s="289"/>
      <c r="H186" s="289" t="s">
        <v>723</v>
      </c>
      <c r="I186" s="289" t="s">
        <v>719</v>
      </c>
      <c r="J186" s="289"/>
      <c r="K186" s="330"/>
    </row>
    <row r="187" spans="2:11" ht="15" customHeight="1">
      <c r="B187" s="309"/>
      <c r="C187" s="342" t="s">
        <v>724</v>
      </c>
      <c r="D187" s="289"/>
      <c r="E187" s="289"/>
      <c r="F187" s="308" t="s">
        <v>645</v>
      </c>
      <c r="G187" s="289"/>
      <c r="H187" s="289" t="s">
        <v>725</v>
      </c>
      <c r="I187" s="289" t="s">
        <v>726</v>
      </c>
      <c r="J187" s="343" t="s">
        <v>727</v>
      </c>
      <c r="K187" s="330"/>
    </row>
    <row r="188" spans="2:11" ht="15" customHeight="1">
      <c r="B188" s="309"/>
      <c r="C188" s="294" t="s">
        <v>43</v>
      </c>
      <c r="D188" s="289"/>
      <c r="E188" s="289"/>
      <c r="F188" s="308" t="s">
        <v>639</v>
      </c>
      <c r="G188" s="289"/>
      <c r="H188" s="285" t="s">
        <v>728</v>
      </c>
      <c r="I188" s="289" t="s">
        <v>729</v>
      </c>
      <c r="J188" s="289"/>
      <c r="K188" s="330"/>
    </row>
    <row r="189" spans="2:11" ht="15" customHeight="1">
      <c r="B189" s="309"/>
      <c r="C189" s="294" t="s">
        <v>730</v>
      </c>
      <c r="D189" s="289"/>
      <c r="E189" s="289"/>
      <c r="F189" s="308" t="s">
        <v>639</v>
      </c>
      <c r="G189" s="289"/>
      <c r="H189" s="289" t="s">
        <v>731</v>
      </c>
      <c r="I189" s="289" t="s">
        <v>673</v>
      </c>
      <c r="J189" s="289"/>
      <c r="K189" s="330"/>
    </row>
    <row r="190" spans="2:11" ht="15" customHeight="1">
      <c r="B190" s="309"/>
      <c r="C190" s="294" t="s">
        <v>732</v>
      </c>
      <c r="D190" s="289"/>
      <c r="E190" s="289"/>
      <c r="F190" s="308" t="s">
        <v>639</v>
      </c>
      <c r="G190" s="289"/>
      <c r="H190" s="289" t="s">
        <v>733</v>
      </c>
      <c r="I190" s="289" t="s">
        <v>673</v>
      </c>
      <c r="J190" s="289"/>
      <c r="K190" s="330"/>
    </row>
    <row r="191" spans="2:11" ht="15" customHeight="1">
      <c r="B191" s="309"/>
      <c r="C191" s="294" t="s">
        <v>734</v>
      </c>
      <c r="D191" s="289"/>
      <c r="E191" s="289"/>
      <c r="F191" s="308" t="s">
        <v>645</v>
      </c>
      <c r="G191" s="289"/>
      <c r="H191" s="289" t="s">
        <v>735</v>
      </c>
      <c r="I191" s="289" t="s">
        <v>673</v>
      </c>
      <c r="J191" s="289"/>
      <c r="K191" s="330"/>
    </row>
    <row r="192" spans="2:11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spans="2:11" ht="18.75" customHeight="1">
      <c r="B193" s="285"/>
      <c r="C193" s="289"/>
      <c r="D193" s="289"/>
      <c r="E193" s="289"/>
      <c r="F193" s="308"/>
      <c r="G193" s="289"/>
      <c r="H193" s="289"/>
      <c r="I193" s="289"/>
      <c r="J193" s="289"/>
      <c r="K193" s="285"/>
    </row>
    <row r="194" spans="2:11" ht="18.75" customHeight="1">
      <c r="B194" s="285"/>
      <c r="C194" s="289"/>
      <c r="D194" s="289"/>
      <c r="E194" s="289"/>
      <c r="F194" s="308"/>
      <c r="G194" s="289"/>
      <c r="H194" s="289"/>
      <c r="I194" s="289"/>
      <c r="J194" s="289"/>
      <c r="K194" s="285"/>
    </row>
    <row r="195" spans="2:11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spans="2:11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spans="2:11" ht="20.6">
      <c r="B197" s="280"/>
      <c r="C197" s="403" t="s">
        <v>736</v>
      </c>
      <c r="D197" s="403"/>
      <c r="E197" s="403"/>
      <c r="F197" s="403"/>
      <c r="G197" s="403"/>
      <c r="H197" s="403"/>
      <c r="I197" s="403"/>
      <c r="J197" s="403"/>
      <c r="K197" s="281"/>
    </row>
    <row r="198" spans="2:11" ht="25.5" customHeight="1">
      <c r="B198" s="280"/>
      <c r="C198" s="345" t="s">
        <v>737</v>
      </c>
      <c r="D198" s="345"/>
      <c r="E198" s="345"/>
      <c r="F198" s="345" t="s">
        <v>738</v>
      </c>
      <c r="G198" s="346"/>
      <c r="H198" s="402" t="s">
        <v>739</v>
      </c>
      <c r="I198" s="402"/>
      <c r="J198" s="402"/>
      <c r="K198" s="281"/>
    </row>
    <row r="199" spans="2:11" ht="5.25" customHeight="1">
      <c r="B199" s="309"/>
      <c r="C199" s="306"/>
      <c r="D199" s="306"/>
      <c r="E199" s="306"/>
      <c r="F199" s="306"/>
      <c r="G199" s="289"/>
      <c r="H199" s="306"/>
      <c r="I199" s="306"/>
      <c r="J199" s="306"/>
      <c r="K199" s="330"/>
    </row>
    <row r="200" spans="2:11" ht="15" customHeight="1">
      <c r="B200" s="309"/>
      <c r="C200" s="289" t="s">
        <v>729</v>
      </c>
      <c r="D200" s="289"/>
      <c r="E200" s="289"/>
      <c r="F200" s="308" t="s">
        <v>44</v>
      </c>
      <c r="G200" s="289"/>
      <c r="H200" s="400" t="s">
        <v>740</v>
      </c>
      <c r="I200" s="400"/>
      <c r="J200" s="400"/>
      <c r="K200" s="330"/>
    </row>
    <row r="201" spans="2:11" ht="15" customHeight="1">
      <c r="B201" s="309"/>
      <c r="C201" s="315"/>
      <c r="D201" s="289"/>
      <c r="E201" s="289"/>
      <c r="F201" s="308" t="s">
        <v>45</v>
      </c>
      <c r="G201" s="289"/>
      <c r="H201" s="400" t="s">
        <v>741</v>
      </c>
      <c r="I201" s="400"/>
      <c r="J201" s="400"/>
      <c r="K201" s="330"/>
    </row>
    <row r="202" spans="2:11" ht="15" customHeight="1">
      <c r="B202" s="309"/>
      <c r="C202" s="315"/>
      <c r="D202" s="289"/>
      <c r="E202" s="289"/>
      <c r="F202" s="308" t="s">
        <v>48</v>
      </c>
      <c r="G202" s="289"/>
      <c r="H202" s="400" t="s">
        <v>742</v>
      </c>
      <c r="I202" s="400"/>
      <c r="J202" s="400"/>
      <c r="K202" s="330"/>
    </row>
    <row r="203" spans="2:11" ht="15" customHeight="1">
      <c r="B203" s="309"/>
      <c r="C203" s="289"/>
      <c r="D203" s="289"/>
      <c r="E203" s="289"/>
      <c r="F203" s="308" t="s">
        <v>46</v>
      </c>
      <c r="G203" s="289"/>
      <c r="H203" s="400" t="s">
        <v>743</v>
      </c>
      <c r="I203" s="400"/>
      <c r="J203" s="400"/>
      <c r="K203" s="330"/>
    </row>
    <row r="204" spans="2:11" ht="15" customHeight="1">
      <c r="B204" s="309"/>
      <c r="C204" s="289"/>
      <c r="D204" s="289"/>
      <c r="E204" s="289"/>
      <c r="F204" s="308" t="s">
        <v>47</v>
      </c>
      <c r="G204" s="289"/>
      <c r="H204" s="400" t="s">
        <v>744</v>
      </c>
      <c r="I204" s="400"/>
      <c r="J204" s="400"/>
      <c r="K204" s="330"/>
    </row>
    <row r="205" spans="2:11" ht="15" customHeight="1">
      <c r="B205" s="309"/>
      <c r="C205" s="289"/>
      <c r="D205" s="289"/>
      <c r="E205" s="289"/>
      <c r="F205" s="308"/>
      <c r="G205" s="289"/>
      <c r="H205" s="289"/>
      <c r="I205" s="289"/>
      <c r="J205" s="289"/>
      <c r="K205" s="330"/>
    </row>
    <row r="206" spans="2:11" ht="15" customHeight="1">
      <c r="B206" s="309"/>
      <c r="C206" s="289" t="s">
        <v>685</v>
      </c>
      <c r="D206" s="289"/>
      <c r="E206" s="289"/>
      <c r="F206" s="308" t="s">
        <v>80</v>
      </c>
      <c r="G206" s="289"/>
      <c r="H206" s="400" t="s">
        <v>745</v>
      </c>
      <c r="I206" s="400"/>
      <c r="J206" s="400"/>
      <c r="K206" s="330"/>
    </row>
    <row r="207" spans="2:11" ht="15" customHeight="1">
      <c r="B207" s="309"/>
      <c r="C207" s="315"/>
      <c r="D207" s="289"/>
      <c r="E207" s="289"/>
      <c r="F207" s="308" t="s">
        <v>582</v>
      </c>
      <c r="G207" s="289"/>
      <c r="H207" s="400" t="s">
        <v>583</v>
      </c>
      <c r="I207" s="400"/>
      <c r="J207" s="400"/>
      <c r="K207" s="330"/>
    </row>
    <row r="208" spans="2:11" ht="15" customHeight="1">
      <c r="B208" s="309"/>
      <c r="C208" s="289"/>
      <c r="D208" s="289"/>
      <c r="E208" s="289"/>
      <c r="F208" s="308" t="s">
        <v>580</v>
      </c>
      <c r="G208" s="289"/>
      <c r="H208" s="400" t="s">
        <v>746</v>
      </c>
      <c r="I208" s="400"/>
      <c r="J208" s="400"/>
      <c r="K208" s="330"/>
    </row>
    <row r="209" spans="2:11" ht="15" customHeight="1">
      <c r="B209" s="347"/>
      <c r="C209" s="315"/>
      <c r="D209" s="315"/>
      <c r="E209" s="315"/>
      <c r="F209" s="308" t="s">
        <v>584</v>
      </c>
      <c r="G209" s="294"/>
      <c r="H209" s="401" t="s">
        <v>585</v>
      </c>
      <c r="I209" s="401"/>
      <c r="J209" s="401"/>
      <c r="K209" s="348"/>
    </row>
    <row r="210" spans="2:11" ht="15" customHeight="1">
      <c r="B210" s="347"/>
      <c r="C210" s="315"/>
      <c r="D210" s="315"/>
      <c r="E210" s="315"/>
      <c r="F210" s="308" t="s">
        <v>586</v>
      </c>
      <c r="G210" s="294"/>
      <c r="H210" s="401" t="s">
        <v>565</v>
      </c>
      <c r="I210" s="401"/>
      <c r="J210" s="401"/>
      <c r="K210" s="348"/>
    </row>
    <row r="211" spans="2:11" ht="15" customHeight="1">
      <c r="B211" s="347"/>
      <c r="C211" s="315"/>
      <c r="D211" s="315"/>
      <c r="E211" s="315"/>
      <c r="F211" s="349"/>
      <c r="G211" s="294"/>
      <c r="H211" s="350"/>
      <c r="I211" s="350"/>
      <c r="J211" s="350"/>
      <c r="K211" s="348"/>
    </row>
    <row r="212" spans="2:11" ht="15" customHeight="1">
      <c r="B212" s="347"/>
      <c r="C212" s="289" t="s">
        <v>709</v>
      </c>
      <c r="D212" s="315"/>
      <c r="E212" s="315"/>
      <c r="F212" s="308">
        <v>1</v>
      </c>
      <c r="G212" s="294"/>
      <c r="H212" s="401" t="s">
        <v>747</v>
      </c>
      <c r="I212" s="401"/>
      <c r="J212" s="401"/>
      <c r="K212" s="348"/>
    </row>
    <row r="213" spans="2:11" ht="15" customHeight="1">
      <c r="B213" s="347"/>
      <c r="C213" s="315"/>
      <c r="D213" s="315"/>
      <c r="E213" s="315"/>
      <c r="F213" s="308">
        <v>2</v>
      </c>
      <c r="G213" s="294"/>
      <c r="H213" s="401" t="s">
        <v>748</v>
      </c>
      <c r="I213" s="401"/>
      <c r="J213" s="401"/>
      <c r="K213" s="348"/>
    </row>
    <row r="214" spans="2:11" ht="15" customHeight="1">
      <c r="B214" s="347"/>
      <c r="C214" s="315"/>
      <c r="D214" s="315"/>
      <c r="E214" s="315"/>
      <c r="F214" s="308">
        <v>3</v>
      </c>
      <c r="G214" s="294"/>
      <c r="H214" s="401" t="s">
        <v>749</v>
      </c>
      <c r="I214" s="401"/>
      <c r="J214" s="401"/>
      <c r="K214" s="348"/>
    </row>
    <row r="215" spans="2:11" ht="15" customHeight="1">
      <c r="B215" s="347"/>
      <c r="C215" s="315"/>
      <c r="D215" s="315"/>
      <c r="E215" s="315"/>
      <c r="F215" s="308">
        <v>4</v>
      </c>
      <c r="G215" s="294"/>
      <c r="H215" s="401" t="s">
        <v>750</v>
      </c>
      <c r="I215" s="401"/>
      <c r="J215" s="401"/>
      <c r="K215" s="348"/>
    </row>
    <row r="216" spans="2:11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algorithmName="SHA-512" hashValue="s3DnBjWt/Rdb7yyBVkKPAdKWCa7raUAwGrZGLQlldnGD9+PcJkobjsRQ3yh9or0/91b5SEeYBTQVWAi44F6SwA==" saltValue="K/QFkGzpWK4uuUvnaEVbG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02122024-03-01 - Nová stř...</vt:lpstr>
      <vt:lpstr>02122024-01-02 - Nová stř...</vt:lpstr>
      <vt:lpstr>Pokyny pro vyplnění</vt:lpstr>
      <vt:lpstr>'02122024-01-02 - Nová stř...'!Názvy_tisku</vt:lpstr>
      <vt:lpstr>'02122024-03-01 - Nová stř...'!Názvy_tisku</vt:lpstr>
      <vt:lpstr>'Rekapitulace stavby'!Názvy_tisku</vt:lpstr>
      <vt:lpstr>'02122024-01-02 - Nová stř...'!Oblast_tisku</vt:lpstr>
      <vt:lpstr>'02122024-03-01 - Nová stř...'!Oblast_tisku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DESKTOP-B7TPK0V\admin</dc:creator>
  <cp:lastModifiedBy>admin</cp:lastModifiedBy>
  <dcterms:created xsi:type="dcterms:W3CDTF">2025-02-19T09:41:26Z</dcterms:created>
  <dcterms:modified xsi:type="dcterms:W3CDTF">2025-02-19T09:41:32Z</dcterms:modified>
</cp:coreProperties>
</file>