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192.168.1.240\ppskania\__Zakázky 2017\52_Sportovní hala Slezská Ostrava\_VŘ\2.kolo\20_19-05-2025\"/>
    </mc:Choice>
  </mc:AlternateContent>
  <xr:revisionPtr revIDLastSave="0" documentId="13_ncr:1_{0D8E0534-C501-4E3C-8E06-2DCF8F40BEDC}" xr6:coauthVersionLast="47" xr6:coauthVersionMax="47" xr10:uidLastSave="{00000000-0000-0000-0000-000000000000}"/>
  <bookViews>
    <workbookView xWindow="24945" yWindow="930" windowWidth="28095" windowHeight="22080" activeTab="3" xr2:uid="{00000000-000D-0000-FFFF-FFFF00000000}"/>
  </bookViews>
  <sheets>
    <sheet name="Krycí list" sheetId="1" r:id="rId1"/>
    <sheet name="Rekapitulace" sheetId="4" r:id="rId2"/>
    <sheet name="PZTS" sheetId="3" r:id="rId3"/>
    <sheet name="SK" sheetId="6" r:id="rId4"/>
    <sheet name="EPS" sheetId="7" r:id="rId5"/>
    <sheet name="OZVUČENÍ" sheetId="8" r:id="rId6"/>
  </sheets>
  <externalReferences>
    <externalReference r:id="rId7"/>
    <externalReference r:id="rId8"/>
  </externalReferences>
  <definedNames>
    <definedName name="_xlnm._FilterDatabase" localSheetId="4" hidden="1">EPS!$A$1:$L$162</definedName>
    <definedName name="_xlnm._FilterDatabase" localSheetId="5" hidden="1">OZVUČENÍ!$A$1:$L$162</definedName>
    <definedName name="_xlnm._FilterDatabase" localSheetId="2" hidden="1">PZTS!$A$1:$L$162</definedName>
    <definedName name="_xlnm._FilterDatabase" localSheetId="3" hidden="1">SK!$A$1:$L$161</definedName>
    <definedName name="cislostavby">'[1]Krycí list'!$A$7</definedName>
    <definedName name="Dodavka">[1]Rekapitulace!$G$20</definedName>
    <definedName name="HSV">[1]Rekapitulace!$E$20</definedName>
    <definedName name="HZS">[1]Rekapitulace!$I$20</definedName>
    <definedName name="Mont">[1]Rekapitulace!$H$20</definedName>
    <definedName name="nazevstavby">'[1]Krycí list'!$C$7</definedName>
    <definedName name="_xlnm.Print_Area" localSheetId="4">EPS!$A$1:$K$162</definedName>
    <definedName name="_xlnm.Print_Area" localSheetId="0">'Krycí list'!$A$1:$G$45</definedName>
    <definedName name="_xlnm.Print_Area" localSheetId="5">OZVUČENÍ!$A$1:$K$162</definedName>
    <definedName name="_xlnm.Print_Area" localSheetId="2">PZTS!$A$1:$K$162</definedName>
    <definedName name="_xlnm.Print_Area" localSheetId="1">Rekapitulace!$B$1:$D$54</definedName>
    <definedName name="_xlnm.Print_Area" localSheetId="3">SK!$A$1:$K$161</definedName>
    <definedName name="PocetMJ">'Krycí list'!$G$6</definedName>
    <definedName name="Projektant">'Krycí list'!$C$8</definedName>
    <definedName name="PSV">[1]Rekapitulace!$F$20</definedName>
    <definedName name="SazbaDPH2">'Krycí list'!$C$32</definedName>
    <definedName name="VRN">[1]Rekapitulace!$H$29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1" i="8" l="1"/>
  <c r="J161" i="8"/>
  <c r="I161" i="8"/>
  <c r="K161" i="8" s="1"/>
  <c r="G161" i="8"/>
  <c r="L160" i="8"/>
  <c r="J160" i="8"/>
  <c r="I160" i="8"/>
  <c r="G160" i="8"/>
  <c r="L159" i="8"/>
  <c r="J159" i="8"/>
  <c r="I159" i="8"/>
  <c r="G159" i="8"/>
  <c r="L158" i="8"/>
  <c r="J158" i="8"/>
  <c r="I158" i="8"/>
  <c r="G158" i="8"/>
  <c r="L157" i="8"/>
  <c r="J157" i="8"/>
  <c r="I157" i="8"/>
  <c r="G157" i="8"/>
  <c r="L156" i="8"/>
  <c r="J156" i="8"/>
  <c r="I156" i="8"/>
  <c r="G156" i="8"/>
  <c r="L155" i="8"/>
  <c r="J155" i="8"/>
  <c r="I155" i="8"/>
  <c r="G155" i="8"/>
  <c r="L154" i="8"/>
  <c r="J154" i="8"/>
  <c r="I154" i="8"/>
  <c r="G154" i="8"/>
  <c r="L153" i="8"/>
  <c r="J153" i="8"/>
  <c r="I153" i="8"/>
  <c r="G153" i="8"/>
  <c r="L152" i="8"/>
  <c r="J152" i="8"/>
  <c r="I152" i="8"/>
  <c r="G152" i="8"/>
  <c r="L151" i="8"/>
  <c r="J151" i="8"/>
  <c r="I151" i="8"/>
  <c r="G151" i="8"/>
  <c r="L150" i="8"/>
  <c r="J150" i="8"/>
  <c r="I150" i="8"/>
  <c r="K150" i="8" s="1"/>
  <c r="G150" i="8"/>
  <c r="A150" i="8"/>
  <c r="B150" i="8" s="1"/>
  <c r="L149" i="8"/>
  <c r="J149" i="8"/>
  <c r="I149" i="8"/>
  <c r="G149" i="8"/>
  <c r="B149" i="8"/>
  <c r="L146" i="8"/>
  <c r="J146" i="8"/>
  <c r="I146" i="8"/>
  <c r="K146" i="8" s="1"/>
  <c r="L145" i="8"/>
  <c r="J145" i="8"/>
  <c r="I145" i="8"/>
  <c r="L144" i="8"/>
  <c r="J144" i="8"/>
  <c r="I144" i="8"/>
  <c r="L143" i="8"/>
  <c r="J143" i="8"/>
  <c r="I143" i="8"/>
  <c r="G143" i="8"/>
  <c r="L142" i="8"/>
  <c r="J142" i="8"/>
  <c r="I142" i="8"/>
  <c r="G142" i="8"/>
  <c r="L141" i="8"/>
  <c r="J141" i="8"/>
  <c r="I141" i="8"/>
  <c r="G141" i="8"/>
  <c r="L140" i="8"/>
  <c r="J140" i="8"/>
  <c r="I140" i="8"/>
  <c r="G140" i="8"/>
  <c r="L139" i="8"/>
  <c r="J139" i="8"/>
  <c r="I139" i="8"/>
  <c r="G139" i="8"/>
  <c r="L138" i="8"/>
  <c r="J138" i="8"/>
  <c r="I138" i="8"/>
  <c r="G138" i="8"/>
  <c r="L137" i="8"/>
  <c r="J137" i="8"/>
  <c r="I137" i="8"/>
  <c r="G137" i="8"/>
  <c r="A137" i="8"/>
  <c r="A138" i="8" s="1"/>
  <c r="L136" i="8"/>
  <c r="J136" i="8"/>
  <c r="K136" i="8" s="1"/>
  <c r="I136" i="8"/>
  <c r="G136" i="8"/>
  <c r="B136" i="8"/>
  <c r="L133" i="8"/>
  <c r="L132" i="8"/>
  <c r="J132" i="8"/>
  <c r="I132" i="8"/>
  <c r="G132" i="8"/>
  <c r="L130" i="8"/>
  <c r="J130" i="8"/>
  <c r="I130" i="8"/>
  <c r="G130" i="8"/>
  <c r="L128" i="8"/>
  <c r="J128" i="8"/>
  <c r="I128" i="8"/>
  <c r="G128" i="8"/>
  <c r="L126" i="8"/>
  <c r="J126" i="8"/>
  <c r="I126" i="8"/>
  <c r="G126" i="8"/>
  <c r="L124" i="8"/>
  <c r="J124" i="8"/>
  <c r="I124" i="8"/>
  <c r="K124" i="8" s="1"/>
  <c r="G124" i="8"/>
  <c r="L122" i="8"/>
  <c r="J122" i="8"/>
  <c r="K122" i="8" s="1"/>
  <c r="I122" i="8"/>
  <c r="G122" i="8"/>
  <c r="L120" i="8"/>
  <c r="J120" i="8"/>
  <c r="I120" i="8"/>
  <c r="G120" i="8"/>
  <c r="L118" i="8"/>
  <c r="J118" i="8"/>
  <c r="I118" i="8"/>
  <c r="G118" i="8"/>
  <c r="L116" i="8"/>
  <c r="J116" i="8"/>
  <c r="I116" i="8"/>
  <c r="G116" i="8"/>
  <c r="L114" i="8"/>
  <c r="J114" i="8"/>
  <c r="I114" i="8"/>
  <c r="G114" i="8"/>
  <c r="L112" i="8"/>
  <c r="J112" i="8"/>
  <c r="I112" i="8"/>
  <c r="G112" i="8"/>
  <c r="L110" i="8"/>
  <c r="J110" i="8"/>
  <c r="I110" i="8"/>
  <c r="G110" i="8"/>
  <c r="L108" i="8"/>
  <c r="J108" i="8"/>
  <c r="I108" i="8"/>
  <c r="G108" i="8"/>
  <c r="L106" i="8"/>
  <c r="J106" i="8"/>
  <c r="I106" i="8"/>
  <c r="G106" i="8"/>
  <c r="L104" i="8"/>
  <c r="J104" i="8"/>
  <c r="I104" i="8"/>
  <c r="G104" i="8"/>
  <c r="A104" i="8"/>
  <c r="A106" i="8" s="1"/>
  <c r="L102" i="8"/>
  <c r="J102" i="8"/>
  <c r="I102" i="8"/>
  <c r="G102" i="8"/>
  <c r="B102" i="8"/>
  <c r="L98" i="8"/>
  <c r="J98" i="8"/>
  <c r="I98" i="8"/>
  <c r="G98" i="8"/>
  <c r="L96" i="8"/>
  <c r="J96" i="8"/>
  <c r="I96" i="8"/>
  <c r="G96" i="8"/>
  <c r="L94" i="8"/>
  <c r="J94" i="8"/>
  <c r="I94" i="8"/>
  <c r="K94" i="8" s="1"/>
  <c r="G94" i="8"/>
  <c r="L92" i="8"/>
  <c r="J92" i="8"/>
  <c r="I92" i="8"/>
  <c r="K92" i="8" s="1"/>
  <c r="G92" i="8"/>
  <c r="L90" i="8"/>
  <c r="J90" i="8"/>
  <c r="I90" i="8"/>
  <c r="G90" i="8"/>
  <c r="L88" i="8"/>
  <c r="J88" i="8"/>
  <c r="I88" i="8"/>
  <c r="G88" i="8"/>
  <c r="L86" i="8"/>
  <c r="J86" i="8"/>
  <c r="I86" i="8"/>
  <c r="G86" i="8"/>
  <c r="L84" i="8"/>
  <c r="J84" i="8"/>
  <c r="I84" i="8"/>
  <c r="K84" i="8" s="1"/>
  <c r="G84" i="8"/>
  <c r="L82" i="8"/>
  <c r="J82" i="8"/>
  <c r="I82" i="8"/>
  <c r="G82" i="8"/>
  <c r="L80" i="8"/>
  <c r="J80" i="8"/>
  <c r="I80" i="8"/>
  <c r="K80" i="8" s="1"/>
  <c r="G80" i="8"/>
  <c r="L78" i="8"/>
  <c r="J78" i="8"/>
  <c r="I78" i="8"/>
  <c r="G78" i="8"/>
  <c r="L76" i="8"/>
  <c r="J76" i="8"/>
  <c r="I76" i="8"/>
  <c r="K76" i="8" s="1"/>
  <c r="G76" i="8"/>
  <c r="L74" i="8"/>
  <c r="J74" i="8"/>
  <c r="I74" i="8"/>
  <c r="K74" i="8" s="1"/>
  <c r="G74" i="8"/>
  <c r="L72" i="8"/>
  <c r="J72" i="8"/>
  <c r="I72" i="8"/>
  <c r="G72" i="8"/>
  <c r="L70" i="8"/>
  <c r="J70" i="8"/>
  <c r="I70" i="8"/>
  <c r="G70" i="8"/>
  <c r="L68" i="8"/>
  <c r="J68" i="8"/>
  <c r="I68" i="8"/>
  <c r="K68" i="8" s="1"/>
  <c r="G68" i="8"/>
  <c r="L66" i="8"/>
  <c r="J66" i="8"/>
  <c r="I66" i="8"/>
  <c r="G66" i="8"/>
  <c r="L64" i="8"/>
  <c r="J64" i="8"/>
  <c r="I64" i="8"/>
  <c r="K64" i="8" s="1"/>
  <c r="G64" i="8"/>
  <c r="L62" i="8"/>
  <c r="J62" i="8"/>
  <c r="I62" i="8"/>
  <c r="G62" i="8"/>
  <c r="L60" i="8"/>
  <c r="J60" i="8"/>
  <c r="I60" i="8"/>
  <c r="G60" i="8"/>
  <c r="L58" i="8"/>
  <c r="J58" i="8"/>
  <c r="I58" i="8"/>
  <c r="G58" i="8"/>
  <c r="L56" i="8"/>
  <c r="J56" i="8"/>
  <c r="I56" i="8"/>
  <c r="G56" i="8"/>
  <c r="L54" i="8"/>
  <c r="J54" i="8"/>
  <c r="I54" i="8"/>
  <c r="G54" i="8"/>
  <c r="L52" i="8"/>
  <c r="J52" i="8"/>
  <c r="I52" i="8"/>
  <c r="K52" i="8" s="1"/>
  <c r="G52" i="8"/>
  <c r="L50" i="8"/>
  <c r="J50" i="8"/>
  <c r="I50" i="8"/>
  <c r="G50" i="8"/>
  <c r="L48" i="8"/>
  <c r="J48" i="8"/>
  <c r="I48" i="8"/>
  <c r="K48" i="8" s="1"/>
  <c r="G48" i="8"/>
  <c r="L46" i="8"/>
  <c r="J46" i="8"/>
  <c r="I46" i="8"/>
  <c r="K46" i="8" s="1"/>
  <c r="G46" i="8"/>
  <c r="L44" i="8"/>
  <c r="J44" i="8"/>
  <c r="I44" i="8"/>
  <c r="K44" i="8" s="1"/>
  <c r="G44" i="8"/>
  <c r="L42" i="8"/>
  <c r="J42" i="8"/>
  <c r="I42" i="8"/>
  <c r="K42" i="8" s="1"/>
  <c r="G42" i="8"/>
  <c r="L40" i="8"/>
  <c r="J40" i="8"/>
  <c r="I40" i="8"/>
  <c r="G40" i="8"/>
  <c r="L38" i="8"/>
  <c r="J38" i="8"/>
  <c r="I38" i="8"/>
  <c r="G38" i="8"/>
  <c r="L36" i="8"/>
  <c r="J36" i="8"/>
  <c r="I36" i="8"/>
  <c r="K36" i="8" s="1"/>
  <c r="G36" i="8"/>
  <c r="L34" i="8"/>
  <c r="J34" i="8"/>
  <c r="I34" i="8"/>
  <c r="G34" i="8"/>
  <c r="L32" i="8"/>
  <c r="J32" i="8"/>
  <c r="I32" i="8"/>
  <c r="G32" i="8"/>
  <c r="L30" i="8"/>
  <c r="J30" i="8"/>
  <c r="I30" i="8"/>
  <c r="K30" i="8" s="1"/>
  <c r="G30" i="8"/>
  <c r="L28" i="8"/>
  <c r="J28" i="8"/>
  <c r="I28" i="8"/>
  <c r="K28" i="8" s="1"/>
  <c r="G28" i="8"/>
  <c r="L26" i="8"/>
  <c r="J26" i="8"/>
  <c r="I26" i="8"/>
  <c r="K26" i="8" s="1"/>
  <c r="G26" i="8"/>
  <c r="L24" i="8"/>
  <c r="J24" i="8"/>
  <c r="I24" i="8"/>
  <c r="G24" i="8"/>
  <c r="L22" i="8"/>
  <c r="J22" i="8"/>
  <c r="I22" i="8"/>
  <c r="G22" i="8"/>
  <c r="L20" i="8"/>
  <c r="J20" i="8"/>
  <c r="I20" i="8"/>
  <c r="G20" i="8"/>
  <c r="L18" i="8"/>
  <c r="J18" i="8"/>
  <c r="I18" i="8"/>
  <c r="G18" i="8"/>
  <c r="L16" i="8"/>
  <c r="J16" i="8"/>
  <c r="I16" i="8"/>
  <c r="G16" i="8"/>
  <c r="L14" i="8"/>
  <c r="J14" i="8"/>
  <c r="I14" i="8"/>
  <c r="G14" i="8"/>
  <c r="L12" i="8"/>
  <c r="J12" i="8"/>
  <c r="I12" i="8"/>
  <c r="G12" i="8"/>
  <c r="A12" i="8"/>
  <c r="A14" i="8" s="1"/>
  <c r="L10" i="8"/>
  <c r="J10" i="8"/>
  <c r="I10" i="8"/>
  <c r="G10" i="8"/>
  <c r="B10" i="8"/>
  <c r="L161" i="7"/>
  <c r="J161" i="7"/>
  <c r="I161" i="7"/>
  <c r="G161" i="7"/>
  <c r="L160" i="7"/>
  <c r="J160" i="7"/>
  <c r="I160" i="7"/>
  <c r="G160" i="7"/>
  <c r="L159" i="7"/>
  <c r="J159" i="7"/>
  <c r="K159" i="7" s="1"/>
  <c r="I159" i="7"/>
  <c r="G159" i="7"/>
  <c r="L158" i="7"/>
  <c r="J158" i="7"/>
  <c r="I158" i="7"/>
  <c r="G158" i="7"/>
  <c r="L157" i="7"/>
  <c r="J157" i="7"/>
  <c r="I157" i="7"/>
  <c r="G157" i="7"/>
  <c r="L156" i="7"/>
  <c r="J156" i="7"/>
  <c r="I156" i="7"/>
  <c r="G156" i="7"/>
  <c r="L155" i="7"/>
  <c r="J155" i="7"/>
  <c r="I155" i="7"/>
  <c r="G155" i="7"/>
  <c r="L154" i="7"/>
  <c r="J154" i="7"/>
  <c r="I154" i="7"/>
  <c r="G154" i="7"/>
  <c r="L153" i="7"/>
  <c r="J153" i="7"/>
  <c r="I153" i="7"/>
  <c r="G153" i="7"/>
  <c r="L152" i="7"/>
  <c r="J152" i="7"/>
  <c r="I152" i="7"/>
  <c r="G152" i="7"/>
  <c r="L151" i="7"/>
  <c r="J151" i="7"/>
  <c r="I151" i="7"/>
  <c r="G151" i="7"/>
  <c r="L150" i="7"/>
  <c r="J150" i="7"/>
  <c r="I150" i="7"/>
  <c r="G150" i="7"/>
  <c r="A150" i="7"/>
  <c r="B150" i="7" s="1"/>
  <c r="L149" i="7"/>
  <c r="J149" i="7"/>
  <c r="I149" i="7"/>
  <c r="G149" i="7"/>
  <c r="B149" i="7"/>
  <c r="L146" i="7"/>
  <c r="J146" i="7"/>
  <c r="I146" i="7"/>
  <c r="L145" i="7"/>
  <c r="J145" i="7"/>
  <c r="I145" i="7"/>
  <c r="K145" i="7" s="1"/>
  <c r="L144" i="7"/>
  <c r="J144" i="7"/>
  <c r="I144" i="7"/>
  <c r="L143" i="7"/>
  <c r="J143" i="7"/>
  <c r="I143" i="7"/>
  <c r="G143" i="7"/>
  <c r="L142" i="7"/>
  <c r="J142" i="7"/>
  <c r="I142" i="7"/>
  <c r="G142" i="7"/>
  <c r="L141" i="7"/>
  <c r="J141" i="7"/>
  <c r="I141" i="7"/>
  <c r="G141" i="7"/>
  <c r="L140" i="7"/>
  <c r="J140" i="7"/>
  <c r="I140" i="7"/>
  <c r="G140" i="7"/>
  <c r="L139" i="7"/>
  <c r="J139" i="7"/>
  <c r="I139" i="7"/>
  <c r="G139" i="7"/>
  <c r="L138" i="7"/>
  <c r="J138" i="7"/>
  <c r="I138" i="7"/>
  <c r="G138" i="7"/>
  <c r="L137" i="7"/>
  <c r="J137" i="7"/>
  <c r="I137" i="7"/>
  <c r="G137" i="7"/>
  <c r="A137" i="7"/>
  <c r="A138" i="7" s="1"/>
  <c r="L136" i="7"/>
  <c r="J136" i="7"/>
  <c r="I136" i="7"/>
  <c r="G136" i="7"/>
  <c r="B136" i="7"/>
  <c r="L133" i="7"/>
  <c r="L132" i="7"/>
  <c r="J132" i="7"/>
  <c r="I132" i="7"/>
  <c r="G132" i="7"/>
  <c r="L130" i="7"/>
  <c r="J130" i="7"/>
  <c r="I130" i="7"/>
  <c r="G130" i="7"/>
  <c r="L128" i="7"/>
  <c r="J128" i="7"/>
  <c r="K128" i="7" s="1"/>
  <c r="I128" i="7"/>
  <c r="G128" i="7"/>
  <c r="L126" i="7"/>
  <c r="J126" i="7"/>
  <c r="I126" i="7"/>
  <c r="G126" i="7"/>
  <c r="L124" i="7"/>
  <c r="J124" i="7"/>
  <c r="I124" i="7"/>
  <c r="G124" i="7"/>
  <c r="L122" i="7"/>
  <c r="J122" i="7"/>
  <c r="I122" i="7"/>
  <c r="G122" i="7"/>
  <c r="L120" i="7"/>
  <c r="J120" i="7"/>
  <c r="I120" i="7"/>
  <c r="G120" i="7"/>
  <c r="L118" i="7"/>
  <c r="J118" i="7"/>
  <c r="I118" i="7"/>
  <c r="G118" i="7"/>
  <c r="L116" i="7"/>
  <c r="J116" i="7"/>
  <c r="I116" i="7"/>
  <c r="G116" i="7"/>
  <c r="L114" i="7"/>
  <c r="J114" i="7"/>
  <c r="I114" i="7"/>
  <c r="G114" i="7"/>
  <c r="L112" i="7"/>
  <c r="J112" i="7"/>
  <c r="I112" i="7"/>
  <c r="G112" i="7"/>
  <c r="L110" i="7"/>
  <c r="J110" i="7"/>
  <c r="I110" i="7"/>
  <c r="G110" i="7"/>
  <c r="L108" i="7"/>
  <c r="J108" i="7"/>
  <c r="I108" i="7"/>
  <c r="G108" i="7"/>
  <c r="L106" i="7"/>
  <c r="J106" i="7"/>
  <c r="I106" i="7"/>
  <c r="G106" i="7"/>
  <c r="L104" i="7"/>
  <c r="J104" i="7"/>
  <c r="I104" i="7"/>
  <c r="G104" i="7"/>
  <c r="A104" i="7"/>
  <c r="B104" i="7" s="1"/>
  <c r="L102" i="7"/>
  <c r="J102" i="7"/>
  <c r="I102" i="7"/>
  <c r="G102" i="7"/>
  <c r="B102" i="7"/>
  <c r="L98" i="7"/>
  <c r="J98" i="7"/>
  <c r="I98" i="7"/>
  <c r="G98" i="7"/>
  <c r="L96" i="7"/>
  <c r="J96" i="7"/>
  <c r="I96" i="7"/>
  <c r="G96" i="7"/>
  <c r="L94" i="7"/>
  <c r="J94" i="7"/>
  <c r="I94" i="7"/>
  <c r="G94" i="7"/>
  <c r="L92" i="7"/>
  <c r="J92" i="7"/>
  <c r="K92" i="7" s="1"/>
  <c r="I92" i="7"/>
  <c r="G92" i="7"/>
  <c r="L90" i="7"/>
  <c r="J90" i="7"/>
  <c r="I90" i="7"/>
  <c r="G90" i="7"/>
  <c r="L88" i="7"/>
  <c r="J88" i="7"/>
  <c r="I88" i="7"/>
  <c r="G88" i="7"/>
  <c r="L86" i="7"/>
  <c r="J86" i="7"/>
  <c r="I86" i="7"/>
  <c r="G86" i="7"/>
  <c r="L84" i="7"/>
  <c r="J84" i="7"/>
  <c r="I84" i="7"/>
  <c r="G84" i="7"/>
  <c r="L82" i="7"/>
  <c r="J82" i="7"/>
  <c r="I82" i="7"/>
  <c r="G82" i="7"/>
  <c r="L80" i="7"/>
  <c r="J80" i="7"/>
  <c r="I80" i="7"/>
  <c r="G80" i="7"/>
  <c r="L78" i="7"/>
  <c r="J78" i="7"/>
  <c r="I78" i="7"/>
  <c r="G78" i="7"/>
  <c r="L76" i="7"/>
  <c r="J76" i="7"/>
  <c r="I76" i="7"/>
  <c r="G76" i="7"/>
  <c r="L74" i="7"/>
  <c r="J74" i="7"/>
  <c r="I74" i="7"/>
  <c r="G74" i="7"/>
  <c r="L72" i="7"/>
  <c r="J72" i="7"/>
  <c r="I72" i="7"/>
  <c r="G72" i="7"/>
  <c r="L70" i="7"/>
  <c r="J70" i="7"/>
  <c r="I70" i="7"/>
  <c r="G70" i="7"/>
  <c r="L68" i="7"/>
  <c r="J68" i="7"/>
  <c r="I68" i="7"/>
  <c r="G68" i="7"/>
  <c r="L66" i="7"/>
  <c r="J66" i="7"/>
  <c r="I66" i="7"/>
  <c r="K66" i="7" s="1"/>
  <c r="G66" i="7"/>
  <c r="L64" i="7"/>
  <c r="J64" i="7"/>
  <c r="I64" i="7"/>
  <c r="G64" i="7"/>
  <c r="L62" i="7"/>
  <c r="J62" i="7"/>
  <c r="I62" i="7"/>
  <c r="G62" i="7"/>
  <c r="L60" i="7"/>
  <c r="J60" i="7"/>
  <c r="I60" i="7"/>
  <c r="G60" i="7"/>
  <c r="L58" i="7"/>
  <c r="J58" i="7"/>
  <c r="I58" i="7"/>
  <c r="G58" i="7"/>
  <c r="L56" i="7"/>
  <c r="J56" i="7"/>
  <c r="I56" i="7"/>
  <c r="G56" i="7"/>
  <c r="L54" i="7"/>
  <c r="J54" i="7"/>
  <c r="I54" i="7"/>
  <c r="K54" i="7" s="1"/>
  <c r="G54" i="7"/>
  <c r="L52" i="7"/>
  <c r="J52" i="7"/>
  <c r="I52" i="7"/>
  <c r="G52" i="7"/>
  <c r="L50" i="7"/>
  <c r="J50" i="7"/>
  <c r="I50" i="7"/>
  <c r="G50" i="7"/>
  <c r="L48" i="7"/>
  <c r="J48" i="7"/>
  <c r="I48" i="7"/>
  <c r="G48" i="7"/>
  <c r="L46" i="7"/>
  <c r="J46" i="7"/>
  <c r="I46" i="7"/>
  <c r="G46" i="7"/>
  <c r="L44" i="7"/>
  <c r="J44" i="7"/>
  <c r="I44" i="7"/>
  <c r="G44" i="7"/>
  <c r="L42" i="7"/>
  <c r="J42" i="7"/>
  <c r="I42" i="7"/>
  <c r="G42" i="7"/>
  <c r="L40" i="7"/>
  <c r="J40" i="7"/>
  <c r="I40" i="7"/>
  <c r="G40" i="7"/>
  <c r="L38" i="7"/>
  <c r="J38" i="7"/>
  <c r="I38" i="7"/>
  <c r="G38" i="7"/>
  <c r="L36" i="7"/>
  <c r="J36" i="7"/>
  <c r="I36" i="7"/>
  <c r="G36" i="7"/>
  <c r="L34" i="7"/>
  <c r="J34" i="7"/>
  <c r="I34" i="7"/>
  <c r="G34" i="7"/>
  <c r="L32" i="7"/>
  <c r="J32" i="7"/>
  <c r="I32" i="7"/>
  <c r="G32" i="7"/>
  <c r="L30" i="7"/>
  <c r="J30" i="7"/>
  <c r="I30" i="7"/>
  <c r="G30" i="7"/>
  <c r="L28" i="7"/>
  <c r="J28" i="7"/>
  <c r="I28" i="7"/>
  <c r="G28" i="7"/>
  <c r="L26" i="7"/>
  <c r="J26" i="7"/>
  <c r="I26" i="7"/>
  <c r="G26" i="7"/>
  <c r="L24" i="7"/>
  <c r="J24" i="7"/>
  <c r="I24" i="7"/>
  <c r="G24" i="7"/>
  <c r="L22" i="7"/>
  <c r="J22" i="7"/>
  <c r="I22" i="7"/>
  <c r="G22" i="7"/>
  <c r="L20" i="7"/>
  <c r="J20" i="7"/>
  <c r="I20" i="7"/>
  <c r="G20" i="7"/>
  <c r="L18" i="7"/>
  <c r="J18" i="7"/>
  <c r="I18" i="7"/>
  <c r="G18" i="7"/>
  <c r="L16" i="7"/>
  <c r="J16" i="7"/>
  <c r="I16" i="7"/>
  <c r="G16" i="7"/>
  <c r="L14" i="7"/>
  <c r="J14" i="7"/>
  <c r="I14" i="7"/>
  <c r="G14" i="7"/>
  <c r="L12" i="7"/>
  <c r="J12" i="7"/>
  <c r="I12" i="7"/>
  <c r="G12" i="7"/>
  <c r="A12" i="7"/>
  <c r="A14" i="7" s="1"/>
  <c r="L10" i="7"/>
  <c r="J10" i="7"/>
  <c r="I10" i="7"/>
  <c r="G10" i="7"/>
  <c r="B10" i="7"/>
  <c r="G140" i="6"/>
  <c r="B14" i="8" l="1"/>
  <c r="A16" i="8"/>
  <c r="A18" i="8" s="1"/>
  <c r="B12" i="8"/>
  <c r="B137" i="8"/>
  <c r="K88" i="8"/>
  <c r="A151" i="8"/>
  <c r="B151" i="8" s="1"/>
  <c r="B12" i="7"/>
  <c r="K50" i="7"/>
  <c r="K62" i="7"/>
  <c r="K74" i="7"/>
  <c r="K98" i="7"/>
  <c r="K72" i="8"/>
  <c r="K128" i="8"/>
  <c r="K141" i="8"/>
  <c r="K152" i="8"/>
  <c r="K46" i="7"/>
  <c r="K58" i="7"/>
  <c r="K70" i="7"/>
  <c r="K94" i="7"/>
  <c r="K154" i="7"/>
  <c r="K56" i="8"/>
  <c r="K153" i="8"/>
  <c r="I135" i="8"/>
  <c r="K139" i="8"/>
  <c r="K160" i="8"/>
  <c r="B138" i="8"/>
  <c r="A139" i="8"/>
  <c r="B139" i="8" s="1"/>
  <c r="K143" i="8"/>
  <c r="K144" i="8"/>
  <c r="K120" i="8"/>
  <c r="K96" i="8"/>
  <c r="K90" i="8"/>
  <c r="K78" i="8"/>
  <c r="K62" i="8"/>
  <c r="K60" i="8"/>
  <c r="K58" i="8"/>
  <c r="K40" i="8"/>
  <c r="K82" i="8"/>
  <c r="K86" i="8"/>
  <c r="K106" i="8"/>
  <c r="K114" i="8"/>
  <c r="K118" i="8"/>
  <c r="K138" i="8"/>
  <c r="K154" i="8"/>
  <c r="K18" i="8"/>
  <c r="K34" i="8"/>
  <c r="K38" i="8"/>
  <c r="K98" i="8"/>
  <c r="B104" i="8"/>
  <c r="K126" i="8"/>
  <c r="K130" i="8"/>
  <c r="K140" i="8"/>
  <c r="K142" i="8"/>
  <c r="K50" i="8"/>
  <c r="K54" i="8"/>
  <c r="K116" i="8"/>
  <c r="K145" i="8"/>
  <c r="A152" i="8"/>
  <c r="K155" i="8"/>
  <c r="K159" i="8"/>
  <c r="K66" i="8"/>
  <c r="K70" i="8"/>
  <c r="K132" i="8"/>
  <c r="K160" i="7"/>
  <c r="K108" i="8"/>
  <c r="K156" i="8"/>
  <c r="J148" i="8"/>
  <c r="J135" i="8"/>
  <c r="K157" i="8"/>
  <c r="K158" i="8"/>
  <c r="I148" i="8"/>
  <c r="K112" i="8"/>
  <c r="J101" i="8"/>
  <c r="C50" i="4" s="1"/>
  <c r="D50" i="4" s="1"/>
  <c r="K110" i="8"/>
  <c r="I101" i="8"/>
  <c r="C48" i="4" s="1"/>
  <c r="D48" i="4" s="1"/>
  <c r="K104" i="8"/>
  <c r="K20" i="8"/>
  <c r="K32" i="8"/>
  <c r="K24" i="8"/>
  <c r="K22" i="8"/>
  <c r="K16" i="8"/>
  <c r="J9" i="8"/>
  <c r="C49" i="4" s="1"/>
  <c r="D49" i="4" s="1"/>
  <c r="K14" i="8"/>
  <c r="K12" i="8"/>
  <c r="K10" i="8"/>
  <c r="K143" i="7"/>
  <c r="K138" i="7"/>
  <c r="K140" i="7"/>
  <c r="K142" i="7"/>
  <c r="K150" i="7"/>
  <c r="K28" i="7"/>
  <c r="K48" i="7"/>
  <c r="K52" i="7"/>
  <c r="K64" i="7"/>
  <c r="K68" i="7"/>
  <c r="K151" i="7"/>
  <c r="K153" i="7"/>
  <c r="K155" i="7"/>
  <c r="K161" i="7"/>
  <c r="B14" i="7"/>
  <c r="A16" i="7"/>
  <c r="A18" i="7" s="1"/>
  <c r="A20" i="7" s="1"/>
  <c r="K132" i="7"/>
  <c r="K152" i="7"/>
  <c r="I148" i="7"/>
  <c r="K158" i="7"/>
  <c r="A106" i="7"/>
  <c r="B106" i="7" s="1"/>
  <c r="K14" i="7"/>
  <c r="K139" i="7"/>
  <c r="K157" i="7"/>
  <c r="K146" i="7"/>
  <c r="K136" i="7"/>
  <c r="K144" i="7"/>
  <c r="K141" i="7"/>
  <c r="K156" i="7"/>
  <c r="J148" i="7"/>
  <c r="K32" i="7"/>
  <c r="K26" i="7"/>
  <c r="K18" i="7"/>
  <c r="B18" i="8"/>
  <c r="A20" i="8"/>
  <c r="B106" i="8"/>
  <c r="A108" i="8"/>
  <c r="I9" i="8"/>
  <c r="B16" i="8"/>
  <c r="K151" i="8"/>
  <c r="K149" i="8"/>
  <c r="K102" i="8"/>
  <c r="K137" i="8"/>
  <c r="A140" i="8"/>
  <c r="K137" i="7"/>
  <c r="I135" i="7"/>
  <c r="K106" i="7"/>
  <c r="K114" i="7"/>
  <c r="K104" i="7"/>
  <c r="K12" i="7"/>
  <c r="K10" i="7"/>
  <c r="K24" i="7"/>
  <c r="K42" i="7"/>
  <c r="K118" i="7"/>
  <c r="K90" i="7"/>
  <c r="K130" i="7"/>
  <c r="K80" i="7"/>
  <c r="K84" i="7"/>
  <c r="K108" i="7"/>
  <c r="K112" i="7"/>
  <c r="K116" i="7"/>
  <c r="K120" i="7"/>
  <c r="K124" i="7"/>
  <c r="I9" i="7"/>
  <c r="C35" i="4" s="1"/>
  <c r="D35" i="4" s="1"/>
  <c r="K60" i="7"/>
  <c r="K72" i="7"/>
  <c r="K122" i="7"/>
  <c r="K126" i="7"/>
  <c r="K40" i="7"/>
  <c r="K44" i="7"/>
  <c r="K56" i="7"/>
  <c r="K110" i="7"/>
  <c r="J9" i="7"/>
  <c r="C37" i="4" s="1"/>
  <c r="D37" i="4" s="1"/>
  <c r="K30" i="7"/>
  <c r="K34" i="7"/>
  <c r="K38" i="7"/>
  <c r="K76" i="7"/>
  <c r="K88" i="7"/>
  <c r="K96" i="7"/>
  <c r="J101" i="7"/>
  <c r="C38" i="4" s="1"/>
  <c r="D38" i="4" s="1"/>
  <c r="I101" i="7"/>
  <c r="C36" i="4" s="1"/>
  <c r="D36" i="4" s="1"/>
  <c r="K16" i="7"/>
  <c r="K20" i="7"/>
  <c r="K78" i="7"/>
  <c r="K82" i="7"/>
  <c r="K86" i="7"/>
  <c r="K36" i="7"/>
  <c r="A139" i="7"/>
  <c r="B138" i="7"/>
  <c r="K22" i="7"/>
  <c r="J135" i="7"/>
  <c r="B137" i="7"/>
  <c r="K149" i="7"/>
  <c r="K102" i="7"/>
  <c r="A151" i="7"/>
  <c r="G143" i="3"/>
  <c r="G142" i="3"/>
  <c r="A108" i="7" l="1"/>
  <c r="B152" i="8"/>
  <c r="A153" i="8"/>
  <c r="K135" i="8"/>
  <c r="C51" i="4" s="1"/>
  <c r="D51" i="4" s="1"/>
  <c r="B18" i="7"/>
  <c r="B16" i="7"/>
  <c r="K101" i="8"/>
  <c r="K9" i="8"/>
  <c r="K5" i="8"/>
  <c r="J5" i="8"/>
  <c r="C47" i="4"/>
  <c r="K148" i="7"/>
  <c r="C40" i="4" s="1"/>
  <c r="D40" i="4" s="1"/>
  <c r="K135" i="7"/>
  <c r="C39" i="4" s="1"/>
  <c r="D39" i="4" s="1"/>
  <c r="B140" i="8"/>
  <c r="A141" i="8"/>
  <c r="B108" i="8"/>
  <c r="A110" i="8"/>
  <c r="K148" i="8"/>
  <c r="C52" i="4" s="1"/>
  <c r="D52" i="4" s="1"/>
  <c r="B20" i="8"/>
  <c r="A22" i="8"/>
  <c r="K101" i="7"/>
  <c r="J5" i="7"/>
  <c r="K9" i="7"/>
  <c r="K5" i="7"/>
  <c r="B151" i="7"/>
  <c r="A152" i="7"/>
  <c r="B108" i="7"/>
  <c r="A110" i="7"/>
  <c r="B20" i="7"/>
  <c r="A22" i="7"/>
  <c r="B139" i="7"/>
  <c r="A140" i="7"/>
  <c r="G74" i="3"/>
  <c r="G72" i="3"/>
  <c r="G70" i="3"/>
  <c r="G68" i="3"/>
  <c r="G66" i="3"/>
  <c r="G64" i="3"/>
  <c r="G62" i="3"/>
  <c r="G60" i="3"/>
  <c r="G78" i="3"/>
  <c r="G76" i="3"/>
  <c r="G58" i="3"/>
  <c r="G56" i="3"/>
  <c r="G54" i="3"/>
  <c r="G52" i="3"/>
  <c r="G50" i="3"/>
  <c r="G48" i="3"/>
  <c r="G46" i="3"/>
  <c r="G44" i="3"/>
  <c r="G42" i="3"/>
  <c r="G40" i="3"/>
  <c r="G38" i="3"/>
  <c r="G36" i="3"/>
  <c r="D41" i="4" l="1"/>
  <c r="B153" i="8"/>
  <c r="A154" i="8"/>
  <c r="J4" i="8"/>
  <c r="C53" i="4"/>
  <c r="D47" i="4"/>
  <c r="D53" i="4" s="1"/>
  <c r="C41" i="4"/>
  <c r="B110" i="8"/>
  <c r="A112" i="8"/>
  <c r="B141" i="8"/>
  <c r="A142" i="8"/>
  <c r="A24" i="8"/>
  <c r="B22" i="8"/>
  <c r="J4" i="7"/>
  <c r="A141" i="7"/>
  <c r="B140" i="7"/>
  <c r="A24" i="7"/>
  <c r="B22" i="7"/>
  <c r="B110" i="7"/>
  <c r="A112" i="7"/>
  <c r="B152" i="7"/>
  <c r="A153" i="7"/>
  <c r="G144" i="3"/>
  <c r="A155" i="8" l="1"/>
  <c r="B154" i="8"/>
  <c r="B24" i="8"/>
  <c r="A26" i="8"/>
  <c r="B112" i="8"/>
  <c r="A114" i="8"/>
  <c r="B142" i="8"/>
  <c r="A143" i="8"/>
  <c r="B153" i="7"/>
  <c r="A154" i="7"/>
  <c r="B112" i="7"/>
  <c r="A114" i="7"/>
  <c r="B24" i="7"/>
  <c r="A26" i="7"/>
  <c r="B141" i="7"/>
  <c r="A142" i="7"/>
  <c r="G152" i="6"/>
  <c r="G157" i="6"/>
  <c r="G156" i="6"/>
  <c r="G155" i="6"/>
  <c r="G154" i="6"/>
  <c r="G153" i="6"/>
  <c r="G151" i="6"/>
  <c r="G137" i="6"/>
  <c r="G138" i="6"/>
  <c r="G139" i="6"/>
  <c r="G141" i="6"/>
  <c r="A156" i="8" l="1"/>
  <c r="B155" i="8"/>
  <c r="B143" i="8"/>
  <c r="A144" i="8"/>
  <c r="B26" i="8"/>
  <c r="A28" i="8"/>
  <c r="B114" i="8"/>
  <c r="A116" i="8"/>
  <c r="B142" i="7"/>
  <c r="A143" i="7"/>
  <c r="A116" i="7"/>
  <c r="B114" i="7"/>
  <c r="A155" i="7"/>
  <c r="B154" i="7"/>
  <c r="B26" i="7"/>
  <c r="A28" i="7"/>
  <c r="L160" i="6"/>
  <c r="J160" i="6"/>
  <c r="I160" i="6"/>
  <c r="G160" i="6"/>
  <c r="L159" i="6"/>
  <c r="J159" i="6"/>
  <c r="I159" i="6"/>
  <c r="G159" i="6"/>
  <c r="L158" i="6"/>
  <c r="J158" i="6"/>
  <c r="I158" i="6"/>
  <c r="G158" i="6"/>
  <c r="L157" i="6"/>
  <c r="J157" i="6"/>
  <c r="I157" i="6"/>
  <c r="L156" i="6"/>
  <c r="J156" i="6"/>
  <c r="I156" i="6"/>
  <c r="L155" i="6"/>
  <c r="J155" i="6"/>
  <c r="I155" i="6"/>
  <c r="L154" i="6"/>
  <c r="J154" i="6"/>
  <c r="I154" i="6"/>
  <c r="L153" i="6"/>
  <c r="J153" i="6"/>
  <c r="I153" i="6"/>
  <c r="L152" i="6"/>
  <c r="J152" i="6"/>
  <c r="I152" i="6"/>
  <c r="L151" i="6"/>
  <c r="J151" i="6"/>
  <c r="I151" i="6"/>
  <c r="L150" i="6"/>
  <c r="J150" i="6"/>
  <c r="I150" i="6"/>
  <c r="G150" i="6"/>
  <c r="L149" i="6"/>
  <c r="J149" i="6"/>
  <c r="I149" i="6"/>
  <c r="G149" i="6"/>
  <c r="A149" i="6"/>
  <c r="B149" i="6" s="1"/>
  <c r="L148" i="6"/>
  <c r="J148" i="6"/>
  <c r="I148" i="6"/>
  <c r="G148" i="6"/>
  <c r="B148" i="6"/>
  <c r="L145" i="6"/>
  <c r="J145" i="6"/>
  <c r="I145" i="6"/>
  <c r="L144" i="6"/>
  <c r="J144" i="6"/>
  <c r="I144" i="6"/>
  <c r="L143" i="6"/>
  <c r="J143" i="6"/>
  <c r="I143" i="6"/>
  <c r="L142" i="6"/>
  <c r="J142" i="6"/>
  <c r="I142" i="6"/>
  <c r="G142" i="6"/>
  <c r="L141" i="6"/>
  <c r="J141" i="6"/>
  <c r="I141" i="6"/>
  <c r="L140" i="6"/>
  <c r="J140" i="6"/>
  <c r="I140" i="6"/>
  <c r="L139" i="6"/>
  <c r="J139" i="6"/>
  <c r="I139" i="6"/>
  <c r="L138" i="6"/>
  <c r="J138" i="6"/>
  <c r="I138" i="6"/>
  <c r="L137" i="6"/>
  <c r="J137" i="6"/>
  <c r="I137" i="6"/>
  <c r="L136" i="6"/>
  <c r="J136" i="6"/>
  <c r="I136" i="6"/>
  <c r="G136" i="6"/>
  <c r="A136" i="6"/>
  <c r="B136" i="6" s="1"/>
  <c r="L135" i="6"/>
  <c r="J135" i="6"/>
  <c r="I135" i="6"/>
  <c r="G135" i="6"/>
  <c r="B135" i="6"/>
  <c r="L132" i="6"/>
  <c r="L131" i="6"/>
  <c r="J131" i="6"/>
  <c r="I131" i="6"/>
  <c r="G131" i="6"/>
  <c r="L129" i="6"/>
  <c r="J129" i="6"/>
  <c r="I129" i="6"/>
  <c r="G129" i="6"/>
  <c r="L127" i="6"/>
  <c r="J127" i="6"/>
  <c r="I127" i="6"/>
  <c r="G127" i="6"/>
  <c r="L125" i="6"/>
  <c r="J125" i="6"/>
  <c r="I125" i="6"/>
  <c r="G125" i="6"/>
  <c r="L123" i="6"/>
  <c r="J123" i="6"/>
  <c r="I123" i="6"/>
  <c r="G123" i="6"/>
  <c r="L121" i="6"/>
  <c r="J121" i="6"/>
  <c r="I121" i="6"/>
  <c r="G121" i="6"/>
  <c r="L119" i="6"/>
  <c r="J119" i="6"/>
  <c r="I119" i="6"/>
  <c r="G119" i="6"/>
  <c r="L117" i="6"/>
  <c r="J117" i="6"/>
  <c r="I117" i="6"/>
  <c r="G117" i="6"/>
  <c r="L115" i="6"/>
  <c r="J115" i="6"/>
  <c r="I115" i="6"/>
  <c r="G115" i="6"/>
  <c r="L113" i="6"/>
  <c r="J113" i="6"/>
  <c r="I113" i="6"/>
  <c r="G113" i="6"/>
  <c r="L111" i="6"/>
  <c r="J111" i="6"/>
  <c r="I111" i="6"/>
  <c r="G111" i="6"/>
  <c r="L109" i="6"/>
  <c r="J109" i="6"/>
  <c r="I109" i="6"/>
  <c r="G109" i="6"/>
  <c r="L107" i="6"/>
  <c r="J107" i="6"/>
  <c r="I107" i="6"/>
  <c r="G107" i="6"/>
  <c r="L105" i="6"/>
  <c r="J105" i="6"/>
  <c r="I105" i="6"/>
  <c r="G105" i="6"/>
  <c r="L103" i="6"/>
  <c r="J103" i="6"/>
  <c r="I103" i="6"/>
  <c r="G103" i="6"/>
  <c r="A103" i="6"/>
  <c r="A105" i="6" s="1"/>
  <c r="L101" i="6"/>
  <c r="J101" i="6"/>
  <c r="I101" i="6"/>
  <c r="G101" i="6"/>
  <c r="B101" i="6"/>
  <c r="L97" i="6"/>
  <c r="J97" i="6"/>
  <c r="I97" i="6"/>
  <c r="G97" i="6"/>
  <c r="L95" i="6"/>
  <c r="J95" i="6"/>
  <c r="I95" i="6"/>
  <c r="G95" i="6"/>
  <c r="L93" i="6"/>
  <c r="J93" i="6"/>
  <c r="I93" i="6"/>
  <c r="G93" i="6"/>
  <c r="L91" i="6"/>
  <c r="J91" i="6"/>
  <c r="I91" i="6"/>
  <c r="G91" i="6"/>
  <c r="L89" i="6"/>
  <c r="J89" i="6"/>
  <c r="I89" i="6"/>
  <c r="G89" i="6"/>
  <c r="L87" i="6"/>
  <c r="J87" i="6"/>
  <c r="I87" i="6"/>
  <c r="G87" i="6"/>
  <c r="L85" i="6"/>
  <c r="J85" i="6"/>
  <c r="I85" i="6"/>
  <c r="G85" i="6"/>
  <c r="L83" i="6"/>
  <c r="J83" i="6"/>
  <c r="I83" i="6"/>
  <c r="G83" i="6"/>
  <c r="L81" i="6"/>
  <c r="J81" i="6"/>
  <c r="I81" i="6"/>
  <c r="G81" i="6"/>
  <c r="L79" i="6"/>
  <c r="J79" i="6"/>
  <c r="I79" i="6"/>
  <c r="G79" i="6"/>
  <c r="L77" i="6"/>
  <c r="J77" i="6"/>
  <c r="I77" i="6"/>
  <c r="G77" i="6"/>
  <c r="L75" i="6"/>
  <c r="J75" i="6"/>
  <c r="I75" i="6"/>
  <c r="G75" i="6"/>
  <c r="L73" i="6"/>
  <c r="J73" i="6"/>
  <c r="I73" i="6"/>
  <c r="G73" i="6"/>
  <c r="L71" i="6"/>
  <c r="J71" i="6"/>
  <c r="I71" i="6"/>
  <c r="G71" i="6"/>
  <c r="L69" i="6"/>
  <c r="J69" i="6"/>
  <c r="I69" i="6"/>
  <c r="G69" i="6"/>
  <c r="L67" i="6"/>
  <c r="J67" i="6"/>
  <c r="I67" i="6"/>
  <c r="G67" i="6"/>
  <c r="L65" i="6"/>
  <c r="J65" i="6"/>
  <c r="I65" i="6"/>
  <c r="G65" i="6"/>
  <c r="L63" i="6"/>
  <c r="J63" i="6"/>
  <c r="I63" i="6"/>
  <c r="G63" i="6"/>
  <c r="L61" i="6"/>
  <c r="J61" i="6"/>
  <c r="I61" i="6"/>
  <c r="G61" i="6"/>
  <c r="L59" i="6"/>
  <c r="J59" i="6"/>
  <c r="I59" i="6"/>
  <c r="G59" i="6"/>
  <c r="L57" i="6"/>
  <c r="J57" i="6"/>
  <c r="I57" i="6"/>
  <c r="G57" i="6"/>
  <c r="L55" i="6"/>
  <c r="J55" i="6"/>
  <c r="I55" i="6"/>
  <c r="G55" i="6"/>
  <c r="L53" i="6"/>
  <c r="J53" i="6"/>
  <c r="I53" i="6"/>
  <c r="G53" i="6"/>
  <c r="L50" i="6"/>
  <c r="J50" i="6"/>
  <c r="I50" i="6"/>
  <c r="G50" i="6"/>
  <c r="L48" i="6"/>
  <c r="J48" i="6"/>
  <c r="I48" i="6"/>
  <c r="G48" i="6"/>
  <c r="L46" i="6"/>
  <c r="J46" i="6"/>
  <c r="I46" i="6"/>
  <c r="G46" i="6"/>
  <c r="L44" i="6"/>
  <c r="J44" i="6"/>
  <c r="I44" i="6"/>
  <c r="G44" i="6"/>
  <c r="L42" i="6"/>
  <c r="J42" i="6"/>
  <c r="I42" i="6"/>
  <c r="G42" i="6"/>
  <c r="L40" i="6"/>
  <c r="J40" i="6"/>
  <c r="I40" i="6"/>
  <c r="G40" i="6"/>
  <c r="L38" i="6"/>
  <c r="J38" i="6"/>
  <c r="I38" i="6"/>
  <c r="G38" i="6"/>
  <c r="L36" i="6"/>
  <c r="J36" i="6"/>
  <c r="I36" i="6"/>
  <c r="G36" i="6"/>
  <c r="L34" i="6"/>
  <c r="J34" i="6"/>
  <c r="I34" i="6"/>
  <c r="G34" i="6"/>
  <c r="L32" i="6"/>
  <c r="J32" i="6"/>
  <c r="I32" i="6"/>
  <c r="G32" i="6"/>
  <c r="L30" i="6"/>
  <c r="J30" i="6"/>
  <c r="I30" i="6"/>
  <c r="G30" i="6"/>
  <c r="L28" i="6"/>
  <c r="J28" i="6"/>
  <c r="I28" i="6"/>
  <c r="G28" i="6"/>
  <c r="L26" i="6"/>
  <c r="J26" i="6"/>
  <c r="I26" i="6"/>
  <c r="G26" i="6"/>
  <c r="L24" i="6"/>
  <c r="J24" i="6"/>
  <c r="I24" i="6"/>
  <c r="G24" i="6"/>
  <c r="L22" i="6"/>
  <c r="J22" i="6"/>
  <c r="I22" i="6"/>
  <c r="G22" i="6"/>
  <c r="L20" i="6"/>
  <c r="J20" i="6"/>
  <c r="I20" i="6"/>
  <c r="G20" i="6"/>
  <c r="L18" i="6"/>
  <c r="J18" i="6"/>
  <c r="I18" i="6"/>
  <c r="G18" i="6"/>
  <c r="L16" i="6"/>
  <c r="J16" i="6"/>
  <c r="I16" i="6"/>
  <c r="G16" i="6"/>
  <c r="L14" i="6"/>
  <c r="J14" i="6"/>
  <c r="I14" i="6"/>
  <c r="G14" i="6"/>
  <c r="L12" i="6"/>
  <c r="J12" i="6"/>
  <c r="I12" i="6"/>
  <c r="G12" i="6"/>
  <c r="A12" i="6"/>
  <c r="A14" i="6" s="1"/>
  <c r="L10" i="6"/>
  <c r="J10" i="6"/>
  <c r="I10" i="6"/>
  <c r="G10" i="6"/>
  <c r="B10" i="6"/>
  <c r="B12" i="6" l="1"/>
  <c r="A157" i="8"/>
  <c r="B156" i="8"/>
  <c r="K129" i="6"/>
  <c r="K159" i="6"/>
  <c r="A118" i="8"/>
  <c r="B116" i="8"/>
  <c r="B28" i="8"/>
  <c r="A30" i="8"/>
  <c r="B144" i="8"/>
  <c r="A145" i="8"/>
  <c r="B143" i="7"/>
  <c r="A144" i="7"/>
  <c r="A30" i="7"/>
  <c r="B28" i="7"/>
  <c r="A156" i="7"/>
  <c r="B155" i="7"/>
  <c r="A118" i="7"/>
  <c r="B116" i="7"/>
  <c r="K73" i="6"/>
  <c r="B103" i="6"/>
  <c r="K75" i="6"/>
  <c r="K95" i="6"/>
  <c r="K145" i="6"/>
  <c r="K113" i="6"/>
  <c r="K67" i="6"/>
  <c r="K53" i="6"/>
  <c r="A137" i="6"/>
  <c r="B137" i="6" s="1"/>
  <c r="K89" i="6"/>
  <c r="K144" i="6"/>
  <c r="K55" i="6"/>
  <c r="K157" i="6"/>
  <c r="K158" i="6"/>
  <c r="K160" i="6"/>
  <c r="K97" i="6"/>
  <c r="K91" i="6"/>
  <c r="K83" i="6"/>
  <c r="K79" i="6"/>
  <c r="K71" i="6"/>
  <c r="K57" i="6"/>
  <c r="B14" i="6"/>
  <c r="A16" i="6"/>
  <c r="B16" i="6" s="1"/>
  <c r="K87" i="6"/>
  <c r="K123" i="6"/>
  <c r="K127" i="6"/>
  <c r="K131" i="6"/>
  <c r="K69" i="6"/>
  <c r="K143" i="6"/>
  <c r="K151" i="6"/>
  <c r="K20" i="6"/>
  <c r="K93" i="6"/>
  <c r="K121" i="6"/>
  <c r="K48" i="6"/>
  <c r="K149" i="6"/>
  <c r="K154" i="6"/>
  <c r="K140" i="6"/>
  <c r="K142" i="6"/>
  <c r="K50" i="6"/>
  <c r="K36" i="6"/>
  <c r="K152" i="6"/>
  <c r="K141" i="6"/>
  <c r="K34" i="6"/>
  <c r="K32" i="6"/>
  <c r="K150" i="6"/>
  <c r="K105" i="6"/>
  <c r="K26" i="6"/>
  <c r="K18" i="6"/>
  <c r="K16" i="6"/>
  <c r="K12" i="6"/>
  <c r="K10" i="6"/>
  <c r="I147" i="6"/>
  <c r="K148" i="6"/>
  <c r="K153" i="6"/>
  <c r="K155" i="6"/>
  <c r="K156" i="6"/>
  <c r="K135" i="6"/>
  <c r="I134" i="6"/>
  <c r="K139" i="6"/>
  <c r="K136" i="6"/>
  <c r="J134" i="6"/>
  <c r="K138" i="6"/>
  <c r="K119" i="6"/>
  <c r="K107" i="6"/>
  <c r="K111" i="6"/>
  <c r="I100" i="6"/>
  <c r="C24" i="4" s="1"/>
  <c r="D24" i="4" s="1"/>
  <c r="K103" i="6"/>
  <c r="J100" i="6"/>
  <c r="C26" i="4" s="1"/>
  <c r="D26" i="4" s="1"/>
  <c r="K115" i="6"/>
  <c r="K125" i="6"/>
  <c r="K109" i="6"/>
  <c r="K117" i="6"/>
  <c r="K38" i="6"/>
  <c r="K42" i="6"/>
  <c r="K65" i="6"/>
  <c r="K77" i="6"/>
  <c r="K85" i="6"/>
  <c r="K28" i="6"/>
  <c r="K44" i="6"/>
  <c r="K59" i="6"/>
  <c r="I9" i="6"/>
  <c r="C23" i="4" s="1"/>
  <c r="D23" i="4" s="1"/>
  <c r="K63" i="6"/>
  <c r="K81" i="6"/>
  <c r="K24" i="6"/>
  <c r="K46" i="6"/>
  <c r="K22" i="6"/>
  <c r="K40" i="6"/>
  <c r="K61" i="6"/>
  <c r="J9" i="6"/>
  <c r="C25" i="4" s="1"/>
  <c r="D25" i="4" s="1"/>
  <c r="K30" i="6"/>
  <c r="B105" i="6"/>
  <c r="A107" i="6"/>
  <c r="K101" i="6"/>
  <c r="A150" i="6"/>
  <c r="K14" i="6"/>
  <c r="K137" i="6"/>
  <c r="J147" i="6"/>
  <c r="A18" i="6"/>
  <c r="C4" i="4"/>
  <c r="C3" i="4"/>
  <c r="D1" i="8" l="1"/>
  <c r="D1" i="7"/>
  <c r="D2" i="8"/>
  <c r="D2" i="7"/>
  <c r="B157" i="8"/>
  <c r="A158" i="8"/>
  <c r="A146" i="8"/>
  <c r="B146" i="8" s="1"/>
  <c r="B145" i="8"/>
  <c r="A32" i="8"/>
  <c r="B30" i="8"/>
  <c r="A120" i="8"/>
  <c r="B118" i="8"/>
  <c r="B156" i="7"/>
  <c r="A157" i="7"/>
  <c r="A145" i="7"/>
  <c r="B144" i="7"/>
  <c r="B118" i="7"/>
  <c r="A120" i="7"/>
  <c r="A32" i="7"/>
  <c r="B30" i="7"/>
  <c r="A138" i="6"/>
  <c r="D2" i="3"/>
  <c r="D2" i="6"/>
  <c r="D1" i="3"/>
  <c r="D1" i="6"/>
  <c r="K100" i="6"/>
  <c r="K147" i="6"/>
  <c r="C28" i="4" s="1"/>
  <c r="D28" i="4" s="1"/>
  <c r="K134" i="6"/>
  <c r="C27" i="4" s="1"/>
  <c r="D27" i="4" s="1"/>
  <c r="J5" i="6"/>
  <c r="K5" i="6"/>
  <c r="K9" i="6"/>
  <c r="A151" i="6"/>
  <c r="B150" i="6"/>
  <c r="A109" i="6"/>
  <c r="B107" i="6"/>
  <c r="B18" i="6"/>
  <c r="A20" i="6"/>
  <c r="L161" i="3"/>
  <c r="J161" i="3"/>
  <c r="I161" i="3"/>
  <c r="G161" i="3"/>
  <c r="L160" i="3"/>
  <c r="J160" i="3"/>
  <c r="I160" i="3"/>
  <c r="G160" i="3"/>
  <c r="L159" i="3"/>
  <c r="J159" i="3"/>
  <c r="I159" i="3"/>
  <c r="G159" i="3"/>
  <c r="L158" i="3"/>
  <c r="J158" i="3"/>
  <c r="I158" i="3"/>
  <c r="G158" i="3"/>
  <c r="L157" i="3"/>
  <c r="J157" i="3"/>
  <c r="I157" i="3"/>
  <c r="G157" i="3"/>
  <c r="L156" i="3"/>
  <c r="J156" i="3"/>
  <c r="I156" i="3"/>
  <c r="G156" i="3"/>
  <c r="L155" i="3"/>
  <c r="J155" i="3"/>
  <c r="I155" i="3"/>
  <c r="G155" i="3"/>
  <c r="L154" i="3"/>
  <c r="J154" i="3"/>
  <c r="I154" i="3"/>
  <c r="G154" i="3"/>
  <c r="L153" i="3"/>
  <c r="J153" i="3"/>
  <c r="I153" i="3"/>
  <c r="G153" i="3"/>
  <c r="L152" i="3"/>
  <c r="J152" i="3"/>
  <c r="I152" i="3"/>
  <c r="G152" i="3"/>
  <c r="L151" i="3"/>
  <c r="J151" i="3"/>
  <c r="I151" i="3"/>
  <c r="G151" i="3"/>
  <c r="L150" i="3"/>
  <c r="J150" i="3"/>
  <c r="I150" i="3"/>
  <c r="G150" i="3"/>
  <c r="A150" i="3"/>
  <c r="B150" i="3" s="1"/>
  <c r="L149" i="3"/>
  <c r="J149" i="3"/>
  <c r="I149" i="3"/>
  <c r="G149" i="3"/>
  <c r="B149" i="3"/>
  <c r="L146" i="3"/>
  <c r="J146" i="3"/>
  <c r="I146" i="3"/>
  <c r="L145" i="3"/>
  <c r="J145" i="3"/>
  <c r="I145" i="3"/>
  <c r="L144" i="3"/>
  <c r="J144" i="3"/>
  <c r="I144" i="3"/>
  <c r="L143" i="3"/>
  <c r="J143" i="3"/>
  <c r="I143" i="3"/>
  <c r="L142" i="3"/>
  <c r="J142" i="3"/>
  <c r="I142" i="3"/>
  <c r="L141" i="3"/>
  <c r="J141" i="3"/>
  <c r="I141" i="3"/>
  <c r="G141" i="3"/>
  <c r="L140" i="3"/>
  <c r="J140" i="3"/>
  <c r="I140" i="3"/>
  <c r="G140" i="3"/>
  <c r="L139" i="3"/>
  <c r="J139" i="3"/>
  <c r="I139" i="3"/>
  <c r="G139" i="3"/>
  <c r="L138" i="3"/>
  <c r="J138" i="3"/>
  <c r="I138" i="3"/>
  <c r="G138" i="3"/>
  <c r="L137" i="3"/>
  <c r="J137" i="3"/>
  <c r="I137" i="3"/>
  <c r="G137" i="3"/>
  <c r="A137" i="3"/>
  <c r="A138" i="3" s="1"/>
  <c r="L136" i="3"/>
  <c r="J136" i="3"/>
  <c r="I136" i="3"/>
  <c r="G136" i="3"/>
  <c r="B136" i="3"/>
  <c r="L133" i="3"/>
  <c r="L132" i="3"/>
  <c r="J132" i="3"/>
  <c r="I132" i="3"/>
  <c r="G132" i="3"/>
  <c r="L130" i="3"/>
  <c r="J130" i="3"/>
  <c r="I130" i="3"/>
  <c r="G130" i="3"/>
  <c r="L128" i="3"/>
  <c r="J128" i="3"/>
  <c r="I128" i="3"/>
  <c r="G128" i="3"/>
  <c r="L126" i="3"/>
  <c r="J126" i="3"/>
  <c r="I126" i="3"/>
  <c r="G126" i="3"/>
  <c r="L124" i="3"/>
  <c r="J124" i="3"/>
  <c r="I124" i="3"/>
  <c r="G124" i="3"/>
  <c r="L122" i="3"/>
  <c r="J122" i="3"/>
  <c r="I122" i="3"/>
  <c r="G122" i="3"/>
  <c r="L120" i="3"/>
  <c r="J120" i="3"/>
  <c r="I120" i="3"/>
  <c r="G120" i="3"/>
  <c r="L118" i="3"/>
  <c r="J118" i="3"/>
  <c r="I118" i="3"/>
  <c r="G118" i="3"/>
  <c r="L116" i="3"/>
  <c r="J116" i="3"/>
  <c r="I116" i="3"/>
  <c r="G116" i="3"/>
  <c r="L114" i="3"/>
  <c r="J114" i="3"/>
  <c r="I114" i="3"/>
  <c r="G114" i="3"/>
  <c r="L112" i="3"/>
  <c r="J112" i="3"/>
  <c r="I112" i="3"/>
  <c r="G112" i="3"/>
  <c r="L110" i="3"/>
  <c r="J110" i="3"/>
  <c r="I110" i="3"/>
  <c r="G110" i="3"/>
  <c r="L108" i="3"/>
  <c r="J108" i="3"/>
  <c r="I108" i="3"/>
  <c r="G108" i="3"/>
  <c r="L106" i="3"/>
  <c r="J106" i="3"/>
  <c r="I106" i="3"/>
  <c r="G106" i="3"/>
  <c r="L104" i="3"/>
  <c r="J104" i="3"/>
  <c r="I104" i="3"/>
  <c r="G104" i="3"/>
  <c r="A104" i="3"/>
  <c r="B104" i="3" s="1"/>
  <c r="L102" i="3"/>
  <c r="J102" i="3"/>
  <c r="I102" i="3"/>
  <c r="G102" i="3"/>
  <c r="B102" i="3"/>
  <c r="L98" i="3"/>
  <c r="J98" i="3"/>
  <c r="I98" i="3"/>
  <c r="G98" i="3"/>
  <c r="L96" i="3"/>
  <c r="J96" i="3"/>
  <c r="I96" i="3"/>
  <c r="G96" i="3"/>
  <c r="L94" i="3"/>
  <c r="J94" i="3"/>
  <c r="I94" i="3"/>
  <c r="G94" i="3"/>
  <c r="L92" i="3"/>
  <c r="J92" i="3"/>
  <c r="I92" i="3"/>
  <c r="G92" i="3"/>
  <c r="L90" i="3"/>
  <c r="J90" i="3"/>
  <c r="I90" i="3"/>
  <c r="G90" i="3"/>
  <c r="L88" i="3"/>
  <c r="J88" i="3"/>
  <c r="I88" i="3"/>
  <c r="G88" i="3"/>
  <c r="L86" i="3"/>
  <c r="J86" i="3"/>
  <c r="I86" i="3"/>
  <c r="G86" i="3"/>
  <c r="L84" i="3"/>
  <c r="J84" i="3"/>
  <c r="I84" i="3"/>
  <c r="G84" i="3"/>
  <c r="L82" i="3"/>
  <c r="J82" i="3"/>
  <c r="I82" i="3"/>
  <c r="G82" i="3"/>
  <c r="L80" i="3"/>
  <c r="J80" i="3"/>
  <c r="I80" i="3"/>
  <c r="G80" i="3"/>
  <c r="L78" i="3"/>
  <c r="J78" i="3"/>
  <c r="I78" i="3"/>
  <c r="L76" i="3"/>
  <c r="J76" i="3"/>
  <c r="I76" i="3"/>
  <c r="L74" i="3"/>
  <c r="J74" i="3"/>
  <c r="I74" i="3"/>
  <c r="L72" i="3"/>
  <c r="J72" i="3"/>
  <c r="I72" i="3"/>
  <c r="L70" i="3"/>
  <c r="J70" i="3"/>
  <c r="I70" i="3"/>
  <c r="L68" i="3"/>
  <c r="J68" i="3"/>
  <c r="I68" i="3"/>
  <c r="L66" i="3"/>
  <c r="J66" i="3"/>
  <c r="I66" i="3"/>
  <c r="L64" i="3"/>
  <c r="J64" i="3"/>
  <c r="I64" i="3"/>
  <c r="L62" i="3"/>
  <c r="J62" i="3"/>
  <c r="I62" i="3"/>
  <c r="L60" i="3"/>
  <c r="J60" i="3"/>
  <c r="I60" i="3"/>
  <c r="L58" i="3"/>
  <c r="J58" i="3"/>
  <c r="I58" i="3"/>
  <c r="L56" i="3"/>
  <c r="J56" i="3"/>
  <c r="I56" i="3"/>
  <c r="L54" i="3"/>
  <c r="J54" i="3"/>
  <c r="I54" i="3"/>
  <c r="L52" i="3"/>
  <c r="J52" i="3"/>
  <c r="I52" i="3"/>
  <c r="L50" i="3"/>
  <c r="J50" i="3"/>
  <c r="I50" i="3"/>
  <c r="L48" i="3"/>
  <c r="J48" i="3"/>
  <c r="I48" i="3"/>
  <c r="L46" i="3"/>
  <c r="J46" i="3"/>
  <c r="I46" i="3"/>
  <c r="L44" i="3"/>
  <c r="J44" i="3"/>
  <c r="I44" i="3"/>
  <c r="L42" i="3"/>
  <c r="J42" i="3"/>
  <c r="I42" i="3"/>
  <c r="L40" i="3"/>
  <c r="J40" i="3"/>
  <c r="I40" i="3"/>
  <c r="L38" i="3"/>
  <c r="J38" i="3"/>
  <c r="I38" i="3"/>
  <c r="L36" i="3"/>
  <c r="J36" i="3"/>
  <c r="I36" i="3"/>
  <c r="L34" i="3"/>
  <c r="J34" i="3"/>
  <c r="I34" i="3"/>
  <c r="G34" i="3"/>
  <c r="L32" i="3"/>
  <c r="J32" i="3"/>
  <c r="I32" i="3"/>
  <c r="G32" i="3"/>
  <c r="L30" i="3"/>
  <c r="J30" i="3"/>
  <c r="I30" i="3"/>
  <c r="G30" i="3"/>
  <c r="L28" i="3"/>
  <c r="J28" i="3"/>
  <c r="I28" i="3"/>
  <c r="G28" i="3"/>
  <c r="L26" i="3"/>
  <c r="J26" i="3"/>
  <c r="I26" i="3"/>
  <c r="G26" i="3"/>
  <c r="L24" i="3"/>
  <c r="J24" i="3"/>
  <c r="I24" i="3"/>
  <c r="G24" i="3"/>
  <c r="L22" i="3"/>
  <c r="J22" i="3"/>
  <c r="I22" i="3"/>
  <c r="G22" i="3"/>
  <c r="L20" i="3"/>
  <c r="J20" i="3"/>
  <c r="I20" i="3"/>
  <c r="G20" i="3"/>
  <c r="L18" i="3"/>
  <c r="J18" i="3"/>
  <c r="I18" i="3"/>
  <c r="G18" i="3"/>
  <c r="L16" i="3"/>
  <c r="J16" i="3"/>
  <c r="I16" i="3"/>
  <c r="G16" i="3"/>
  <c r="L14" i="3"/>
  <c r="J14" i="3"/>
  <c r="I14" i="3"/>
  <c r="G14" i="3"/>
  <c r="L12" i="3"/>
  <c r="J12" i="3"/>
  <c r="I12" i="3"/>
  <c r="G12" i="3"/>
  <c r="A12" i="3"/>
  <c r="B12" i="3" s="1"/>
  <c r="L10" i="3"/>
  <c r="J10" i="3"/>
  <c r="I10" i="3"/>
  <c r="G10" i="3"/>
  <c r="B10" i="3"/>
  <c r="G23" i="1"/>
  <c r="G18" i="1"/>
  <c r="D18" i="1"/>
  <c r="G17" i="1"/>
  <c r="D17" i="1"/>
  <c r="G16" i="1"/>
  <c r="D16" i="1"/>
  <c r="G15" i="1"/>
  <c r="D15" i="1"/>
  <c r="C9" i="1"/>
  <c r="G7" i="1"/>
  <c r="A159" i="8" l="1"/>
  <c r="B158" i="8"/>
  <c r="B120" i="8"/>
  <c r="A122" i="8"/>
  <c r="A34" i="8"/>
  <c r="B32" i="8"/>
  <c r="A34" i="7"/>
  <c r="B32" i="7"/>
  <c r="A122" i="7"/>
  <c r="B120" i="7"/>
  <c r="A146" i="7"/>
  <c r="B146" i="7" s="1"/>
  <c r="B145" i="7"/>
  <c r="B157" i="7"/>
  <c r="A158" i="7"/>
  <c r="B138" i="6"/>
  <c r="A139" i="6"/>
  <c r="D29" i="4"/>
  <c r="J4" i="6"/>
  <c r="G22" i="1"/>
  <c r="C29" i="4"/>
  <c r="B20" i="6"/>
  <c r="A22" i="6"/>
  <c r="A111" i="6"/>
  <c r="B109" i="6"/>
  <c r="A152" i="6"/>
  <c r="B151" i="6"/>
  <c r="K143" i="3"/>
  <c r="K146" i="3"/>
  <c r="K141" i="3"/>
  <c r="K84" i="3"/>
  <c r="K132" i="3"/>
  <c r="K159" i="3"/>
  <c r="K26" i="3"/>
  <c r="K30" i="3"/>
  <c r="K58" i="3"/>
  <c r="K62" i="3"/>
  <c r="K70" i="3"/>
  <c r="K158" i="3"/>
  <c r="K151" i="3"/>
  <c r="K150" i="3"/>
  <c r="K152" i="3"/>
  <c r="I135" i="3"/>
  <c r="K56" i="3"/>
  <c r="K72" i="3"/>
  <c r="K88" i="3"/>
  <c r="K12" i="3"/>
  <c r="K20" i="3"/>
  <c r="K28" i="3"/>
  <c r="K32" i="3"/>
  <c r="K36" i="3"/>
  <c r="K40" i="3"/>
  <c r="K44" i="3"/>
  <c r="K48" i="3"/>
  <c r="K52" i="3"/>
  <c r="K110" i="3"/>
  <c r="K124" i="3"/>
  <c r="K128" i="3"/>
  <c r="K104" i="3"/>
  <c r="I101" i="3"/>
  <c r="K122" i="3"/>
  <c r="K90" i="3"/>
  <c r="K94" i="3"/>
  <c r="K126" i="3"/>
  <c r="K153" i="3"/>
  <c r="K155" i="3"/>
  <c r="A14" i="3"/>
  <c r="B14" i="3" s="1"/>
  <c r="K24" i="3"/>
  <c r="K64" i="3"/>
  <c r="K68" i="3"/>
  <c r="K108" i="3"/>
  <c r="K112" i="3"/>
  <c r="K116" i="3"/>
  <c r="J9" i="3"/>
  <c r="C11" i="4" s="1"/>
  <c r="K14" i="3"/>
  <c r="K76" i="3"/>
  <c r="K96" i="3"/>
  <c r="K140" i="3"/>
  <c r="B137" i="3"/>
  <c r="K50" i="3"/>
  <c r="K106" i="3"/>
  <c r="K160" i="3"/>
  <c r="K74" i="3"/>
  <c r="K78" i="3"/>
  <c r="K66" i="3"/>
  <c r="I9" i="3"/>
  <c r="K54" i="3"/>
  <c r="J135" i="3"/>
  <c r="J148" i="3"/>
  <c r="J101" i="3"/>
  <c r="A106" i="3"/>
  <c r="B106" i="3" s="1"/>
  <c r="K120" i="3"/>
  <c r="K138" i="3"/>
  <c r="K144" i="3"/>
  <c r="K18" i="3"/>
  <c r="K22" i="3"/>
  <c r="K82" i="3"/>
  <c r="K86" i="3"/>
  <c r="K142" i="3"/>
  <c r="K157" i="3"/>
  <c r="K92" i="3"/>
  <c r="K34" i="3"/>
  <c r="K38" i="3"/>
  <c r="K60" i="3"/>
  <c r="K98" i="3"/>
  <c r="K114" i="3"/>
  <c r="K118" i="3"/>
  <c r="K145" i="3"/>
  <c r="K161" i="3"/>
  <c r="K16" i="3"/>
  <c r="K42" i="3"/>
  <c r="K46" i="3"/>
  <c r="K80" i="3"/>
  <c r="K130" i="3"/>
  <c r="K137" i="3"/>
  <c r="K139" i="3"/>
  <c r="I148" i="3"/>
  <c r="K154" i="3"/>
  <c r="K156" i="3"/>
  <c r="B138" i="3"/>
  <c r="A139" i="3"/>
  <c r="K149" i="3"/>
  <c r="K102" i="3"/>
  <c r="A151" i="3"/>
  <c r="K10" i="3"/>
  <c r="K136" i="3"/>
  <c r="B159" i="8" l="1"/>
  <c r="A160" i="8"/>
  <c r="B122" i="8"/>
  <c r="A124" i="8"/>
  <c r="B34" i="8"/>
  <c r="A36" i="8"/>
  <c r="A36" i="7"/>
  <c r="B34" i="7"/>
  <c r="B158" i="7"/>
  <c r="A159" i="7"/>
  <c r="B122" i="7"/>
  <c r="A124" i="7"/>
  <c r="A140" i="6"/>
  <c r="B139" i="6"/>
  <c r="C12" i="4"/>
  <c r="D12" i="4" s="1"/>
  <c r="A108" i="3"/>
  <c r="B108" i="3" s="1"/>
  <c r="C10" i="4"/>
  <c r="D10" i="4" s="1"/>
  <c r="B152" i="6"/>
  <c r="A153" i="6"/>
  <c r="B111" i="6"/>
  <c r="A113" i="6"/>
  <c r="B22" i="6"/>
  <c r="A24" i="6"/>
  <c r="D11" i="4"/>
  <c r="K5" i="3"/>
  <c r="C9" i="4"/>
  <c r="D9" i="4" s="1"/>
  <c r="F30" i="1" s="1"/>
  <c r="J5" i="3"/>
  <c r="K101" i="3"/>
  <c r="A16" i="3"/>
  <c r="B16" i="3" s="1"/>
  <c r="K148" i="3"/>
  <c r="K135" i="3"/>
  <c r="C13" i="4" s="1"/>
  <c r="K9" i="3"/>
  <c r="B139" i="3"/>
  <c r="A140" i="3"/>
  <c r="B151" i="3"/>
  <c r="A152" i="3"/>
  <c r="B160" i="8" l="1"/>
  <c r="A161" i="8"/>
  <c r="B161" i="8" s="1"/>
  <c r="B36" i="8"/>
  <c r="A38" i="8"/>
  <c r="B124" i="8"/>
  <c r="A126" i="8"/>
  <c r="B124" i="7"/>
  <c r="A126" i="7"/>
  <c r="B159" i="7"/>
  <c r="A160" i="7"/>
  <c r="B36" i="7"/>
  <c r="A38" i="7"/>
  <c r="A141" i="6"/>
  <c r="B140" i="6"/>
  <c r="A110" i="3"/>
  <c r="B110" i="3" s="1"/>
  <c r="F31" i="1"/>
  <c r="C14" i="4"/>
  <c r="D14" i="4" s="1"/>
  <c r="A115" i="6"/>
  <c r="B113" i="6"/>
  <c r="A154" i="6"/>
  <c r="B153" i="6"/>
  <c r="A26" i="6"/>
  <c r="B24" i="6"/>
  <c r="A18" i="3"/>
  <c r="B18" i="3" s="1"/>
  <c r="D13" i="4"/>
  <c r="J4" i="3"/>
  <c r="B140" i="3"/>
  <c r="A141" i="3"/>
  <c r="B152" i="3"/>
  <c r="A153" i="3"/>
  <c r="C15" i="4" l="1"/>
  <c r="F32" i="1"/>
  <c r="B38" i="8"/>
  <c r="A40" i="8"/>
  <c r="A128" i="8"/>
  <c r="B126" i="8"/>
  <c r="B160" i="7"/>
  <c r="A161" i="7"/>
  <c r="B161" i="7" s="1"/>
  <c r="B126" i="7"/>
  <c r="A128" i="7"/>
  <c r="B38" i="7"/>
  <c r="A40" i="7"/>
  <c r="A112" i="3"/>
  <c r="A114" i="3" s="1"/>
  <c r="B141" i="6"/>
  <c r="A142" i="6"/>
  <c r="D15" i="4"/>
  <c r="A117" i="6"/>
  <c r="B115" i="6"/>
  <c r="B26" i="6"/>
  <c r="A28" i="6"/>
  <c r="A155" i="6"/>
  <c r="B154" i="6"/>
  <c r="A20" i="3"/>
  <c r="B20" i="3" s="1"/>
  <c r="B141" i="3"/>
  <c r="A142" i="3"/>
  <c r="A154" i="3"/>
  <c r="B153" i="3"/>
  <c r="F33" i="1" l="1"/>
  <c r="F34" i="1" s="1"/>
  <c r="B40" i="8"/>
  <c r="A42" i="8"/>
  <c r="B128" i="8"/>
  <c r="A130" i="8"/>
  <c r="B128" i="7"/>
  <c r="A130" i="7"/>
  <c r="B40" i="7"/>
  <c r="A42" i="7"/>
  <c r="B112" i="3"/>
  <c r="A143" i="6"/>
  <c r="B142" i="6"/>
  <c r="B155" i="6"/>
  <c r="A156" i="6"/>
  <c r="A30" i="6"/>
  <c r="B28" i="6"/>
  <c r="B117" i="6"/>
  <c r="A119" i="6"/>
  <c r="A22" i="3"/>
  <c r="B22" i="3" s="1"/>
  <c r="B142" i="3"/>
  <c r="A143" i="3"/>
  <c r="A155" i="3"/>
  <c r="B154" i="3"/>
  <c r="A116" i="3"/>
  <c r="B114" i="3"/>
  <c r="A132" i="8" l="1"/>
  <c r="B132" i="8" s="1"/>
  <c r="B130" i="8"/>
  <c r="B42" i="8"/>
  <c r="A44" i="8"/>
  <c r="B42" i="7"/>
  <c r="A44" i="7"/>
  <c r="A132" i="7"/>
  <c r="B132" i="7" s="1"/>
  <c r="B130" i="7"/>
  <c r="A144" i="6"/>
  <c r="B143" i="6"/>
  <c r="B156" i="6"/>
  <c r="A157" i="6"/>
  <c r="B119" i="6"/>
  <c r="A121" i="6"/>
  <c r="A32" i="6"/>
  <c r="B30" i="6"/>
  <c r="A24" i="3"/>
  <c r="A26" i="3" s="1"/>
  <c r="B155" i="3"/>
  <c r="A156" i="3"/>
  <c r="B143" i="3"/>
  <c r="A144" i="3"/>
  <c r="B116" i="3"/>
  <c r="A118" i="3"/>
  <c r="B44" i="8" l="1"/>
  <c r="A46" i="8"/>
  <c r="B44" i="7"/>
  <c r="A46" i="7"/>
  <c r="A145" i="6"/>
  <c r="B145" i="6" s="1"/>
  <c r="B144" i="6"/>
  <c r="B32" i="6"/>
  <c r="A34" i="6"/>
  <c r="B121" i="6"/>
  <c r="A123" i="6"/>
  <c r="B157" i="6"/>
  <c r="A158" i="6"/>
  <c r="B24" i="3"/>
  <c r="A28" i="3"/>
  <c r="B26" i="3"/>
  <c r="A145" i="3"/>
  <c r="B144" i="3"/>
  <c r="B118" i="3"/>
  <c r="A120" i="3"/>
  <c r="B156" i="3"/>
  <c r="A157" i="3"/>
  <c r="A48" i="8" l="1"/>
  <c r="B46" i="8"/>
  <c r="A48" i="7"/>
  <c r="B46" i="7"/>
  <c r="B158" i="6"/>
  <c r="A159" i="6"/>
  <c r="B123" i="6"/>
  <c r="A125" i="6"/>
  <c r="B34" i="6"/>
  <c r="A36" i="6"/>
  <c r="B157" i="3"/>
  <c r="A158" i="3"/>
  <c r="B120" i="3"/>
  <c r="A122" i="3"/>
  <c r="B145" i="3"/>
  <c r="A146" i="3"/>
  <c r="B146" i="3" s="1"/>
  <c r="A30" i="3"/>
  <c r="B28" i="3"/>
  <c r="B48" i="8" l="1"/>
  <c r="A50" i="8"/>
  <c r="A50" i="7"/>
  <c r="B48" i="7"/>
  <c r="A127" i="6"/>
  <c r="B125" i="6"/>
  <c r="A160" i="6"/>
  <c r="B160" i="6" s="1"/>
  <c r="B159" i="6"/>
  <c r="B36" i="6"/>
  <c r="A38" i="6"/>
  <c r="B30" i="3"/>
  <c r="A32" i="3"/>
  <c r="B122" i="3"/>
  <c r="A124" i="3"/>
  <c r="B158" i="3"/>
  <c r="A159" i="3"/>
  <c r="A52" i="8" l="1"/>
  <c r="B50" i="8"/>
  <c r="B50" i="7"/>
  <c r="A52" i="7"/>
  <c r="B127" i="6"/>
  <c r="A129" i="6"/>
  <c r="B38" i="6"/>
  <c r="A40" i="6"/>
  <c r="B159" i="3"/>
  <c r="A160" i="3"/>
  <c r="B124" i="3"/>
  <c r="A126" i="3"/>
  <c r="B32" i="3"/>
  <c r="A34" i="3"/>
  <c r="B52" i="8" l="1"/>
  <c r="A54" i="8"/>
  <c r="B52" i="7"/>
  <c r="A54" i="7"/>
  <c r="A131" i="6"/>
  <c r="B131" i="6" s="1"/>
  <c r="B129" i="6"/>
  <c r="A42" i="6"/>
  <c r="B40" i="6"/>
  <c r="A128" i="3"/>
  <c r="B126" i="3"/>
  <c r="B34" i="3"/>
  <c r="A36" i="3"/>
  <c r="A161" i="3"/>
  <c r="B161" i="3" s="1"/>
  <c r="B160" i="3"/>
  <c r="A56" i="8" l="1"/>
  <c r="B54" i="8"/>
  <c r="A56" i="7"/>
  <c r="B54" i="7"/>
  <c r="B42" i="6"/>
  <c r="A44" i="6"/>
  <c r="B36" i="3"/>
  <c r="A38" i="3"/>
  <c r="A130" i="3"/>
  <c r="B128" i="3"/>
  <c r="B56" i="8" l="1"/>
  <c r="A58" i="8"/>
  <c r="B56" i="7"/>
  <c r="A58" i="7"/>
  <c r="A46" i="6"/>
  <c r="B44" i="6"/>
  <c r="A132" i="3"/>
  <c r="B132" i="3" s="1"/>
  <c r="B130" i="3"/>
  <c r="B38" i="3"/>
  <c r="A40" i="3"/>
  <c r="B58" i="8" l="1"/>
  <c r="A60" i="8"/>
  <c r="B58" i="7"/>
  <c r="A60" i="7"/>
  <c r="A48" i="6"/>
  <c r="B46" i="6"/>
  <c r="A42" i="3"/>
  <c r="B40" i="3"/>
  <c r="B60" i="8" l="1"/>
  <c r="A62" i="8"/>
  <c r="B60" i="7"/>
  <c r="A62" i="7"/>
  <c r="B48" i="6"/>
  <c r="A50" i="6"/>
  <c r="A44" i="3"/>
  <c r="B42" i="3"/>
  <c r="A64" i="8" l="1"/>
  <c r="B62" i="8"/>
  <c r="A64" i="7"/>
  <c r="B62" i="7"/>
  <c r="B50" i="6"/>
  <c r="A46" i="3"/>
  <c r="B44" i="3"/>
  <c r="B64" i="8" l="1"/>
  <c r="A66" i="8"/>
  <c r="A66" i="7"/>
  <c r="B64" i="7"/>
  <c r="B46" i="3"/>
  <c r="A48" i="3"/>
  <c r="B66" i="8" l="1"/>
  <c r="A68" i="8"/>
  <c r="B66" i="7"/>
  <c r="A68" i="7"/>
  <c r="B53" i="6"/>
  <c r="B48" i="3"/>
  <c r="A50" i="3"/>
  <c r="B68" i="8" l="1"/>
  <c r="A70" i="8"/>
  <c r="B68" i="7"/>
  <c r="A70" i="7"/>
  <c r="B55" i="6"/>
  <c r="B50" i="3"/>
  <c r="A52" i="3"/>
  <c r="B70" i="8" l="1"/>
  <c r="A72" i="8"/>
  <c r="A72" i="7"/>
  <c r="B70" i="7"/>
  <c r="B57" i="6"/>
  <c r="B52" i="3"/>
  <c r="A54" i="3"/>
  <c r="B72" i="8" l="1"/>
  <c r="A74" i="8"/>
  <c r="B72" i="7"/>
  <c r="A74" i="7"/>
  <c r="B59" i="6"/>
  <c r="B54" i="3"/>
  <c r="A56" i="3"/>
  <c r="B74" i="8" l="1"/>
  <c r="A76" i="8"/>
  <c r="B74" i="7"/>
  <c r="A76" i="7"/>
  <c r="A63" i="6"/>
  <c r="B61" i="6"/>
  <c r="B56" i="3"/>
  <c r="A58" i="3"/>
  <c r="B76" i="8" l="1"/>
  <c r="A78" i="8"/>
  <c r="B76" i="7"/>
  <c r="A78" i="7"/>
  <c r="B63" i="6"/>
  <c r="A65" i="6"/>
  <c r="A60" i="3"/>
  <c r="B58" i="3"/>
  <c r="A80" i="8" l="1"/>
  <c r="B78" i="8"/>
  <c r="A80" i="7"/>
  <c r="B78" i="7"/>
  <c r="B65" i="6"/>
  <c r="A67" i="6"/>
  <c r="A62" i="3"/>
  <c r="B60" i="3"/>
  <c r="A82" i="8" l="1"/>
  <c r="B80" i="8"/>
  <c r="A82" i="7"/>
  <c r="B80" i="7"/>
  <c r="B67" i="6"/>
  <c r="A69" i="6"/>
  <c r="B62" i="3"/>
  <c r="A64" i="3"/>
  <c r="B82" i="8" l="1"/>
  <c r="A84" i="8"/>
  <c r="A84" i="7"/>
  <c r="B82" i="7"/>
  <c r="B69" i="6"/>
  <c r="A71" i="6"/>
  <c r="B64" i="3"/>
  <c r="A66" i="3"/>
  <c r="B84" i="8" l="1"/>
  <c r="A86" i="8"/>
  <c r="B84" i="7"/>
  <c r="A86" i="7"/>
  <c r="B71" i="6"/>
  <c r="A73" i="6"/>
  <c r="B66" i="3"/>
  <c r="A68" i="3"/>
  <c r="B86" i="8" l="1"/>
  <c r="A88" i="8"/>
  <c r="B86" i="7"/>
  <c r="A88" i="7"/>
  <c r="B73" i="6"/>
  <c r="A75" i="6"/>
  <c r="B68" i="3"/>
  <c r="A70" i="3"/>
  <c r="B88" i="8" l="1"/>
  <c r="A90" i="8"/>
  <c r="B88" i="7"/>
  <c r="A90" i="7"/>
  <c r="A77" i="6"/>
  <c r="B75" i="6"/>
  <c r="B70" i="3"/>
  <c r="A72" i="3"/>
  <c r="B90" i="8" l="1"/>
  <c r="A92" i="8"/>
  <c r="B90" i="7"/>
  <c r="A92" i="7"/>
  <c r="A79" i="6"/>
  <c r="B77" i="6"/>
  <c r="A74" i="3"/>
  <c r="B72" i="3"/>
  <c r="A94" i="8" l="1"/>
  <c r="B92" i="8"/>
  <c r="B92" i="7"/>
  <c r="A94" i="7"/>
  <c r="B79" i="6"/>
  <c r="A81" i="6"/>
  <c r="A76" i="3"/>
  <c r="B74" i="3"/>
  <c r="A96" i="8" l="1"/>
  <c r="B94" i="8"/>
  <c r="A96" i="7"/>
  <c r="B94" i="7"/>
  <c r="B81" i="6"/>
  <c r="A83" i="6"/>
  <c r="A78" i="3"/>
  <c r="B76" i="3"/>
  <c r="A98" i="8" l="1"/>
  <c r="B98" i="8" s="1"/>
  <c r="B96" i="8"/>
  <c r="A98" i="7"/>
  <c r="B98" i="7" s="1"/>
  <c r="B96" i="7"/>
  <c r="B83" i="6"/>
  <c r="A85" i="6"/>
  <c r="B78" i="3"/>
  <c r="A80" i="3"/>
  <c r="B85" i="6" l="1"/>
  <c r="A87" i="6"/>
  <c r="B80" i="3"/>
  <c r="A82" i="3"/>
  <c r="A89" i="6" l="1"/>
  <c r="B87" i="6"/>
  <c r="B82" i="3"/>
  <c r="A84" i="3"/>
  <c r="B89" i="6" l="1"/>
  <c r="A91" i="6"/>
  <c r="B84" i="3"/>
  <c r="A86" i="3"/>
  <c r="A93" i="6" l="1"/>
  <c r="B91" i="6"/>
  <c r="B86" i="3"/>
  <c r="A88" i="3"/>
  <c r="A95" i="6" l="1"/>
  <c r="B93" i="6"/>
  <c r="B88" i="3"/>
  <c r="A90" i="3"/>
  <c r="B95" i="6" l="1"/>
  <c r="A97" i="6"/>
  <c r="B97" i="6" s="1"/>
  <c r="A92" i="3"/>
  <c r="B90" i="3"/>
  <c r="A94" i="3" l="1"/>
  <c r="B92" i="3"/>
  <c r="B94" i="3" l="1"/>
  <c r="A96" i="3"/>
  <c r="B96" i="3" l="1"/>
  <c r="A98" i="3"/>
  <c r="B98" i="3" s="1"/>
</calcChain>
</file>

<file path=xl/sharedStrings.xml><?xml version="1.0" encoding="utf-8"?>
<sst xmlns="http://schemas.openxmlformats.org/spreadsheetml/2006/main" count="1039" uniqueCount="261">
  <si>
    <t>POLOŽKOVÝ ROZPOČET</t>
  </si>
  <si>
    <t>Rozpočet</t>
  </si>
  <si>
    <t xml:space="preserve">JKSO </t>
  </si>
  <si>
    <t>Objekt</t>
  </si>
  <si>
    <t xml:space="preserve">SKP </t>
  </si>
  <si>
    <t>Měrná jednotka</t>
  </si>
  <si>
    <t>Stavba</t>
  </si>
  <si>
    <t>Název stavby</t>
  </si>
  <si>
    <t>Počet jednotek</t>
  </si>
  <si>
    <t>Náklady na m.j.</t>
  </si>
  <si>
    <t>Projektant</t>
  </si>
  <si>
    <t>Michal Raška</t>
  </si>
  <si>
    <t>Typ rozpočtu</t>
  </si>
  <si>
    <t>DPS</t>
  </si>
  <si>
    <t>Zpracovatel projektu</t>
  </si>
  <si>
    <t>Objednatel</t>
  </si>
  <si>
    <t>Dodavatel</t>
  </si>
  <si>
    <t>x</t>
  </si>
  <si>
    <t xml:space="preserve">Zakázkové číslo </t>
  </si>
  <si>
    <t>Rozpočtoval</t>
  </si>
  <si>
    <t>Počet listů</t>
  </si>
  <si>
    <t>ROZPOČTOVÉ NÁKLADY</t>
  </si>
  <si>
    <t>Základní rozpočtové náklady</t>
  </si>
  <si>
    <t>Ostatní rozpočtové náklady</t>
  </si>
  <si>
    <t>Ostatní náklady neuvedené</t>
  </si>
  <si>
    <t>Ostatní náklady celkem</t>
  </si>
  <si>
    <t>Vypracoval</t>
  </si>
  <si>
    <t>Za zhotovitele</t>
  </si>
  <si>
    <t>Za objednatele</t>
  </si>
  <si>
    <t>Jméno :</t>
  </si>
  <si>
    <t>Datum :</t>
  </si>
  <si>
    <t>Podpis :</t>
  </si>
  <si>
    <t>Podpis:</t>
  </si>
  <si>
    <t>Základ pro DPH</t>
  </si>
  <si>
    <t>Materiál</t>
  </si>
  <si>
    <t>DPH</t>
  </si>
  <si>
    <t xml:space="preserve">% </t>
  </si>
  <si>
    <t>Montáž</t>
  </si>
  <si>
    <t>CENA ZA OBJEKT CELKEM</t>
  </si>
  <si>
    <t>Poznámka :</t>
  </si>
  <si>
    <r>
      <t xml:space="preserve"> </t>
    </r>
    <r>
      <rPr>
        <b/>
        <sz val="11"/>
        <color indexed="10"/>
        <rFont val="Arial CE"/>
        <family val="2"/>
        <charset val="238"/>
      </rPr>
      <t xml:space="preserve">Výpis materiálu  obsahuje dodávku základního materiálu pro danou akci. Dodávka akce se předpokládá včetně souvisejícího doplňkového, podružného a montážního materiálu tak, aby celé zřízení bylo funkční a splňovalo všechny předpisy, které se na ně vztahují.
Povinnosti dodavatele stavby je ocenit také chybějící doplňkový materiál, který není součásti základního výpisu materiálu. </t>
    </r>
  </si>
  <si>
    <t>Stavba :</t>
  </si>
  <si>
    <t>Objekt :</t>
  </si>
  <si>
    <t>Dodávka</t>
  </si>
  <si>
    <t xml:space="preserve"> Výpis materiálu  obsahuje dodávku základního materiálu pro danou akci. Dodávka akce se předpokládá včetně souvisejícího doplňkového, podružného a montážního materiálu tak, aby celé zřízení bylo funkční a splňovalo všechny předpisy, které se na ně vztahují.
Povinnosti dodavatele stavby je ocenit také chybějící doplňkový materiál, který není součásti základního výpisu materiálu. 
</t>
  </si>
  <si>
    <t>Rozpočet:</t>
  </si>
  <si>
    <t>Objekt:</t>
  </si>
  <si>
    <t>Pozn.:</t>
  </si>
  <si>
    <t>CENA CELKEM</t>
  </si>
  <si>
    <t>DODÁVKA / MONTÁŽ  -  CENA CELKEM</t>
  </si>
  <si>
    <t>P.č.</t>
  </si>
  <si>
    <t>Číslo položky</t>
  </si>
  <si>
    <t>Název položky</t>
  </si>
  <si>
    <t>MJ</t>
  </si>
  <si>
    <t>Cena za jednotku</t>
  </si>
  <si>
    <t>Množství</t>
  </si>
  <si>
    <t>Cena za položku</t>
  </si>
  <si>
    <t>Celkem</t>
  </si>
  <si>
    <t>Díl:</t>
  </si>
  <si>
    <t>1</t>
  </si>
  <si>
    <t>NZS - Technologie</t>
  </si>
  <si>
    <t>Cena za díl:</t>
  </si>
  <si>
    <t>ks</t>
  </si>
  <si>
    <t>NZS_TS</t>
  </si>
  <si>
    <t>m</t>
  </si>
  <si>
    <t>Přepěťová ochrana s integrovaným odrušovacím VF filtrem pro ochranu řídících systémů MaR, EZS a EPS proti pulsnímu přepětí a VF rušení. Jmenovité napětí 230VAC, zatěžovací proud 6A, montáž na DIN lištu, optická signalizace poruchy.</t>
  </si>
  <si>
    <t>2</t>
  </si>
  <si>
    <t>Kabeláž</t>
  </si>
  <si>
    <t>Bezhalogenové tuhé trubky</t>
  </si>
  <si>
    <t>Lišta bezhalogenová</t>
  </si>
  <si>
    <t>kpl</t>
  </si>
  <si>
    <t>3</t>
  </si>
  <si>
    <t xml:space="preserve">Instalační práce </t>
  </si>
  <si>
    <t>Průrazy stěnou a opětné utěsnění</t>
  </si>
  <si>
    <t>Protipožární  ucpávky, tmel Intumex, Hilti apod.</t>
  </si>
  <si>
    <t>4</t>
  </si>
  <si>
    <t>Ostatní</t>
  </si>
  <si>
    <t>Komplexní zkoušky</t>
  </si>
  <si>
    <t>hod.</t>
  </si>
  <si>
    <t>Příprava na montáž, prověření prostorů instalace, konzultace s uživatelem</t>
  </si>
  <si>
    <t>Práce technika / specialisty - konfigurace / programování systému</t>
  </si>
  <si>
    <t>Souhrnný rozpočet - Rekapitulace</t>
  </si>
  <si>
    <t>Rekapitulace</t>
  </si>
  <si>
    <t>Systém:</t>
  </si>
  <si>
    <t>Popis</t>
  </si>
  <si>
    <t>1. etapa - cena (bez DPH)</t>
  </si>
  <si>
    <t>Cena celkem (bez DPH)</t>
  </si>
  <si>
    <t>Dodávka - technologie</t>
  </si>
  <si>
    <t>Dodávka - instalační materiál</t>
  </si>
  <si>
    <t>Montáž - technologie</t>
  </si>
  <si>
    <t>Montáž - instalační materiál</t>
  </si>
  <si>
    <t>Instalační práce</t>
  </si>
  <si>
    <t>CYA 6 - Drát 6mm, zeleno žlutý</t>
  </si>
  <si>
    <t>kpl.</t>
  </si>
  <si>
    <t>Ostatní stavební přípomoce</t>
  </si>
  <si>
    <t xml:space="preserve">Připojení na napájení 230V do Rnn </t>
  </si>
  <si>
    <t>Měření  kabeláže s protokolem na CD</t>
  </si>
  <si>
    <t>Programování ústředny</t>
  </si>
  <si>
    <t>Dokumentace skutečného provedení</t>
  </si>
  <si>
    <t>Revize</t>
  </si>
  <si>
    <t>Uvedení do provozu (FZ po montáži, proškolení, zkušební provoz)</t>
  </si>
  <si>
    <t>SW práce</t>
  </si>
  <si>
    <t>Finanční rezerva</t>
  </si>
  <si>
    <t>Ústředna PZTS</t>
  </si>
  <si>
    <t>Ovládací a programovací LCD klávesnice, 2 řádkový displej, 16 znaků na řádek, česká verze.</t>
  </si>
  <si>
    <t xml:space="preserve">Koncentrátor 8 zón + 4 PGM výstupy v plastovém krytu se sabotážním kontaktem </t>
  </si>
  <si>
    <t xml:space="preserve">Kombinovaná jednopólová hrubá a jemná přepěťová ochrana pro sdělovací, datová vedení a komunikační rozhraní MaR, EZS a EPS před pulsním přepětím. </t>
  </si>
  <si>
    <t>PZTS</t>
  </si>
  <si>
    <t>PIR detektor se zrcadlovou optikou a dosahem 15m</t>
  </si>
  <si>
    <t>PRESTIGE MR</t>
  </si>
  <si>
    <t>Červené tísňové tlačítko, NO/NC, prolamovací plast</t>
  </si>
  <si>
    <t>CXM/CO/P/R/BB</t>
  </si>
  <si>
    <t>MK7</t>
  </si>
  <si>
    <t>G8P</t>
  </si>
  <si>
    <t>Nezálohovaná plastová vnitřní siréna 110dB/1m s červeným majákem</t>
  </si>
  <si>
    <t>SA913F</t>
  </si>
  <si>
    <t>DA-275 DF 6</t>
  </si>
  <si>
    <t>DM-006/1 R DJ</t>
  </si>
  <si>
    <t>Jistič 6A/B/1</t>
  </si>
  <si>
    <t>BUS2 Way video kit pro 2 účastníky, 2 povrchové dotykové handsfree videotelefony</t>
  </si>
  <si>
    <t>FERMAX1402</t>
  </si>
  <si>
    <t>BUS2 Way, 7"povrchový dotykový handsfree videotelefon V3</t>
  </si>
  <si>
    <t>FERMAX1413</t>
  </si>
  <si>
    <t>El. otvírač - 12Vss/120mA,4mm nastavitelná střelka,krátká lišta, 12 VDC 412</t>
  </si>
  <si>
    <t>FERMAX50/2958</t>
  </si>
  <si>
    <t>Sdělovací nízkofrekvenční kabel stíněný hliníkovou folií, počet vodičů 6, průměr vodičů 0,5 mm, průměr kabelu 4,0 mm, provedení pevné jádro (drát), jednotlivé vodiče jsou barevně odlišeny.</t>
  </si>
  <si>
    <t>W6X22D</t>
  </si>
  <si>
    <t>Napájecí kabel 3x1,5mm</t>
  </si>
  <si>
    <t xml:space="preserve">Kabel UTP </t>
  </si>
  <si>
    <t>Drobný instalační a upevňovací materiál</t>
  </si>
  <si>
    <t>Stojanový rozvaděč 800x1000, 42U</t>
  </si>
  <si>
    <t>19" polička s perforací 1U/750mm, max. nosnost 40kg</t>
  </si>
  <si>
    <t>Rozvodný panel ACAR 5x 230V včetně vany 2U v černé barvě</t>
  </si>
  <si>
    <t>Osvětlovací jednotka 1U halogenová 288 lm</t>
  </si>
  <si>
    <t>19“ horizontální ventilační jednotka 2U se 2 ventilátory, bimetalový termostat</t>
  </si>
  <si>
    <t>19"' vyvazovací panel 1U, 5x háček 60x30mm zacvakávací pro čtvercový otvor 9x9</t>
  </si>
  <si>
    <t>Vyvazovací háček 40x40</t>
  </si>
  <si>
    <t>Zaslepovací jednotka 1U</t>
  </si>
  <si>
    <t>Spojovací materiál sada 4x šroub, podložka, matice M6</t>
  </si>
  <si>
    <t>Sada koleček 2ks s brzdou a 2ks bez brzd</t>
  </si>
  <si>
    <t xml:space="preserve">Modulární neosazený patch panel Solarix 24 portů STP černý 1U SX24M-0-STP-BK
</t>
  </si>
  <si>
    <t>Samořezný keystone CAT6 STP RJ45 SXKJ-6-STP-BK-SA</t>
  </si>
  <si>
    <t>Záložní napájecí zdroj do 19" racku, 2U, výkon 1500 VA, vzdálená správa, 4x IEC 320 C13, inteligentní správa baterií, rozhranní sériové,  USB, LAN a Smart-slot</t>
  </si>
  <si>
    <t>Patch kabel CAT6A SFTP PVC 1,5m</t>
  </si>
  <si>
    <t>Datová zásuvka STP CAT6 2xRJ45 WHkey bílá, vč. rámečku a instalační krabice pro montáž "pod omítku"</t>
  </si>
  <si>
    <t>Datová zásuvka STP CAT6 1xRJ45 WHkey bílá, vč. rámečku a instalační krabice pro montáž "pod omítku"</t>
  </si>
  <si>
    <t>CYA6 ZŽ</t>
  </si>
  <si>
    <t>LHD 20X20HF_HD</t>
  </si>
  <si>
    <t>Ohebná trubka</t>
  </si>
  <si>
    <t>Elektroinstalační PVC kanál</t>
  </si>
  <si>
    <t>Akumulátor 12V/7Ah konektor Faston 187, životnost až 5 let, VdS</t>
  </si>
  <si>
    <t>PS1270 VdS</t>
  </si>
  <si>
    <t>Poplachový zabezpečovací a tísňový systém - PZTS</t>
  </si>
  <si>
    <t>Strukturovaná kabeláž - SK</t>
  </si>
  <si>
    <t>SK</t>
  </si>
  <si>
    <t>SLP</t>
  </si>
  <si>
    <t>WiFi Access point - přenosová rychlost až 1,3 Gbps na 5Ghz a 400 Mbps na 2,4Ghz</t>
  </si>
  <si>
    <t>Switch 24port 10/100/1000, včetně PoE, 19" rackmount</t>
  </si>
  <si>
    <t>Datový twistovaný kabel CAT6 UTP 4x2x0,5</t>
  </si>
  <si>
    <r>
      <t>CAT6 STP LSOHFR B2</t>
    </r>
    <r>
      <rPr>
        <b/>
        <vertAlign val="subscript"/>
        <sz val="7"/>
        <color theme="4" tint="-0.249977111117893"/>
        <rFont val="Arial"/>
        <family val="2"/>
      </rPr>
      <t>ca</t>
    </r>
    <r>
      <rPr>
        <b/>
        <sz val="7"/>
        <color theme="4" tint="-0.249977111117893"/>
        <rFont val="Arial"/>
        <family val="2"/>
      </rPr>
      <t> s1 d1 a1</t>
    </r>
  </si>
  <si>
    <t>GALAXYGD-48</t>
  </si>
  <si>
    <t>Sportovní hala Slezská Ostrava</t>
  </si>
  <si>
    <t>Vybudování sportovní haly Slezská Ostrava</t>
  </si>
  <si>
    <t xml:space="preserve">Statutární město Ostrava, městský obvod Slezská Ostrava
Těšínská 138/35, 710 16 Ostrava 
</t>
  </si>
  <si>
    <t>Detektor tříštění skla s dosahem až 7,6m i pro skla s fóliemi</t>
  </si>
  <si>
    <t>FG1625TAS</t>
  </si>
  <si>
    <t>PIR detektor zrcadlový Premier Elite MR s dlouhým dosahem 30 x 8 m</t>
  </si>
  <si>
    <t>AFK-0006</t>
  </si>
  <si>
    <t>PIR detektor stropní s dosahem průměr až 12m</t>
  </si>
  <si>
    <t>FX360</t>
  </si>
  <si>
    <t>Venkovní siréna</t>
  </si>
  <si>
    <t>WDC-0001</t>
  </si>
  <si>
    <t>Spínaný zdroj 13,8 Vss / 3A v kovovém krytu, AKU max. 7Ah</t>
  </si>
  <si>
    <t>WBXPSU3A12V</t>
  </si>
  <si>
    <t>Lišta hranatá 15x10</t>
  </si>
  <si>
    <t>Lišta hranatá 20x10</t>
  </si>
  <si>
    <t>Elektrická požární signalizace - EPS</t>
  </si>
  <si>
    <t>Ozvučení - ER</t>
  </si>
  <si>
    <t>Analogová ústředna EPS, 2 kruhové linky</t>
  </si>
  <si>
    <t>Algoplus 2</t>
  </si>
  <si>
    <t>Obslužné pole požární ochrany (OPPO) univerzální, 5 tlačítkové</t>
  </si>
  <si>
    <t>MHY912</t>
  </si>
  <si>
    <t>Požární hlásič optický</t>
  </si>
  <si>
    <t>55000-620APO</t>
  </si>
  <si>
    <t>Standardní patice k požírním hlásičům</t>
  </si>
  <si>
    <t>45681-210APO</t>
  </si>
  <si>
    <t>Požární tlačítkový hlásič</t>
  </si>
  <si>
    <t>SA5900-908APO</t>
  </si>
  <si>
    <t>Standardní patice k požárním hlásičům s izolátorem</t>
  </si>
  <si>
    <t>45681-321APO</t>
  </si>
  <si>
    <t>Adresná siréna se světelnou signalizací</t>
  </si>
  <si>
    <t>55000-005APO</t>
  </si>
  <si>
    <t>Požární trezor bez motýlkového zámku, varianta 24V,</t>
  </si>
  <si>
    <t>TREZOR motýlkový 24V</t>
  </si>
  <si>
    <t>Motýl. reg. zámek k motýl. trezoru - Moravskoslezký kraj</t>
  </si>
  <si>
    <t>ZAMEK CISA - 21</t>
  </si>
  <si>
    <t>Přenosové zařízení na pult PCO HZS vč. Montáže a nakonfigurování</t>
  </si>
  <si>
    <t>Jistič 6A</t>
  </si>
  <si>
    <t>Kombinovaná jednopólová hrubá a jemná přepěťová ochrana pro sdělovací, datová vedení a komunikační rozhraní MaR, EZS a EPS před pulsním přepětím. Zatežovací proud 2A.</t>
  </si>
  <si>
    <t>DM-006/1-RS</t>
  </si>
  <si>
    <t>Akumulátor 12V / 9Ah</t>
  </si>
  <si>
    <t>PBQ1290</t>
  </si>
  <si>
    <t>Koppler 3vstupy/3výstupy s izolátorem</t>
  </si>
  <si>
    <t>55000-588APO</t>
  </si>
  <si>
    <t>Mini koppler 1 monitorovací vstup s izolátorem</t>
  </si>
  <si>
    <t>55000-760APO</t>
  </si>
  <si>
    <t>Konvenční lineární kouřový hlásič, odrazná verze, dosah max. 50 m</t>
  </si>
  <si>
    <t>FIRERAY 50R</t>
  </si>
  <si>
    <t>Hnědý stíněný kabel 2x2x0,8 PH120-R dle ZP-27/2008, B2caS1D0 dle PrEN 50399:07</t>
  </si>
  <si>
    <t>PRAFlaGuard 2x2x0.8</t>
  </si>
  <si>
    <t>Tuhá hrdlovaná trubka s nízkou mechanickou odolností</t>
  </si>
  <si>
    <t xml:space="preserve"> 1516E HA</t>
  </si>
  <si>
    <t>Hnědý kabel PRAFlaDur-J 3x1,5 RE P60-R</t>
  </si>
  <si>
    <t>PRAFlaDur 3x1.5</t>
  </si>
  <si>
    <t>Červený požární kabe</t>
  </si>
  <si>
    <t xml:space="preserve">J-Y(st)Y 1x2x0.8 </t>
  </si>
  <si>
    <t>Kabelové štítky</t>
  </si>
  <si>
    <t>Příchytka 1-stranná 8mm, balení 100ks</t>
  </si>
  <si>
    <t>KOPOS PRICHYTKA 8mm</t>
  </si>
  <si>
    <t>Adresace,SW,revize,uvedení systému do provozu</t>
  </si>
  <si>
    <t>Výškové práce</t>
  </si>
  <si>
    <t>C500/3+1</t>
  </si>
  <si>
    <t>Digitální ústředna evakuačního rozhlasu dle EN54-16 - Kompaktní evakuační rozhlasová ústředna 600 W / 6 zón, záložní zesilovače</t>
  </si>
  <si>
    <t>Bezúdržbový ventilem řízený olověný akumulátor 12V / min. 40Ah</t>
  </si>
  <si>
    <t>AKU 12-040</t>
  </si>
  <si>
    <t>Modul zakončení reproduktorové linky, 2vodičové připojení, nastavitelné zatížení linky ve 4 stupních</t>
  </si>
  <si>
    <t>4E-EOL</t>
  </si>
  <si>
    <t>Line-Array reprosoustava dle EN54-24 s asymetrickým vertikálním vyzařováním šikmo dolů na poslechovou plochu při přisazené instalaci na svislou stěnu bez vertikálního náklonu, konstrukční princip odvozený od patentované technologie DGRC kombinuje fyzický sklon měničů s pasivním procesingem. Osazení 24 reproduktorů / 6 segmentů, jmenovitá zatížitelnost 300W @ 8 Ohm / 200W @ 100V, citlivost 71dB @ 1W/16m, max. SPL 94,5dB @ 16m, typický dosah 31m @ ±3dB / 42m @ ±5dB, frekvenční rozsah 120Hz-19kHz, horizontální vyzařovací úhel 360°/190°/156°/119° @ 0,5/1/2/4kHz. K dispozici data pro simulační SW EASE a CATT. Certifikace dle EN54-24 číslo 1438-CPR-0337, typ B - venkovní aplikace. Tělo hliník, mřížka povrchově upravená ocel, provedení vhodné pro trvalou venkovní instalaci, krytí IP54, rozsah teplot -25...+55°C. Dvě kabelové průchodky a zdvojená interní keramická svorkovnice s tepelnou pojistkou dle BS-5839-8 pro možnost průchozího zapojení více reprosoustav stylem daisy-chain. Součástí dodávky kovový montážní úchyt na stěnu s možností vertikálního posunu reprosoustavy a horizontálního natočení o ±90°, vzdálenost nainstalované reprosoustavy od stěny max. 40mm. Rozměry (ŠxHxV) 128x117x1977mm, hmotnost 16,2kg. Barva bílá RAL9016, umožňuje přestříkání. 52 201,17</t>
  </si>
  <si>
    <t>R200TC-W</t>
  </si>
  <si>
    <t>Stropní reproduktor 6W @ 100V dle EN54-24, keramická svorkovnice s tepelnou pojistkou dle BS-5839-8, 182mm</t>
  </si>
  <si>
    <t>DL-E 06-130/T-EN54 safe</t>
  </si>
  <si>
    <t>Stropní reproduktor 6W @ 100V dle EN54-24, ocelový zadní kryt, keramická svorkovnice s tepelnou pojistkou dle BS-5839-8, kov, bílý, 180mm</t>
  </si>
  <si>
    <t>DL 06-130/T-EN54</t>
  </si>
  <si>
    <t>Nástěnný reproduktor dle EN54-24 pro přisazenou instalaci na zeď nebo strop. Technická data dle EN54-24: jmenovitý šumový výkon a napětí 6W @ 100V, výkonové odbočky až do 0,8W, citlivost 80dB @ 1W/4m, max. úroveň akustického tlaku 86dB @ 4m, frekvenční charakteristika 150Hz-18kHz, úhel pokrytí horizontálně 360°/135°/130°/70°, vertikálně 330°/160°/135°/70° @ 0,5/1/2/4kHz. Certifikace dle EN54-24 číslo 0359-CPD-0103, typ A - vnitřní aplikace. Tělo lisované dřevo, povrch PVC, rámeček HIPS plast, mřížka kov, barva bílá. Keramická svorkovnice s tepelnou pojistkou dle BS-5839-8. Rozměry (ŠxVxH) 250x190x110mm, hmotnost 1,7kg.</t>
  </si>
  <si>
    <t>BS-678BSW</t>
  </si>
  <si>
    <t>Vestavný panelový mixážní předzesilovač, 2x mono vstup Mic (XLR) + 2x stereo vstup AUX (cinch), 1x symetrický výstup Line, možnost vestavby až 4ks volitelných ovládacích tlačítek / spínačů</t>
  </si>
  <si>
    <t>BRC4EASC</t>
  </si>
  <si>
    <t>Kovová krabice do zdi pro BRC4EAS©</t>
  </si>
  <si>
    <t>BRC3UP</t>
  </si>
  <si>
    <t>Přijímač bezdrátového mikrofonu, diverzitní systém, 16 volitelných kanálů v pásmu 578-605MHz, indikace stavu baterie vysílače, mix audio vstup a výstup pro možnost propojení až 2 dalších přijímačů na společnou audio sběrnici</t>
  </si>
  <si>
    <t>WT-5810 H01</t>
  </si>
  <si>
    <t>Kapesní vysílač bezdrátového mikrofonu, 64 volitelných kanálů v pásmu 578-605MHz, vypínač, 2x LED, regulace výstupní úrovně, přenos informace o stavu baterie do přijímače, napájení z 1ks běžné alkalické AA baterie s dobou provozu 10 hodin nebo z originálního akumulátoru WB-2000 s dobou provozu 13 hodin. Možnost dobíjení akumulátorů originálním nabíječem přímo ve vysílači bez nutnosti jejich vyjmutí.</t>
  </si>
  <si>
    <t>WM-5325 H01</t>
  </si>
  <si>
    <t>Náhlavní mikrofon směrový</t>
  </si>
  <si>
    <t>WH-4000H</t>
  </si>
  <si>
    <t>Hnědý kabel 2x1.5 PRAFlaDur-O RE P60-R</t>
  </si>
  <si>
    <t>PRAFlaDur 2x1.5</t>
  </si>
  <si>
    <t>Požárně odolné příchytky kabelů</t>
  </si>
  <si>
    <t>Povinná náležitost dle ČSN EN 60849: Odborné měření srozumitelnosti vč. měřicího protokolu s přepočtem hodnot na stupnici CIS. Měření bude provedeno metodou indexu přenosu řeči, tzv. STI. Měření jinou metodou lze použít pouze tehdy, pokud zvolená metoda poskytuje výsledky stejně nebo více relevantní jako metoda STI. Měření zjednodušenými metodami, které mohou dávat zkreslené výsledky (RASTI aj.), není přípustné. Výsledkem měření bude protokol obsahující přesnou specifikaci použitého měřicího vybavení a metody, a pro každý prostor přesnou specifikaci měřicích bodů, naměřených hodnot STI, jejich přepočet na CIS a následně výpočet výsledné hodnoty pro daný prostor jako rozdílu průměrné naměřené hodnoty STI a směrodatné odchylky - viz ČSN EN 60849, B.3. 20 000,00</t>
  </si>
  <si>
    <t>Povinná náležitost dle ČSN EN 60849: Odborné měření skutečné impedance 100V linek vč. měřicího protokolu s přepočtem hodnot na výkon repro @ 100V. Měření musí být provedeno specializovaným měřicím přístrojem určeným pro tento účel a používajícím střídavý sinusový testovací signál o frekvenci na spodním okraji řečového pásma - např. cca 300Hz. Měření univerzálními multimetry určenými pro měření činného odporu nebo impedance na frekvenci 50/60Hz poskytuje irelevantní hodnoty a proto není přípustné.</t>
  </si>
  <si>
    <t>Povinná náležitost dle ČSN EN 60849: Provozní kniha ER, drátěná kroužková vazba, číslované listy</t>
  </si>
  <si>
    <t>ER</t>
  </si>
  <si>
    <t>EPS</t>
  </si>
  <si>
    <t>Interface pro připojení ústředny k obj. zařízení RADOM/NAM</t>
  </si>
  <si>
    <t>GXYSMART ALGOPLUS</t>
  </si>
  <si>
    <t>PZTS, SK, EPS, ER</t>
  </si>
  <si>
    <t>Digitální hodiny DC</t>
  </si>
  <si>
    <t>Analogové nástěnné hodiny</t>
  </si>
  <si>
    <t xml:space="preserve">Stropní závěsy a boční konzoly pro interiérové analogové hodiny </t>
  </si>
  <si>
    <t>Univerzální hlavní hodiny pro řízení systémů jednotného času, provedení na lištu DIN nebo pro zabudování do skříně RACK.</t>
  </si>
  <si>
    <t>Přijímač radiosignálu DCF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</si>
</sst>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
    <numFmt numFmtId="165" formatCode="0.0"/>
    <numFmt numFmtId="166" formatCode="#,##0\ &quot;Kč&quot;"/>
    <numFmt numFmtId="167" formatCode="0&quot;.&quot;00"/>
    <numFmt numFmtId="168" formatCode="#,##0.00\ &quot;Kč&quot;"/>
    <numFmt numFmtId="169" formatCode="0.0%"/>
    <numFmt numFmtId="170" formatCode="#,##0.0\ &quot;Kč&quot;"/>
  </numFmts>
  <fonts count="33" x14ac:knownFonts="1">
    <font>
      <sz val="11"/>
      <color theme="1"/>
      <name val="Calibri"/>
      <family val="2"/>
      <charset val="238"/>
      <scheme val="minor"/>
    </font>
    <font>
      <b/>
      <sz val="11"/>
      <color theme="1"/>
      <name val="Calibri"/>
      <family val="2"/>
      <charset val="238"/>
      <scheme val="minor"/>
    </font>
    <font>
      <b/>
      <sz val="14"/>
      <name val="Arial"/>
      <family val="2"/>
      <charset val="238"/>
    </font>
    <font>
      <sz val="10"/>
      <name val="Arial"/>
      <family val="2"/>
      <charset val="238"/>
    </font>
    <font>
      <b/>
      <sz val="10"/>
      <name val="Arial"/>
      <family val="2"/>
      <charset val="238"/>
    </font>
    <font>
      <sz val="9"/>
      <name val="Arial"/>
      <family val="2"/>
      <charset val="238"/>
    </font>
    <font>
      <b/>
      <sz val="9"/>
      <name val="Arial"/>
      <family val="2"/>
      <charset val="238"/>
    </font>
    <font>
      <sz val="8"/>
      <name val="Arial"/>
      <family val="2"/>
      <charset val="238"/>
    </font>
    <font>
      <b/>
      <sz val="12"/>
      <name val="Arial"/>
      <family val="2"/>
      <charset val="238"/>
    </font>
    <font>
      <sz val="8"/>
      <name val="Arial CE"/>
      <family val="2"/>
      <charset val="238"/>
    </font>
    <font>
      <b/>
      <sz val="11"/>
      <color indexed="10"/>
      <name val="Arial CE"/>
      <family val="2"/>
      <charset val="238"/>
    </font>
    <font>
      <sz val="10"/>
      <name val="Arial CE"/>
      <family val="2"/>
      <charset val="238"/>
    </font>
    <font>
      <sz val="10"/>
      <color rgb="FF000000"/>
      <name val="Arial CE"/>
      <family val="2"/>
      <charset val="238"/>
    </font>
    <font>
      <b/>
      <sz val="8"/>
      <color rgb="FFFF0000"/>
      <name val="Arial"/>
      <family val="2"/>
    </font>
    <font>
      <sz val="8"/>
      <name val="Arial"/>
      <family val="2"/>
    </font>
    <font>
      <b/>
      <sz val="7"/>
      <name val="Arial"/>
      <family val="2"/>
    </font>
    <font>
      <sz val="10"/>
      <name val="Arial"/>
      <family val="2"/>
    </font>
    <font>
      <sz val="7"/>
      <name val="Arial"/>
      <family val="2"/>
    </font>
    <font>
      <b/>
      <sz val="9"/>
      <name val="Arial"/>
      <family val="2"/>
    </font>
    <font>
      <sz val="9"/>
      <name val="Arial"/>
      <family val="2"/>
    </font>
    <font>
      <b/>
      <sz val="8"/>
      <name val="Arial"/>
      <family val="2"/>
    </font>
    <font>
      <b/>
      <sz val="7"/>
      <color indexed="9"/>
      <name val="Arial"/>
      <family val="2"/>
    </font>
    <font>
      <b/>
      <sz val="7"/>
      <name val="Arial"/>
      <family val="2"/>
      <charset val="238"/>
    </font>
    <font>
      <sz val="11"/>
      <name val="Arial"/>
      <family val="2"/>
      <charset val="238"/>
    </font>
    <font>
      <sz val="9"/>
      <color indexed="72"/>
      <name val="Arial"/>
      <family val="2"/>
      <charset val="238"/>
    </font>
    <font>
      <sz val="7"/>
      <color rgb="FF0070C0"/>
      <name val="Arial"/>
      <family val="2"/>
    </font>
    <font>
      <b/>
      <u/>
      <sz val="12"/>
      <name val="Arial"/>
      <family val="2"/>
      <charset val="238"/>
    </font>
    <font>
      <b/>
      <u/>
      <sz val="10"/>
      <name val="Arial"/>
      <family val="2"/>
      <charset val="238"/>
    </font>
    <font>
      <u/>
      <sz val="10"/>
      <name val="Arial"/>
      <family val="2"/>
      <charset val="238"/>
    </font>
    <font>
      <b/>
      <sz val="10"/>
      <name val="Arial CE"/>
      <family val="2"/>
      <charset val="238"/>
    </font>
    <font>
      <sz val="7"/>
      <color theme="4" tint="-0.249977111117893"/>
      <name val="Arial"/>
      <family val="2"/>
    </font>
    <font>
      <b/>
      <vertAlign val="subscript"/>
      <sz val="7"/>
      <color theme="4" tint="-0.249977111117893"/>
      <name val="Arial"/>
      <family val="2"/>
    </font>
    <font>
      <b/>
      <sz val="7"/>
      <color theme="4" tint="-0.249977111117893"/>
      <name val="Arial"/>
      <family val="2"/>
    </font>
  </fonts>
  <fills count="7">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indexed="8"/>
        <bgColor indexed="64"/>
      </patternFill>
    </fill>
    <fill>
      <patternFill patternType="solid">
        <fgColor theme="0" tint="-0.14999847407452621"/>
        <bgColor indexed="64"/>
      </patternFill>
    </fill>
    <fill>
      <patternFill patternType="solid">
        <fgColor rgb="FFFFFF00"/>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top/>
      <bottom/>
      <diagonal/>
    </border>
    <border>
      <left style="medium">
        <color indexed="64"/>
      </left>
      <right style="medium">
        <color indexed="64"/>
      </right>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bottom/>
      <diagonal/>
    </border>
    <border>
      <left style="medium">
        <color indexed="64"/>
      </left>
      <right style="medium">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s>
  <cellStyleXfs count="7">
    <xf numFmtId="0" fontId="0" fillId="0" borderId="0"/>
    <xf numFmtId="0" fontId="11" fillId="0" borderId="0"/>
    <xf numFmtId="0" fontId="3" fillId="0" borderId="0"/>
    <xf numFmtId="0" fontId="11" fillId="0" borderId="0"/>
    <xf numFmtId="0" fontId="23" fillId="0" borderId="0"/>
    <xf numFmtId="0" fontId="11" fillId="0" borderId="0"/>
    <xf numFmtId="0" fontId="24" fillId="0" borderId="0"/>
  </cellStyleXfs>
  <cellXfs count="301">
    <xf numFmtId="0" fontId="0" fillId="0" borderId="0" xfId="0"/>
    <xf numFmtId="0" fontId="2" fillId="0" borderId="1" xfId="0" applyFont="1" applyBorder="1" applyAlignment="1">
      <alignment horizontal="centerContinuous" vertical="top"/>
    </xf>
    <xf numFmtId="0" fontId="3" fillId="0" borderId="1" xfId="0" applyFont="1" applyBorder="1" applyAlignment="1">
      <alignment horizontal="centerContinuous"/>
    </xf>
    <xf numFmtId="0" fontId="4" fillId="2" borderId="2" xfId="0" applyFont="1" applyFill="1" applyBorder="1" applyAlignment="1">
      <alignment horizontal="left"/>
    </xf>
    <xf numFmtId="0" fontId="5" fillId="2" borderId="3" xfId="0" applyFont="1" applyFill="1" applyBorder="1" applyAlignment="1">
      <alignment horizontal="centerContinuous"/>
    </xf>
    <xf numFmtId="0" fontId="5" fillId="0" borderId="5" xfId="0" applyFont="1" applyBorder="1"/>
    <xf numFmtId="49" fontId="5" fillId="0" borderId="6" xfId="0" applyNumberFormat="1" applyFont="1" applyBorder="1" applyAlignment="1">
      <alignment horizontal="left"/>
    </xf>
    <xf numFmtId="0" fontId="3" fillId="0" borderId="7" xfId="0" applyFont="1" applyBorder="1"/>
    <xf numFmtId="0" fontId="5" fillId="0" borderId="8" xfId="0" applyFont="1" applyBorder="1"/>
    <xf numFmtId="49" fontId="5" fillId="0" borderId="9" xfId="0" applyNumberFormat="1" applyFont="1" applyBorder="1"/>
    <xf numFmtId="49" fontId="5" fillId="0" borderId="8" xfId="0" applyNumberFormat="1" applyFont="1" applyBorder="1"/>
    <xf numFmtId="0" fontId="5" fillId="0" borderId="10" xfId="0" applyFont="1" applyBorder="1"/>
    <xf numFmtId="0" fontId="5" fillId="0" borderId="11" xfId="0" applyFont="1" applyBorder="1" applyAlignment="1">
      <alignment horizontal="left"/>
    </xf>
    <xf numFmtId="0" fontId="4" fillId="0" borderId="7" xfId="0" applyFont="1" applyBorder="1"/>
    <xf numFmtId="49" fontId="7" fillId="0" borderId="9" xfId="0" applyNumberFormat="1" applyFont="1" applyBorder="1"/>
    <xf numFmtId="49" fontId="5" fillId="0" borderId="11" xfId="0" applyNumberFormat="1" applyFont="1" applyBorder="1" applyAlignment="1">
      <alignment horizontal="left"/>
    </xf>
    <xf numFmtId="49" fontId="4" fillId="2" borderId="7" xfId="0" applyNumberFormat="1" applyFont="1" applyFill="1" applyBorder="1"/>
    <xf numFmtId="49" fontId="3" fillId="2" borderId="8" xfId="0" applyNumberFormat="1" applyFont="1" applyFill="1" applyBorder="1"/>
    <xf numFmtId="3" fontId="5" fillId="0" borderId="11" xfId="0" applyNumberFormat="1" applyFont="1" applyBorder="1" applyAlignment="1">
      <alignment horizontal="left"/>
    </xf>
    <xf numFmtId="49" fontId="4" fillId="2" borderId="12" xfId="0" applyNumberFormat="1" applyFont="1" applyFill="1" applyBorder="1"/>
    <xf numFmtId="49" fontId="3" fillId="2" borderId="13" xfId="0" applyNumberFormat="1" applyFont="1" applyFill="1" applyBorder="1"/>
    <xf numFmtId="49" fontId="5" fillId="0" borderId="10" xfId="0" applyNumberFormat="1" applyFont="1" applyBorder="1" applyAlignment="1">
      <alignment horizontal="left"/>
    </xf>
    <xf numFmtId="0" fontId="5" fillId="0" borderId="15" xfId="0" applyFont="1" applyBorder="1"/>
    <xf numFmtId="0" fontId="5" fillId="0" borderId="16" xfId="0" applyFont="1" applyBorder="1" applyAlignment="1">
      <alignment horizontal="left"/>
    </xf>
    <xf numFmtId="0" fontId="5" fillId="0" borderId="16" xfId="0" applyFont="1" applyBorder="1"/>
    <xf numFmtId="0" fontId="5" fillId="0" borderId="7" xfId="0" applyFont="1" applyBorder="1"/>
    <xf numFmtId="0" fontId="5" fillId="0" borderId="5" xfId="0" applyFont="1" applyBorder="1" applyAlignment="1">
      <alignment horizontal="left"/>
    </xf>
    <xf numFmtId="0" fontId="5" fillId="0" borderId="17" xfId="0" applyFont="1" applyBorder="1" applyAlignment="1">
      <alignment horizontal="left"/>
    </xf>
    <xf numFmtId="0" fontId="2" fillId="0" borderId="18" xfId="0" applyFont="1" applyBorder="1" applyAlignment="1">
      <alignment horizontal="centerContinuous" vertical="center"/>
    </xf>
    <xf numFmtId="0" fontId="8" fillId="0" borderId="19" xfId="0" applyFont="1" applyBorder="1" applyAlignment="1">
      <alignment horizontal="centerContinuous" vertical="center"/>
    </xf>
    <xf numFmtId="0" fontId="3" fillId="0" borderId="19" xfId="0" applyFont="1" applyBorder="1" applyAlignment="1">
      <alignment horizontal="centerContinuous" vertical="center"/>
    </xf>
    <xf numFmtId="0" fontId="3" fillId="0" borderId="20" xfId="0" applyFont="1" applyBorder="1" applyAlignment="1">
      <alignment horizontal="centerContinuous" vertical="center"/>
    </xf>
    <xf numFmtId="0" fontId="4" fillId="2" borderId="21" xfId="0" applyFont="1" applyFill="1" applyBorder="1" applyAlignment="1">
      <alignment horizontal="left"/>
    </xf>
    <xf numFmtId="0" fontId="3" fillId="2" borderId="22" xfId="0" applyFont="1" applyFill="1" applyBorder="1" applyAlignment="1">
      <alignment horizontal="left"/>
    </xf>
    <xf numFmtId="0" fontId="3" fillId="2" borderId="23" xfId="0" applyFont="1" applyFill="1" applyBorder="1" applyAlignment="1">
      <alignment horizontal="centerContinuous"/>
    </xf>
    <xf numFmtId="0" fontId="4" fillId="2" borderId="22" xfId="0" applyFont="1" applyFill="1" applyBorder="1" applyAlignment="1">
      <alignment horizontal="centerContinuous"/>
    </xf>
    <xf numFmtId="0" fontId="3" fillId="2" borderId="22" xfId="0" applyFont="1" applyFill="1" applyBorder="1" applyAlignment="1">
      <alignment horizontal="centerContinuous"/>
    </xf>
    <xf numFmtId="0" fontId="3" fillId="0" borderId="24" xfId="0" applyFont="1" applyBorder="1"/>
    <xf numFmtId="0" fontId="3" fillId="0" borderId="25" xfId="0" applyFont="1" applyBorder="1"/>
    <xf numFmtId="3" fontId="3" fillId="0" borderId="6" xfId="0" applyNumberFormat="1" applyFont="1" applyBorder="1"/>
    <xf numFmtId="0" fontId="3" fillId="0" borderId="2" xfId="0" applyFont="1" applyBorder="1"/>
    <xf numFmtId="3" fontId="3" fillId="0" borderId="4" xfId="0" applyNumberFormat="1" applyFont="1" applyBorder="1"/>
    <xf numFmtId="0" fontId="3" fillId="0" borderId="3" xfId="0" applyFont="1" applyBorder="1"/>
    <xf numFmtId="3" fontId="3" fillId="0" borderId="9" xfId="0" applyNumberFormat="1" applyFont="1" applyBorder="1"/>
    <xf numFmtId="0" fontId="3" fillId="0" borderId="8" xfId="0" applyFont="1" applyBorder="1"/>
    <xf numFmtId="0" fontId="3" fillId="0" borderId="26" xfId="0" applyFont="1" applyBorder="1"/>
    <xf numFmtId="0" fontId="3" fillId="0" borderId="25" xfId="0" applyFont="1" applyBorder="1" applyAlignment="1">
      <alignment shrinkToFit="1"/>
    </xf>
    <xf numFmtId="0" fontId="3" fillId="0" borderId="27" xfId="0" applyFont="1" applyBorder="1"/>
    <xf numFmtId="0" fontId="3" fillId="0" borderId="12" xfId="0" applyFont="1" applyBorder="1"/>
    <xf numFmtId="0" fontId="3" fillId="0" borderId="0" xfId="0" applyFont="1"/>
    <xf numFmtId="3" fontId="3" fillId="0" borderId="30" xfId="0" applyNumberFormat="1" applyFont="1" applyBorder="1"/>
    <xf numFmtId="0" fontId="3" fillId="0" borderId="28" xfId="0" applyFont="1" applyBorder="1"/>
    <xf numFmtId="3" fontId="3" fillId="0" borderId="31" xfId="0" applyNumberFormat="1" applyFont="1" applyBorder="1"/>
    <xf numFmtId="0" fontId="3" fillId="0" borderId="29" xfId="0" applyFont="1" applyBorder="1"/>
    <xf numFmtId="0" fontId="4" fillId="2" borderId="2" xfId="0" applyFont="1" applyFill="1" applyBorder="1"/>
    <xf numFmtId="0" fontId="4" fillId="2" borderId="4" xfId="0" applyFont="1" applyFill="1" applyBorder="1"/>
    <xf numFmtId="0" fontId="4" fillId="2" borderId="3" xfId="0" applyFont="1" applyFill="1" applyBorder="1"/>
    <xf numFmtId="0" fontId="4" fillId="2" borderId="32" xfId="0" applyFont="1" applyFill="1" applyBorder="1"/>
    <xf numFmtId="0" fontId="4" fillId="2" borderId="33" xfId="0" applyFont="1" applyFill="1" applyBorder="1"/>
    <xf numFmtId="0" fontId="3" fillId="0" borderId="13" xfId="0" applyFont="1" applyBorder="1"/>
    <xf numFmtId="0" fontId="3" fillId="0" borderId="34" xfId="0" applyFont="1" applyBorder="1"/>
    <xf numFmtId="0" fontId="3" fillId="0" borderId="35" xfId="0" applyFont="1" applyBorder="1"/>
    <xf numFmtId="0" fontId="3" fillId="0" borderId="0" xfId="0" applyFont="1" applyAlignment="1">
      <alignment horizontal="right"/>
    </xf>
    <xf numFmtId="164" fontId="3" fillId="0" borderId="0" xfId="0" applyNumberFormat="1" applyFont="1"/>
    <xf numFmtId="0" fontId="3" fillId="0" borderId="36" xfId="0" applyFont="1" applyBorder="1"/>
    <xf numFmtId="0" fontId="3" fillId="0" borderId="37" xfId="0" applyFont="1" applyBorder="1"/>
    <xf numFmtId="165" fontId="3" fillId="0" borderId="38" xfId="0" applyNumberFormat="1" applyFont="1" applyBorder="1" applyAlignment="1">
      <alignment horizontal="right"/>
    </xf>
    <xf numFmtId="0" fontId="3" fillId="0" borderId="39" xfId="0" applyFont="1" applyBorder="1"/>
    <xf numFmtId="0" fontId="3" fillId="0" borderId="38" xfId="0" applyFont="1" applyBorder="1"/>
    <xf numFmtId="0" fontId="3" fillId="0" borderId="40" xfId="0" applyFont="1" applyBorder="1"/>
    <xf numFmtId="0" fontId="3" fillId="0" borderId="9" xfId="0" applyFont="1" applyBorder="1"/>
    <xf numFmtId="0" fontId="8" fillId="2" borderId="28" xfId="0" applyFont="1" applyFill="1" applyBorder="1"/>
    <xf numFmtId="0" fontId="8" fillId="2" borderId="31" xfId="0" applyFont="1" applyFill="1" applyBorder="1"/>
    <xf numFmtId="0" fontId="8" fillId="2" borderId="29" xfId="0" applyFont="1" applyFill="1" applyBorder="1"/>
    <xf numFmtId="0" fontId="15" fillId="0" borderId="46" xfId="2" applyFont="1" applyBorder="1" applyAlignment="1" applyProtection="1">
      <alignment horizontal="right" vertical="center"/>
      <protection locked="0"/>
    </xf>
    <xf numFmtId="0" fontId="17" fillId="0" borderId="0" xfId="2" applyFont="1" applyProtection="1">
      <protection locked="0"/>
    </xf>
    <xf numFmtId="0" fontId="14" fillId="0" borderId="48" xfId="2" applyFont="1" applyBorder="1" applyAlignment="1" applyProtection="1">
      <alignment horizontal="left"/>
      <protection locked="0"/>
    </xf>
    <xf numFmtId="0" fontId="14" fillId="0" borderId="50" xfId="2" applyFont="1" applyBorder="1" applyAlignment="1" applyProtection="1">
      <alignment horizontal="left"/>
      <protection locked="0"/>
    </xf>
    <xf numFmtId="0" fontId="15" fillId="0" borderId="50" xfId="2" applyFont="1" applyBorder="1" applyAlignment="1">
      <alignment horizontal="right" vertical="center"/>
    </xf>
    <xf numFmtId="0" fontId="15" fillId="0" borderId="55" xfId="2" applyFont="1" applyBorder="1" applyAlignment="1" applyProtection="1">
      <alignment horizontal="right" vertical="center"/>
      <protection locked="0"/>
    </xf>
    <xf numFmtId="0" fontId="17" fillId="0" borderId="0" xfId="2" applyFont="1" applyAlignment="1" applyProtection="1">
      <alignment vertical="center"/>
      <protection locked="0"/>
    </xf>
    <xf numFmtId="0" fontId="16" fillId="0" borderId="0" xfId="2" applyFont="1"/>
    <xf numFmtId="0" fontId="16" fillId="0" borderId="1" xfId="2" applyFont="1" applyBorder="1" applyAlignment="1">
      <alignment horizontal="center"/>
    </xf>
    <xf numFmtId="0" fontId="16" fillId="0" borderId="1" xfId="2" applyFont="1" applyBorder="1" applyAlignment="1">
      <alignment horizontal="left" vertical="center"/>
    </xf>
    <xf numFmtId="9" fontId="16" fillId="0" borderId="1" xfId="2" applyNumberFormat="1" applyFont="1" applyBorder="1" applyAlignment="1">
      <alignment horizontal="center" vertical="center"/>
    </xf>
    <xf numFmtId="0" fontId="16" fillId="0" borderId="1" xfId="2" applyFont="1" applyBorder="1" applyAlignment="1">
      <alignment vertical="center"/>
    </xf>
    <xf numFmtId="0" fontId="16" fillId="0" borderId="1" xfId="2" applyFont="1" applyBorder="1" applyAlignment="1">
      <alignment horizontal="center" vertical="center"/>
    </xf>
    <xf numFmtId="0" fontId="17" fillId="0" borderId="0" xfId="2" applyFont="1" applyAlignment="1">
      <alignment vertical="center"/>
    </xf>
    <xf numFmtId="0" fontId="18" fillId="3" borderId="2" xfId="3" applyFont="1" applyFill="1" applyBorder="1"/>
    <xf numFmtId="0" fontId="18" fillId="3" borderId="4" xfId="3" applyFont="1" applyFill="1" applyBorder="1"/>
    <xf numFmtId="0" fontId="19" fillId="3" borderId="4" xfId="2" applyFont="1" applyFill="1" applyBorder="1"/>
    <xf numFmtId="0" fontId="17" fillId="0" borderId="0" xfId="3" applyFont="1" applyProtection="1">
      <protection hidden="1"/>
    </xf>
    <xf numFmtId="0" fontId="18" fillId="3" borderId="7" xfId="3" applyFont="1" applyFill="1" applyBorder="1"/>
    <xf numFmtId="0" fontId="18" fillId="3" borderId="9" xfId="3" applyFont="1" applyFill="1" applyBorder="1"/>
    <xf numFmtId="0" fontId="19" fillId="3" borderId="9" xfId="2" applyFont="1" applyFill="1" applyBorder="1"/>
    <xf numFmtId="166" fontId="20" fillId="3" borderId="7" xfId="3" applyNumberFormat="1" applyFont="1" applyFill="1" applyBorder="1" applyAlignment="1">
      <alignment horizontal="center"/>
    </xf>
    <xf numFmtId="166" fontId="20" fillId="3" borderId="11" xfId="3" applyNumberFormat="1" applyFont="1" applyFill="1" applyBorder="1" applyAlignment="1">
      <alignment horizontal="center"/>
    </xf>
    <xf numFmtId="0" fontId="14" fillId="0" borderId="1" xfId="3" applyFont="1" applyBorder="1"/>
    <xf numFmtId="0" fontId="14" fillId="0" borderId="1" xfId="2" applyFont="1" applyBorder="1"/>
    <xf numFmtId="166" fontId="14" fillId="0" borderId="1" xfId="3" applyNumberFormat="1" applyFont="1" applyBorder="1" applyAlignment="1">
      <alignment horizontal="center"/>
    </xf>
    <xf numFmtId="0" fontId="17" fillId="3" borderId="63" xfId="2" applyFont="1" applyFill="1" applyBorder="1" applyAlignment="1">
      <alignment horizontal="center" vertical="center" wrapText="1"/>
    </xf>
    <xf numFmtId="0" fontId="17" fillId="3" borderId="64" xfId="2" applyFont="1" applyFill="1" applyBorder="1" applyAlignment="1">
      <alignment horizontal="center" vertical="center"/>
    </xf>
    <xf numFmtId="0" fontId="17" fillId="3" borderId="65" xfId="2" applyFont="1" applyFill="1" applyBorder="1" applyAlignment="1">
      <alignment horizontal="center" vertical="center" wrapText="1"/>
    </xf>
    <xf numFmtId="166" fontId="17" fillId="3" borderId="67" xfId="2" applyNumberFormat="1" applyFont="1" applyFill="1" applyBorder="1" applyAlignment="1">
      <alignment horizontal="center" vertical="center" wrapText="1"/>
    </xf>
    <xf numFmtId="166" fontId="17" fillId="3" borderId="68" xfId="2" applyNumberFormat="1" applyFont="1" applyFill="1" applyBorder="1" applyAlignment="1">
      <alignment horizontal="center" vertical="center" wrapText="1"/>
    </xf>
    <xf numFmtId="166" fontId="17" fillId="3" borderId="69" xfId="2" applyNumberFormat="1" applyFont="1" applyFill="1" applyBorder="1" applyAlignment="1">
      <alignment horizontal="center" vertical="center" wrapText="1"/>
    </xf>
    <xf numFmtId="49" fontId="21" fillId="4" borderId="70" xfId="3" applyNumberFormat="1" applyFont="1" applyFill="1" applyBorder="1" applyAlignment="1">
      <alignment horizontal="right"/>
    </xf>
    <xf numFmtId="49" fontId="21" fillId="4" borderId="22" xfId="3" applyNumberFormat="1" applyFont="1" applyFill="1" applyBorder="1" applyAlignment="1">
      <alignment horizontal="left"/>
    </xf>
    <xf numFmtId="0" fontId="21" fillId="4" borderId="71" xfId="3" applyFont="1" applyFill="1" applyBorder="1"/>
    <xf numFmtId="0" fontId="22" fillId="0" borderId="60" xfId="3" applyFont="1" applyBorder="1" applyAlignment="1" applyProtection="1">
      <alignment horizontal="right"/>
      <protection locked="0"/>
    </xf>
    <xf numFmtId="4" fontId="17" fillId="0" borderId="22" xfId="3" applyNumberFormat="1" applyFont="1" applyBorder="1" applyAlignment="1">
      <alignment horizontal="center" vertical="center"/>
    </xf>
    <xf numFmtId="3" fontId="17" fillId="0" borderId="22" xfId="4" applyNumberFormat="1" applyFont="1" applyBorder="1" applyAlignment="1">
      <alignment horizontal="right" vertical="center"/>
    </xf>
    <xf numFmtId="0" fontId="22" fillId="0" borderId="72" xfId="3" applyFont="1" applyBorder="1" applyAlignment="1" applyProtection="1">
      <alignment horizontal="right"/>
      <protection locked="0"/>
    </xf>
    <xf numFmtId="166" fontId="22" fillId="0" borderId="73" xfId="3" applyNumberFormat="1" applyFont="1" applyBorder="1" applyAlignment="1">
      <alignment horizontal="right"/>
    </xf>
    <xf numFmtId="166" fontId="22" fillId="0" borderId="74" xfId="3" applyNumberFormat="1" applyFont="1" applyBorder="1" applyAlignment="1">
      <alignment horizontal="right"/>
    </xf>
    <xf numFmtId="166" fontId="22" fillId="0" borderId="51" xfId="3" applyNumberFormat="1" applyFont="1" applyBorder="1" applyAlignment="1">
      <alignment horizontal="right" wrapText="1"/>
    </xf>
    <xf numFmtId="167" fontId="17" fillId="0" borderId="58" xfId="5" applyNumberFormat="1" applyFont="1" applyBorder="1" applyAlignment="1">
      <alignment horizontal="right" vertical="center"/>
    </xf>
    <xf numFmtId="167" fontId="17" fillId="0" borderId="75" xfId="3" applyNumberFormat="1" applyFont="1" applyBorder="1" applyAlignment="1">
      <alignment horizontal="right" vertical="center" wrapText="1"/>
    </xf>
    <xf numFmtId="0" fontId="17" fillId="0" borderId="34" xfId="3" applyFont="1" applyBorder="1" applyAlignment="1">
      <alignment horizontal="left" vertical="center" wrapText="1"/>
    </xf>
    <xf numFmtId="4" fontId="17" fillId="0" borderId="76" xfId="3" applyNumberFormat="1" applyFont="1" applyBorder="1" applyAlignment="1">
      <alignment horizontal="center" vertical="center"/>
    </xf>
    <xf numFmtId="4" fontId="7" fillId="0" borderId="59" xfId="6" applyNumberFormat="1" applyFont="1" applyBorder="1" applyAlignment="1">
      <alignment horizontal="right" vertical="center"/>
    </xf>
    <xf numFmtId="166" fontId="17" fillId="0" borderId="77" xfId="4" applyNumberFormat="1" applyFont="1" applyBorder="1" applyAlignment="1">
      <alignment horizontal="right" vertical="center"/>
    </xf>
    <xf numFmtId="166" fontId="17" fillId="0" borderId="78" xfId="4" applyNumberFormat="1" applyFont="1" applyBorder="1" applyAlignment="1">
      <alignment horizontal="right" vertical="center"/>
    </xf>
    <xf numFmtId="0" fontId="17" fillId="0" borderId="60" xfId="3" applyFont="1" applyBorder="1" applyAlignment="1" applyProtection="1">
      <alignment horizontal="center" vertical="center"/>
      <protection locked="0"/>
    </xf>
    <xf numFmtId="166" fontId="17" fillId="0" borderId="79" xfId="3" applyNumberFormat="1" applyFont="1" applyBorder="1" applyAlignment="1">
      <alignment horizontal="right" vertical="center" wrapText="1"/>
    </xf>
    <xf numFmtId="166" fontId="17" fillId="0" borderId="80" xfId="3" applyNumberFormat="1" applyFont="1" applyBorder="1" applyAlignment="1">
      <alignment horizontal="right" vertical="center" wrapText="1"/>
    </xf>
    <xf numFmtId="166" fontId="17" fillId="0" borderId="81" xfId="3" applyNumberFormat="1" applyFont="1" applyBorder="1" applyAlignment="1">
      <alignment horizontal="right" vertical="center" wrapText="1"/>
    </xf>
    <xf numFmtId="167" fontId="17" fillId="0" borderId="24" xfId="5" applyNumberFormat="1" applyFont="1" applyBorder="1" applyAlignment="1">
      <alignment horizontal="right" vertical="center"/>
    </xf>
    <xf numFmtId="167" fontId="17" fillId="0" borderId="82" xfId="3" applyNumberFormat="1" applyFont="1" applyBorder="1" applyAlignment="1">
      <alignment horizontal="right" vertical="center" wrapText="1"/>
    </xf>
    <xf numFmtId="0" fontId="25" fillId="0" borderId="83" xfId="3" applyFont="1" applyBorder="1" applyAlignment="1">
      <alignment vertical="center" wrapText="1"/>
    </xf>
    <xf numFmtId="4" fontId="17" fillId="0" borderId="84" xfId="3" applyNumberFormat="1" applyFont="1" applyBorder="1" applyAlignment="1">
      <alignment horizontal="center" vertical="center"/>
    </xf>
    <xf numFmtId="4" fontId="7" fillId="0" borderId="84" xfId="6" applyNumberFormat="1" applyFont="1" applyBorder="1" applyAlignment="1">
      <alignment horizontal="right" vertical="center"/>
    </xf>
    <xf numFmtId="166" fontId="17" fillId="0" borderId="85" xfId="4" applyNumberFormat="1" applyFont="1" applyBorder="1" applyAlignment="1">
      <alignment horizontal="right" vertical="center"/>
    </xf>
    <xf numFmtId="166" fontId="17" fillId="0" borderId="86" xfId="4" applyNumberFormat="1" applyFont="1" applyBorder="1" applyAlignment="1">
      <alignment horizontal="right" vertical="center"/>
    </xf>
    <xf numFmtId="0" fontId="17" fillId="0" borderId="87" xfId="3" applyFont="1" applyBorder="1" applyAlignment="1" applyProtection="1">
      <alignment horizontal="center" vertical="center"/>
      <protection locked="0"/>
    </xf>
    <xf numFmtId="166" fontId="17" fillId="0" borderId="88" xfId="3" applyNumberFormat="1" applyFont="1" applyBorder="1" applyAlignment="1">
      <alignment horizontal="right" vertical="center" wrapText="1"/>
    </xf>
    <xf numFmtId="166" fontId="17" fillId="0" borderId="89" xfId="3" applyNumberFormat="1" applyFont="1" applyBorder="1" applyAlignment="1">
      <alignment horizontal="right" vertical="center" wrapText="1"/>
    </xf>
    <xf numFmtId="166" fontId="17" fillId="0" borderId="53" xfId="3" applyNumberFormat="1" applyFont="1" applyBorder="1" applyAlignment="1">
      <alignment horizontal="right" vertical="center" wrapText="1"/>
    </xf>
    <xf numFmtId="167" fontId="17" fillId="0" borderId="90" xfId="5" applyNumberFormat="1" applyFont="1" applyBorder="1" applyAlignment="1">
      <alignment horizontal="right" vertical="center"/>
    </xf>
    <xf numFmtId="0" fontId="17" fillId="0" borderId="34" xfId="3" applyFont="1" applyBorder="1" applyAlignment="1">
      <alignment vertical="center" wrapText="1"/>
    </xf>
    <xf numFmtId="4" fontId="17" fillId="0" borderId="82" xfId="3" applyNumberFormat="1" applyFont="1" applyBorder="1" applyAlignment="1">
      <alignment horizontal="center" vertical="center"/>
    </xf>
    <xf numFmtId="4" fontId="7" fillId="0" borderId="82" xfId="6" applyNumberFormat="1" applyFont="1" applyBorder="1" applyAlignment="1">
      <alignment horizontal="right" vertical="center"/>
    </xf>
    <xf numFmtId="166" fontId="17" fillId="0" borderId="91" xfId="4" applyNumberFormat="1" applyFont="1" applyBorder="1" applyAlignment="1">
      <alignment horizontal="right" vertical="center"/>
    </xf>
    <xf numFmtId="166" fontId="17" fillId="0" borderId="92" xfId="4" applyNumberFormat="1" applyFont="1" applyBorder="1" applyAlignment="1">
      <alignment horizontal="right" vertical="center"/>
    </xf>
    <xf numFmtId="0" fontId="17" fillId="0" borderId="93" xfId="3" applyFont="1" applyBorder="1" applyAlignment="1" applyProtection="1">
      <alignment horizontal="center" vertical="center"/>
      <protection locked="0"/>
    </xf>
    <xf numFmtId="166" fontId="17" fillId="0" borderId="94" xfId="3" applyNumberFormat="1" applyFont="1" applyBorder="1" applyAlignment="1">
      <alignment horizontal="right" vertical="center" wrapText="1"/>
    </xf>
    <xf numFmtId="166" fontId="17" fillId="0" borderId="95" xfId="3" applyNumberFormat="1" applyFont="1" applyBorder="1" applyAlignment="1">
      <alignment horizontal="right" vertical="center" wrapText="1"/>
    </xf>
    <xf numFmtId="166" fontId="17" fillId="0" borderId="96" xfId="3" applyNumberFormat="1" applyFont="1" applyBorder="1" applyAlignment="1">
      <alignment horizontal="right" vertical="center" wrapText="1"/>
    </xf>
    <xf numFmtId="0" fontId="25" fillId="0" borderId="83" xfId="3" applyFont="1" applyBorder="1" applyAlignment="1">
      <alignment wrapText="1"/>
    </xf>
    <xf numFmtId="4" fontId="7" fillId="0" borderId="97" xfId="6" applyNumberFormat="1" applyFont="1" applyBorder="1" applyAlignment="1">
      <alignment horizontal="right" vertical="center"/>
    </xf>
    <xf numFmtId="166" fontId="17" fillId="0" borderId="98" xfId="4" applyNumberFormat="1" applyFont="1" applyBorder="1" applyAlignment="1">
      <alignment horizontal="right" vertical="center"/>
    </xf>
    <xf numFmtId="166" fontId="17" fillId="0" borderId="99" xfId="4" applyNumberFormat="1" applyFont="1" applyBorder="1" applyAlignment="1">
      <alignment horizontal="right" vertical="center"/>
    </xf>
    <xf numFmtId="0" fontId="17" fillId="0" borderId="100" xfId="3" applyFont="1" applyBorder="1" applyAlignment="1" applyProtection="1">
      <alignment horizontal="center" vertical="center"/>
      <protection locked="0"/>
    </xf>
    <xf numFmtId="166" fontId="17" fillId="0" borderId="101" xfId="3" applyNumberFormat="1" applyFont="1" applyBorder="1" applyAlignment="1">
      <alignment horizontal="right" vertical="center" wrapText="1"/>
    </xf>
    <xf numFmtId="166" fontId="17" fillId="0" borderId="102" xfId="3" applyNumberFormat="1" applyFont="1" applyBorder="1" applyAlignment="1">
      <alignment horizontal="right" vertical="center" wrapText="1"/>
    </xf>
    <xf numFmtId="166" fontId="17" fillId="0" borderId="103" xfId="3" applyNumberFormat="1" applyFont="1" applyBorder="1" applyAlignment="1">
      <alignment horizontal="right" vertical="center" wrapText="1"/>
    </xf>
    <xf numFmtId="0" fontId="25" fillId="0" borderId="84" xfId="3" applyFont="1" applyBorder="1" applyAlignment="1">
      <alignment wrapText="1"/>
    </xf>
    <xf numFmtId="0" fontId="17" fillId="0" borderId="82" xfId="3" applyFont="1" applyBorder="1" applyAlignment="1">
      <alignment vertical="center" wrapText="1"/>
    </xf>
    <xf numFmtId="49" fontId="17" fillId="0" borderId="104" xfId="3" applyNumberFormat="1" applyFont="1" applyBorder="1" applyAlignment="1">
      <alignment horizontal="right"/>
    </xf>
    <xf numFmtId="0" fontId="17" fillId="0" borderId="100" xfId="3" applyFont="1" applyBorder="1" applyAlignment="1" applyProtection="1">
      <alignment horizontal="center"/>
      <protection locked="0"/>
    </xf>
    <xf numFmtId="0" fontId="17" fillId="0" borderId="0" xfId="2" applyFont="1"/>
    <xf numFmtId="49" fontId="17" fillId="0" borderId="24" xfId="3" applyNumberFormat="1" applyFont="1" applyBorder="1" applyAlignment="1">
      <alignment horizontal="right"/>
    </xf>
    <xf numFmtId="0" fontId="17" fillId="0" borderId="52" xfId="3" applyFont="1" applyBorder="1" applyAlignment="1">
      <alignment vertical="center" wrapText="1"/>
    </xf>
    <xf numFmtId="166" fontId="14" fillId="0" borderId="52" xfId="4" applyNumberFormat="1" applyFont="1" applyBorder="1" applyAlignment="1">
      <alignment horizontal="right" vertical="center"/>
    </xf>
    <xf numFmtId="166" fontId="17" fillId="0" borderId="97" xfId="4" applyNumberFormat="1" applyFont="1" applyBorder="1" applyAlignment="1">
      <alignment horizontal="right" vertical="center"/>
    </xf>
    <xf numFmtId="166" fontId="17" fillId="0" borderId="105" xfId="4" applyNumberFormat="1" applyFont="1" applyBorder="1" applyAlignment="1">
      <alignment horizontal="right" vertical="center"/>
    </xf>
    <xf numFmtId="166" fontId="17" fillId="0" borderId="106" xfId="3" applyNumberFormat="1" applyFont="1" applyBorder="1" applyAlignment="1">
      <alignment horizontal="right" wrapText="1"/>
    </xf>
    <xf numFmtId="166" fontId="17" fillId="0" borderId="107" xfId="3" applyNumberFormat="1" applyFont="1" applyBorder="1" applyAlignment="1">
      <alignment horizontal="right" wrapText="1"/>
    </xf>
    <xf numFmtId="166" fontId="17" fillId="0" borderId="13" xfId="4" applyNumberFormat="1" applyFont="1" applyBorder="1" applyAlignment="1">
      <alignment horizontal="right" vertical="center"/>
    </xf>
    <xf numFmtId="166" fontId="17" fillId="0" borderId="0" xfId="4" applyNumberFormat="1" applyFont="1" applyAlignment="1">
      <alignment horizontal="right" vertical="center"/>
    </xf>
    <xf numFmtId="0" fontId="17" fillId="0" borderId="87" xfId="3" applyFont="1" applyBorder="1" applyAlignment="1" applyProtection="1">
      <alignment horizontal="center"/>
      <protection locked="0"/>
    </xf>
    <xf numFmtId="166" fontId="17" fillId="0" borderId="12" xfId="3" applyNumberFormat="1" applyFont="1" applyBorder="1" applyAlignment="1">
      <alignment horizontal="right" wrapText="1"/>
    </xf>
    <xf numFmtId="166" fontId="17" fillId="0" borderId="35" xfId="3" applyNumberFormat="1" applyFont="1" applyBorder="1" applyAlignment="1">
      <alignment horizontal="right" wrapText="1"/>
    </xf>
    <xf numFmtId="49" fontId="17" fillId="3" borderId="28" xfId="3" applyNumberFormat="1" applyFont="1" applyFill="1" applyBorder="1" applyAlignment="1">
      <alignment horizontal="right"/>
    </xf>
    <xf numFmtId="167" fontId="17" fillId="3" borderId="31" xfId="3" applyNumberFormat="1" applyFont="1" applyFill="1" applyBorder="1" applyAlignment="1">
      <alignment horizontal="right"/>
    </xf>
    <xf numFmtId="0" fontId="17" fillId="3" borderId="31" xfId="3" applyFont="1" applyFill="1" applyBorder="1"/>
    <xf numFmtId="4" fontId="17" fillId="3" borderId="31" xfId="3" applyNumberFormat="1" applyFont="1" applyFill="1" applyBorder="1" applyAlignment="1">
      <alignment horizontal="center"/>
    </xf>
    <xf numFmtId="166" fontId="17" fillId="3" borderId="31" xfId="4" applyNumberFormat="1" applyFont="1" applyFill="1" applyBorder="1" applyAlignment="1">
      <alignment horizontal="right" vertical="center"/>
    </xf>
    <xf numFmtId="0" fontId="17" fillId="3" borderId="31" xfId="3" applyFont="1" applyFill="1" applyBorder="1" applyAlignment="1" applyProtection="1">
      <alignment horizontal="center"/>
      <protection locked="0"/>
    </xf>
    <xf numFmtId="166" fontId="17" fillId="3" borderId="31" xfId="3" applyNumberFormat="1" applyFont="1" applyFill="1" applyBorder="1" applyAlignment="1">
      <alignment horizontal="right" wrapText="1"/>
    </xf>
    <xf numFmtId="166" fontId="17" fillId="3" borderId="42" xfId="3" applyNumberFormat="1" applyFont="1" applyFill="1" applyBorder="1" applyAlignment="1">
      <alignment horizontal="right" wrapText="1"/>
    </xf>
    <xf numFmtId="4" fontId="17" fillId="0" borderId="52" xfId="3" applyNumberFormat="1" applyFont="1" applyBorder="1" applyAlignment="1">
      <alignment horizontal="center" vertical="center"/>
    </xf>
    <xf numFmtId="166" fontId="17" fillId="0" borderId="84" xfId="4" applyNumberFormat="1" applyFont="1" applyBorder="1" applyAlignment="1">
      <alignment horizontal="right" vertical="center"/>
    </xf>
    <xf numFmtId="166" fontId="17" fillId="0" borderId="108" xfId="4" applyNumberFormat="1" applyFont="1" applyBorder="1" applyAlignment="1">
      <alignment horizontal="right" vertical="center"/>
    </xf>
    <xf numFmtId="0" fontId="17" fillId="0" borderId="109" xfId="3" applyFont="1" applyBorder="1" applyAlignment="1">
      <alignment vertical="center" wrapText="1"/>
    </xf>
    <xf numFmtId="166" fontId="17" fillId="0" borderId="110" xfId="4" applyNumberFormat="1" applyFont="1" applyBorder="1" applyAlignment="1">
      <alignment horizontal="right" vertical="center"/>
    </xf>
    <xf numFmtId="166" fontId="17" fillId="0" borderId="111" xfId="4" applyNumberFormat="1" applyFont="1" applyBorder="1" applyAlignment="1">
      <alignment horizontal="right" vertical="center"/>
    </xf>
    <xf numFmtId="0" fontId="17" fillId="0" borderId="112" xfId="3" applyFont="1" applyBorder="1" applyAlignment="1" applyProtection="1">
      <alignment horizontal="center" vertical="center"/>
      <protection locked="0"/>
    </xf>
    <xf numFmtId="166" fontId="17" fillId="0" borderId="113" xfId="3" applyNumberFormat="1" applyFont="1" applyBorder="1" applyAlignment="1">
      <alignment horizontal="right" vertical="center" wrapText="1"/>
    </xf>
    <xf numFmtId="166" fontId="17" fillId="0" borderId="114" xfId="3" applyNumberFormat="1" applyFont="1" applyBorder="1" applyAlignment="1">
      <alignment horizontal="right" vertical="center" wrapText="1"/>
    </xf>
    <xf numFmtId="166" fontId="17" fillId="0" borderId="115" xfId="3" applyNumberFormat="1" applyFont="1" applyBorder="1" applyAlignment="1">
      <alignment horizontal="right" vertical="center" wrapText="1"/>
    </xf>
    <xf numFmtId="166" fontId="17" fillId="0" borderId="116" xfId="4" applyNumberFormat="1" applyFont="1" applyBorder="1" applyAlignment="1">
      <alignment horizontal="right" vertical="center"/>
    </xf>
    <xf numFmtId="0" fontId="17" fillId="0" borderId="117" xfId="3" applyFont="1" applyBorder="1" applyAlignment="1" applyProtection="1">
      <alignment horizontal="center" vertical="center"/>
      <protection locked="0"/>
    </xf>
    <xf numFmtId="167" fontId="17" fillId="0" borderId="118" xfId="3" applyNumberFormat="1" applyFont="1" applyBorder="1" applyAlignment="1">
      <alignment horizontal="right" vertical="center" wrapText="1"/>
    </xf>
    <xf numFmtId="4" fontId="17" fillId="0" borderId="118" xfId="3" applyNumberFormat="1" applyFont="1" applyBorder="1" applyAlignment="1">
      <alignment horizontal="center" vertical="center"/>
    </xf>
    <xf numFmtId="166" fontId="17" fillId="0" borderId="119" xfId="4" applyNumberFormat="1" applyFont="1" applyBorder="1" applyAlignment="1">
      <alignment horizontal="right" vertical="center"/>
    </xf>
    <xf numFmtId="166" fontId="17" fillId="0" borderId="120" xfId="4" applyNumberFormat="1" applyFont="1" applyBorder="1" applyAlignment="1">
      <alignment horizontal="right" vertical="center"/>
    </xf>
    <xf numFmtId="166" fontId="17" fillId="0" borderId="121" xfId="4" applyNumberFormat="1" applyFont="1" applyBorder="1" applyAlignment="1">
      <alignment horizontal="right" vertical="center"/>
    </xf>
    <xf numFmtId="167" fontId="17" fillId="0" borderId="122" xfId="5" applyNumberFormat="1" applyFont="1" applyBorder="1" applyAlignment="1">
      <alignment horizontal="right" vertical="center"/>
    </xf>
    <xf numFmtId="167" fontId="17" fillId="0" borderId="109" xfId="3" applyNumberFormat="1" applyFont="1" applyBorder="1" applyAlignment="1">
      <alignment horizontal="right" vertical="center" wrapText="1"/>
    </xf>
    <xf numFmtId="4" fontId="17" fillId="0" borderId="109" xfId="3" applyNumberFormat="1" applyFont="1" applyBorder="1" applyAlignment="1">
      <alignment horizontal="center" vertical="center"/>
    </xf>
    <xf numFmtId="166" fontId="17" fillId="0" borderId="123" xfId="4" applyNumberFormat="1" applyFont="1" applyBorder="1" applyAlignment="1">
      <alignment horizontal="right" vertical="center"/>
    </xf>
    <xf numFmtId="0" fontId="17" fillId="0" borderId="83" xfId="3" applyFont="1" applyBorder="1" applyAlignment="1">
      <alignment vertical="center" wrapText="1"/>
    </xf>
    <xf numFmtId="167" fontId="17" fillId="0" borderId="124" xfId="5" applyNumberFormat="1" applyFont="1" applyBorder="1" applyAlignment="1">
      <alignment horizontal="right" vertical="center"/>
    </xf>
    <xf numFmtId="167" fontId="17" fillId="0" borderId="125" xfId="3" applyNumberFormat="1" applyFont="1" applyBorder="1" applyAlignment="1">
      <alignment horizontal="right" vertical="center" wrapText="1"/>
    </xf>
    <xf numFmtId="0" fontId="17" fillId="0" borderId="126" xfId="3" applyFont="1" applyBorder="1" applyAlignment="1" applyProtection="1">
      <alignment horizontal="center" vertical="center"/>
      <protection locked="0"/>
    </xf>
    <xf numFmtId="166" fontId="17" fillId="0" borderId="127" xfId="3" applyNumberFormat="1" applyFont="1" applyBorder="1" applyAlignment="1">
      <alignment horizontal="right" vertical="center" wrapText="1"/>
    </xf>
    <xf numFmtId="166" fontId="17" fillId="0" borderId="128" xfId="3" applyNumberFormat="1" applyFont="1" applyBorder="1" applyAlignment="1">
      <alignment horizontal="right" vertical="center" wrapText="1"/>
    </xf>
    <xf numFmtId="166" fontId="17" fillId="0" borderId="129" xfId="3" applyNumberFormat="1" applyFont="1" applyBorder="1" applyAlignment="1">
      <alignment horizontal="right" vertical="center" wrapText="1"/>
    </xf>
    <xf numFmtId="0" fontId="17" fillId="0" borderId="52" xfId="3" applyFont="1" applyBorder="1" applyAlignment="1">
      <alignment wrapText="1"/>
    </xf>
    <xf numFmtId="166" fontId="17" fillId="0" borderId="130" xfId="4" applyNumberFormat="1" applyFont="1" applyBorder="1" applyAlignment="1">
      <alignment horizontal="right" vertical="center"/>
    </xf>
    <xf numFmtId="0" fontId="17" fillId="0" borderId="131" xfId="3" applyFont="1" applyBorder="1" applyAlignment="1" applyProtection="1">
      <alignment horizontal="center"/>
      <protection locked="0"/>
    </xf>
    <xf numFmtId="166" fontId="17" fillId="0" borderId="88" xfId="3" applyNumberFormat="1" applyFont="1" applyBorder="1" applyAlignment="1">
      <alignment horizontal="right" wrapText="1"/>
    </xf>
    <xf numFmtId="166" fontId="17" fillId="0" borderId="89" xfId="3" applyNumberFormat="1" applyFont="1" applyBorder="1" applyAlignment="1">
      <alignment horizontal="right" wrapText="1"/>
    </xf>
    <xf numFmtId="166" fontId="17" fillId="0" borderId="53" xfId="3" applyNumberFormat="1" applyFont="1" applyBorder="1" applyAlignment="1">
      <alignment horizontal="right" wrapText="1"/>
    </xf>
    <xf numFmtId="0" fontId="17" fillId="0" borderId="118" xfId="3" applyFont="1" applyBorder="1" applyAlignment="1">
      <alignment vertical="center" wrapText="1"/>
    </xf>
    <xf numFmtId="0" fontId="27" fillId="0" borderId="0" xfId="1" applyFont="1" applyAlignment="1">
      <alignment horizontal="centerContinuous"/>
    </xf>
    <xf numFmtId="0" fontId="28" fillId="0" borderId="0" xfId="1" applyFont="1" applyAlignment="1">
      <alignment horizontal="centerContinuous"/>
    </xf>
    <xf numFmtId="0" fontId="28" fillId="0" borderId="0" xfId="1" applyFont="1" applyAlignment="1">
      <alignment horizontal="right"/>
    </xf>
    <xf numFmtId="0" fontId="3" fillId="0" borderId="43" xfId="1" applyFont="1" applyBorder="1" applyAlignment="1">
      <alignment vertical="center"/>
    </xf>
    <xf numFmtId="0" fontId="5" fillId="0" borderId="132" xfId="1" applyFont="1" applyBorder="1" applyAlignment="1">
      <alignment horizontal="left"/>
    </xf>
    <xf numFmtId="49" fontId="3" fillId="0" borderId="48" xfId="1" applyNumberFormat="1" applyFont="1" applyBorder="1" applyAlignment="1">
      <alignment vertical="center"/>
    </xf>
    <xf numFmtId="49" fontId="29" fillId="0" borderId="49" xfId="0" applyNumberFormat="1" applyFont="1" applyBorder="1"/>
    <xf numFmtId="0" fontId="3" fillId="0" borderId="133" xfId="1" applyFont="1" applyBorder="1" applyAlignment="1">
      <alignment shrinkToFit="1"/>
    </xf>
    <xf numFmtId="0" fontId="0" fillId="0" borderId="21" xfId="0" applyBorder="1"/>
    <xf numFmtId="4" fontId="0" fillId="0" borderId="22" xfId="0" applyNumberFormat="1" applyBorder="1"/>
    <xf numFmtId="0" fontId="0" fillId="0" borderId="23" xfId="0" applyBorder="1"/>
    <xf numFmtId="0" fontId="1" fillId="5" borderId="5" xfId="0" applyFont="1" applyFill="1" applyBorder="1"/>
    <xf numFmtId="4" fontId="1" fillId="5" borderId="5" xfId="0" applyNumberFormat="1" applyFont="1" applyFill="1" applyBorder="1"/>
    <xf numFmtId="0" fontId="11" fillId="0" borderId="134" xfId="0" applyFont="1" applyBorder="1"/>
    <xf numFmtId="168" fontId="0" fillId="0" borderId="134" xfId="0" applyNumberFormat="1" applyBorder="1"/>
    <xf numFmtId="0" fontId="11" fillId="0" borderId="109" xfId="0" applyFont="1" applyBorder="1"/>
    <xf numFmtId="168" fontId="0" fillId="0" borderId="109" xfId="0" applyNumberFormat="1" applyBorder="1"/>
    <xf numFmtId="0" fontId="1" fillId="6" borderId="10" xfId="0" applyFont="1" applyFill="1" applyBorder="1"/>
    <xf numFmtId="168" fontId="1" fillId="6" borderId="10" xfId="0" applyNumberFormat="1" applyFont="1" applyFill="1" applyBorder="1"/>
    <xf numFmtId="0" fontId="1" fillId="0" borderId="0" xfId="0" applyFont="1"/>
    <xf numFmtId="4" fontId="0" fillId="0" borderId="0" xfId="0" applyNumberFormat="1"/>
    <xf numFmtId="168" fontId="0" fillId="0" borderId="0" xfId="0" applyNumberFormat="1"/>
    <xf numFmtId="4" fontId="1" fillId="0" borderId="0" xfId="0" applyNumberFormat="1" applyFont="1"/>
    <xf numFmtId="49" fontId="0" fillId="0" borderId="0" xfId="0" applyNumberFormat="1"/>
    <xf numFmtId="49" fontId="29" fillId="0" borderId="44" xfId="0" applyNumberFormat="1" applyFont="1" applyBorder="1" applyAlignment="1">
      <alignment wrapText="1"/>
    </xf>
    <xf numFmtId="169" fontId="3" fillId="0" borderId="38" xfId="0" applyNumberFormat="1" applyFont="1" applyBorder="1" applyAlignment="1">
      <alignment horizontal="right"/>
    </xf>
    <xf numFmtId="0" fontId="17" fillId="0" borderId="34" xfId="3" applyFont="1" applyBorder="1" applyAlignment="1">
      <alignment vertical="top" wrapText="1"/>
    </xf>
    <xf numFmtId="166" fontId="17" fillId="0" borderId="59" xfId="4" applyNumberFormat="1" applyFont="1" applyBorder="1" applyAlignment="1">
      <alignment horizontal="right" vertical="center"/>
    </xf>
    <xf numFmtId="0" fontId="30" fillId="0" borderId="83" xfId="3" applyFont="1" applyBorder="1" applyAlignment="1">
      <alignment vertical="center" wrapText="1"/>
    </xf>
    <xf numFmtId="0" fontId="25" fillId="0" borderId="34" xfId="3" applyFont="1" applyBorder="1" applyAlignment="1">
      <alignment vertical="center" wrapText="1"/>
    </xf>
    <xf numFmtId="0" fontId="25" fillId="0" borderId="109" xfId="3" applyFont="1" applyBorder="1" applyAlignment="1">
      <alignment vertical="center" wrapText="1"/>
    </xf>
    <xf numFmtId="0" fontId="25" fillId="0" borderId="100" xfId="3" applyFont="1" applyBorder="1" applyAlignment="1" applyProtection="1">
      <alignment horizontal="center" vertical="center"/>
      <protection locked="0"/>
    </xf>
    <xf numFmtId="49" fontId="6" fillId="2" borderId="32" xfId="0" applyNumberFormat="1" applyFont="1" applyFill="1" applyBorder="1" applyAlignment="1">
      <alignment horizontal="center"/>
    </xf>
    <xf numFmtId="49" fontId="6" fillId="2" borderId="4" xfId="0" applyNumberFormat="1" applyFont="1" applyFill="1" applyBorder="1" applyAlignment="1">
      <alignment horizontal="center"/>
    </xf>
    <xf numFmtId="49" fontId="6" fillId="2" borderId="3" xfId="0" applyNumberFormat="1" applyFont="1" applyFill="1" applyBorder="1" applyAlignment="1">
      <alignment horizontal="center"/>
    </xf>
    <xf numFmtId="49" fontId="4" fillId="2" borderId="14" xfId="0" applyNumberFormat="1" applyFont="1" applyFill="1" applyBorder="1" applyAlignment="1">
      <alignment horizontal="center" wrapText="1"/>
    </xf>
    <xf numFmtId="49" fontId="4" fillId="2" borderId="9" xfId="0" applyNumberFormat="1" applyFont="1" applyFill="1" applyBorder="1" applyAlignment="1">
      <alignment horizontal="center" wrapText="1"/>
    </xf>
    <xf numFmtId="49" fontId="4" fillId="2" borderId="8" xfId="0" applyNumberFormat="1" applyFont="1" applyFill="1" applyBorder="1" applyAlignment="1">
      <alignment horizontal="center" wrapText="1"/>
    </xf>
    <xf numFmtId="0" fontId="3" fillId="0" borderId="28" xfId="0" applyFont="1" applyBorder="1" applyAlignment="1">
      <alignment horizontal="center" shrinkToFit="1"/>
    </xf>
    <xf numFmtId="0" fontId="3" fillId="0" borderId="29" xfId="0" applyFont="1" applyBorder="1" applyAlignment="1">
      <alignment horizontal="center" shrinkToFi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170" fontId="3" fillId="0" borderId="14" xfId="0" applyNumberFormat="1" applyFont="1" applyBorder="1" applyAlignment="1">
      <alignment horizontal="right" indent="2"/>
    </xf>
    <xf numFmtId="170" fontId="3" fillId="0" borderId="16" xfId="0" applyNumberFormat="1" applyFont="1" applyBorder="1" applyAlignment="1">
      <alignment horizontal="right" indent="2"/>
    </xf>
    <xf numFmtId="49" fontId="4" fillId="2" borderId="14" xfId="0" applyNumberFormat="1" applyFont="1" applyFill="1" applyBorder="1" applyAlignment="1">
      <alignment horizontal="left" vertical="top" wrapText="1"/>
    </xf>
    <xf numFmtId="49" fontId="4" fillId="2" borderId="9" xfId="0" applyNumberFormat="1" applyFont="1" applyFill="1" applyBorder="1" applyAlignment="1">
      <alignment horizontal="left" vertical="top" wrapText="1"/>
    </xf>
    <xf numFmtId="49" fontId="4" fillId="2" borderId="8" xfId="0" applyNumberFormat="1" applyFont="1" applyFill="1" applyBorder="1" applyAlignment="1">
      <alignment horizontal="left" vertical="top" wrapText="1"/>
    </xf>
    <xf numFmtId="0" fontId="5" fillId="0" borderId="10" xfId="0" applyFont="1" applyBorder="1" applyAlignment="1">
      <alignment horizontal="left"/>
    </xf>
    <xf numFmtId="0" fontId="5" fillId="0" borderId="14" xfId="0" applyFont="1" applyBorder="1" applyAlignment="1">
      <alignment horizontal="left"/>
    </xf>
    <xf numFmtId="0" fontId="5" fillId="0" borderId="10" xfId="0" applyFont="1" applyBorder="1" applyAlignment="1">
      <alignment horizontal="left" vertical="top" wrapText="1"/>
    </xf>
    <xf numFmtId="0" fontId="5" fillId="0" borderId="10" xfId="0" applyFont="1" applyBorder="1" applyAlignment="1">
      <alignment horizontal="center"/>
    </xf>
    <xf numFmtId="166" fontId="8" fillId="2" borderId="41" xfId="0" applyNumberFormat="1" applyFont="1" applyFill="1" applyBorder="1" applyAlignment="1">
      <alignment horizontal="right" indent="2"/>
    </xf>
    <xf numFmtId="166" fontId="8" fillId="2" borderId="42" xfId="0" applyNumberFormat="1" applyFont="1" applyFill="1" applyBorder="1" applyAlignment="1">
      <alignment horizontal="right" indent="2"/>
    </xf>
    <xf numFmtId="0" fontId="9" fillId="0" borderId="0" xfId="0" applyFont="1" applyAlignment="1">
      <alignment horizontal="center" vertical="center" wrapText="1"/>
    </xf>
    <xf numFmtId="0" fontId="26" fillId="0" borderId="0" xfId="1" applyFont="1" applyAlignment="1">
      <alignment horizont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166" fontId="18" fillId="3" borderId="2" xfId="3" applyNumberFormat="1" applyFont="1" applyFill="1" applyBorder="1" applyAlignment="1">
      <alignment horizontal="center"/>
    </xf>
    <xf numFmtId="166" fontId="18" fillId="3" borderId="33" xfId="3" applyNumberFormat="1" applyFont="1" applyFill="1" applyBorder="1" applyAlignment="1">
      <alignment horizontal="center"/>
    </xf>
    <xf numFmtId="0" fontId="13" fillId="0" borderId="54" xfId="2" applyFont="1" applyBorder="1" applyAlignment="1">
      <alignment horizontal="center" wrapText="1"/>
    </xf>
    <xf numFmtId="0" fontId="13" fillId="0" borderId="55" xfId="2" applyFont="1" applyBorder="1" applyAlignment="1">
      <alignment horizontal="center" wrapText="1"/>
    </xf>
    <xf numFmtId="0" fontId="13" fillId="0" borderId="56" xfId="2" applyFont="1" applyBorder="1" applyAlignment="1">
      <alignment horizontal="center" wrapText="1"/>
    </xf>
    <xf numFmtId="49" fontId="4" fillId="0" borderId="55" xfId="2" applyNumberFormat="1" applyFont="1" applyBorder="1" applyAlignment="1" applyProtection="1">
      <alignment horizontal="left" vertical="center" wrapText="1"/>
      <protection locked="0"/>
    </xf>
    <xf numFmtId="0" fontId="4" fillId="0" borderId="55" xfId="2" applyFont="1" applyBorder="1" applyAlignment="1" applyProtection="1">
      <alignment horizontal="left" vertical="center" wrapText="1"/>
      <protection locked="0"/>
    </xf>
    <xf numFmtId="49" fontId="16" fillId="0" borderId="45" xfId="2" applyNumberFormat="1" applyFont="1" applyBorder="1" applyAlignment="1" applyProtection="1">
      <alignment horizontal="center" vertical="center" wrapText="1"/>
      <protection locked="0"/>
    </xf>
    <xf numFmtId="0" fontId="16" fillId="0" borderId="47" xfId="2" applyFont="1" applyBorder="1" applyAlignment="1" applyProtection="1">
      <alignment horizontal="center" vertical="center" wrapText="1"/>
      <protection locked="0"/>
    </xf>
    <xf numFmtId="49" fontId="14" fillId="0" borderId="55" xfId="2" applyNumberFormat="1" applyFont="1" applyBorder="1" applyAlignment="1">
      <alignment horizontal="left" vertical="center"/>
    </xf>
    <xf numFmtId="0" fontId="14" fillId="0" borderId="55" xfId="2" applyFont="1" applyBorder="1" applyAlignment="1">
      <alignment horizontal="left" vertical="center"/>
    </xf>
    <xf numFmtId="0" fontId="16" fillId="0" borderId="57" xfId="2" applyFont="1" applyBorder="1" applyAlignment="1" applyProtection="1">
      <alignment horizontal="left"/>
      <protection locked="0"/>
    </xf>
    <xf numFmtId="0" fontId="16" fillId="0" borderId="56" xfId="2" applyFont="1" applyBorder="1" applyAlignment="1" applyProtection="1">
      <alignment horizontal="left"/>
      <protection locked="0"/>
    </xf>
    <xf numFmtId="166" fontId="17" fillId="3" borderId="2" xfId="2" applyNumberFormat="1" applyFont="1" applyFill="1" applyBorder="1" applyAlignment="1">
      <alignment horizontal="center" vertical="center" wrapText="1"/>
    </xf>
    <xf numFmtId="166" fontId="17" fillId="3" borderId="4" xfId="2" applyNumberFormat="1" applyFont="1" applyFill="1" applyBorder="1" applyAlignment="1">
      <alignment horizontal="center" vertical="center" wrapText="1"/>
    </xf>
    <xf numFmtId="166" fontId="17" fillId="3" borderId="33" xfId="2" applyNumberFormat="1" applyFont="1" applyFill="1" applyBorder="1" applyAlignment="1">
      <alignment horizontal="center" vertical="center" wrapText="1"/>
    </xf>
    <xf numFmtId="0" fontId="17" fillId="3" borderId="58" xfId="2" applyFont="1" applyFill="1" applyBorder="1" applyAlignment="1">
      <alignment horizontal="center" vertical="center" wrapText="1"/>
    </xf>
    <xf numFmtId="0" fontId="17" fillId="3" borderId="61" xfId="2" applyFont="1" applyFill="1" applyBorder="1" applyAlignment="1">
      <alignment horizontal="center" vertical="center" wrapText="1"/>
    </xf>
    <xf numFmtId="0" fontId="17" fillId="3" borderId="59" xfId="2" applyFont="1" applyFill="1" applyBorder="1" applyAlignment="1">
      <alignment horizontal="center" vertical="center" wrapText="1"/>
    </xf>
    <xf numFmtId="0" fontId="17" fillId="3" borderId="62" xfId="2" applyFont="1" applyFill="1" applyBorder="1" applyAlignment="1">
      <alignment horizontal="center" vertical="center" wrapText="1"/>
    </xf>
    <xf numFmtId="0" fontId="17" fillId="3" borderId="59" xfId="2" applyFont="1" applyFill="1" applyBorder="1" applyAlignment="1">
      <alignment horizontal="center" vertical="center"/>
    </xf>
    <xf numFmtId="0" fontId="17" fillId="3" borderId="62" xfId="2" applyFont="1" applyFill="1" applyBorder="1" applyAlignment="1">
      <alignment horizontal="center" vertical="center"/>
    </xf>
    <xf numFmtId="0" fontId="17" fillId="3" borderId="32" xfId="2" applyFont="1" applyFill="1" applyBorder="1" applyAlignment="1">
      <alignment horizontal="center" vertical="center"/>
    </xf>
    <xf numFmtId="0" fontId="17" fillId="3" borderId="4" xfId="2" applyFont="1" applyFill="1" applyBorder="1" applyAlignment="1">
      <alignment horizontal="center" vertical="center"/>
    </xf>
    <xf numFmtId="0" fontId="17" fillId="3" borderId="60" xfId="2" applyFont="1" applyFill="1" applyBorder="1" applyAlignment="1">
      <alignment horizontal="center" vertical="center"/>
    </xf>
    <xf numFmtId="0" fontId="17" fillId="3" borderId="66" xfId="2" applyFont="1" applyFill="1" applyBorder="1" applyAlignment="1">
      <alignment horizontal="center" vertical="center"/>
    </xf>
    <xf numFmtId="17" fontId="17" fillId="0" borderId="90" xfId="5" applyNumberFormat="1" applyFont="1" applyBorder="1" applyAlignment="1">
      <alignment horizontal="right" vertical="center"/>
    </xf>
  </cellXfs>
  <cellStyles count="7">
    <cellStyle name="Normální" xfId="0" builtinId="0"/>
    <cellStyle name="Normální 3" xfId="2" xr:uid="{00000000-0005-0000-0000-000001000000}"/>
    <cellStyle name="normální_POL.XLS" xfId="1" xr:uid="{00000000-0005-0000-0000-000002000000}"/>
    <cellStyle name="normální_Price Agreement_general_Phase 9_v4_FINAL" xfId="4" xr:uid="{00000000-0005-0000-0000-000003000000}"/>
    <cellStyle name="normální_Project Int R2" xfId="3" xr:uid="{00000000-0005-0000-0000-000004000000}"/>
    <cellStyle name="normální_Project Int R2 2" xfId="5" xr:uid="{00000000-0005-0000-0000-000005000000}"/>
    <cellStyle name="normální_Videotelefon"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3067050</xdr:colOff>
          <xdr:row>0</xdr:row>
          <xdr:rowOff>914400</xdr:rowOff>
        </xdr:from>
        <xdr:to>
          <xdr:col>3</xdr:col>
          <xdr:colOff>38100</xdr:colOff>
          <xdr:row>1</xdr:row>
          <xdr:rowOff>114300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rPr>
                <a:t>Zobraz jen použité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2562225</xdr:colOff>
          <xdr:row>0</xdr:row>
          <xdr:rowOff>895350</xdr:rowOff>
        </xdr:from>
        <xdr:to>
          <xdr:col>2</xdr:col>
          <xdr:colOff>3057525</xdr:colOff>
          <xdr:row>1</xdr:row>
          <xdr:rowOff>123825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rPr>
                <a:t>Zobraz všechny</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3067050</xdr:colOff>
          <xdr:row>0</xdr:row>
          <xdr:rowOff>914400</xdr:rowOff>
        </xdr:from>
        <xdr:to>
          <xdr:col>3</xdr:col>
          <xdr:colOff>38100</xdr:colOff>
          <xdr:row>1</xdr:row>
          <xdr:rowOff>114300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rPr>
                <a:t>Zobraz jen použité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2562225</xdr:colOff>
          <xdr:row>0</xdr:row>
          <xdr:rowOff>895350</xdr:rowOff>
        </xdr:from>
        <xdr:to>
          <xdr:col>2</xdr:col>
          <xdr:colOff>3057525</xdr:colOff>
          <xdr:row>1</xdr:row>
          <xdr:rowOff>123825</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rPr>
                <a:t>Zobraz všechny</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3067050</xdr:colOff>
          <xdr:row>0</xdr:row>
          <xdr:rowOff>914400</xdr:rowOff>
        </xdr:from>
        <xdr:to>
          <xdr:col>3</xdr:col>
          <xdr:colOff>38100</xdr:colOff>
          <xdr:row>1</xdr:row>
          <xdr:rowOff>114300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rPr>
                <a:t>Zobraz jen použité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2562225</xdr:colOff>
          <xdr:row>0</xdr:row>
          <xdr:rowOff>895350</xdr:rowOff>
        </xdr:from>
        <xdr:to>
          <xdr:col>2</xdr:col>
          <xdr:colOff>3057525</xdr:colOff>
          <xdr:row>1</xdr:row>
          <xdr:rowOff>123825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rPr>
                <a:t>Zobraz všechny</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xdr:colOff>
          <xdr:row>3</xdr:row>
          <xdr:rowOff>0</xdr:rowOff>
        </xdr:from>
        <xdr:to>
          <xdr:col>7</xdr:col>
          <xdr:colOff>190500</xdr:colOff>
          <xdr:row>5</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rPr>
                <a:t>Zobraz jen použité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447675</xdr:colOff>
          <xdr:row>2</xdr:row>
          <xdr:rowOff>171450</xdr:rowOff>
        </xdr:from>
        <xdr:to>
          <xdr:col>6</xdr:col>
          <xdr:colOff>9525</xdr:colOff>
          <xdr:row>5</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rPr>
                <a:t>Zobraz všechny</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KCE/Domov%20Sosna/DPS/ROZP_EP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PERSON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NZS"/>
    </sheetNames>
    <sheetDataSet>
      <sheetData sheetId="0">
        <row r="7">
          <cell r="A7">
            <v>0</v>
          </cell>
          <cell r="C7" t="str">
            <v>Klimatizace pavilonu D v domově Sosna Třinec</v>
          </cell>
        </row>
      </sheetData>
      <sheetData sheetId="1">
        <row r="20">
          <cell r="E20">
            <v>0</v>
          </cell>
          <cell r="F20">
            <v>0</v>
          </cell>
          <cell r="G20">
            <v>76530</v>
          </cell>
          <cell r="H20">
            <v>69600</v>
          </cell>
          <cell r="I20">
            <v>0</v>
          </cell>
        </row>
        <row r="25">
          <cell r="A25" t="str">
            <v>Ztížené výrobní podmínky</v>
          </cell>
          <cell r="I25">
            <v>0</v>
          </cell>
        </row>
        <row r="26">
          <cell r="A26" t="str">
            <v>Mimostaveništní doprava</v>
          </cell>
          <cell r="I26">
            <v>0</v>
          </cell>
        </row>
        <row r="27">
          <cell r="A27" t="str">
            <v>Zařízení staveniště</v>
          </cell>
          <cell r="I27">
            <v>0</v>
          </cell>
        </row>
        <row r="28">
          <cell r="A28" t="str">
            <v>Kompletační činnost (IČD)</v>
          </cell>
          <cell r="I28">
            <v>0</v>
          </cell>
        </row>
        <row r="29">
          <cell r="H29">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PERSONAL"/>
    </sheetNames>
    <definedNames>
      <definedName name="Zobraz_pouzite"/>
      <definedName name="Zobraz_vse"/>
    </definedNames>
    <sheetDataSet>
      <sheetData sheetId="0"/>
      <sheetData sheetId="1"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G45"/>
  <sheetViews>
    <sheetView view="pageBreakPreview" topLeftCell="A7" zoomScaleNormal="100" zoomScaleSheetLayoutView="100" workbookViewId="0">
      <selection activeCell="F33" sqref="F33:G33"/>
    </sheetView>
  </sheetViews>
  <sheetFormatPr defaultRowHeight="15" x14ac:dyDescent="0.25"/>
  <cols>
    <col min="1" max="1" width="17.42578125" customWidth="1"/>
    <col min="2" max="2" width="16.5703125" customWidth="1"/>
    <col min="3" max="3" width="11.28515625" customWidth="1"/>
    <col min="4" max="4" width="23.7109375" bestFit="1" customWidth="1"/>
    <col min="5" max="5" width="7.5703125" customWidth="1"/>
    <col min="6" max="6" width="14.7109375" bestFit="1" customWidth="1"/>
    <col min="7" max="7" width="4.5703125" bestFit="1" customWidth="1"/>
  </cols>
  <sheetData>
    <row r="1" spans="1:7" ht="18.75" thickBot="1" x14ac:dyDescent="0.3">
      <c r="A1" s="1" t="s">
        <v>0</v>
      </c>
      <c r="B1" s="2"/>
      <c r="C1" s="2"/>
      <c r="D1" s="2"/>
      <c r="E1" s="2"/>
      <c r="F1" s="2"/>
      <c r="G1" s="2"/>
    </row>
    <row r="2" spans="1:7" x14ac:dyDescent="0.25">
      <c r="A2" s="3" t="s">
        <v>1</v>
      </c>
      <c r="B2" s="4"/>
      <c r="C2" s="248" t="s">
        <v>155</v>
      </c>
      <c r="D2" s="249"/>
      <c r="E2" s="250"/>
      <c r="F2" s="5" t="s">
        <v>2</v>
      </c>
      <c r="G2" s="6"/>
    </row>
    <row r="3" spans="1:7" x14ac:dyDescent="0.25">
      <c r="A3" s="7"/>
      <c r="B3" s="8"/>
      <c r="C3" s="9"/>
      <c r="D3" s="9"/>
      <c r="E3" s="10"/>
      <c r="F3" s="11"/>
      <c r="G3" s="12"/>
    </row>
    <row r="4" spans="1:7" x14ac:dyDescent="0.25">
      <c r="A4" s="13" t="s">
        <v>3</v>
      </c>
      <c r="B4" s="8"/>
      <c r="C4" s="14"/>
      <c r="D4" s="9"/>
      <c r="E4" s="10"/>
      <c r="F4" s="11" t="s">
        <v>4</v>
      </c>
      <c r="G4" s="15"/>
    </row>
    <row r="5" spans="1:7" x14ac:dyDescent="0.25">
      <c r="A5" s="16"/>
      <c r="B5" s="17"/>
      <c r="C5" s="251" t="s">
        <v>161</v>
      </c>
      <c r="D5" s="252"/>
      <c r="E5" s="253"/>
      <c r="F5" s="11" t="s">
        <v>5</v>
      </c>
      <c r="G5" s="12"/>
    </row>
    <row r="6" spans="1:7" x14ac:dyDescent="0.25">
      <c r="A6" s="13" t="s">
        <v>6</v>
      </c>
      <c r="B6" s="8"/>
      <c r="C6" s="9" t="s">
        <v>7</v>
      </c>
      <c r="D6" s="9"/>
      <c r="E6" s="10"/>
      <c r="F6" s="11" t="s">
        <v>8</v>
      </c>
      <c r="G6" s="18">
        <v>0</v>
      </c>
    </row>
    <row r="7" spans="1:7" x14ac:dyDescent="0.25">
      <c r="A7" s="19"/>
      <c r="B7" s="20"/>
      <c r="C7" s="260" t="s">
        <v>162</v>
      </c>
      <c r="D7" s="261"/>
      <c r="E7" s="262"/>
      <c r="F7" s="21" t="s">
        <v>9</v>
      </c>
      <c r="G7" s="18">
        <f>IF(PocetMJ=0,,ROUND((F30+F32)/PocetMJ,1))</f>
        <v>0</v>
      </c>
    </row>
    <row r="8" spans="1:7" x14ac:dyDescent="0.25">
      <c r="A8" s="22" t="s">
        <v>10</v>
      </c>
      <c r="B8" s="11"/>
      <c r="C8" s="263" t="s">
        <v>11</v>
      </c>
      <c r="D8" s="263"/>
      <c r="E8" s="264"/>
      <c r="F8" s="11" t="s">
        <v>12</v>
      </c>
      <c r="G8" s="23" t="s">
        <v>13</v>
      </c>
    </row>
    <row r="9" spans="1:7" x14ac:dyDescent="0.25">
      <c r="A9" s="22" t="s">
        <v>14</v>
      </c>
      <c r="B9" s="11"/>
      <c r="C9" s="263" t="str">
        <f>Projektant</f>
        <v>Michal Raška</v>
      </c>
      <c r="D9" s="263"/>
      <c r="E9" s="264"/>
      <c r="F9" s="11"/>
      <c r="G9" s="23"/>
    </row>
    <row r="10" spans="1:7" ht="39" customHeight="1" x14ac:dyDescent="0.25">
      <c r="A10" s="22" t="s">
        <v>15</v>
      </c>
      <c r="B10" s="11"/>
      <c r="C10" s="265" t="s">
        <v>163</v>
      </c>
      <c r="D10" s="265"/>
      <c r="E10" s="265"/>
      <c r="F10" s="11"/>
      <c r="G10" s="24"/>
    </row>
    <row r="11" spans="1:7" x14ac:dyDescent="0.25">
      <c r="A11" s="22" t="s">
        <v>16</v>
      </c>
      <c r="B11" s="11"/>
      <c r="C11" s="263" t="s">
        <v>17</v>
      </c>
      <c r="D11" s="263"/>
      <c r="E11" s="263"/>
      <c r="F11" s="11" t="s">
        <v>18</v>
      </c>
      <c r="G11" s="24"/>
    </row>
    <row r="12" spans="1:7" x14ac:dyDescent="0.25">
      <c r="A12" s="25" t="s">
        <v>19</v>
      </c>
      <c r="B12" s="8"/>
      <c r="C12" s="266"/>
      <c r="D12" s="266"/>
      <c r="E12" s="266"/>
      <c r="F12" s="26" t="s">
        <v>20</v>
      </c>
      <c r="G12" s="27"/>
    </row>
    <row r="13" spans="1:7" ht="18.75" thickBot="1" x14ac:dyDescent="0.3">
      <c r="A13" s="28" t="s">
        <v>21</v>
      </c>
      <c r="B13" s="29"/>
      <c r="C13" s="29"/>
      <c r="D13" s="29"/>
      <c r="E13" s="30"/>
      <c r="F13" s="30"/>
      <c r="G13" s="31"/>
    </row>
    <row r="14" spans="1:7" ht="15.75" thickBot="1" x14ac:dyDescent="0.3">
      <c r="A14" s="32" t="s">
        <v>22</v>
      </c>
      <c r="B14" s="33"/>
      <c r="C14" s="34"/>
      <c r="D14" s="35" t="s">
        <v>23</v>
      </c>
      <c r="E14" s="36"/>
      <c r="F14" s="36"/>
      <c r="G14" s="34"/>
    </row>
    <row r="15" spans="1:7" x14ac:dyDescent="0.25">
      <c r="A15" s="37"/>
      <c r="B15" s="38"/>
      <c r="C15" s="39"/>
      <c r="D15" s="40" t="str">
        <f>[1]Rekapitulace!A25</f>
        <v>Ztížené výrobní podmínky</v>
      </c>
      <c r="E15" s="41"/>
      <c r="F15" s="42"/>
      <c r="G15" s="39">
        <f>[1]Rekapitulace!I25</f>
        <v>0</v>
      </c>
    </row>
    <row r="16" spans="1:7" x14ac:dyDescent="0.25">
      <c r="A16" s="37"/>
      <c r="B16" s="38"/>
      <c r="C16" s="39"/>
      <c r="D16" s="7" t="str">
        <f>[1]Rekapitulace!A26</f>
        <v>Mimostaveništní doprava</v>
      </c>
      <c r="E16" s="43"/>
      <c r="F16" s="44"/>
      <c r="G16" s="39">
        <f>[1]Rekapitulace!I26</f>
        <v>0</v>
      </c>
    </row>
    <row r="17" spans="1:7" x14ac:dyDescent="0.25">
      <c r="A17" s="37"/>
      <c r="B17" s="38"/>
      <c r="C17" s="39"/>
      <c r="D17" s="7" t="str">
        <f>[1]Rekapitulace!A27</f>
        <v>Zařízení staveniště</v>
      </c>
      <c r="E17" s="43"/>
      <c r="F17" s="44"/>
      <c r="G17" s="39">
        <f>[1]Rekapitulace!I27</f>
        <v>0</v>
      </c>
    </row>
    <row r="18" spans="1:7" x14ac:dyDescent="0.25">
      <c r="A18" s="45"/>
      <c r="B18" s="46"/>
      <c r="C18" s="39"/>
      <c r="D18" s="7" t="str">
        <f>[1]Rekapitulace!A28</f>
        <v>Kompletační činnost (IČD)</v>
      </c>
      <c r="E18" s="43"/>
      <c r="F18" s="44"/>
      <c r="G18" s="39">
        <f>[1]Rekapitulace!I28</f>
        <v>0</v>
      </c>
    </row>
    <row r="19" spans="1:7" x14ac:dyDescent="0.25">
      <c r="A19" s="47"/>
      <c r="B19" s="38"/>
      <c r="C19" s="39"/>
      <c r="D19" s="7"/>
      <c r="E19" s="43"/>
      <c r="F19" s="44"/>
      <c r="G19" s="39"/>
    </row>
    <row r="20" spans="1:7" x14ac:dyDescent="0.25">
      <c r="A20" s="47"/>
      <c r="B20" s="38"/>
      <c r="C20" s="39"/>
      <c r="D20" s="7"/>
      <c r="E20" s="43"/>
      <c r="F20" s="44"/>
      <c r="G20" s="39"/>
    </row>
    <row r="21" spans="1:7" x14ac:dyDescent="0.25">
      <c r="A21" s="47"/>
      <c r="B21" s="38"/>
      <c r="C21" s="39"/>
      <c r="D21" s="7"/>
      <c r="E21" s="43"/>
      <c r="F21" s="44"/>
      <c r="G21" s="39"/>
    </row>
    <row r="22" spans="1:7" x14ac:dyDescent="0.25">
      <c r="A22" s="48"/>
      <c r="B22" s="49"/>
      <c r="C22" s="39"/>
      <c r="D22" s="7" t="s">
        <v>24</v>
      </c>
      <c r="E22" s="43"/>
      <c r="F22" s="44"/>
      <c r="G22" s="39">
        <f>G23-SUM(G15:G21)</f>
        <v>0</v>
      </c>
    </row>
    <row r="23" spans="1:7" ht="15.75" thickBot="1" x14ac:dyDescent="0.3">
      <c r="A23" s="254"/>
      <c r="B23" s="255"/>
      <c r="C23" s="50"/>
      <c r="D23" s="51" t="s">
        <v>25</v>
      </c>
      <c r="E23" s="52"/>
      <c r="F23" s="53"/>
      <c r="G23" s="39">
        <f>VRN</f>
        <v>0</v>
      </c>
    </row>
    <row r="24" spans="1:7" x14ac:dyDescent="0.25">
      <c r="A24" s="54" t="s">
        <v>26</v>
      </c>
      <c r="B24" s="55"/>
      <c r="C24" s="56"/>
      <c r="D24" s="55" t="s">
        <v>27</v>
      </c>
      <c r="E24" s="55"/>
      <c r="F24" s="57" t="s">
        <v>28</v>
      </c>
      <c r="G24" s="58"/>
    </row>
    <row r="25" spans="1:7" x14ac:dyDescent="0.25">
      <c r="A25" s="48" t="s">
        <v>29</v>
      </c>
      <c r="B25" s="49"/>
      <c r="C25" s="59"/>
      <c r="D25" s="49" t="s">
        <v>29</v>
      </c>
      <c r="E25" s="49"/>
      <c r="F25" s="60" t="s">
        <v>29</v>
      </c>
      <c r="G25" s="61"/>
    </row>
    <row r="26" spans="1:7" x14ac:dyDescent="0.25">
      <c r="A26" s="48" t="s">
        <v>30</v>
      </c>
      <c r="B26" s="62"/>
      <c r="C26" s="59"/>
      <c r="D26" s="49" t="s">
        <v>30</v>
      </c>
      <c r="E26" s="49"/>
      <c r="F26" s="60" t="s">
        <v>30</v>
      </c>
      <c r="G26" s="61"/>
    </row>
    <row r="27" spans="1:7" x14ac:dyDescent="0.25">
      <c r="A27" s="48"/>
      <c r="B27" s="63"/>
      <c r="C27" s="59"/>
      <c r="D27" s="49"/>
      <c r="E27" s="49"/>
      <c r="F27" s="60"/>
      <c r="G27" s="61"/>
    </row>
    <row r="28" spans="1:7" x14ac:dyDescent="0.25">
      <c r="A28" s="48" t="s">
        <v>31</v>
      </c>
      <c r="B28" s="49"/>
      <c r="C28" s="59"/>
      <c r="D28" s="60" t="s">
        <v>32</v>
      </c>
      <c r="E28" s="59"/>
      <c r="F28" s="49" t="s">
        <v>32</v>
      </c>
      <c r="G28" s="61"/>
    </row>
    <row r="29" spans="1:7" x14ac:dyDescent="0.25">
      <c r="A29" s="48"/>
      <c r="B29" s="49"/>
      <c r="C29" s="64"/>
      <c r="D29" s="65"/>
      <c r="E29" s="64"/>
      <c r="F29" s="49"/>
      <c r="G29" s="61"/>
    </row>
    <row r="30" spans="1:7" x14ac:dyDescent="0.25">
      <c r="A30" s="256" t="s">
        <v>33</v>
      </c>
      <c r="B30" s="257"/>
      <c r="C30" s="66"/>
      <c r="D30" s="67"/>
      <c r="E30" s="68" t="s">
        <v>34</v>
      </c>
      <c r="F30" s="258">
        <f>SUM(Rekapitulace!D9:D10,Rekapitulace!D23:D24,Rekapitulace!D35:D36,Rekapitulace!D47:D48)</f>
        <v>0</v>
      </c>
      <c r="G30" s="259"/>
    </row>
    <row r="31" spans="1:7" x14ac:dyDescent="0.25">
      <c r="A31" s="69" t="s">
        <v>35</v>
      </c>
      <c r="B31" s="67"/>
      <c r="C31" s="241">
        <v>0.21</v>
      </c>
      <c r="D31" s="67" t="s">
        <v>36</v>
      </c>
      <c r="E31" s="68"/>
      <c r="F31" s="258">
        <f>SUM(F30*C31)</f>
        <v>0</v>
      </c>
      <c r="G31" s="259"/>
    </row>
    <row r="32" spans="1:7" x14ac:dyDescent="0.25">
      <c r="A32" s="256" t="s">
        <v>33</v>
      </c>
      <c r="B32" s="257"/>
      <c r="C32" s="66"/>
      <c r="D32" s="67"/>
      <c r="E32" s="68" t="s">
        <v>37</v>
      </c>
      <c r="F32" s="258">
        <f>SUM(Rekapitulace!D11:D14,Rekapitulace!D25:D28,Rekapitulace!D37:D40,Rekapitulace!D49:D52)</f>
        <v>0</v>
      </c>
      <c r="G32" s="259"/>
    </row>
    <row r="33" spans="1:7" x14ac:dyDescent="0.25">
      <c r="A33" s="69" t="s">
        <v>35</v>
      </c>
      <c r="B33" s="70"/>
      <c r="C33" s="241">
        <v>0.21</v>
      </c>
      <c r="D33" s="67" t="s">
        <v>36</v>
      </c>
      <c r="E33" s="44"/>
      <c r="F33" s="258">
        <f>SUM(F32*C33)</f>
        <v>0</v>
      </c>
      <c r="G33" s="259"/>
    </row>
    <row r="34" spans="1:7" ht="16.5" thickBot="1" x14ac:dyDescent="0.3">
      <c r="A34" s="71" t="s">
        <v>38</v>
      </c>
      <c r="B34" s="72"/>
      <c r="C34" s="72"/>
      <c r="D34" s="72"/>
      <c r="E34" s="73"/>
      <c r="F34" s="267">
        <f>ROUND(SUM(F30:F33),0)</f>
        <v>0</v>
      </c>
      <c r="G34" s="268"/>
    </row>
    <row r="36" spans="1:7" x14ac:dyDescent="0.25">
      <c r="A36" t="s">
        <v>39</v>
      </c>
    </row>
    <row r="37" spans="1:7" x14ac:dyDescent="0.25">
      <c r="A37" s="269" t="s">
        <v>40</v>
      </c>
      <c r="B37" s="269"/>
      <c r="C37" s="269"/>
      <c r="D37" s="269"/>
      <c r="E37" s="269"/>
      <c r="F37" s="269"/>
      <c r="G37" s="269"/>
    </row>
    <row r="38" spans="1:7" x14ac:dyDescent="0.25">
      <c r="A38" s="269"/>
      <c r="B38" s="269"/>
      <c r="C38" s="269"/>
      <c r="D38" s="269"/>
      <c r="E38" s="269"/>
      <c r="F38" s="269"/>
      <c r="G38" s="269"/>
    </row>
    <row r="39" spans="1:7" x14ac:dyDescent="0.25">
      <c r="A39" s="269"/>
      <c r="B39" s="269"/>
      <c r="C39" s="269"/>
      <c r="D39" s="269"/>
      <c r="E39" s="269"/>
      <c r="F39" s="269"/>
      <c r="G39" s="269"/>
    </row>
    <row r="40" spans="1:7" x14ac:dyDescent="0.25">
      <c r="A40" s="269"/>
      <c r="B40" s="269"/>
      <c r="C40" s="269"/>
      <c r="D40" s="269"/>
      <c r="E40" s="269"/>
      <c r="F40" s="269"/>
      <c r="G40" s="269"/>
    </row>
    <row r="41" spans="1:7" x14ac:dyDescent="0.25">
      <c r="A41" s="269"/>
      <c r="B41" s="269"/>
      <c r="C41" s="269"/>
      <c r="D41" s="269"/>
      <c r="E41" s="269"/>
      <c r="F41" s="269"/>
      <c r="G41" s="269"/>
    </row>
    <row r="42" spans="1:7" x14ac:dyDescent="0.25">
      <c r="A42" s="269"/>
      <c r="B42" s="269"/>
      <c r="C42" s="269"/>
      <c r="D42" s="269"/>
      <c r="E42" s="269"/>
      <c r="F42" s="269"/>
      <c r="G42" s="269"/>
    </row>
    <row r="43" spans="1:7" x14ac:dyDescent="0.25">
      <c r="A43" s="269"/>
      <c r="B43" s="269"/>
      <c r="C43" s="269"/>
      <c r="D43" s="269"/>
      <c r="E43" s="269"/>
      <c r="F43" s="269"/>
      <c r="G43" s="269"/>
    </row>
    <row r="44" spans="1:7" x14ac:dyDescent="0.25">
      <c r="A44" s="269"/>
      <c r="B44" s="269"/>
      <c r="C44" s="269"/>
      <c r="D44" s="269"/>
      <c r="E44" s="269"/>
      <c r="F44" s="269"/>
      <c r="G44" s="269"/>
    </row>
    <row r="45" spans="1:7" x14ac:dyDescent="0.25">
      <c r="A45" s="269"/>
      <c r="B45" s="269"/>
      <c r="C45" s="269"/>
      <c r="D45" s="269"/>
      <c r="E45" s="269"/>
      <c r="F45" s="269"/>
      <c r="G45" s="269"/>
    </row>
  </sheetData>
  <mergeCells count="17">
    <mergeCell ref="F33:G33"/>
    <mergeCell ref="F34:G34"/>
    <mergeCell ref="A37:G45"/>
    <mergeCell ref="F31:G31"/>
    <mergeCell ref="A32:B32"/>
    <mergeCell ref="F32:G32"/>
    <mergeCell ref="C2:E2"/>
    <mergeCell ref="C5:E5"/>
    <mergeCell ref="A23:B23"/>
    <mergeCell ref="A30:B30"/>
    <mergeCell ref="F30:G30"/>
    <mergeCell ref="C7:E7"/>
    <mergeCell ref="C8:E8"/>
    <mergeCell ref="C9:E9"/>
    <mergeCell ref="C10:E10"/>
    <mergeCell ref="C11:E11"/>
    <mergeCell ref="C12:E12"/>
  </mergeCells>
  <pageMargins left="0.7" right="0.7" top="0.78740157499999996" bottom="0.78740157499999996"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H57"/>
  <sheetViews>
    <sheetView view="pageBreakPreview" zoomScaleNormal="100" zoomScaleSheetLayoutView="100" workbookViewId="0">
      <selection activeCell="G52" sqref="G52"/>
    </sheetView>
  </sheetViews>
  <sheetFormatPr defaultRowHeight="15" x14ac:dyDescent="0.25"/>
  <cols>
    <col min="2" max="2" width="25.140625" customWidth="1"/>
    <col min="3" max="3" width="34.140625" customWidth="1"/>
    <col min="4" max="4" width="21.85546875" customWidth="1"/>
    <col min="6" max="6" width="34.140625" customWidth="1"/>
    <col min="8" max="8" width="11.85546875" bestFit="1" customWidth="1"/>
    <col min="14" max="14" width="10.85546875" bestFit="1" customWidth="1"/>
  </cols>
  <sheetData>
    <row r="1" spans="2:8" ht="15.75" x14ac:dyDescent="0.25">
      <c r="B1" s="270" t="s">
        <v>81</v>
      </c>
      <c r="C1" s="270"/>
      <c r="D1" s="270"/>
    </row>
    <row r="2" spans="2:8" ht="15.75" thickBot="1" x14ac:dyDescent="0.3">
      <c r="B2" s="216"/>
      <c r="C2" s="217"/>
      <c r="D2" s="218"/>
    </row>
    <row r="3" spans="2:8" ht="27" thickTop="1" x14ac:dyDescent="0.25">
      <c r="B3" s="219" t="s">
        <v>41</v>
      </c>
      <c r="C3" s="240" t="str">
        <f>'Krycí list'!C7:E7</f>
        <v>Vybudování sportovní haly Slezská Ostrava</v>
      </c>
      <c r="D3" s="220" t="s">
        <v>45</v>
      </c>
      <c r="F3" s="239"/>
      <c r="H3" s="239"/>
    </row>
    <row r="4" spans="2:8" ht="15.75" thickBot="1" x14ac:dyDescent="0.3">
      <c r="B4" s="221" t="s">
        <v>42</v>
      </c>
      <c r="C4" s="222" t="str">
        <f>'Krycí list'!C5:E5</f>
        <v>Sportovní hala Slezská Ostrava</v>
      </c>
      <c r="D4" s="223" t="s">
        <v>255</v>
      </c>
    </row>
    <row r="5" spans="2:8" ht="104.25" customHeight="1" thickTop="1" thickBot="1" x14ac:dyDescent="0.3">
      <c r="B5" s="271" t="s">
        <v>40</v>
      </c>
      <c r="C5" s="272"/>
      <c r="D5" s="273"/>
    </row>
    <row r="6" spans="2:8" ht="16.5" thickBot="1" x14ac:dyDescent="0.3">
      <c r="B6" s="270" t="s">
        <v>82</v>
      </c>
      <c r="C6" s="270"/>
      <c r="D6" s="270"/>
    </row>
    <row r="7" spans="2:8" ht="12.75" customHeight="1" thickBot="1" x14ac:dyDescent="0.3">
      <c r="B7" s="224" t="s">
        <v>83</v>
      </c>
      <c r="C7" s="225" t="s">
        <v>152</v>
      </c>
      <c r="D7" s="226"/>
    </row>
    <row r="8" spans="2:8" ht="12.75" customHeight="1" x14ac:dyDescent="0.25">
      <c r="B8" s="227" t="s">
        <v>84</v>
      </c>
      <c r="C8" s="228" t="s">
        <v>85</v>
      </c>
      <c r="D8" s="227" t="s">
        <v>86</v>
      </c>
    </row>
    <row r="9" spans="2:8" ht="12.75" customHeight="1" x14ac:dyDescent="0.25">
      <c r="B9" s="229" t="s">
        <v>87</v>
      </c>
      <c r="C9" s="230">
        <f>PZTS!I9</f>
        <v>0</v>
      </c>
      <c r="D9" s="230">
        <f t="shared" ref="D9:D14" si="0">SUM(C9:C9)</f>
        <v>0</v>
      </c>
    </row>
    <row r="10" spans="2:8" ht="12.75" customHeight="1" x14ac:dyDescent="0.25">
      <c r="B10" s="231" t="s">
        <v>88</v>
      </c>
      <c r="C10" s="232">
        <f>PZTS!I101</f>
        <v>0</v>
      </c>
      <c r="D10" s="232">
        <f t="shared" si="0"/>
        <v>0</v>
      </c>
    </row>
    <row r="11" spans="2:8" ht="12.75" customHeight="1" x14ac:dyDescent="0.25">
      <c r="B11" s="231" t="s">
        <v>89</v>
      </c>
      <c r="C11" s="232">
        <f>PZTS!J9</f>
        <v>0</v>
      </c>
      <c r="D11" s="232">
        <f t="shared" si="0"/>
        <v>0</v>
      </c>
    </row>
    <row r="12" spans="2:8" ht="12.75" customHeight="1" x14ac:dyDescent="0.25">
      <c r="B12" s="231" t="s">
        <v>90</v>
      </c>
      <c r="C12" s="232">
        <f>PZTS!J101</f>
        <v>0</v>
      </c>
      <c r="D12" s="232">
        <f t="shared" si="0"/>
        <v>0</v>
      </c>
    </row>
    <row r="13" spans="2:8" ht="12.75" customHeight="1" x14ac:dyDescent="0.25">
      <c r="B13" s="231" t="s">
        <v>91</v>
      </c>
      <c r="C13" s="232">
        <f>PZTS!K135</f>
        <v>0</v>
      </c>
      <c r="D13" s="232">
        <f t="shared" si="0"/>
        <v>0</v>
      </c>
    </row>
    <row r="14" spans="2:8" ht="12.75" customHeight="1" x14ac:dyDescent="0.25">
      <c r="B14" s="231" t="s">
        <v>76</v>
      </c>
      <c r="C14" s="232">
        <f>PZTS!K148</f>
        <v>0</v>
      </c>
      <c r="D14" s="232">
        <f t="shared" si="0"/>
        <v>0</v>
      </c>
    </row>
    <row r="15" spans="2:8" ht="12.75" customHeight="1" x14ac:dyDescent="0.25">
      <c r="B15" s="233" t="s">
        <v>86</v>
      </c>
      <c r="C15" s="234">
        <f>SUM(C9:C14)</f>
        <v>0</v>
      </c>
      <c r="D15" s="234">
        <f>SUM(D9:D14)</f>
        <v>0</v>
      </c>
    </row>
    <row r="16" spans="2:8" ht="12.75" customHeight="1" thickBot="1" x14ac:dyDescent="0.3">
      <c r="B16" s="235"/>
      <c r="C16" s="236"/>
      <c r="D16" s="237"/>
    </row>
    <row r="17" spans="2:4" ht="12.75" customHeight="1" thickBot="1" x14ac:dyDescent="0.3">
      <c r="B17" s="271"/>
      <c r="C17" s="272"/>
      <c r="D17" s="273"/>
    </row>
    <row r="18" spans="2:4" ht="12.75" customHeight="1" x14ac:dyDescent="0.25">
      <c r="B18" s="235"/>
      <c r="C18" s="238"/>
      <c r="D18" s="235"/>
    </row>
    <row r="19" spans="2:4" ht="15.75" x14ac:dyDescent="0.25">
      <c r="B19" s="270"/>
      <c r="C19" s="270"/>
      <c r="D19" s="270"/>
    </row>
    <row r="20" spans="2:4" ht="16.5" thickBot="1" x14ac:dyDescent="0.3">
      <c r="B20" s="270" t="s">
        <v>82</v>
      </c>
      <c r="C20" s="270"/>
      <c r="D20" s="270"/>
    </row>
    <row r="21" spans="2:4" ht="15.75" thickBot="1" x14ac:dyDescent="0.3">
      <c r="B21" s="224" t="s">
        <v>83</v>
      </c>
      <c r="C21" s="225" t="s">
        <v>153</v>
      </c>
      <c r="D21" s="226"/>
    </row>
    <row r="22" spans="2:4" x14ac:dyDescent="0.25">
      <c r="B22" s="227" t="s">
        <v>84</v>
      </c>
      <c r="C22" s="228" t="s">
        <v>85</v>
      </c>
      <c r="D22" s="227" t="s">
        <v>86</v>
      </c>
    </row>
    <row r="23" spans="2:4" x14ac:dyDescent="0.25">
      <c r="B23" s="229" t="s">
        <v>87</v>
      </c>
      <c r="C23" s="230">
        <f>SK!I9</f>
        <v>0</v>
      </c>
      <c r="D23" s="230">
        <f t="shared" ref="D23:D28" si="1">SUM(C23:C23)</f>
        <v>0</v>
      </c>
    </row>
    <row r="24" spans="2:4" x14ac:dyDescent="0.25">
      <c r="B24" s="231" t="s">
        <v>88</v>
      </c>
      <c r="C24" s="232">
        <f>SK!I100</f>
        <v>0</v>
      </c>
      <c r="D24" s="232">
        <f t="shared" si="1"/>
        <v>0</v>
      </c>
    </row>
    <row r="25" spans="2:4" x14ac:dyDescent="0.25">
      <c r="B25" s="231" t="s">
        <v>89</v>
      </c>
      <c r="C25" s="232">
        <f>SK!J9</f>
        <v>0</v>
      </c>
      <c r="D25" s="232">
        <f t="shared" si="1"/>
        <v>0</v>
      </c>
    </row>
    <row r="26" spans="2:4" x14ac:dyDescent="0.25">
      <c r="B26" s="231" t="s">
        <v>90</v>
      </c>
      <c r="C26" s="232">
        <f>SK!J100</f>
        <v>0</v>
      </c>
      <c r="D26" s="232">
        <f t="shared" si="1"/>
        <v>0</v>
      </c>
    </row>
    <row r="27" spans="2:4" x14ac:dyDescent="0.25">
      <c r="B27" s="231" t="s">
        <v>91</v>
      </c>
      <c r="C27" s="232">
        <f>SK!K134</f>
        <v>0</v>
      </c>
      <c r="D27" s="232">
        <f t="shared" si="1"/>
        <v>0</v>
      </c>
    </row>
    <row r="28" spans="2:4" x14ac:dyDescent="0.25">
      <c r="B28" s="231" t="s">
        <v>76</v>
      </c>
      <c r="C28" s="232">
        <f>SK!K147</f>
        <v>0</v>
      </c>
      <c r="D28" s="232">
        <f t="shared" si="1"/>
        <v>0</v>
      </c>
    </row>
    <row r="29" spans="2:4" x14ac:dyDescent="0.25">
      <c r="B29" s="233" t="s">
        <v>86</v>
      </c>
      <c r="C29" s="234">
        <f>SUM(C23:C28)</f>
        <v>0</v>
      </c>
      <c r="D29" s="234">
        <f>SUM(D23:D28)</f>
        <v>0</v>
      </c>
    </row>
    <row r="30" spans="2:4" ht="15.75" thickBot="1" x14ac:dyDescent="0.3">
      <c r="B30" s="235"/>
      <c r="C30" s="236"/>
      <c r="D30" s="237"/>
    </row>
    <row r="31" spans="2:4" ht="15.75" thickBot="1" x14ac:dyDescent="0.3">
      <c r="B31" s="271"/>
      <c r="C31" s="272"/>
      <c r="D31" s="273"/>
    </row>
    <row r="32" spans="2:4" ht="16.5" thickBot="1" x14ac:dyDescent="0.3">
      <c r="B32" s="270" t="s">
        <v>82</v>
      </c>
      <c r="C32" s="270"/>
      <c r="D32" s="270"/>
    </row>
    <row r="33" spans="2:4" ht="15.75" thickBot="1" x14ac:dyDescent="0.3">
      <c r="B33" s="224" t="s">
        <v>83</v>
      </c>
      <c r="C33" s="225" t="s">
        <v>176</v>
      </c>
      <c r="D33" s="226"/>
    </row>
    <row r="34" spans="2:4" x14ac:dyDescent="0.25">
      <c r="B34" s="227" t="s">
        <v>84</v>
      </c>
      <c r="C34" s="228" t="s">
        <v>85</v>
      </c>
      <c r="D34" s="227" t="s">
        <v>86</v>
      </c>
    </row>
    <row r="35" spans="2:4" x14ac:dyDescent="0.25">
      <c r="B35" s="229" t="s">
        <v>87</v>
      </c>
      <c r="C35" s="230">
        <f>EPS!I9</f>
        <v>0</v>
      </c>
      <c r="D35" s="230">
        <f t="shared" ref="D35:D40" si="2">SUM(C35:C35)</f>
        <v>0</v>
      </c>
    </row>
    <row r="36" spans="2:4" x14ac:dyDescent="0.25">
      <c r="B36" s="231" t="s">
        <v>88</v>
      </c>
      <c r="C36" s="232">
        <f>EPS!I101</f>
        <v>0</v>
      </c>
      <c r="D36" s="232">
        <f t="shared" si="2"/>
        <v>0</v>
      </c>
    </row>
    <row r="37" spans="2:4" x14ac:dyDescent="0.25">
      <c r="B37" s="231" t="s">
        <v>89</v>
      </c>
      <c r="C37" s="232">
        <f>EPS!J9</f>
        <v>0</v>
      </c>
      <c r="D37" s="232">
        <f t="shared" si="2"/>
        <v>0</v>
      </c>
    </row>
    <row r="38" spans="2:4" x14ac:dyDescent="0.25">
      <c r="B38" s="231" t="s">
        <v>90</v>
      </c>
      <c r="C38" s="232">
        <f>EPS!J101</f>
        <v>0</v>
      </c>
      <c r="D38" s="232">
        <f t="shared" si="2"/>
        <v>0</v>
      </c>
    </row>
    <row r="39" spans="2:4" x14ac:dyDescent="0.25">
      <c r="B39" s="231" t="s">
        <v>91</v>
      </c>
      <c r="C39" s="232">
        <f>EPS!K135</f>
        <v>0</v>
      </c>
      <c r="D39" s="232">
        <f t="shared" si="2"/>
        <v>0</v>
      </c>
    </row>
    <row r="40" spans="2:4" x14ac:dyDescent="0.25">
      <c r="B40" s="231" t="s">
        <v>76</v>
      </c>
      <c r="C40" s="232">
        <f>EPS!K148</f>
        <v>0</v>
      </c>
      <c r="D40" s="232">
        <f t="shared" si="2"/>
        <v>0</v>
      </c>
    </row>
    <row r="41" spans="2:4" x14ac:dyDescent="0.25">
      <c r="B41" s="233" t="s">
        <v>86</v>
      </c>
      <c r="C41" s="234">
        <f>SUM(C35:C40)</f>
        <v>0</v>
      </c>
      <c r="D41" s="234">
        <f>SUM(D35:D40)</f>
        <v>0</v>
      </c>
    </row>
    <row r="42" spans="2:4" x14ac:dyDescent="0.25">
      <c r="B42" s="235"/>
      <c r="C42" s="236"/>
      <c r="D42" s="237"/>
    </row>
    <row r="44" spans="2:4" ht="16.5" thickBot="1" x14ac:dyDescent="0.3">
      <c r="B44" s="270" t="s">
        <v>82</v>
      </c>
      <c r="C44" s="270"/>
      <c r="D44" s="270"/>
    </row>
    <row r="45" spans="2:4" ht="15.75" thickBot="1" x14ac:dyDescent="0.3">
      <c r="B45" s="224" t="s">
        <v>83</v>
      </c>
      <c r="C45" s="225" t="s">
        <v>177</v>
      </c>
      <c r="D45" s="226"/>
    </row>
    <row r="46" spans="2:4" x14ac:dyDescent="0.25">
      <c r="B46" s="227" t="s">
        <v>84</v>
      </c>
      <c r="C46" s="228" t="s">
        <v>85</v>
      </c>
      <c r="D46" s="227" t="s">
        <v>86</v>
      </c>
    </row>
    <row r="47" spans="2:4" x14ac:dyDescent="0.25">
      <c r="B47" s="229" t="s">
        <v>87</v>
      </c>
      <c r="C47" s="230">
        <f>OZVUČENÍ!I9</f>
        <v>0</v>
      </c>
      <c r="D47" s="230">
        <f t="shared" ref="D47:D52" si="3">SUM(C47:C47)</f>
        <v>0</v>
      </c>
    </row>
    <row r="48" spans="2:4" x14ac:dyDescent="0.25">
      <c r="B48" s="231" t="s">
        <v>88</v>
      </c>
      <c r="C48" s="232">
        <f>OZVUČENÍ!I101</f>
        <v>0</v>
      </c>
      <c r="D48" s="232">
        <f t="shared" si="3"/>
        <v>0</v>
      </c>
    </row>
    <row r="49" spans="2:4" x14ac:dyDescent="0.25">
      <c r="B49" s="231" t="s">
        <v>89</v>
      </c>
      <c r="C49" s="232">
        <f>OZVUČENÍ!J9</f>
        <v>0</v>
      </c>
      <c r="D49" s="232">
        <f t="shared" si="3"/>
        <v>0</v>
      </c>
    </row>
    <row r="50" spans="2:4" x14ac:dyDescent="0.25">
      <c r="B50" s="231" t="s">
        <v>90</v>
      </c>
      <c r="C50" s="232">
        <f>OZVUČENÍ!J101</f>
        <v>0</v>
      </c>
      <c r="D50" s="232">
        <f t="shared" si="3"/>
        <v>0</v>
      </c>
    </row>
    <row r="51" spans="2:4" x14ac:dyDescent="0.25">
      <c r="B51" s="231" t="s">
        <v>91</v>
      </c>
      <c r="C51" s="232">
        <f>OZVUČENÍ!K135</f>
        <v>0</v>
      </c>
      <c r="D51" s="232">
        <f t="shared" si="3"/>
        <v>0</v>
      </c>
    </row>
    <row r="52" spans="2:4" x14ac:dyDescent="0.25">
      <c r="B52" s="231" t="s">
        <v>76</v>
      </c>
      <c r="C52" s="232">
        <f>OZVUČENÍ!K148</f>
        <v>0</v>
      </c>
      <c r="D52" s="232">
        <f t="shared" si="3"/>
        <v>0</v>
      </c>
    </row>
    <row r="53" spans="2:4" x14ac:dyDescent="0.25">
      <c r="B53" s="233" t="s">
        <v>86</v>
      </c>
      <c r="C53" s="234">
        <f>SUM(C47:C52)</f>
        <v>0</v>
      </c>
      <c r="D53" s="234">
        <f>SUM(D47:D52)</f>
        <v>0</v>
      </c>
    </row>
    <row r="57" spans="2:4" x14ac:dyDescent="0.25">
      <c r="D57" s="237"/>
    </row>
  </sheetData>
  <mergeCells count="9">
    <mergeCell ref="B44:D44"/>
    <mergeCell ref="B20:D20"/>
    <mergeCell ref="B31:D31"/>
    <mergeCell ref="B1:D1"/>
    <mergeCell ref="B5:D5"/>
    <mergeCell ref="B6:D6"/>
    <mergeCell ref="B17:D17"/>
    <mergeCell ref="B19:D19"/>
    <mergeCell ref="B32:D32"/>
  </mergeCells>
  <pageMargins left="0.7" right="0.7" top="0.78740157499999996" bottom="0.78740157499999996"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filterMode="1">
    <pageSetUpPr fitToPage="1"/>
  </sheetPr>
  <dimension ref="A1:L162"/>
  <sheetViews>
    <sheetView view="pageBreakPreview" zoomScaleNormal="100" zoomScaleSheetLayoutView="100" workbookViewId="0">
      <pane ySplit="5" topLeftCell="A30" activePane="bottomLeft" state="frozen"/>
      <selection pane="bottomLeft" activeCell="C106" sqref="C106"/>
    </sheetView>
  </sheetViews>
  <sheetFormatPr defaultRowHeight="15" x14ac:dyDescent="0.25"/>
  <cols>
    <col min="1" max="1" width="3.85546875" customWidth="1"/>
    <col min="3" max="3" width="52.85546875" customWidth="1"/>
    <col min="4" max="7" width="9.140625" customWidth="1"/>
    <col min="8" max="8" width="6.42578125" bestFit="1" customWidth="1"/>
    <col min="9" max="9" width="9.140625" customWidth="1"/>
    <col min="10" max="10" width="10.140625" bestFit="1" customWidth="1"/>
    <col min="11" max="11" width="8.85546875" bestFit="1" customWidth="1"/>
    <col min="12" max="12" width="1.7109375" bestFit="1" customWidth="1"/>
  </cols>
  <sheetData>
    <row r="1" spans="1:12" ht="81.75" customHeight="1" thickTop="1" thickBot="1" x14ac:dyDescent="0.3">
      <c r="A1" s="276" t="s">
        <v>44</v>
      </c>
      <c r="B1" s="277"/>
      <c r="C1" s="278"/>
      <c r="D1" s="279" t="str">
        <f>Rekapitulace!C3</f>
        <v>Vybudování sportovní haly Slezská Ostrava</v>
      </c>
      <c r="E1" s="280"/>
      <c r="F1" s="280"/>
      <c r="G1" s="280"/>
      <c r="H1" s="280"/>
      <c r="I1" s="74" t="s">
        <v>45</v>
      </c>
      <c r="J1" s="281" t="s">
        <v>107</v>
      </c>
      <c r="K1" s="282"/>
      <c r="L1" s="75">
        <v>1</v>
      </c>
    </row>
    <row r="2" spans="1:12" ht="16.5" thickTop="1" thickBot="1" x14ac:dyDescent="0.3">
      <c r="A2" s="76"/>
      <c r="B2" s="77"/>
      <c r="C2" s="78" t="s">
        <v>46</v>
      </c>
      <c r="D2" s="283" t="str">
        <f>Rekapitulace!C4</f>
        <v>Sportovní hala Slezská Ostrava</v>
      </c>
      <c r="E2" s="284"/>
      <c r="F2" s="284"/>
      <c r="G2" s="284"/>
      <c r="H2" s="284"/>
      <c r="I2" s="79" t="s">
        <v>47</v>
      </c>
      <c r="J2" s="285"/>
      <c r="K2" s="286"/>
      <c r="L2" s="80">
        <v>1</v>
      </c>
    </row>
    <row r="3" spans="1:12" ht="16.5" thickTop="1" thickBot="1" x14ac:dyDescent="0.3">
      <c r="A3" s="81"/>
      <c r="B3" s="81"/>
      <c r="C3" s="82"/>
      <c r="D3" s="83"/>
      <c r="E3" s="84"/>
      <c r="F3" s="84"/>
      <c r="G3" s="85"/>
      <c r="H3" s="85"/>
      <c r="I3" s="86"/>
      <c r="J3" s="85"/>
      <c r="K3" s="85"/>
      <c r="L3" s="87">
        <v>1</v>
      </c>
    </row>
    <row r="4" spans="1:12" x14ac:dyDescent="0.25">
      <c r="A4" s="88" t="s">
        <v>48</v>
      </c>
      <c r="B4" s="89"/>
      <c r="C4" s="90"/>
      <c r="D4" s="90"/>
      <c r="E4" s="90"/>
      <c r="F4" s="90"/>
      <c r="G4" s="90"/>
      <c r="H4" s="90"/>
      <c r="I4" s="90"/>
      <c r="J4" s="274">
        <f>J5+K5</f>
        <v>0</v>
      </c>
      <c r="K4" s="275"/>
      <c r="L4" s="91">
        <v>1</v>
      </c>
    </row>
    <row r="5" spans="1:12" x14ac:dyDescent="0.25">
      <c r="A5" s="92" t="s">
        <v>49</v>
      </c>
      <c r="B5" s="93"/>
      <c r="C5" s="94"/>
      <c r="D5" s="94"/>
      <c r="E5" s="94"/>
      <c r="F5" s="94"/>
      <c r="G5" s="94"/>
      <c r="H5" s="94"/>
      <c r="I5" s="94"/>
      <c r="J5" s="95">
        <f>I9+I101+I135+I148</f>
        <v>0</v>
      </c>
      <c r="K5" s="96">
        <f>J9+J101+J135+J148</f>
        <v>0</v>
      </c>
      <c r="L5" s="91">
        <v>1</v>
      </c>
    </row>
    <row r="6" spans="1:12" ht="15.75" thickBot="1" x14ac:dyDescent="0.3">
      <c r="A6" s="97"/>
      <c r="B6" s="97"/>
      <c r="C6" s="98"/>
      <c r="D6" s="98"/>
      <c r="E6" s="98"/>
      <c r="F6" s="98"/>
      <c r="G6" s="98"/>
      <c r="H6" s="99"/>
      <c r="I6" s="99"/>
      <c r="J6" s="99"/>
      <c r="K6" s="99"/>
      <c r="L6" s="91">
        <v>1</v>
      </c>
    </row>
    <row r="7" spans="1:12" ht="12.75" customHeight="1" x14ac:dyDescent="0.25">
      <c r="A7" s="290" t="s">
        <v>50</v>
      </c>
      <c r="B7" s="292" t="s">
        <v>51</v>
      </c>
      <c r="C7" s="292" t="s">
        <v>52</v>
      </c>
      <c r="D7" s="294" t="s">
        <v>53</v>
      </c>
      <c r="E7" s="296" t="s">
        <v>54</v>
      </c>
      <c r="F7" s="297"/>
      <c r="G7" s="297"/>
      <c r="H7" s="298" t="s">
        <v>55</v>
      </c>
      <c r="I7" s="287" t="s">
        <v>56</v>
      </c>
      <c r="J7" s="288"/>
      <c r="K7" s="289"/>
      <c r="L7" s="91">
        <v>1</v>
      </c>
    </row>
    <row r="8" spans="1:12" ht="12.75" customHeight="1" thickBot="1" x14ac:dyDescent="0.3">
      <c r="A8" s="291"/>
      <c r="B8" s="293"/>
      <c r="C8" s="293"/>
      <c r="D8" s="295"/>
      <c r="E8" s="100" t="s">
        <v>43</v>
      </c>
      <c r="F8" s="101" t="s">
        <v>37</v>
      </c>
      <c r="G8" s="102" t="s">
        <v>57</v>
      </c>
      <c r="H8" s="299"/>
      <c r="I8" s="103" t="s">
        <v>43</v>
      </c>
      <c r="J8" s="104" t="s">
        <v>37</v>
      </c>
      <c r="K8" s="105" t="s">
        <v>57</v>
      </c>
      <c r="L8" s="91">
        <v>1</v>
      </c>
    </row>
    <row r="9" spans="1:12" ht="12.75" customHeight="1" thickBot="1" x14ac:dyDescent="0.3">
      <c r="A9" s="106" t="s">
        <v>58</v>
      </c>
      <c r="B9" s="107" t="s">
        <v>59</v>
      </c>
      <c r="C9" s="108" t="s">
        <v>60</v>
      </c>
      <c r="D9" s="109" t="s">
        <v>61</v>
      </c>
      <c r="E9" s="110"/>
      <c r="F9" s="110"/>
      <c r="G9" s="111"/>
      <c r="H9" s="112"/>
      <c r="I9" s="113">
        <f>SUM(I10:I98)</f>
        <v>0</v>
      </c>
      <c r="J9" s="114">
        <f>SUM(J10:J98)</f>
        <v>0</v>
      </c>
      <c r="K9" s="114">
        <f>SUM(K10:K98)</f>
        <v>0</v>
      </c>
      <c r="L9" s="87">
        <v>1</v>
      </c>
    </row>
    <row r="10" spans="1:12" ht="12.75" customHeight="1" x14ac:dyDescent="0.25">
      <c r="A10" s="116">
        <v>101</v>
      </c>
      <c r="B10" s="117" t="str">
        <f>CONCATENATE("NZS.D.",A10)</f>
        <v>NZS.D.101</v>
      </c>
      <c r="C10" s="118" t="s">
        <v>103</v>
      </c>
      <c r="D10" s="119" t="s">
        <v>62</v>
      </c>
      <c r="E10" s="120"/>
      <c r="F10" s="121"/>
      <c r="G10" s="122">
        <f>E10+F10</f>
        <v>0</v>
      </c>
      <c r="H10" s="123">
        <v>1</v>
      </c>
      <c r="I10" s="124">
        <f>E10*H10</f>
        <v>0</v>
      </c>
      <c r="J10" s="125">
        <f>F10*H10</f>
        <v>0</v>
      </c>
      <c r="K10" s="126">
        <f>I10+J10</f>
        <v>0</v>
      </c>
      <c r="L10" s="87">
        <f>COUNTIF(H10,"&gt;0")</f>
        <v>1</v>
      </c>
    </row>
    <row r="11" spans="1:12" ht="12.75" hidden="1" customHeight="1" x14ac:dyDescent="0.25">
      <c r="A11" s="127"/>
      <c r="B11" s="128" t="s">
        <v>63</v>
      </c>
      <c r="C11" s="129" t="s">
        <v>160</v>
      </c>
      <c r="D11" s="130"/>
      <c r="E11" s="131"/>
      <c r="F11" s="132"/>
      <c r="G11" s="133"/>
      <c r="H11" s="134"/>
      <c r="I11" s="135"/>
      <c r="J11" s="136"/>
      <c r="K11" s="137"/>
      <c r="L11" s="87"/>
    </row>
    <row r="12" spans="1:12" ht="19.5" x14ac:dyDescent="0.25">
      <c r="A12" s="138">
        <f>A10+1</f>
        <v>102</v>
      </c>
      <c r="B12" s="128" t="str">
        <f>CONCATENATE("NZS.D.",A12)</f>
        <v>NZS.D.102</v>
      </c>
      <c r="C12" s="139" t="s">
        <v>104</v>
      </c>
      <c r="D12" s="140" t="s">
        <v>62</v>
      </c>
      <c r="E12" s="141"/>
      <c r="F12" s="142"/>
      <c r="G12" s="143">
        <f>E12+F12</f>
        <v>0</v>
      </c>
      <c r="H12" s="144">
        <v>3</v>
      </c>
      <c r="I12" s="145">
        <f>E12*H12</f>
        <v>0</v>
      </c>
      <c r="J12" s="146">
        <f>F12*H12</f>
        <v>0</v>
      </c>
      <c r="K12" s="147">
        <f>I12+J12</f>
        <v>0</v>
      </c>
      <c r="L12" s="87">
        <f>COUNTIF(H12,"&gt;0")</f>
        <v>1</v>
      </c>
    </row>
    <row r="13" spans="1:12" ht="12.75" hidden="1" customHeight="1" x14ac:dyDescent="0.25">
      <c r="A13" s="138"/>
      <c r="B13" s="128" t="s">
        <v>63</v>
      </c>
      <c r="C13" s="148" t="s">
        <v>112</v>
      </c>
      <c r="D13" s="130"/>
      <c r="E13" s="149"/>
      <c r="F13" s="150"/>
      <c r="G13" s="151"/>
      <c r="H13" s="152"/>
      <c r="I13" s="153"/>
      <c r="J13" s="154"/>
      <c r="K13" s="155"/>
      <c r="L13" s="87"/>
    </row>
    <row r="14" spans="1:12" ht="12.75" customHeight="1" x14ac:dyDescent="0.25">
      <c r="A14" s="138">
        <f>A12+1</f>
        <v>103</v>
      </c>
      <c r="B14" s="128" t="str">
        <f>CONCATENATE("NZS.D.",A14)</f>
        <v>NZS.D.103</v>
      </c>
      <c r="C14" s="139" t="s">
        <v>164</v>
      </c>
      <c r="D14" s="140" t="s">
        <v>62</v>
      </c>
      <c r="E14" s="141"/>
      <c r="F14" s="142"/>
      <c r="G14" s="143">
        <f>E14+F14</f>
        <v>0</v>
      </c>
      <c r="H14" s="144">
        <v>7</v>
      </c>
      <c r="I14" s="145">
        <f>E14*H14</f>
        <v>0</v>
      </c>
      <c r="J14" s="146">
        <f>F14*H14</f>
        <v>0</v>
      </c>
      <c r="K14" s="147">
        <f>I14+J14</f>
        <v>0</v>
      </c>
      <c r="L14" s="87">
        <f>COUNTIF(H14,"&gt;0")</f>
        <v>1</v>
      </c>
    </row>
    <row r="15" spans="1:12" ht="12.75" hidden="1" customHeight="1" x14ac:dyDescent="0.25">
      <c r="A15" s="138"/>
      <c r="B15" s="128" t="s">
        <v>63</v>
      </c>
      <c r="C15" s="148" t="s">
        <v>165</v>
      </c>
      <c r="D15" s="130"/>
      <c r="E15" s="149"/>
      <c r="F15" s="150"/>
      <c r="G15" s="151"/>
      <c r="H15" s="152"/>
      <c r="I15" s="153"/>
      <c r="J15" s="154"/>
      <c r="K15" s="155"/>
      <c r="L15" s="87"/>
    </row>
    <row r="16" spans="1:12" ht="12.75" customHeight="1" x14ac:dyDescent="0.25">
      <c r="A16" s="138">
        <f>A14+1</f>
        <v>104</v>
      </c>
      <c r="B16" s="128" t="str">
        <f>CONCATENATE("NZS.D.",A16)</f>
        <v>NZS.D.104</v>
      </c>
      <c r="C16" s="139" t="s">
        <v>108</v>
      </c>
      <c r="D16" s="140" t="s">
        <v>62</v>
      </c>
      <c r="E16" s="141"/>
      <c r="F16" s="142"/>
      <c r="G16" s="143">
        <f>E16+F16</f>
        <v>0</v>
      </c>
      <c r="H16" s="144">
        <v>11</v>
      </c>
      <c r="I16" s="145">
        <f>E16*H16</f>
        <v>0</v>
      </c>
      <c r="J16" s="146">
        <f>F16*H16</f>
        <v>0</v>
      </c>
      <c r="K16" s="147">
        <f>I16+J16</f>
        <v>0</v>
      </c>
      <c r="L16" s="87">
        <f>COUNTIF(H16,"&gt;0")</f>
        <v>1</v>
      </c>
    </row>
    <row r="17" spans="1:12" ht="12.75" hidden="1" customHeight="1" x14ac:dyDescent="0.25">
      <c r="A17" s="138"/>
      <c r="B17" s="128" t="s">
        <v>63</v>
      </c>
      <c r="C17" s="148" t="s">
        <v>109</v>
      </c>
      <c r="D17" s="130"/>
      <c r="E17" s="149"/>
      <c r="F17" s="150"/>
      <c r="G17" s="151"/>
      <c r="H17" s="152"/>
      <c r="I17" s="153"/>
      <c r="J17" s="154"/>
      <c r="K17" s="155"/>
      <c r="L17" s="87"/>
    </row>
    <row r="18" spans="1:12" x14ac:dyDescent="0.25">
      <c r="A18" s="138">
        <f>A16+1</f>
        <v>105</v>
      </c>
      <c r="B18" s="128" t="str">
        <f>CONCATENATE("NZS.D.",A18)</f>
        <v>NZS.D.105</v>
      </c>
      <c r="C18" s="157" t="s">
        <v>166</v>
      </c>
      <c r="D18" s="140" t="s">
        <v>62</v>
      </c>
      <c r="E18" s="141"/>
      <c r="F18" s="142"/>
      <c r="G18" s="143">
        <f>E18+F18</f>
        <v>0</v>
      </c>
      <c r="H18" s="144">
        <v>1</v>
      </c>
      <c r="I18" s="145">
        <f>E18*H18</f>
        <v>0</v>
      </c>
      <c r="J18" s="146">
        <f>F18*H18</f>
        <v>0</v>
      </c>
      <c r="K18" s="147">
        <f>I18+J18</f>
        <v>0</v>
      </c>
      <c r="L18" s="87">
        <f>COUNTIF(H18,"&gt;0")</f>
        <v>1</v>
      </c>
    </row>
    <row r="19" spans="1:12" ht="12.75" hidden="1" customHeight="1" x14ac:dyDescent="0.25">
      <c r="A19" s="138"/>
      <c r="B19" s="128" t="s">
        <v>63</v>
      </c>
      <c r="C19" s="148" t="s">
        <v>167</v>
      </c>
      <c r="D19" s="130"/>
      <c r="E19" s="149"/>
      <c r="F19" s="150"/>
      <c r="G19" s="151"/>
      <c r="H19" s="152"/>
      <c r="I19" s="153"/>
      <c r="J19" s="154"/>
      <c r="K19" s="155"/>
      <c r="L19" s="87"/>
    </row>
    <row r="20" spans="1:12" ht="12.75" customHeight="1" x14ac:dyDescent="0.25">
      <c r="A20" s="138">
        <f>A18+1</f>
        <v>106</v>
      </c>
      <c r="B20" s="128" t="str">
        <f>CONCATENATE("NZS.D.",A20)</f>
        <v>NZS.D.106</v>
      </c>
      <c r="C20" s="139" t="s">
        <v>110</v>
      </c>
      <c r="D20" s="140" t="s">
        <v>62</v>
      </c>
      <c r="E20" s="141"/>
      <c r="F20" s="142"/>
      <c r="G20" s="143">
        <f>E20+F20</f>
        <v>0</v>
      </c>
      <c r="H20" s="144">
        <v>6</v>
      </c>
      <c r="I20" s="145">
        <f>E20*H20</f>
        <v>0</v>
      </c>
      <c r="J20" s="146">
        <f>F20*H20</f>
        <v>0</v>
      </c>
      <c r="K20" s="147">
        <f>I20+J20</f>
        <v>0</v>
      </c>
      <c r="L20" s="87">
        <f>COUNTIF(H20,"&gt;0")</f>
        <v>1</v>
      </c>
    </row>
    <row r="21" spans="1:12" ht="12.75" hidden="1" customHeight="1" x14ac:dyDescent="0.25">
      <c r="A21" s="138"/>
      <c r="B21" s="128" t="s">
        <v>63</v>
      </c>
      <c r="C21" s="148" t="s">
        <v>111</v>
      </c>
      <c r="D21" s="130"/>
      <c r="E21" s="149"/>
      <c r="F21" s="150"/>
      <c r="G21" s="151"/>
      <c r="H21" s="152"/>
      <c r="I21" s="153"/>
      <c r="J21" s="154"/>
      <c r="K21" s="155"/>
      <c r="L21" s="87"/>
    </row>
    <row r="22" spans="1:12" ht="12.75" customHeight="1" x14ac:dyDescent="0.25">
      <c r="A22" s="138">
        <f>A20+1</f>
        <v>107</v>
      </c>
      <c r="B22" s="128" t="str">
        <f>CONCATENATE("NZS.D.",A22)</f>
        <v>NZS.D.107</v>
      </c>
      <c r="C22" s="139" t="s">
        <v>105</v>
      </c>
      <c r="D22" s="140" t="s">
        <v>62</v>
      </c>
      <c r="E22" s="141"/>
      <c r="F22" s="142"/>
      <c r="G22" s="143">
        <f>E22+F22</f>
        <v>0</v>
      </c>
      <c r="H22" s="144">
        <v>3</v>
      </c>
      <c r="I22" s="145">
        <f>E22*H22</f>
        <v>0</v>
      </c>
      <c r="J22" s="146">
        <f>F22*H22</f>
        <v>0</v>
      </c>
      <c r="K22" s="147">
        <f>I22+J22</f>
        <v>0</v>
      </c>
      <c r="L22" s="87">
        <f>COUNTIF(H22,"&gt;0")</f>
        <v>1</v>
      </c>
    </row>
    <row r="23" spans="1:12" ht="12.75" hidden="1" customHeight="1" x14ac:dyDescent="0.25">
      <c r="A23" s="138"/>
      <c r="B23" s="128" t="s">
        <v>63</v>
      </c>
      <c r="C23" s="148" t="s">
        <v>113</v>
      </c>
      <c r="D23" s="130"/>
      <c r="E23" s="149"/>
      <c r="F23" s="150"/>
      <c r="G23" s="151"/>
      <c r="H23" s="152"/>
      <c r="I23" s="153"/>
      <c r="J23" s="154"/>
      <c r="K23" s="155"/>
      <c r="L23" s="87"/>
    </row>
    <row r="24" spans="1:12" ht="12.75" customHeight="1" x14ac:dyDescent="0.25">
      <c r="A24" s="138">
        <f>A22+1</f>
        <v>108</v>
      </c>
      <c r="B24" s="128" t="str">
        <f>CONCATENATE("NZS.D.",A24)</f>
        <v>NZS.D.108</v>
      </c>
      <c r="C24" s="157" t="s">
        <v>114</v>
      </c>
      <c r="D24" s="140" t="s">
        <v>62</v>
      </c>
      <c r="E24" s="141"/>
      <c r="F24" s="142"/>
      <c r="G24" s="143">
        <f>E24+F24</f>
        <v>0</v>
      </c>
      <c r="H24" s="144">
        <v>4</v>
      </c>
      <c r="I24" s="145">
        <f>E24*H24</f>
        <v>0</v>
      </c>
      <c r="J24" s="146">
        <f>F24*H24</f>
        <v>0</v>
      </c>
      <c r="K24" s="147">
        <f>I24+J24</f>
        <v>0</v>
      </c>
      <c r="L24" s="87">
        <f>COUNTIF(H24,"&gt;0")</f>
        <v>1</v>
      </c>
    </row>
    <row r="25" spans="1:12" ht="12.75" hidden="1" customHeight="1" x14ac:dyDescent="0.25">
      <c r="A25" s="138"/>
      <c r="B25" s="128" t="s">
        <v>63</v>
      </c>
      <c r="C25" s="148" t="s">
        <v>115</v>
      </c>
      <c r="D25" s="130"/>
      <c r="E25" s="149"/>
      <c r="F25" s="150"/>
      <c r="G25" s="151"/>
      <c r="H25" s="152"/>
      <c r="I25" s="153"/>
      <c r="J25" s="154"/>
      <c r="K25" s="155"/>
      <c r="L25" s="87"/>
    </row>
    <row r="26" spans="1:12" x14ac:dyDescent="0.25">
      <c r="A26" s="138">
        <f>A24+1</f>
        <v>109</v>
      </c>
      <c r="B26" s="128" t="str">
        <f>CONCATENATE("NZS.D.",A26)</f>
        <v>NZS.D.109</v>
      </c>
      <c r="C26" s="157" t="s">
        <v>168</v>
      </c>
      <c r="D26" s="140" t="s">
        <v>62</v>
      </c>
      <c r="E26" s="141"/>
      <c r="F26" s="142"/>
      <c r="G26" s="143">
        <f>E26+F26</f>
        <v>0</v>
      </c>
      <c r="H26" s="144">
        <v>4</v>
      </c>
      <c r="I26" s="145">
        <f>E26*H26</f>
        <v>0</v>
      </c>
      <c r="J26" s="146">
        <f>F26*H26</f>
        <v>0</v>
      </c>
      <c r="K26" s="147">
        <f>I26+J26</f>
        <v>0</v>
      </c>
      <c r="L26" s="87">
        <f>COUNTIF(H26,"&gt;0")</f>
        <v>1</v>
      </c>
    </row>
    <row r="27" spans="1:12" ht="12.75" hidden="1" customHeight="1" x14ac:dyDescent="0.25">
      <c r="A27" s="138"/>
      <c r="B27" s="128" t="s">
        <v>63</v>
      </c>
      <c r="C27" s="148" t="s">
        <v>169</v>
      </c>
      <c r="D27" s="130"/>
      <c r="E27" s="149"/>
      <c r="F27" s="150"/>
      <c r="G27" s="151"/>
      <c r="H27" s="152"/>
      <c r="I27" s="153"/>
      <c r="J27" s="154"/>
      <c r="K27" s="155"/>
      <c r="L27" s="87"/>
    </row>
    <row r="28" spans="1:12" x14ac:dyDescent="0.25">
      <c r="A28" s="138">
        <f>A26+1</f>
        <v>110</v>
      </c>
      <c r="B28" s="128" t="str">
        <f>CONCATENATE("NZS.D.",A28)</f>
        <v>NZS.D.110</v>
      </c>
      <c r="C28" s="139" t="s">
        <v>170</v>
      </c>
      <c r="D28" s="140" t="s">
        <v>62</v>
      </c>
      <c r="E28" s="141"/>
      <c r="F28" s="142"/>
      <c r="G28" s="143">
        <f>E28+F28</f>
        <v>0</v>
      </c>
      <c r="H28" s="144">
        <v>3</v>
      </c>
      <c r="I28" s="145">
        <f>E28*H28</f>
        <v>0</v>
      </c>
      <c r="J28" s="146">
        <f>F28*H28</f>
        <v>0</v>
      </c>
      <c r="K28" s="147">
        <f>I28+J28</f>
        <v>0</v>
      </c>
      <c r="L28" s="87">
        <f>COUNTIF(H28,"&gt;0")</f>
        <v>1</v>
      </c>
    </row>
    <row r="29" spans="1:12" ht="12.75" hidden="1" customHeight="1" x14ac:dyDescent="0.25">
      <c r="A29" s="138"/>
      <c r="B29" s="128" t="s">
        <v>63</v>
      </c>
      <c r="C29" s="156" t="s">
        <v>171</v>
      </c>
      <c r="D29" s="130"/>
      <c r="E29" s="149"/>
      <c r="F29" s="150"/>
      <c r="G29" s="151"/>
      <c r="H29" s="152"/>
      <c r="I29" s="153"/>
      <c r="J29" s="154"/>
      <c r="K29" s="155"/>
      <c r="L29" s="87"/>
    </row>
    <row r="30" spans="1:12" ht="29.25" x14ac:dyDescent="0.25">
      <c r="A30" s="138">
        <f>A28+1</f>
        <v>111</v>
      </c>
      <c r="B30" s="128" t="str">
        <f>CONCATENATE("NZS.D.",A30)</f>
        <v>NZS.D.111</v>
      </c>
      <c r="C30" s="139" t="s">
        <v>65</v>
      </c>
      <c r="D30" s="140" t="s">
        <v>62</v>
      </c>
      <c r="E30" s="141"/>
      <c r="F30" s="142"/>
      <c r="G30" s="143">
        <f>E30+F30</f>
        <v>0</v>
      </c>
      <c r="H30" s="144">
        <v>1</v>
      </c>
      <c r="I30" s="145">
        <f>E30*H30</f>
        <v>0</v>
      </c>
      <c r="J30" s="146">
        <f>F30*H30</f>
        <v>0</v>
      </c>
      <c r="K30" s="147">
        <f>I30+J30</f>
        <v>0</v>
      </c>
      <c r="L30" s="87">
        <f>COUNTIF(H30,"&gt;0")</f>
        <v>1</v>
      </c>
    </row>
    <row r="31" spans="1:12" ht="12.75" hidden="1" customHeight="1" x14ac:dyDescent="0.25">
      <c r="A31" s="138"/>
      <c r="B31" s="128" t="s">
        <v>63</v>
      </c>
      <c r="C31" s="148" t="s">
        <v>116</v>
      </c>
      <c r="D31" s="130"/>
      <c r="E31" s="149"/>
      <c r="F31" s="150"/>
      <c r="G31" s="151"/>
      <c r="H31" s="152"/>
      <c r="I31" s="153"/>
      <c r="J31" s="154"/>
      <c r="K31" s="155"/>
      <c r="L31" s="87"/>
    </row>
    <row r="32" spans="1:12" ht="19.5" x14ac:dyDescent="0.25">
      <c r="A32" s="138">
        <f>A30+1</f>
        <v>112</v>
      </c>
      <c r="B32" s="128" t="str">
        <f>CONCATENATE("NZS.D.",A32)</f>
        <v>NZS.D.112</v>
      </c>
      <c r="C32" s="139" t="s">
        <v>106</v>
      </c>
      <c r="D32" s="140" t="s">
        <v>62</v>
      </c>
      <c r="E32" s="141"/>
      <c r="F32" s="142"/>
      <c r="G32" s="143">
        <f>E32+F32</f>
        <v>0</v>
      </c>
      <c r="H32" s="144">
        <v>1</v>
      </c>
      <c r="I32" s="145">
        <f>E32*H32</f>
        <v>0</v>
      </c>
      <c r="J32" s="146">
        <f>F32*H32</f>
        <v>0</v>
      </c>
      <c r="K32" s="147">
        <f>I32+J32</f>
        <v>0</v>
      </c>
      <c r="L32" s="87">
        <f>COUNTIF(H32,"&gt;0")</f>
        <v>1</v>
      </c>
    </row>
    <row r="33" spans="1:12" ht="12.75" hidden="1" customHeight="1" x14ac:dyDescent="0.25">
      <c r="A33" s="138"/>
      <c r="B33" s="128" t="s">
        <v>63</v>
      </c>
      <c r="C33" s="148" t="s">
        <v>117</v>
      </c>
      <c r="D33" s="130"/>
      <c r="E33" s="149"/>
      <c r="F33" s="150"/>
      <c r="G33" s="151"/>
      <c r="H33" s="152"/>
      <c r="I33" s="153"/>
      <c r="J33" s="154"/>
      <c r="K33" s="155"/>
      <c r="L33" s="87"/>
    </row>
    <row r="34" spans="1:12" x14ac:dyDescent="0.25">
      <c r="A34" s="138">
        <f>A32+1</f>
        <v>113</v>
      </c>
      <c r="B34" s="128" t="str">
        <f>CONCATENATE("NZS.D.",A34)</f>
        <v>NZS.D.113</v>
      </c>
      <c r="C34" s="139" t="s">
        <v>150</v>
      </c>
      <c r="D34" s="140" t="s">
        <v>62</v>
      </c>
      <c r="E34" s="141"/>
      <c r="F34" s="142"/>
      <c r="G34" s="143">
        <f>E34+F34</f>
        <v>0</v>
      </c>
      <c r="H34" s="144">
        <v>2</v>
      </c>
      <c r="I34" s="145">
        <f>E34*H34</f>
        <v>0</v>
      </c>
      <c r="J34" s="146">
        <f>F34*H34</f>
        <v>0</v>
      </c>
      <c r="K34" s="147">
        <f>I34+J34</f>
        <v>0</v>
      </c>
      <c r="L34" s="87">
        <f>COUNTIF(H34,"&gt;0")</f>
        <v>1</v>
      </c>
    </row>
    <row r="35" spans="1:12" ht="12.75" hidden="1" customHeight="1" x14ac:dyDescent="0.25">
      <c r="A35" s="138"/>
      <c r="B35" s="128" t="s">
        <v>63</v>
      </c>
      <c r="C35" s="148" t="s">
        <v>151</v>
      </c>
      <c r="D35" s="130"/>
      <c r="E35" s="149"/>
      <c r="F35" s="150"/>
      <c r="G35" s="151"/>
      <c r="H35" s="152"/>
      <c r="I35" s="153"/>
      <c r="J35" s="154"/>
      <c r="K35" s="155"/>
      <c r="L35" s="87"/>
    </row>
    <row r="36" spans="1:12" ht="12.75" customHeight="1" x14ac:dyDescent="0.25">
      <c r="A36" s="138">
        <f>A34+1</f>
        <v>114</v>
      </c>
      <c r="B36" s="128" t="str">
        <f>CONCATENATE("NZS.D.",A36)</f>
        <v>NZS.D.114</v>
      </c>
      <c r="C36" s="139" t="s">
        <v>172</v>
      </c>
      <c r="D36" s="140" t="s">
        <v>62</v>
      </c>
      <c r="E36" s="141"/>
      <c r="F36" s="142"/>
      <c r="G36" s="143">
        <f>E36+F36</f>
        <v>0</v>
      </c>
      <c r="H36" s="144">
        <v>2</v>
      </c>
      <c r="I36" s="145">
        <f>E36*H36</f>
        <v>0</v>
      </c>
      <c r="J36" s="146">
        <f>F36*H36</f>
        <v>0</v>
      </c>
      <c r="K36" s="147">
        <f>I36+J36</f>
        <v>0</v>
      </c>
      <c r="L36" s="87">
        <f>COUNTIF(H36,"&gt;0")</f>
        <v>1</v>
      </c>
    </row>
    <row r="37" spans="1:12" ht="12.75" hidden="1" customHeight="1" x14ac:dyDescent="0.25">
      <c r="A37" s="138"/>
      <c r="B37" s="128" t="s">
        <v>63</v>
      </c>
      <c r="C37" s="148" t="s">
        <v>173</v>
      </c>
      <c r="D37" s="130"/>
      <c r="E37" s="149"/>
      <c r="F37" s="150"/>
      <c r="G37" s="151"/>
      <c r="H37" s="152"/>
      <c r="I37" s="153"/>
      <c r="J37" s="154"/>
      <c r="K37" s="155"/>
      <c r="L37" s="87"/>
    </row>
    <row r="38" spans="1:12" x14ac:dyDescent="0.25">
      <c r="A38" s="138">
        <f>A36+1</f>
        <v>115</v>
      </c>
      <c r="B38" s="128" t="str">
        <f>CONCATENATE("NZS.D.",A38)</f>
        <v>NZS.D.115</v>
      </c>
      <c r="C38" s="139" t="s">
        <v>118</v>
      </c>
      <c r="D38" s="140" t="s">
        <v>62</v>
      </c>
      <c r="E38" s="141"/>
      <c r="F38" s="142"/>
      <c r="G38" s="143">
        <f>E38+F38</f>
        <v>0</v>
      </c>
      <c r="H38" s="144">
        <v>1</v>
      </c>
      <c r="I38" s="145">
        <f>E38*H38</f>
        <v>0</v>
      </c>
      <c r="J38" s="146">
        <f>F38*H38</f>
        <v>0</v>
      </c>
      <c r="K38" s="147">
        <f>I38+J38</f>
        <v>0</v>
      </c>
      <c r="L38" s="87">
        <f>COUNTIF(H38,"&gt;0")</f>
        <v>1</v>
      </c>
    </row>
    <row r="39" spans="1:12" ht="12.75" hidden="1" customHeight="1" x14ac:dyDescent="0.25">
      <c r="A39" s="138"/>
      <c r="B39" s="128" t="s">
        <v>63</v>
      </c>
      <c r="C39" s="148"/>
      <c r="D39" s="130"/>
      <c r="E39" s="149"/>
      <c r="F39" s="150"/>
      <c r="G39" s="151"/>
      <c r="H39" s="152"/>
      <c r="I39" s="153"/>
      <c r="J39" s="154"/>
      <c r="K39" s="155"/>
      <c r="L39" s="87"/>
    </row>
    <row r="40" spans="1:12" ht="12.75" hidden="1" customHeight="1" x14ac:dyDescent="0.25">
      <c r="A40" s="138">
        <f>A38+1</f>
        <v>116</v>
      </c>
      <c r="B40" s="128" t="str">
        <f>CONCATENATE("NZS.D.",A40)</f>
        <v>NZS.D.116</v>
      </c>
      <c r="C40" s="139"/>
      <c r="D40" s="140" t="s">
        <v>62</v>
      </c>
      <c r="E40" s="141"/>
      <c r="F40" s="142"/>
      <c r="G40" s="143">
        <f>E40+F40</f>
        <v>0</v>
      </c>
      <c r="H40" s="144"/>
      <c r="I40" s="145">
        <f>E40*H40</f>
        <v>0</v>
      </c>
      <c r="J40" s="146">
        <f>F40*H40</f>
        <v>0</v>
      </c>
      <c r="K40" s="147">
        <f>I40+J40</f>
        <v>0</v>
      </c>
      <c r="L40" s="87">
        <f>COUNTIF(H40,"&gt;0")</f>
        <v>0</v>
      </c>
    </row>
    <row r="41" spans="1:12" ht="12.75" hidden="1" customHeight="1" x14ac:dyDescent="0.25">
      <c r="A41" s="138"/>
      <c r="B41" s="128" t="s">
        <v>63</v>
      </c>
      <c r="C41" s="148"/>
      <c r="D41" s="130"/>
      <c r="E41" s="149"/>
      <c r="F41" s="150"/>
      <c r="G41" s="151"/>
      <c r="H41" s="152"/>
      <c r="I41" s="153"/>
      <c r="J41" s="154"/>
      <c r="K41" s="155"/>
      <c r="L41" s="87"/>
    </row>
    <row r="42" spans="1:12" ht="12.75" hidden="1" customHeight="1" x14ac:dyDescent="0.25">
      <c r="A42" s="138">
        <f>A40+1</f>
        <v>117</v>
      </c>
      <c r="B42" s="128" t="str">
        <f>CONCATENATE("NZS.D.",A42)</f>
        <v>NZS.D.117</v>
      </c>
      <c r="C42" s="139"/>
      <c r="D42" s="140" t="s">
        <v>62</v>
      </c>
      <c r="E42" s="141"/>
      <c r="F42" s="142"/>
      <c r="G42" s="143">
        <f>E42+F42</f>
        <v>0</v>
      </c>
      <c r="H42" s="144"/>
      <c r="I42" s="145">
        <f>E42*H42</f>
        <v>0</v>
      </c>
      <c r="J42" s="146">
        <f>F42*H42</f>
        <v>0</v>
      </c>
      <c r="K42" s="147">
        <f>I42+J42</f>
        <v>0</v>
      </c>
      <c r="L42" s="87">
        <f>COUNTIF(H42,"&gt;0")</f>
        <v>0</v>
      </c>
    </row>
    <row r="43" spans="1:12" ht="12.75" hidden="1" customHeight="1" x14ac:dyDescent="0.25">
      <c r="A43" s="138"/>
      <c r="B43" s="128" t="s">
        <v>63</v>
      </c>
      <c r="C43" s="148"/>
      <c r="D43" s="130"/>
      <c r="E43" s="149"/>
      <c r="F43" s="150"/>
      <c r="G43" s="151"/>
      <c r="H43" s="152"/>
      <c r="I43" s="153"/>
      <c r="J43" s="154"/>
      <c r="K43" s="155"/>
      <c r="L43" s="87"/>
    </row>
    <row r="44" spans="1:12" ht="12.75" hidden="1" customHeight="1" x14ac:dyDescent="0.25">
      <c r="A44" s="138">
        <f>A42+1</f>
        <v>118</v>
      </c>
      <c r="B44" s="128" t="str">
        <f>CONCATENATE("NZS.D.",A44)</f>
        <v>NZS.D.118</v>
      </c>
      <c r="C44" s="139"/>
      <c r="D44" s="140" t="s">
        <v>62</v>
      </c>
      <c r="E44" s="141"/>
      <c r="F44" s="142"/>
      <c r="G44" s="143">
        <f>E44+F44</f>
        <v>0</v>
      </c>
      <c r="H44" s="144"/>
      <c r="I44" s="145">
        <f>E44*H44</f>
        <v>0</v>
      </c>
      <c r="J44" s="146">
        <f>F44*H44</f>
        <v>0</v>
      </c>
      <c r="K44" s="147">
        <f>I44+J44</f>
        <v>0</v>
      </c>
      <c r="L44" s="87">
        <f>COUNTIF(H44,"&gt;0")</f>
        <v>0</v>
      </c>
    </row>
    <row r="45" spans="1:12" ht="12.75" hidden="1" customHeight="1" x14ac:dyDescent="0.25">
      <c r="A45" s="138"/>
      <c r="B45" s="128" t="s">
        <v>63</v>
      </c>
      <c r="C45" s="148"/>
      <c r="D45" s="130"/>
      <c r="E45" s="149"/>
      <c r="F45" s="150"/>
      <c r="G45" s="151"/>
      <c r="H45" s="152"/>
      <c r="I45" s="153"/>
      <c r="J45" s="154"/>
      <c r="K45" s="155"/>
      <c r="L45" s="87"/>
    </row>
    <row r="46" spans="1:12" ht="12.75" hidden="1" customHeight="1" x14ac:dyDescent="0.25">
      <c r="A46" s="138">
        <f>A44+1</f>
        <v>119</v>
      </c>
      <c r="B46" s="128" t="str">
        <f>CONCATENATE("NZS.D.",A46)</f>
        <v>NZS.D.119</v>
      </c>
      <c r="C46" s="139"/>
      <c r="D46" s="140" t="s">
        <v>62</v>
      </c>
      <c r="E46" s="141"/>
      <c r="F46" s="142"/>
      <c r="G46" s="143">
        <f>E46+F46</f>
        <v>0</v>
      </c>
      <c r="H46" s="134"/>
      <c r="I46" s="145">
        <f>E46*H46</f>
        <v>0</v>
      </c>
      <c r="J46" s="146">
        <f>F46*H46</f>
        <v>0</v>
      </c>
      <c r="K46" s="147">
        <f>I46+J46</f>
        <v>0</v>
      </c>
      <c r="L46" s="87">
        <f>COUNTIF(H46,"&gt;0")</f>
        <v>0</v>
      </c>
    </row>
    <row r="47" spans="1:12" ht="12.75" hidden="1" customHeight="1" x14ac:dyDescent="0.25">
      <c r="A47" s="138"/>
      <c r="B47" s="128" t="s">
        <v>63</v>
      </c>
      <c r="C47" s="148"/>
      <c r="D47" s="130"/>
      <c r="E47" s="149"/>
      <c r="F47" s="150"/>
      <c r="G47" s="151"/>
      <c r="H47" s="134"/>
      <c r="I47" s="153"/>
      <c r="J47" s="154"/>
      <c r="K47" s="155"/>
      <c r="L47" s="87"/>
    </row>
    <row r="48" spans="1:12" ht="12.75" hidden="1" customHeight="1" x14ac:dyDescent="0.25">
      <c r="A48" s="138">
        <f>A46+1</f>
        <v>120</v>
      </c>
      <c r="B48" s="128" t="str">
        <f>CONCATENATE("NZS.D.",A48)</f>
        <v>NZS.D.120</v>
      </c>
      <c r="C48" s="139"/>
      <c r="D48" s="140" t="s">
        <v>62</v>
      </c>
      <c r="E48" s="141"/>
      <c r="F48" s="142"/>
      <c r="G48" s="143">
        <f>E48+F48</f>
        <v>0</v>
      </c>
      <c r="H48" s="134"/>
      <c r="I48" s="145">
        <f>E48*H48</f>
        <v>0</v>
      </c>
      <c r="J48" s="146">
        <f>F48*H48</f>
        <v>0</v>
      </c>
      <c r="K48" s="147">
        <f>I48+J48</f>
        <v>0</v>
      </c>
      <c r="L48" s="87">
        <f>COUNTIF(H48,"&gt;0")</f>
        <v>0</v>
      </c>
    </row>
    <row r="49" spans="1:12" ht="12.75" hidden="1" customHeight="1" x14ac:dyDescent="0.25">
      <c r="A49" s="138"/>
      <c r="B49" s="128" t="s">
        <v>63</v>
      </c>
      <c r="C49" s="148"/>
      <c r="D49" s="130"/>
      <c r="E49" s="149"/>
      <c r="F49" s="150"/>
      <c r="G49" s="151"/>
      <c r="H49" s="159"/>
      <c r="I49" s="153"/>
      <c r="J49" s="154"/>
      <c r="K49" s="155"/>
      <c r="L49" s="87"/>
    </row>
    <row r="50" spans="1:12" ht="12.75" hidden="1" customHeight="1" x14ac:dyDescent="0.25">
      <c r="A50" s="138">
        <f>A48+1</f>
        <v>121</v>
      </c>
      <c r="B50" s="128" t="str">
        <f>CONCATENATE("NZS.D.",A50)</f>
        <v>NZS.D.121</v>
      </c>
      <c r="C50" s="139"/>
      <c r="D50" s="140" t="s">
        <v>62</v>
      </c>
      <c r="E50" s="141"/>
      <c r="F50" s="142"/>
      <c r="G50" s="143">
        <f>E50+F50</f>
        <v>0</v>
      </c>
      <c r="H50" s="134"/>
      <c r="I50" s="145">
        <f>E50*H50</f>
        <v>0</v>
      </c>
      <c r="J50" s="146">
        <f>F50*H50</f>
        <v>0</v>
      </c>
      <c r="K50" s="147">
        <f>I50+J50</f>
        <v>0</v>
      </c>
      <c r="L50" s="87">
        <f>COUNTIF(H50,"&gt;0")</f>
        <v>0</v>
      </c>
    </row>
    <row r="51" spans="1:12" ht="12.75" hidden="1" customHeight="1" x14ac:dyDescent="0.25">
      <c r="A51" s="138"/>
      <c r="B51" s="128" t="s">
        <v>63</v>
      </c>
      <c r="C51" s="148"/>
      <c r="D51" s="130"/>
      <c r="E51" s="149"/>
      <c r="F51" s="150"/>
      <c r="G51" s="151"/>
      <c r="H51" s="159"/>
      <c r="I51" s="153"/>
      <c r="J51" s="154"/>
      <c r="K51" s="155"/>
      <c r="L51" s="87"/>
    </row>
    <row r="52" spans="1:12" ht="12.75" hidden="1" customHeight="1" x14ac:dyDescent="0.25">
      <c r="A52" s="138">
        <f>A50+1</f>
        <v>122</v>
      </c>
      <c r="B52" s="128" t="str">
        <f>CONCATENATE("NZS.D.",A52)</f>
        <v>NZS.D.122</v>
      </c>
      <c r="C52" s="139"/>
      <c r="D52" s="140" t="s">
        <v>62</v>
      </c>
      <c r="E52" s="141"/>
      <c r="F52" s="142"/>
      <c r="G52" s="143">
        <f>E52+F52</f>
        <v>0</v>
      </c>
      <c r="H52" s="134"/>
      <c r="I52" s="145">
        <f>E52*H52</f>
        <v>0</v>
      </c>
      <c r="J52" s="146">
        <f>F52*H52</f>
        <v>0</v>
      </c>
      <c r="K52" s="147">
        <f>I52+J52</f>
        <v>0</v>
      </c>
      <c r="L52" s="87">
        <f>COUNTIF(H52,"&gt;0")</f>
        <v>0</v>
      </c>
    </row>
    <row r="53" spans="1:12" ht="12.75" hidden="1" customHeight="1" x14ac:dyDescent="0.25">
      <c r="A53" s="138"/>
      <c r="B53" s="128" t="s">
        <v>63</v>
      </c>
      <c r="C53" s="148"/>
      <c r="D53" s="130"/>
      <c r="E53" s="149"/>
      <c r="F53" s="150"/>
      <c r="G53" s="151"/>
      <c r="H53" s="159"/>
      <c r="I53" s="153"/>
      <c r="J53" s="154"/>
      <c r="K53" s="155"/>
      <c r="L53" s="87"/>
    </row>
    <row r="54" spans="1:12" ht="12.75" hidden="1" customHeight="1" x14ac:dyDescent="0.25">
      <c r="A54" s="138">
        <f>A52+1</f>
        <v>123</v>
      </c>
      <c r="B54" s="128" t="str">
        <f>CONCATENATE("NZS.D.",A54)</f>
        <v>NZS.D.123</v>
      </c>
      <c r="C54" s="139"/>
      <c r="D54" s="140" t="s">
        <v>62</v>
      </c>
      <c r="E54" s="141"/>
      <c r="F54" s="142"/>
      <c r="G54" s="143">
        <f>E54+F54</f>
        <v>0</v>
      </c>
      <c r="H54" s="134"/>
      <c r="I54" s="145">
        <f>E54*H54</f>
        <v>0</v>
      </c>
      <c r="J54" s="146">
        <f>F54*H54</f>
        <v>0</v>
      </c>
      <c r="K54" s="147">
        <f>I54+J54</f>
        <v>0</v>
      </c>
      <c r="L54" s="87">
        <f>COUNTIF(H54,"&gt;0")</f>
        <v>0</v>
      </c>
    </row>
    <row r="55" spans="1:12" ht="12.75" hidden="1" customHeight="1" x14ac:dyDescent="0.25">
      <c r="A55" s="138"/>
      <c r="B55" s="128" t="s">
        <v>63</v>
      </c>
      <c r="C55" s="148"/>
      <c r="D55" s="130"/>
      <c r="E55" s="149"/>
      <c r="F55" s="150"/>
      <c r="G55" s="151"/>
      <c r="H55" s="159"/>
      <c r="I55" s="153"/>
      <c r="J55" s="154"/>
      <c r="K55" s="155"/>
      <c r="L55" s="87"/>
    </row>
    <row r="56" spans="1:12" hidden="1" x14ac:dyDescent="0.25">
      <c r="A56" s="138">
        <f>A54+1</f>
        <v>124</v>
      </c>
      <c r="B56" s="128" t="str">
        <f>CONCATENATE("NZS.D.",A56)</f>
        <v>NZS.D.124</v>
      </c>
      <c r="C56" s="162"/>
      <c r="D56" s="140" t="s">
        <v>62</v>
      </c>
      <c r="E56" s="141"/>
      <c r="F56" s="142"/>
      <c r="G56" s="143">
        <f>E56+F56</f>
        <v>0</v>
      </c>
      <c r="H56" s="134"/>
      <c r="I56" s="145">
        <f>E56*H56</f>
        <v>0</v>
      </c>
      <c r="J56" s="146">
        <f>F56*H56</f>
        <v>0</v>
      </c>
      <c r="K56" s="147">
        <f>I56+J56</f>
        <v>0</v>
      </c>
      <c r="L56" s="87">
        <f>COUNTIF(H56,"&gt;0")</f>
        <v>0</v>
      </c>
    </row>
    <row r="57" spans="1:12" ht="12.75" hidden="1" customHeight="1" x14ac:dyDescent="0.25">
      <c r="A57" s="138"/>
      <c r="B57" s="128" t="s">
        <v>63</v>
      </c>
      <c r="C57" s="148"/>
      <c r="D57" s="130"/>
      <c r="E57" s="149"/>
      <c r="F57" s="150"/>
      <c r="G57" s="151"/>
      <c r="H57" s="159"/>
      <c r="I57" s="153"/>
      <c r="J57" s="154"/>
      <c r="K57" s="155"/>
      <c r="L57" s="87"/>
    </row>
    <row r="58" spans="1:12" hidden="1" x14ac:dyDescent="0.25">
      <c r="A58" s="138">
        <f>A56+1</f>
        <v>125</v>
      </c>
      <c r="B58" s="128" t="str">
        <f>CONCATENATE("NZS.D.",A58)</f>
        <v>NZS.D.125</v>
      </c>
      <c r="C58" s="139"/>
      <c r="D58" s="140" t="s">
        <v>62</v>
      </c>
      <c r="E58" s="141"/>
      <c r="F58" s="142"/>
      <c r="G58" s="143">
        <f>E58+F58</f>
        <v>0</v>
      </c>
      <c r="H58" s="134"/>
      <c r="I58" s="145">
        <f>E58*H58</f>
        <v>0</v>
      </c>
      <c r="J58" s="146">
        <f>F58*H58</f>
        <v>0</v>
      </c>
      <c r="K58" s="147">
        <f>I58+J58</f>
        <v>0</v>
      </c>
      <c r="L58" s="87">
        <f>COUNTIF(H58,"&gt;0")</f>
        <v>0</v>
      </c>
    </row>
    <row r="59" spans="1:12" ht="12.75" hidden="1" customHeight="1" x14ac:dyDescent="0.25">
      <c r="A59" s="138"/>
      <c r="B59" s="128" t="s">
        <v>63</v>
      </c>
      <c r="C59" s="148"/>
      <c r="D59" s="130"/>
      <c r="E59" s="149"/>
      <c r="F59" s="150"/>
      <c r="G59" s="151"/>
      <c r="H59" s="159"/>
      <c r="I59" s="153"/>
      <c r="J59" s="154"/>
      <c r="K59" s="155"/>
      <c r="L59" s="87"/>
    </row>
    <row r="60" spans="1:12" hidden="1" x14ac:dyDescent="0.25">
      <c r="A60" s="138">
        <f>A58+1</f>
        <v>126</v>
      </c>
      <c r="B60" s="128" t="str">
        <f>CONCATENATE("NZS.D.",A60)</f>
        <v>NZS.D.126</v>
      </c>
      <c r="C60" s="139"/>
      <c r="D60" s="140" t="s">
        <v>62</v>
      </c>
      <c r="E60" s="163"/>
      <c r="F60" s="132"/>
      <c r="G60" s="133">
        <f>E60+F60</f>
        <v>0</v>
      </c>
      <c r="H60" s="134"/>
      <c r="I60" s="145">
        <f>E60*H60</f>
        <v>0</v>
      </c>
      <c r="J60" s="146">
        <f>F60*H60</f>
        <v>0</v>
      </c>
      <c r="K60" s="147">
        <f>I60+J60</f>
        <v>0</v>
      </c>
      <c r="L60" s="87">
        <f>COUNTIF(H60,"&gt;0")</f>
        <v>0</v>
      </c>
    </row>
    <row r="61" spans="1:12" ht="12.75" hidden="1" customHeight="1" x14ac:dyDescent="0.25">
      <c r="A61" s="138"/>
      <c r="B61" s="128" t="s">
        <v>63</v>
      </c>
      <c r="C61" s="148"/>
      <c r="D61" s="130"/>
      <c r="E61" s="164"/>
      <c r="F61" s="165"/>
      <c r="G61" s="165"/>
      <c r="H61" s="159"/>
      <c r="I61" s="153"/>
      <c r="J61" s="154"/>
      <c r="K61" s="155"/>
      <c r="L61" s="87"/>
    </row>
    <row r="62" spans="1:12" hidden="1" x14ac:dyDescent="0.25">
      <c r="A62" s="138">
        <f>A60+1</f>
        <v>127</v>
      </c>
      <c r="B62" s="128" t="str">
        <f>CONCATENATE("NZS.D.",A62)</f>
        <v>NZS.D.127</v>
      </c>
      <c r="C62" s="139"/>
      <c r="D62" s="140" t="s">
        <v>62</v>
      </c>
      <c r="E62" s="163"/>
      <c r="F62" s="132"/>
      <c r="G62" s="133">
        <f>E62+F62</f>
        <v>0</v>
      </c>
      <c r="H62" s="134"/>
      <c r="I62" s="145">
        <f>E62*H62</f>
        <v>0</v>
      </c>
      <c r="J62" s="146">
        <f>F62*H62</f>
        <v>0</v>
      </c>
      <c r="K62" s="147">
        <f>I62+J62</f>
        <v>0</v>
      </c>
      <c r="L62" s="87">
        <f>COUNTIF(H62,"&gt;0")</f>
        <v>0</v>
      </c>
    </row>
    <row r="63" spans="1:12" ht="12.75" hidden="1" customHeight="1" x14ac:dyDescent="0.25">
      <c r="A63" s="138"/>
      <c r="B63" s="128" t="s">
        <v>63</v>
      </c>
      <c r="C63" s="148"/>
      <c r="D63" s="130"/>
      <c r="E63" s="164"/>
      <c r="F63" s="165"/>
      <c r="G63" s="165"/>
      <c r="H63" s="159"/>
      <c r="I63" s="153"/>
      <c r="J63" s="154"/>
      <c r="K63" s="155"/>
      <c r="L63" s="87"/>
    </row>
    <row r="64" spans="1:12" hidden="1" x14ac:dyDescent="0.25">
      <c r="A64" s="138">
        <f>A62+1</f>
        <v>128</v>
      </c>
      <c r="B64" s="128" t="str">
        <f>CONCATENATE("NZS.D.",A64)</f>
        <v>NZS.D.128</v>
      </c>
      <c r="C64" s="139"/>
      <c r="D64" s="140" t="s">
        <v>62</v>
      </c>
      <c r="E64" s="163"/>
      <c r="F64" s="132"/>
      <c r="G64" s="133">
        <f>E64+F64</f>
        <v>0</v>
      </c>
      <c r="H64" s="134"/>
      <c r="I64" s="145">
        <f>E64*H64</f>
        <v>0</v>
      </c>
      <c r="J64" s="146">
        <f>F64*H64</f>
        <v>0</v>
      </c>
      <c r="K64" s="147">
        <f>I64+J64</f>
        <v>0</v>
      </c>
      <c r="L64" s="87">
        <f>COUNTIF(H64,"&gt;0")</f>
        <v>0</v>
      </c>
    </row>
    <row r="65" spans="1:12" ht="12.75" hidden="1" customHeight="1" x14ac:dyDescent="0.25">
      <c r="A65" s="138"/>
      <c r="B65" s="128" t="s">
        <v>63</v>
      </c>
      <c r="C65" s="148"/>
      <c r="D65" s="130"/>
      <c r="E65" s="164"/>
      <c r="F65" s="165"/>
      <c r="G65" s="165"/>
      <c r="H65" s="159"/>
      <c r="I65" s="153"/>
      <c r="J65" s="154"/>
      <c r="K65" s="155"/>
      <c r="L65" s="87"/>
    </row>
    <row r="66" spans="1:12" hidden="1" x14ac:dyDescent="0.25">
      <c r="A66" s="138">
        <f>A64+1</f>
        <v>129</v>
      </c>
      <c r="B66" s="128" t="str">
        <f>CONCATENATE("NZS.D.",A66)</f>
        <v>NZS.D.129</v>
      </c>
      <c r="C66" s="139"/>
      <c r="D66" s="140" t="s">
        <v>62</v>
      </c>
      <c r="E66" s="163"/>
      <c r="F66" s="132"/>
      <c r="G66" s="133">
        <f>E66+F66</f>
        <v>0</v>
      </c>
      <c r="H66" s="134"/>
      <c r="I66" s="145">
        <f>E66*H66</f>
        <v>0</v>
      </c>
      <c r="J66" s="146">
        <f>F66*H66</f>
        <v>0</v>
      </c>
      <c r="K66" s="147">
        <f>I66+J66</f>
        <v>0</v>
      </c>
      <c r="L66" s="87">
        <f>COUNTIF(H66,"&gt;0")</f>
        <v>0</v>
      </c>
    </row>
    <row r="67" spans="1:12" ht="12.75" hidden="1" customHeight="1" x14ac:dyDescent="0.25">
      <c r="A67" s="158"/>
      <c r="B67" s="128" t="s">
        <v>63</v>
      </c>
      <c r="C67" s="148"/>
      <c r="D67" s="130"/>
      <c r="E67" s="164"/>
      <c r="F67" s="165"/>
      <c r="G67" s="165"/>
      <c r="H67" s="159"/>
      <c r="I67" s="153"/>
      <c r="J67" s="154"/>
      <c r="K67" s="155"/>
      <c r="L67" s="160"/>
    </row>
    <row r="68" spans="1:12" ht="12.75" hidden="1" customHeight="1" x14ac:dyDescent="0.25">
      <c r="A68" s="138">
        <f>A66+1</f>
        <v>130</v>
      </c>
      <c r="B68" s="128" t="str">
        <f>CONCATENATE("NZS.D.",A68)</f>
        <v>NZS.D.130</v>
      </c>
      <c r="C68" s="139"/>
      <c r="D68" s="140" t="s">
        <v>62</v>
      </c>
      <c r="E68" s="163"/>
      <c r="F68" s="132"/>
      <c r="G68" s="133">
        <f>E68+F68</f>
        <v>0</v>
      </c>
      <c r="H68" s="134"/>
      <c r="I68" s="145">
        <f>E68*H68</f>
        <v>0</v>
      </c>
      <c r="J68" s="146">
        <f>F68*H68</f>
        <v>0</v>
      </c>
      <c r="K68" s="147">
        <f>I68+J68</f>
        <v>0</v>
      </c>
      <c r="L68" s="87">
        <f>COUNTIF(H68,"&gt;0")</f>
        <v>0</v>
      </c>
    </row>
    <row r="69" spans="1:12" ht="12.75" hidden="1" customHeight="1" x14ac:dyDescent="0.25">
      <c r="A69" s="161"/>
      <c r="B69" s="128" t="s">
        <v>63</v>
      </c>
      <c r="C69" s="148"/>
      <c r="D69" s="130"/>
      <c r="E69" s="164"/>
      <c r="F69" s="165"/>
      <c r="G69" s="165"/>
      <c r="H69" s="159"/>
      <c r="I69" s="153"/>
      <c r="J69" s="154"/>
      <c r="K69" s="155"/>
      <c r="L69" s="160"/>
    </row>
    <row r="70" spans="1:12" hidden="1" x14ac:dyDescent="0.25">
      <c r="A70" s="138">
        <f>A68+1</f>
        <v>131</v>
      </c>
      <c r="B70" s="128" t="str">
        <f>CONCATENATE("NZS.D.",A70)</f>
        <v>NZS.D.131</v>
      </c>
      <c r="C70" s="139"/>
      <c r="D70" s="140" t="s">
        <v>62</v>
      </c>
      <c r="E70" s="163"/>
      <c r="F70" s="132"/>
      <c r="G70" s="133">
        <f>E70+F70</f>
        <v>0</v>
      </c>
      <c r="H70" s="134"/>
      <c r="I70" s="145">
        <f>E70*H70</f>
        <v>0</v>
      </c>
      <c r="J70" s="146">
        <f>F70*H70</f>
        <v>0</v>
      </c>
      <c r="K70" s="147">
        <f>I70+J70</f>
        <v>0</v>
      </c>
      <c r="L70" s="87">
        <f>COUNTIF(H70,"&gt;0")</f>
        <v>0</v>
      </c>
    </row>
    <row r="71" spans="1:12" ht="12.75" hidden="1" customHeight="1" x14ac:dyDescent="0.25">
      <c r="A71" s="161"/>
      <c r="B71" s="128" t="s">
        <v>63</v>
      </c>
      <c r="C71" s="148"/>
      <c r="D71" s="130"/>
      <c r="E71" s="164"/>
      <c r="F71" s="165"/>
      <c r="G71" s="165"/>
      <c r="H71" s="159"/>
      <c r="I71" s="153"/>
      <c r="J71" s="154"/>
      <c r="K71" s="155"/>
      <c r="L71" s="160"/>
    </row>
    <row r="72" spans="1:12" ht="12.75" hidden="1" customHeight="1" x14ac:dyDescent="0.25">
      <c r="A72" s="138">
        <f>A70+1</f>
        <v>132</v>
      </c>
      <c r="B72" s="128" t="str">
        <f>CONCATENATE("NZS.D.",A72)</f>
        <v>NZS.D.132</v>
      </c>
      <c r="C72" s="139"/>
      <c r="D72" s="140" t="s">
        <v>62</v>
      </c>
      <c r="E72" s="163"/>
      <c r="F72" s="132"/>
      <c r="G72" s="133">
        <f>E72+F72</f>
        <v>0</v>
      </c>
      <c r="H72" s="134"/>
      <c r="I72" s="145">
        <f>E72*H72</f>
        <v>0</v>
      </c>
      <c r="J72" s="146">
        <f>F72*H72</f>
        <v>0</v>
      </c>
      <c r="K72" s="147">
        <f>I72+J72</f>
        <v>0</v>
      </c>
      <c r="L72" s="87">
        <f>COUNTIF(H72,"&gt;0")</f>
        <v>0</v>
      </c>
    </row>
    <row r="73" spans="1:12" ht="12.75" hidden="1" customHeight="1" x14ac:dyDescent="0.25">
      <c r="A73" s="161"/>
      <c r="B73" s="128" t="s">
        <v>63</v>
      </c>
      <c r="C73" s="148"/>
      <c r="D73" s="130"/>
      <c r="E73" s="164"/>
      <c r="F73" s="165"/>
      <c r="G73" s="165"/>
      <c r="H73" s="159"/>
      <c r="I73" s="153"/>
      <c r="J73" s="154"/>
      <c r="K73" s="155"/>
      <c r="L73" s="160"/>
    </row>
    <row r="74" spans="1:12" hidden="1" x14ac:dyDescent="0.25">
      <c r="A74" s="138">
        <f>A72+1</f>
        <v>133</v>
      </c>
      <c r="B74" s="128" t="str">
        <f>CONCATENATE("NZS.D.",A74)</f>
        <v>NZS.D.133</v>
      </c>
      <c r="C74" s="139"/>
      <c r="D74" s="140" t="s">
        <v>62</v>
      </c>
      <c r="E74" s="163"/>
      <c r="F74" s="132"/>
      <c r="G74" s="133">
        <f>E74+F74</f>
        <v>0</v>
      </c>
      <c r="H74" s="134"/>
      <c r="I74" s="145">
        <f>E74*H74</f>
        <v>0</v>
      </c>
      <c r="J74" s="146">
        <f>F74*H74</f>
        <v>0</v>
      </c>
      <c r="K74" s="147">
        <f>I74+J74</f>
        <v>0</v>
      </c>
      <c r="L74" s="87">
        <f>COUNTIF(H74,"&gt;0")</f>
        <v>0</v>
      </c>
    </row>
    <row r="75" spans="1:12" ht="12.75" hidden="1" customHeight="1" x14ac:dyDescent="0.25">
      <c r="A75" s="161"/>
      <c r="B75" s="128" t="s">
        <v>63</v>
      </c>
      <c r="C75" s="148"/>
      <c r="D75" s="130"/>
      <c r="E75" s="164"/>
      <c r="F75" s="165"/>
      <c r="G75" s="165"/>
      <c r="H75" s="159"/>
      <c r="I75" s="153"/>
      <c r="J75" s="154"/>
      <c r="K75" s="155"/>
      <c r="L75" s="160"/>
    </row>
    <row r="76" spans="1:12" hidden="1" x14ac:dyDescent="0.25">
      <c r="A76" s="138">
        <f>A74+1</f>
        <v>134</v>
      </c>
      <c r="B76" s="128" t="str">
        <f>CONCATENATE("NZS.D.",A76)</f>
        <v>NZS.D.134</v>
      </c>
      <c r="C76" s="139"/>
      <c r="D76" s="140" t="s">
        <v>62</v>
      </c>
      <c r="E76" s="163"/>
      <c r="F76" s="132"/>
      <c r="G76" s="133">
        <f>E76+F76</f>
        <v>0</v>
      </c>
      <c r="H76" s="134"/>
      <c r="I76" s="145">
        <f>E76*H76</f>
        <v>0</v>
      </c>
      <c r="J76" s="146">
        <f>F76*H76</f>
        <v>0</v>
      </c>
      <c r="K76" s="147">
        <f>I76+J76</f>
        <v>0</v>
      </c>
      <c r="L76" s="87">
        <f>COUNTIF(H76,"&gt;0")</f>
        <v>0</v>
      </c>
    </row>
    <row r="77" spans="1:12" ht="12.75" hidden="1" customHeight="1" x14ac:dyDescent="0.25">
      <c r="A77" s="161"/>
      <c r="B77" s="128" t="s">
        <v>63</v>
      </c>
      <c r="C77" s="148"/>
      <c r="D77" s="130"/>
      <c r="E77" s="164"/>
      <c r="F77" s="165"/>
      <c r="G77" s="165"/>
      <c r="H77" s="159"/>
      <c r="I77" s="153"/>
      <c r="J77" s="154"/>
      <c r="K77" s="155"/>
      <c r="L77" s="160"/>
    </row>
    <row r="78" spans="1:12" hidden="1" x14ac:dyDescent="0.25">
      <c r="A78" s="138">
        <f>A76+1</f>
        <v>135</v>
      </c>
      <c r="B78" s="128" t="str">
        <f>CONCATENATE("NZS.D.",A78)</f>
        <v>NZS.D.135</v>
      </c>
      <c r="C78" s="139"/>
      <c r="D78" s="140" t="s">
        <v>62</v>
      </c>
      <c r="E78" s="163"/>
      <c r="F78" s="132"/>
      <c r="G78" s="133">
        <f>E78+F78</f>
        <v>0</v>
      </c>
      <c r="H78" s="134"/>
      <c r="I78" s="145">
        <f>E78*H78</f>
        <v>0</v>
      </c>
      <c r="J78" s="146">
        <f>F78*H78</f>
        <v>0</v>
      </c>
      <c r="K78" s="147">
        <f>I78+J78</f>
        <v>0</v>
      </c>
      <c r="L78" s="87">
        <f>COUNTIF(H78,"&gt;0")</f>
        <v>0</v>
      </c>
    </row>
    <row r="79" spans="1:12" ht="12.75" hidden="1" customHeight="1" x14ac:dyDescent="0.25">
      <c r="A79" s="161"/>
      <c r="B79" s="128" t="s">
        <v>63</v>
      </c>
      <c r="C79" s="148"/>
      <c r="D79" s="130"/>
      <c r="E79" s="164"/>
      <c r="F79" s="165"/>
      <c r="G79" s="165"/>
      <c r="H79" s="159"/>
      <c r="I79" s="153"/>
      <c r="J79" s="154"/>
      <c r="K79" s="155"/>
      <c r="L79" s="160"/>
    </row>
    <row r="80" spans="1:12" hidden="1" x14ac:dyDescent="0.25">
      <c r="A80" s="138">
        <f>A78+1</f>
        <v>136</v>
      </c>
      <c r="B80" s="128" t="str">
        <f>CONCATENATE("NZS.D.",A80)</f>
        <v>NZS.D.136</v>
      </c>
      <c r="C80" s="139"/>
      <c r="D80" s="140" t="s">
        <v>62</v>
      </c>
      <c r="E80" s="141"/>
      <c r="F80" s="142"/>
      <c r="G80" s="143">
        <f>E80+F80</f>
        <v>0</v>
      </c>
      <c r="H80" s="134"/>
      <c r="I80" s="145">
        <f>E80*H80</f>
        <v>0</v>
      </c>
      <c r="J80" s="146">
        <f>F80*H80</f>
        <v>0</v>
      </c>
      <c r="K80" s="147">
        <f>I80+J80</f>
        <v>0</v>
      </c>
      <c r="L80" s="87">
        <f>COUNTIF(H80,"&gt;0")</f>
        <v>0</v>
      </c>
    </row>
    <row r="81" spans="1:12" ht="12.75" hidden="1" customHeight="1" x14ac:dyDescent="0.25">
      <c r="A81" s="161"/>
      <c r="B81" s="128" t="s">
        <v>63</v>
      </c>
      <c r="C81" s="148"/>
      <c r="D81" s="130"/>
      <c r="E81" s="149"/>
      <c r="F81" s="150"/>
      <c r="G81" s="151"/>
      <c r="H81" s="159"/>
      <c r="I81" s="153"/>
      <c r="J81" s="154"/>
      <c r="K81" s="155"/>
      <c r="L81" s="160"/>
    </row>
    <row r="82" spans="1:12" hidden="1" x14ac:dyDescent="0.25">
      <c r="A82" s="138">
        <f>A80+1</f>
        <v>137</v>
      </c>
      <c r="B82" s="128" t="str">
        <f>CONCATENATE("NZS.D.",A82)</f>
        <v>NZS.D.137</v>
      </c>
      <c r="C82" s="139"/>
      <c r="D82" s="140" t="s">
        <v>62</v>
      </c>
      <c r="E82" s="163"/>
      <c r="F82" s="132"/>
      <c r="G82" s="133">
        <f>E82+F82</f>
        <v>0</v>
      </c>
      <c r="H82" s="134"/>
      <c r="I82" s="135">
        <f>E82*H82</f>
        <v>0</v>
      </c>
      <c r="J82" s="136">
        <f>F82*H82</f>
        <v>0</v>
      </c>
      <c r="K82" s="137">
        <f>I82+J82</f>
        <v>0</v>
      </c>
      <c r="L82" s="87">
        <f>COUNTIF(H82,"&gt;0")</f>
        <v>0</v>
      </c>
    </row>
    <row r="83" spans="1:12" ht="12.75" hidden="1" customHeight="1" x14ac:dyDescent="0.25">
      <c r="A83" s="161"/>
      <c r="B83" s="128" t="s">
        <v>63</v>
      </c>
      <c r="C83" s="148"/>
      <c r="D83" s="130"/>
      <c r="E83" s="164"/>
      <c r="F83" s="165"/>
      <c r="G83" s="165"/>
      <c r="H83" s="159"/>
      <c r="I83" s="166"/>
      <c r="J83" s="136"/>
      <c r="K83" s="167"/>
      <c r="L83" s="160"/>
    </row>
    <row r="84" spans="1:12" hidden="1" x14ac:dyDescent="0.25">
      <c r="A84" s="138">
        <f>A82+1</f>
        <v>138</v>
      </c>
      <c r="B84" s="128" t="str">
        <f>CONCATENATE("NZS.D.",A84)</f>
        <v>NZS.D.138</v>
      </c>
      <c r="C84" s="139"/>
      <c r="D84" s="140" t="s">
        <v>62</v>
      </c>
      <c r="E84" s="163"/>
      <c r="F84" s="132"/>
      <c r="G84" s="133">
        <f>E84+F84</f>
        <v>0</v>
      </c>
      <c r="H84" s="134"/>
      <c r="I84" s="135">
        <f>E84*H84</f>
        <v>0</v>
      </c>
      <c r="J84" s="136">
        <f>F84*H84</f>
        <v>0</v>
      </c>
      <c r="K84" s="137">
        <f>I84+J84</f>
        <v>0</v>
      </c>
      <c r="L84" s="87">
        <f>COUNTIF(H84,"&gt;0")</f>
        <v>0</v>
      </c>
    </row>
    <row r="85" spans="1:12" ht="12.75" hidden="1" customHeight="1" x14ac:dyDescent="0.25">
      <c r="A85" s="161"/>
      <c r="B85" s="128" t="s">
        <v>63</v>
      </c>
      <c r="C85" s="148"/>
      <c r="D85" s="130"/>
      <c r="E85" s="164"/>
      <c r="F85" s="165"/>
      <c r="G85" s="165"/>
      <c r="H85" s="159"/>
      <c r="I85" s="166"/>
      <c r="J85" s="136"/>
      <c r="K85" s="167"/>
      <c r="L85" s="160"/>
    </row>
    <row r="86" spans="1:12" ht="12.75" hidden="1" customHeight="1" x14ac:dyDescent="0.25">
      <c r="A86" s="138">
        <f>A84+1</f>
        <v>139</v>
      </c>
      <c r="B86" s="128" t="str">
        <f>CONCATENATE("NZS.D.",A86)</f>
        <v>NZS.D.139</v>
      </c>
      <c r="C86" s="139"/>
      <c r="D86" s="140" t="s">
        <v>62</v>
      </c>
      <c r="E86" s="163"/>
      <c r="F86" s="132"/>
      <c r="G86" s="133">
        <f>E86+F86</f>
        <v>0</v>
      </c>
      <c r="H86" s="134"/>
      <c r="I86" s="135">
        <f>E86*H86</f>
        <v>0</v>
      </c>
      <c r="J86" s="136">
        <f>F86*H86</f>
        <v>0</v>
      </c>
      <c r="K86" s="137">
        <f>I86+J86</f>
        <v>0</v>
      </c>
      <c r="L86" s="87">
        <f>COUNTIF(H86,"&gt;0")</f>
        <v>0</v>
      </c>
    </row>
    <row r="87" spans="1:12" ht="12.75" hidden="1" customHeight="1" x14ac:dyDescent="0.25">
      <c r="A87" s="161"/>
      <c r="B87" s="128" t="s">
        <v>63</v>
      </c>
      <c r="C87" s="148"/>
      <c r="D87" s="130"/>
      <c r="E87" s="164"/>
      <c r="F87" s="165"/>
      <c r="G87" s="165"/>
      <c r="H87" s="159"/>
      <c r="I87" s="166"/>
      <c r="J87" s="136"/>
      <c r="K87" s="167"/>
      <c r="L87" s="160"/>
    </row>
    <row r="88" spans="1:12" hidden="1" x14ac:dyDescent="0.25">
      <c r="A88" s="138">
        <f>A86+1</f>
        <v>140</v>
      </c>
      <c r="B88" s="128" t="str">
        <f>CONCATENATE("NZS.D.",A88)</f>
        <v>NZS.D.140</v>
      </c>
      <c r="C88" s="139"/>
      <c r="D88" s="140" t="s">
        <v>62</v>
      </c>
      <c r="E88" s="163"/>
      <c r="F88" s="132"/>
      <c r="G88" s="133">
        <f>E88+F88</f>
        <v>0</v>
      </c>
      <c r="H88" s="134"/>
      <c r="I88" s="135">
        <f>E88*H88</f>
        <v>0</v>
      </c>
      <c r="J88" s="136">
        <f>F88*H88</f>
        <v>0</v>
      </c>
      <c r="K88" s="137">
        <f>I88+J88</f>
        <v>0</v>
      </c>
      <c r="L88" s="87">
        <f>COUNTIF(H88,"&gt;0")</f>
        <v>0</v>
      </c>
    </row>
    <row r="89" spans="1:12" ht="12.75" hidden="1" customHeight="1" x14ac:dyDescent="0.25">
      <c r="A89" s="161"/>
      <c r="B89" s="128" t="s">
        <v>63</v>
      </c>
      <c r="C89" s="148"/>
      <c r="D89" s="130"/>
      <c r="E89" s="164"/>
      <c r="F89" s="165"/>
      <c r="G89" s="165"/>
      <c r="H89" s="159"/>
      <c r="I89" s="166"/>
      <c r="J89" s="136"/>
      <c r="K89" s="167"/>
      <c r="L89" s="160"/>
    </row>
    <row r="90" spans="1:12" ht="12.75" hidden="1" customHeight="1" x14ac:dyDescent="0.25">
      <c r="A90" s="138">
        <f>A88+1</f>
        <v>141</v>
      </c>
      <c r="B90" s="128" t="str">
        <f>CONCATENATE("NZS.D.",A90)</f>
        <v>NZS.D.141</v>
      </c>
      <c r="C90" s="139"/>
      <c r="D90" s="140" t="s">
        <v>62</v>
      </c>
      <c r="E90" s="163"/>
      <c r="F90" s="132"/>
      <c r="G90" s="133">
        <f>E90+F90</f>
        <v>0</v>
      </c>
      <c r="H90" s="134"/>
      <c r="I90" s="135">
        <f>E90*H90</f>
        <v>0</v>
      </c>
      <c r="J90" s="136">
        <f>F90*H90</f>
        <v>0</v>
      </c>
      <c r="K90" s="137">
        <f>I90+J90</f>
        <v>0</v>
      </c>
      <c r="L90" s="87">
        <f>COUNTIF(H90,"&gt;0")</f>
        <v>0</v>
      </c>
    </row>
    <row r="91" spans="1:12" ht="12.75" hidden="1" customHeight="1" x14ac:dyDescent="0.25">
      <c r="A91" s="161"/>
      <c r="B91" s="128" t="s">
        <v>63</v>
      </c>
      <c r="C91" s="148"/>
      <c r="D91" s="130"/>
      <c r="E91" s="164"/>
      <c r="F91" s="165"/>
      <c r="G91" s="165"/>
      <c r="H91" s="159"/>
      <c r="I91" s="166"/>
      <c r="J91" s="136"/>
      <c r="K91" s="167"/>
      <c r="L91" s="160"/>
    </row>
    <row r="92" spans="1:12" ht="12.75" hidden="1" customHeight="1" x14ac:dyDescent="0.25">
      <c r="A92" s="138">
        <f>A90+1</f>
        <v>142</v>
      </c>
      <c r="B92" s="128" t="str">
        <f>CONCATENATE("NZS.D.",A92)</f>
        <v>NZS.D.142</v>
      </c>
      <c r="C92" s="139"/>
      <c r="D92" s="140" t="s">
        <v>62</v>
      </c>
      <c r="E92" s="163"/>
      <c r="F92" s="132"/>
      <c r="G92" s="133">
        <f>E92+F92</f>
        <v>0</v>
      </c>
      <c r="H92" s="134"/>
      <c r="I92" s="135">
        <f>E92*H92</f>
        <v>0</v>
      </c>
      <c r="J92" s="136">
        <f>F92*H92</f>
        <v>0</v>
      </c>
      <c r="K92" s="137">
        <f>I92+J92</f>
        <v>0</v>
      </c>
      <c r="L92" s="87">
        <f>COUNTIF(H92,"&gt;0")</f>
        <v>0</v>
      </c>
    </row>
    <row r="93" spans="1:12" ht="12.75" hidden="1" customHeight="1" x14ac:dyDescent="0.25">
      <c r="A93" s="161"/>
      <c r="B93" s="128" t="s">
        <v>63</v>
      </c>
      <c r="C93" s="148"/>
      <c r="D93" s="130"/>
      <c r="E93" s="164"/>
      <c r="F93" s="165"/>
      <c r="G93" s="165"/>
      <c r="H93" s="159"/>
      <c r="I93" s="166"/>
      <c r="J93" s="136"/>
      <c r="K93" s="167"/>
      <c r="L93" s="160"/>
    </row>
    <row r="94" spans="1:12" ht="12.75" hidden="1" customHeight="1" x14ac:dyDescent="0.25">
      <c r="A94" s="138">
        <f>A92+1</f>
        <v>143</v>
      </c>
      <c r="B94" s="128" t="str">
        <f>CONCATENATE("NZS.D.",A94)</f>
        <v>NZS.D.143</v>
      </c>
      <c r="C94" s="139"/>
      <c r="D94" s="140" t="s">
        <v>62</v>
      </c>
      <c r="E94" s="163"/>
      <c r="F94" s="132"/>
      <c r="G94" s="133">
        <f>E94+F94</f>
        <v>0</v>
      </c>
      <c r="H94" s="134"/>
      <c r="I94" s="135">
        <f>E94*H94</f>
        <v>0</v>
      </c>
      <c r="J94" s="136">
        <f>F94*H94</f>
        <v>0</v>
      </c>
      <c r="K94" s="137">
        <f>I94+J94</f>
        <v>0</v>
      </c>
      <c r="L94" s="87">
        <f>COUNTIF(H94,"&gt;0")</f>
        <v>0</v>
      </c>
    </row>
    <row r="95" spans="1:12" ht="12.75" hidden="1" customHeight="1" x14ac:dyDescent="0.25">
      <c r="A95" s="161"/>
      <c r="B95" s="128" t="s">
        <v>63</v>
      </c>
      <c r="C95" s="148"/>
      <c r="D95" s="130"/>
      <c r="E95" s="164"/>
      <c r="F95" s="165"/>
      <c r="G95" s="165"/>
      <c r="H95" s="159"/>
      <c r="I95" s="166"/>
      <c r="J95" s="136"/>
      <c r="K95" s="167"/>
      <c r="L95" s="160"/>
    </row>
    <row r="96" spans="1:12" ht="12.75" hidden="1" customHeight="1" x14ac:dyDescent="0.25">
      <c r="A96" s="138">
        <f>A94+1</f>
        <v>144</v>
      </c>
      <c r="B96" s="128" t="str">
        <f>CONCATENATE("NZS.D.",A96)</f>
        <v>NZS.D.144</v>
      </c>
      <c r="C96" s="139"/>
      <c r="D96" s="140" t="s">
        <v>62</v>
      </c>
      <c r="E96" s="163"/>
      <c r="F96" s="132"/>
      <c r="G96" s="133">
        <f>E96+F96</f>
        <v>0</v>
      </c>
      <c r="H96" s="134"/>
      <c r="I96" s="135">
        <f>E96*H96</f>
        <v>0</v>
      </c>
      <c r="J96" s="136">
        <f>F96*H96</f>
        <v>0</v>
      </c>
      <c r="K96" s="137">
        <f>I96+J96</f>
        <v>0</v>
      </c>
      <c r="L96" s="87">
        <f>COUNTIF(H96,"&gt;0")</f>
        <v>0</v>
      </c>
    </row>
    <row r="97" spans="1:12" ht="12.75" hidden="1" customHeight="1" x14ac:dyDescent="0.25">
      <c r="A97" s="161"/>
      <c r="B97" s="128" t="s">
        <v>63</v>
      </c>
      <c r="C97" s="148"/>
      <c r="D97" s="130"/>
      <c r="E97" s="164"/>
      <c r="F97" s="165"/>
      <c r="G97" s="165"/>
      <c r="H97" s="159"/>
      <c r="I97" s="166"/>
      <c r="J97" s="136"/>
      <c r="K97" s="167"/>
      <c r="L97" s="160"/>
    </row>
    <row r="98" spans="1:12" ht="12.75" hidden="1" customHeight="1" x14ac:dyDescent="0.25">
      <c r="A98" s="138">
        <f>A96+1</f>
        <v>145</v>
      </c>
      <c r="B98" s="128" t="str">
        <f>CONCATENATE("NZS.D.",A98)</f>
        <v>NZS.D.145</v>
      </c>
      <c r="C98" s="139"/>
      <c r="D98" s="140" t="s">
        <v>62</v>
      </c>
      <c r="E98" s="163"/>
      <c r="F98" s="132"/>
      <c r="G98" s="133">
        <f>E98+F98</f>
        <v>0</v>
      </c>
      <c r="H98" s="134"/>
      <c r="I98" s="135">
        <f>E98*H98</f>
        <v>0</v>
      </c>
      <c r="J98" s="136">
        <f>F98*H98</f>
        <v>0</v>
      </c>
      <c r="K98" s="137">
        <f>I98+J98</f>
        <v>0</v>
      </c>
      <c r="L98" s="87">
        <f>COUNTIF(H98,"&gt;0")</f>
        <v>0</v>
      </c>
    </row>
    <row r="99" spans="1:12" ht="12.75" hidden="1" customHeight="1" x14ac:dyDescent="0.25">
      <c r="A99" s="161"/>
      <c r="B99" s="128" t="s">
        <v>63</v>
      </c>
      <c r="C99" s="148"/>
      <c r="D99" s="130"/>
      <c r="E99" s="168"/>
      <c r="F99" s="169"/>
      <c r="G99" s="169"/>
      <c r="H99" s="170"/>
      <c r="I99" s="171"/>
      <c r="J99" s="136"/>
      <c r="K99" s="172"/>
      <c r="L99" s="160"/>
    </row>
    <row r="100" spans="1:12" ht="12.75" customHeight="1" thickBot="1" x14ac:dyDescent="0.3">
      <c r="A100" s="173"/>
      <c r="B100" s="174"/>
      <c r="C100" s="175"/>
      <c r="D100" s="176"/>
      <c r="E100" s="177"/>
      <c r="F100" s="177"/>
      <c r="G100" s="177"/>
      <c r="H100" s="178"/>
      <c r="I100" s="179"/>
      <c r="J100" s="179"/>
      <c r="K100" s="180"/>
      <c r="L100" s="160">
        <v>1</v>
      </c>
    </row>
    <row r="101" spans="1:12" ht="12.75" customHeight="1" thickBot="1" x14ac:dyDescent="0.3">
      <c r="A101" s="106" t="s">
        <v>58</v>
      </c>
      <c r="B101" s="107" t="s">
        <v>66</v>
      </c>
      <c r="C101" s="108" t="s">
        <v>67</v>
      </c>
      <c r="D101" s="112" t="s">
        <v>61</v>
      </c>
      <c r="E101" s="110"/>
      <c r="F101" s="110"/>
      <c r="G101" s="111"/>
      <c r="H101" s="112"/>
      <c r="I101" s="113">
        <f>SUBTOTAL(9,I102:I132)</f>
        <v>0</v>
      </c>
      <c r="J101" s="114">
        <f>SUBTOTAL(9,J102:J132)</f>
        <v>0</v>
      </c>
      <c r="K101" s="115">
        <f>SUBTOTAL(9,K102:K132)</f>
        <v>0</v>
      </c>
      <c r="L101" s="160">
        <v>1</v>
      </c>
    </row>
    <row r="102" spans="1:12" ht="12.75" customHeight="1" x14ac:dyDescent="0.25">
      <c r="A102" s="116">
        <v>201</v>
      </c>
      <c r="B102" s="128" t="str">
        <f>CONCATENATE("NZS.D.",A102)</f>
        <v>NZS.D.201</v>
      </c>
      <c r="C102" s="139" t="s">
        <v>128</v>
      </c>
      <c r="D102" s="181" t="s">
        <v>64</v>
      </c>
      <c r="E102" s="141"/>
      <c r="F102" s="142"/>
      <c r="G102" s="143">
        <f>E102+F102</f>
        <v>0</v>
      </c>
      <c r="H102" s="144">
        <v>200</v>
      </c>
      <c r="I102" s="124">
        <f>E102*H102</f>
        <v>0</v>
      </c>
      <c r="J102" s="125">
        <f>F102*H102</f>
        <v>0</v>
      </c>
      <c r="K102" s="126">
        <f>I102+J102</f>
        <v>0</v>
      </c>
      <c r="L102" s="87">
        <f>COUNTIF(H102,"&gt;0")</f>
        <v>1</v>
      </c>
    </row>
    <row r="103" spans="1:12" ht="12.75" hidden="1" customHeight="1" x14ac:dyDescent="0.25">
      <c r="A103" s="138"/>
      <c r="B103" s="128" t="s">
        <v>63</v>
      </c>
      <c r="C103" s="148"/>
      <c r="D103" s="181"/>
      <c r="E103" s="182"/>
      <c r="F103" s="150"/>
      <c r="G103" s="165"/>
      <c r="H103" s="159"/>
      <c r="I103" s="135"/>
      <c r="J103" s="136"/>
      <c r="K103" s="137"/>
      <c r="L103" s="87"/>
    </row>
    <row r="104" spans="1:12" ht="29.25" x14ac:dyDescent="0.25">
      <c r="A104" s="138">
        <f>A102+1</f>
        <v>202</v>
      </c>
      <c r="B104" s="128" t="str">
        <f>CONCATENATE("NZS.D.",A104)</f>
        <v>NZS.D.202</v>
      </c>
      <c r="C104" s="139" t="s">
        <v>125</v>
      </c>
      <c r="D104" s="140" t="s">
        <v>64</v>
      </c>
      <c r="E104" s="141"/>
      <c r="F104" s="142"/>
      <c r="G104" s="183">
        <f>E104+F104</f>
        <v>0</v>
      </c>
      <c r="H104" s="144">
        <v>450</v>
      </c>
      <c r="I104" s="145">
        <f>E104*H104</f>
        <v>0</v>
      </c>
      <c r="J104" s="146">
        <f>F104*H104</f>
        <v>0</v>
      </c>
      <c r="K104" s="147">
        <f>I104+J104</f>
        <v>0</v>
      </c>
      <c r="L104" s="87">
        <f>COUNTIF(H104,"&gt;0")</f>
        <v>1</v>
      </c>
    </row>
    <row r="105" spans="1:12" ht="12.75" hidden="1" customHeight="1" x14ac:dyDescent="0.25">
      <c r="A105" s="158"/>
      <c r="B105" s="128" t="s">
        <v>63</v>
      </c>
      <c r="C105" s="148" t="s">
        <v>126</v>
      </c>
      <c r="D105" s="130"/>
      <c r="E105" s="149"/>
      <c r="F105" s="150"/>
      <c r="G105" s="151"/>
      <c r="H105" s="152"/>
      <c r="I105" s="153"/>
      <c r="J105" s="154"/>
      <c r="K105" s="155"/>
      <c r="L105" s="160"/>
    </row>
    <row r="106" spans="1:12" ht="12.75" customHeight="1" x14ac:dyDescent="0.25">
      <c r="A106" s="138">
        <f>A104+1</f>
        <v>203</v>
      </c>
      <c r="B106" s="128" t="str">
        <f>CONCATENATE("NZS.D.",A106)</f>
        <v>NZS.D.203</v>
      </c>
      <c r="C106" s="139" t="s">
        <v>92</v>
      </c>
      <c r="D106" s="140" t="s">
        <v>64</v>
      </c>
      <c r="E106" s="141"/>
      <c r="F106" s="142"/>
      <c r="G106" s="183">
        <f>E106+F106</f>
        <v>0</v>
      </c>
      <c r="H106" s="144">
        <v>10</v>
      </c>
      <c r="I106" s="145">
        <f>E106*H106</f>
        <v>0</v>
      </c>
      <c r="J106" s="146">
        <f>F106*H106</f>
        <v>0</v>
      </c>
      <c r="K106" s="147">
        <f>I106+J106</f>
        <v>0</v>
      </c>
      <c r="L106" s="87">
        <f>COUNTIF(H106,"&gt;0")</f>
        <v>1</v>
      </c>
    </row>
    <row r="107" spans="1:12" ht="12.75" hidden="1" customHeight="1" x14ac:dyDescent="0.25">
      <c r="A107" s="161"/>
      <c r="B107" s="128" t="s">
        <v>63</v>
      </c>
      <c r="C107" s="148"/>
      <c r="D107" s="130"/>
      <c r="E107" s="149"/>
      <c r="F107" s="150"/>
      <c r="G107" s="151"/>
      <c r="H107" s="152"/>
      <c r="I107" s="153"/>
      <c r="J107" s="154"/>
      <c r="K107" s="155"/>
      <c r="L107" s="160"/>
    </row>
    <row r="108" spans="1:12" ht="12.75" customHeight="1" x14ac:dyDescent="0.25">
      <c r="A108" s="138">
        <f>A106+1</f>
        <v>204</v>
      </c>
      <c r="B108" s="128" t="str">
        <f>CONCATENATE("NZS.D.",A108)</f>
        <v>NZS.D.204</v>
      </c>
      <c r="C108" s="139" t="s">
        <v>68</v>
      </c>
      <c r="D108" s="140" t="s">
        <v>64</v>
      </c>
      <c r="E108" s="141"/>
      <c r="F108" s="142"/>
      <c r="G108" s="183">
        <f>E108+F108</f>
        <v>0</v>
      </c>
      <c r="H108" s="144">
        <v>200</v>
      </c>
      <c r="I108" s="145">
        <f>E108*H108</f>
        <v>0</v>
      </c>
      <c r="J108" s="146">
        <f>F108*H108</f>
        <v>0</v>
      </c>
      <c r="K108" s="147">
        <f>I108+J108</f>
        <v>0</v>
      </c>
      <c r="L108" s="87">
        <f>COUNTIF(H108,"&gt;0")</f>
        <v>1</v>
      </c>
    </row>
    <row r="109" spans="1:12" ht="12.75" hidden="1" customHeight="1" x14ac:dyDescent="0.25">
      <c r="A109" s="158"/>
      <c r="B109" s="128" t="s">
        <v>63</v>
      </c>
      <c r="C109" s="148"/>
      <c r="D109" s="130"/>
      <c r="E109" s="149"/>
      <c r="F109" s="150"/>
      <c r="G109" s="151"/>
      <c r="H109" s="152"/>
      <c r="I109" s="153"/>
      <c r="J109" s="154"/>
      <c r="K109" s="155"/>
      <c r="L109" s="160"/>
    </row>
    <row r="110" spans="1:12" ht="12.75" customHeight="1" x14ac:dyDescent="0.25">
      <c r="A110" s="138">
        <f>A108+1</f>
        <v>205</v>
      </c>
      <c r="B110" s="128" t="str">
        <f>CONCATENATE("NZS.D.",A110)</f>
        <v>NZS.D.205</v>
      </c>
      <c r="C110" s="139" t="s">
        <v>174</v>
      </c>
      <c r="D110" s="140" t="s">
        <v>64</v>
      </c>
      <c r="E110" s="141"/>
      <c r="F110" s="142"/>
      <c r="G110" s="183">
        <f>E110+F110</f>
        <v>0</v>
      </c>
      <c r="H110" s="144">
        <v>400</v>
      </c>
      <c r="I110" s="145">
        <f>E110*H110</f>
        <v>0</v>
      </c>
      <c r="J110" s="146">
        <f>F110*H110</f>
        <v>0</v>
      </c>
      <c r="K110" s="147">
        <f>I110+J110</f>
        <v>0</v>
      </c>
      <c r="L110" s="87">
        <f>COUNTIF(H110,"&gt;0")</f>
        <v>1</v>
      </c>
    </row>
    <row r="111" spans="1:12" ht="12.75" hidden="1" customHeight="1" x14ac:dyDescent="0.25">
      <c r="A111" s="161"/>
      <c r="B111" s="128" t="s">
        <v>63</v>
      </c>
      <c r="C111" s="148"/>
      <c r="D111" s="130"/>
      <c r="E111" s="149"/>
      <c r="F111" s="150"/>
      <c r="G111" s="151"/>
      <c r="H111" s="152"/>
      <c r="I111" s="153"/>
      <c r="J111" s="154"/>
      <c r="K111" s="155"/>
      <c r="L111" s="160"/>
    </row>
    <row r="112" spans="1:12" ht="12.75" customHeight="1" x14ac:dyDescent="0.25">
      <c r="A112" s="138">
        <f>A110+1</f>
        <v>206</v>
      </c>
      <c r="B112" s="128" t="str">
        <f>CONCATENATE("NZS.D.",A112)</f>
        <v>NZS.D.206</v>
      </c>
      <c r="C112" s="139" t="s">
        <v>129</v>
      </c>
      <c r="D112" s="140" t="s">
        <v>93</v>
      </c>
      <c r="E112" s="141"/>
      <c r="F112" s="142"/>
      <c r="G112" s="183">
        <f>E112+F112</f>
        <v>0</v>
      </c>
      <c r="H112" s="144">
        <v>1</v>
      </c>
      <c r="I112" s="145">
        <f>E112*H112</f>
        <v>0</v>
      </c>
      <c r="J112" s="146">
        <f>F112*H112</f>
        <v>0</v>
      </c>
      <c r="K112" s="147">
        <f>I112+J112</f>
        <v>0</v>
      </c>
      <c r="L112" s="87">
        <f>COUNTIF(H112,"&gt;0")</f>
        <v>1</v>
      </c>
    </row>
    <row r="113" spans="1:12" ht="12.75" hidden="1" customHeight="1" x14ac:dyDescent="0.25">
      <c r="A113" s="158"/>
      <c r="B113" s="128" t="s">
        <v>63</v>
      </c>
      <c r="C113" s="148"/>
      <c r="D113" s="130"/>
      <c r="E113" s="149"/>
      <c r="F113" s="150"/>
      <c r="G113" s="151"/>
      <c r="H113" s="152"/>
      <c r="I113" s="153"/>
      <c r="J113" s="154"/>
      <c r="K113" s="155"/>
      <c r="L113" s="160"/>
    </row>
    <row r="114" spans="1:12" ht="12.75" customHeight="1" x14ac:dyDescent="0.25">
      <c r="A114" s="138">
        <f>A112+1</f>
        <v>207</v>
      </c>
      <c r="B114" s="128" t="str">
        <f>CONCATENATE("NZS.D.",A114)</f>
        <v>NZS.D.207</v>
      </c>
      <c r="C114" s="139" t="s">
        <v>127</v>
      </c>
      <c r="D114" s="140" t="s">
        <v>64</v>
      </c>
      <c r="E114" s="141"/>
      <c r="F114" s="142"/>
      <c r="G114" s="183">
        <f>E114+F114</f>
        <v>0</v>
      </c>
      <c r="H114" s="144">
        <v>20</v>
      </c>
      <c r="I114" s="145">
        <f>E114*H114</f>
        <v>0</v>
      </c>
      <c r="J114" s="146">
        <f>F114*H114</f>
        <v>0</v>
      </c>
      <c r="K114" s="147">
        <f>I114+J114</f>
        <v>0</v>
      </c>
      <c r="L114" s="87">
        <f>COUNTIF(H114,"&gt;0")</f>
        <v>1</v>
      </c>
    </row>
    <row r="115" spans="1:12" ht="12.75" hidden="1" customHeight="1" x14ac:dyDescent="0.25">
      <c r="A115" s="158"/>
      <c r="B115" s="128" t="s">
        <v>63</v>
      </c>
      <c r="C115" s="148"/>
      <c r="D115" s="130"/>
      <c r="E115" s="149"/>
      <c r="F115" s="150"/>
      <c r="G115" s="151"/>
      <c r="H115" s="152"/>
      <c r="I115" s="153"/>
      <c r="J115" s="154"/>
      <c r="K115" s="155"/>
      <c r="L115" s="160"/>
    </row>
    <row r="116" spans="1:12" ht="12.75" customHeight="1" x14ac:dyDescent="0.25">
      <c r="A116" s="138">
        <f>A114+1</f>
        <v>208</v>
      </c>
      <c r="B116" s="128" t="str">
        <f>CONCATENATE("NZS.D.",A116)</f>
        <v>NZS.D.208</v>
      </c>
      <c r="C116" s="139" t="s">
        <v>175</v>
      </c>
      <c r="D116" s="140" t="s">
        <v>64</v>
      </c>
      <c r="E116" s="141"/>
      <c r="F116" s="142"/>
      <c r="G116" s="183">
        <f>E116+F116</f>
        <v>0</v>
      </c>
      <c r="H116" s="144">
        <v>100</v>
      </c>
      <c r="I116" s="145">
        <f>E116*H116</f>
        <v>0</v>
      </c>
      <c r="J116" s="146">
        <f>F116*H116</f>
        <v>0</v>
      </c>
      <c r="K116" s="147">
        <f>I116+J116</f>
        <v>0</v>
      </c>
      <c r="L116" s="87">
        <f>COUNTIF(H116,"&gt;0")</f>
        <v>1</v>
      </c>
    </row>
    <row r="117" spans="1:12" ht="12.75" hidden="1" customHeight="1" x14ac:dyDescent="0.25">
      <c r="A117" s="158"/>
      <c r="B117" s="128" t="s">
        <v>63</v>
      </c>
      <c r="C117" s="148"/>
      <c r="D117" s="130"/>
      <c r="E117" s="149"/>
      <c r="F117" s="150"/>
      <c r="G117" s="151"/>
      <c r="H117" s="152"/>
      <c r="I117" s="153"/>
      <c r="J117" s="154"/>
      <c r="K117" s="155"/>
      <c r="L117" s="160"/>
    </row>
    <row r="118" spans="1:12" ht="12.75" hidden="1" customHeight="1" x14ac:dyDescent="0.25">
      <c r="A118" s="138">
        <f>A116+1</f>
        <v>209</v>
      </c>
      <c r="B118" s="128" t="str">
        <f>CONCATENATE("NZS.D.",A118)</f>
        <v>NZS.D.209</v>
      </c>
      <c r="C118" s="139"/>
      <c r="D118" s="140" t="s">
        <v>64</v>
      </c>
      <c r="E118" s="141"/>
      <c r="F118" s="142"/>
      <c r="G118" s="183">
        <f>E118+F118</f>
        <v>0</v>
      </c>
      <c r="H118" s="144"/>
      <c r="I118" s="145">
        <f>E118*H118</f>
        <v>0</v>
      </c>
      <c r="J118" s="146">
        <f>F118*H118</f>
        <v>0</v>
      </c>
      <c r="K118" s="147">
        <f>I118+J118</f>
        <v>0</v>
      </c>
      <c r="L118" s="87">
        <f>COUNTIF(H118,"&gt;0")</f>
        <v>0</v>
      </c>
    </row>
    <row r="119" spans="1:12" ht="12.75" hidden="1" customHeight="1" x14ac:dyDescent="0.25">
      <c r="A119" s="158"/>
      <c r="B119" s="128" t="s">
        <v>63</v>
      </c>
      <c r="C119" s="148"/>
      <c r="D119" s="130"/>
      <c r="E119" s="149"/>
      <c r="F119" s="150"/>
      <c r="G119" s="151"/>
      <c r="H119" s="159"/>
      <c r="I119" s="153"/>
      <c r="J119" s="154"/>
      <c r="K119" s="155"/>
      <c r="L119" s="160"/>
    </row>
    <row r="120" spans="1:12" ht="12.75" hidden="1" customHeight="1" x14ac:dyDescent="0.25">
      <c r="A120" s="138">
        <f>A118+1</f>
        <v>210</v>
      </c>
      <c r="B120" s="128" t="str">
        <f>CONCATENATE("NZS.D.",A120)</f>
        <v>NZS.D.210</v>
      </c>
      <c r="C120" s="162"/>
      <c r="D120" s="140" t="s">
        <v>62</v>
      </c>
      <c r="E120" s="141"/>
      <c r="F120" s="191"/>
      <c r="G120" s="183">
        <f>E120+F120</f>
        <v>0</v>
      </c>
      <c r="H120" s="134"/>
      <c r="I120" s="145">
        <f>E120*H120</f>
        <v>0</v>
      </c>
      <c r="J120" s="146">
        <f>F120*H120</f>
        <v>0</v>
      </c>
      <c r="K120" s="147">
        <f>I120+J120</f>
        <v>0</v>
      </c>
      <c r="L120" s="87">
        <f>COUNTIF(H120,"&gt;0")</f>
        <v>0</v>
      </c>
    </row>
    <row r="121" spans="1:12" ht="12.75" hidden="1" customHeight="1" x14ac:dyDescent="0.25">
      <c r="A121" s="158"/>
      <c r="B121" s="128" t="s">
        <v>63</v>
      </c>
      <c r="C121" s="156"/>
      <c r="D121" s="130"/>
      <c r="E121" s="149"/>
      <c r="F121" s="165"/>
      <c r="G121" s="151"/>
      <c r="H121" s="159"/>
      <c r="I121" s="153"/>
      <c r="J121" s="154"/>
      <c r="K121" s="155"/>
      <c r="L121" s="160"/>
    </row>
    <row r="122" spans="1:12" ht="12.75" hidden="1" customHeight="1" x14ac:dyDescent="0.25">
      <c r="A122" s="138">
        <f>A120+1</f>
        <v>211</v>
      </c>
      <c r="B122" s="128" t="str">
        <f>CONCATENATE("NZS.D.",A122)</f>
        <v>NZS.D.211</v>
      </c>
      <c r="C122" s="162"/>
      <c r="D122" s="140" t="s">
        <v>62</v>
      </c>
      <c r="E122" s="141"/>
      <c r="F122" s="191"/>
      <c r="G122" s="183">
        <f>E122+F122</f>
        <v>0</v>
      </c>
      <c r="H122" s="134"/>
      <c r="I122" s="145">
        <f>E122*H122</f>
        <v>0</v>
      </c>
      <c r="J122" s="146">
        <f>F122*H122</f>
        <v>0</v>
      </c>
      <c r="K122" s="147">
        <f>I122+J122</f>
        <v>0</v>
      </c>
      <c r="L122" s="87">
        <f>COUNTIF(H122,"&gt;0")</f>
        <v>0</v>
      </c>
    </row>
    <row r="123" spans="1:12" ht="12.75" hidden="1" customHeight="1" x14ac:dyDescent="0.25">
      <c r="A123" s="158"/>
      <c r="B123" s="128" t="s">
        <v>63</v>
      </c>
      <c r="C123" s="156"/>
      <c r="D123" s="130"/>
      <c r="E123" s="149"/>
      <c r="F123" s="165"/>
      <c r="G123" s="151"/>
      <c r="H123" s="159"/>
      <c r="I123" s="153"/>
      <c r="J123" s="154"/>
      <c r="K123" s="155"/>
      <c r="L123" s="160"/>
    </row>
    <row r="124" spans="1:12" ht="12.75" hidden="1" customHeight="1" x14ac:dyDescent="0.25">
      <c r="A124" s="138">
        <f>A122+1</f>
        <v>212</v>
      </c>
      <c r="B124" s="128" t="str">
        <f>CONCATENATE("NZS.D.",A124)</f>
        <v>NZS.D.212</v>
      </c>
      <c r="C124" s="162"/>
      <c r="D124" s="140" t="s">
        <v>62</v>
      </c>
      <c r="E124" s="141"/>
      <c r="F124" s="191"/>
      <c r="G124" s="183">
        <f>E124+F124</f>
        <v>0</v>
      </c>
      <c r="H124" s="134"/>
      <c r="I124" s="145">
        <f>E124*H124</f>
        <v>0</v>
      </c>
      <c r="J124" s="146">
        <f>F124*H124</f>
        <v>0</v>
      </c>
      <c r="K124" s="147">
        <f>I124+J124</f>
        <v>0</v>
      </c>
      <c r="L124" s="87">
        <f>COUNTIF(H124,"&gt;0")</f>
        <v>0</v>
      </c>
    </row>
    <row r="125" spans="1:12" ht="12.75" hidden="1" customHeight="1" x14ac:dyDescent="0.25">
      <c r="A125" s="158"/>
      <c r="B125" s="128" t="s">
        <v>63</v>
      </c>
      <c r="C125" s="156"/>
      <c r="D125" s="130"/>
      <c r="E125" s="149"/>
      <c r="F125" s="165"/>
      <c r="G125" s="151"/>
      <c r="H125" s="152"/>
      <c r="I125" s="153"/>
      <c r="J125" s="154"/>
      <c r="K125" s="155"/>
      <c r="L125" s="160"/>
    </row>
    <row r="126" spans="1:12" ht="12.75" hidden="1" customHeight="1" x14ac:dyDescent="0.25">
      <c r="A126" s="138">
        <f>A124+1</f>
        <v>213</v>
      </c>
      <c r="B126" s="128" t="str">
        <f>CONCATENATE("NZS.D.",A126)</f>
        <v>NZS.D.213</v>
      </c>
      <c r="C126" s="139"/>
      <c r="D126" s="140" t="s">
        <v>62</v>
      </c>
      <c r="E126" s="141"/>
      <c r="F126" s="142"/>
      <c r="G126" s="183">
        <f>E126+F126</f>
        <v>0</v>
      </c>
      <c r="H126" s="144"/>
      <c r="I126" s="145">
        <f>E126*H126</f>
        <v>0</v>
      </c>
      <c r="J126" s="146">
        <f>F126*H126</f>
        <v>0</v>
      </c>
      <c r="K126" s="147">
        <f>I126+J126</f>
        <v>0</v>
      </c>
      <c r="L126" s="87">
        <f>COUNTIF(H126,"&gt;0")</f>
        <v>0</v>
      </c>
    </row>
    <row r="127" spans="1:12" ht="12.75" hidden="1" customHeight="1" x14ac:dyDescent="0.25">
      <c r="A127" s="158"/>
      <c r="B127" s="128" t="s">
        <v>63</v>
      </c>
      <c r="C127" s="148"/>
      <c r="D127" s="130"/>
      <c r="E127" s="149"/>
      <c r="F127" s="150"/>
      <c r="G127" s="151"/>
      <c r="H127" s="152"/>
      <c r="I127" s="153"/>
      <c r="J127" s="154"/>
      <c r="K127" s="155"/>
      <c r="L127" s="160"/>
    </row>
    <row r="128" spans="1:12" ht="12.75" hidden="1" customHeight="1" x14ac:dyDescent="0.25">
      <c r="A128" s="138">
        <f>A126+1</f>
        <v>214</v>
      </c>
      <c r="B128" s="128" t="str">
        <f>CONCATENATE("NZS.D.",A128)</f>
        <v>NZS.D.214</v>
      </c>
      <c r="C128" s="139"/>
      <c r="D128" s="140" t="s">
        <v>62</v>
      </c>
      <c r="E128" s="141"/>
      <c r="F128" s="142"/>
      <c r="G128" s="183">
        <f>E128+F128</f>
        <v>0</v>
      </c>
      <c r="H128" s="144"/>
      <c r="I128" s="145">
        <f>E128*H128</f>
        <v>0</v>
      </c>
      <c r="J128" s="146">
        <f>F128*H128</f>
        <v>0</v>
      </c>
      <c r="K128" s="147">
        <f>I128+J128</f>
        <v>0</v>
      </c>
      <c r="L128" s="87">
        <f>COUNTIF(H128,"&gt;0")</f>
        <v>0</v>
      </c>
    </row>
    <row r="129" spans="1:12" ht="12.75" hidden="1" customHeight="1" x14ac:dyDescent="0.25">
      <c r="A129" s="158"/>
      <c r="B129" s="128" t="s">
        <v>63</v>
      </c>
      <c r="C129" s="148"/>
      <c r="D129" s="130"/>
      <c r="E129" s="149"/>
      <c r="F129" s="150"/>
      <c r="G129" s="151"/>
      <c r="H129" s="152"/>
      <c r="I129" s="153"/>
      <c r="J129" s="154"/>
      <c r="K129" s="155"/>
      <c r="L129" s="160"/>
    </row>
    <row r="130" spans="1:12" ht="12.75" hidden="1" customHeight="1" x14ac:dyDescent="0.25">
      <c r="A130" s="138">
        <f>A128+1</f>
        <v>215</v>
      </c>
      <c r="B130" s="128" t="str">
        <f>CONCATENATE("NZS.D.",A130)</f>
        <v>NZS.D.215</v>
      </c>
      <c r="C130" s="184"/>
      <c r="D130" s="140" t="s">
        <v>62</v>
      </c>
      <c r="E130" s="141"/>
      <c r="F130" s="132"/>
      <c r="G130" s="133">
        <f>E130+F130</f>
        <v>0</v>
      </c>
      <c r="H130" s="144"/>
      <c r="I130" s="135">
        <f>E130*H130</f>
        <v>0</v>
      </c>
      <c r="J130" s="136">
        <f>F130*H130</f>
        <v>0</v>
      </c>
      <c r="K130" s="137">
        <f>I130+J130</f>
        <v>0</v>
      </c>
      <c r="L130" s="87">
        <f>COUNTIF(H130,"&gt;0")</f>
        <v>0</v>
      </c>
    </row>
    <row r="131" spans="1:12" ht="12.75" hidden="1" customHeight="1" x14ac:dyDescent="0.25">
      <c r="A131" s="138"/>
      <c r="B131" s="128" t="s">
        <v>63</v>
      </c>
      <c r="C131" s="148"/>
      <c r="D131" s="130"/>
      <c r="E131" s="149"/>
      <c r="F131" s="132"/>
      <c r="G131" s="133"/>
      <c r="H131" s="152"/>
      <c r="I131" s="135"/>
      <c r="J131" s="136"/>
      <c r="K131" s="137"/>
      <c r="L131" s="87"/>
    </row>
    <row r="132" spans="1:12" ht="12.75" hidden="1" customHeight="1" x14ac:dyDescent="0.25">
      <c r="A132" s="138">
        <f>A130+1</f>
        <v>216</v>
      </c>
      <c r="B132" s="128" t="str">
        <f>CONCATENATE("NZS.D.",A132)</f>
        <v>NZS.D.216</v>
      </c>
      <c r="C132" s="184"/>
      <c r="D132" s="140" t="s">
        <v>62</v>
      </c>
      <c r="E132" s="141"/>
      <c r="F132" s="185"/>
      <c r="G132" s="186">
        <f>E132+F132</f>
        <v>0</v>
      </c>
      <c r="H132" s="187"/>
      <c r="I132" s="188">
        <f>E132*H132</f>
        <v>0</v>
      </c>
      <c r="J132" s="189">
        <f>F132*H132</f>
        <v>0</v>
      </c>
      <c r="K132" s="190">
        <f>I132+J132</f>
        <v>0</v>
      </c>
      <c r="L132" s="87">
        <f>COUNTIF(H132,"&gt;0")</f>
        <v>0</v>
      </c>
    </row>
    <row r="133" spans="1:12" ht="12.75" hidden="1" customHeight="1" x14ac:dyDescent="0.25">
      <c r="A133" s="138"/>
      <c r="B133" s="128" t="s">
        <v>63</v>
      </c>
      <c r="C133" s="162"/>
      <c r="D133" s="130"/>
      <c r="E133" s="149"/>
      <c r="F133" s="191"/>
      <c r="G133" s="133"/>
      <c r="H133" s="192"/>
      <c r="I133" s="135"/>
      <c r="J133" s="136"/>
      <c r="K133" s="137"/>
      <c r="L133" s="87">
        <f>COUNTIF(H133,"&gt;0")</f>
        <v>0</v>
      </c>
    </row>
    <row r="134" spans="1:12" ht="12.75" customHeight="1" thickBot="1" x14ac:dyDescent="0.3">
      <c r="A134" s="173"/>
      <c r="B134" s="174"/>
      <c r="C134" s="175"/>
      <c r="D134" s="176"/>
      <c r="E134" s="177"/>
      <c r="F134" s="177"/>
      <c r="G134" s="177"/>
      <c r="H134" s="178"/>
      <c r="I134" s="179"/>
      <c r="J134" s="179"/>
      <c r="K134" s="180"/>
      <c r="L134" s="160">
        <v>1</v>
      </c>
    </row>
    <row r="135" spans="1:12" ht="12.75" customHeight="1" thickBot="1" x14ac:dyDescent="0.3">
      <c r="A135" s="106" t="s">
        <v>58</v>
      </c>
      <c r="B135" s="107" t="s">
        <v>71</v>
      </c>
      <c r="C135" s="108" t="s">
        <v>72</v>
      </c>
      <c r="D135" s="112" t="s">
        <v>61</v>
      </c>
      <c r="E135" s="110"/>
      <c r="F135" s="110"/>
      <c r="G135" s="111"/>
      <c r="H135" s="112"/>
      <c r="I135" s="113">
        <f>SUM(I136:I146)</f>
        <v>0</v>
      </c>
      <c r="J135" s="114">
        <f>SUM(J136:J146)</f>
        <v>0</v>
      </c>
      <c r="K135" s="115">
        <f>SUM(K136:K146)</f>
        <v>0</v>
      </c>
      <c r="L135" s="160">
        <v>1</v>
      </c>
    </row>
    <row r="136" spans="1:12" ht="12.75" customHeight="1" x14ac:dyDescent="0.25">
      <c r="A136" s="116">
        <v>301</v>
      </c>
      <c r="B136" s="193" t="str">
        <f t="shared" ref="B136:B161" si="0">CONCATENATE("NZS.D.",A136)</f>
        <v>NZS.D.301</v>
      </c>
      <c r="C136" s="215" t="s">
        <v>94</v>
      </c>
      <c r="D136" s="194" t="s">
        <v>78</v>
      </c>
      <c r="E136" s="195"/>
      <c r="F136" s="196"/>
      <c r="G136" s="197">
        <f t="shared" ref="G136:G139" si="1">E136+F136</f>
        <v>0</v>
      </c>
      <c r="H136" s="152">
        <v>32</v>
      </c>
      <c r="I136" s="188">
        <f t="shared" ref="I136:I141" si="2">E136*H136</f>
        <v>0</v>
      </c>
      <c r="J136" s="189">
        <f t="shared" ref="J136:J141" si="3">F136*H136</f>
        <v>0</v>
      </c>
      <c r="K136" s="155">
        <f t="shared" ref="K136:K141" si="4">I136+J136</f>
        <v>0</v>
      </c>
      <c r="L136" s="87">
        <f t="shared" ref="L136:L146" si="5">COUNTIF(H136,"&gt;0")</f>
        <v>1</v>
      </c>
    </row>
    <row r="137" spans="1:12" ht="12.75" customHeight="1" x14ac:dyDescent="0.25">
      <c r="A137" s="198">
        <f t="shared" ref="A137:A146" si="6">A136+1</f>
        <v>302</v>
      </c>
      <c r="B137" s="199" t="str">
        <f t="shared" si="0"/>
        <v>NZS.D.302</v>
      </c>
      <c r="C137" s="184" t="s">
        <v>73</v>
      </c>
      <c r="D137" s="200" t="s">
        <v>62</v>
      </c>
      <c r="E137" s="201"/>
      <c r="F137" s="185"/>
      <c r="G137" s="186">
        <f t="shared" si="1"/>
        <v>0</v>
      </c>
      <c r="H137" s="152">
        <v>10</v>
      </c>
      <c r="I137" s="188">
        <f t="shared" si="2"/>
        <v>0</v>
      </c>
      <c r="J137" s="189">
        <f t="shared" si="3"/>
        <v>0</v>
      </c>
      <c r="K137" s="155">
        <f t="shared" si="4"/>
        <v>0</v>
      </c>
      <c r="L137" s="87">
        <f t="shared" si="5"/>
        <v>1</v>
      </c>
    </row>
    <row r="138" spans="1:12" ht="12.75" customHeight="1" x14ac:dyDescent="0.25">
      <c r="A138" s="198">
        <f t="shared" si="6"/>
        <v>303</v>
      </c>
      <c r="B138" s="199" t="str">
        <f t="shared" si="0"/>
        <v>NZS.D.303</v>
      </c>
      <c r="C138" s="184" t="s">
        <v>74</v>
      </c>
      <c r="D138" s="200" t="s">
        <v>62</v>
      </c>
      <c r="E138" s="201"/>
      <c r="F138" s="185"/>
      <c r="G138" s="186">
        <f t="shared" si="1"/>
        <v>0</v>
      </c>
      <c r="H138" s="152">
        <v>10</v>
      </c>
      <c r="I138" s="188">
        <f t="shared" si="2"/>
        <v>0</v>
      </c>
      <c r="J138" s="189">
        <f t="shared" si="3"/>
        <v>0</v>
      </c>
      <c r="K138" s="155">
        <f t="shared" si="4"/>
        <v>0</v>
      </c>
      <c r="L138" s="87">
        <f t="shared" si="5"/>
        <v>1</v>
      </c>
    </row>
    <row r="139" spans="1:12" ht="12.75" customHeight="1" x14ac:dyDescent="0.25">
      <c r="A139" s="198">
        <f t="shared" si="6"/>
        <v>304</v>
      </c>
      <c r="B139" s="199" t="str">
        <f t="shared" si="0"/>
        <v>NZS.D.304</v>
      </c>
      <c r="C139" s="202" t="s">
        <v>95</v>
      </c>
      <c r="D139" s="200" t="s">
        <v>78</v>
      </c>
      <c r="E139" s="201"/>
      <c r="F139" s="185"/>
      <c r="G139" s="186">
        <f t="shared" si="1"/>
        <v>0</v>
      </c>
      <c r="H139" s="152">
        <v>2</v>
      </c>
      <c r="I139" s="188">
        <f t="shared" si="2"/>
        <v>0</v>
      </c>
      <c r="J139" s="189">
        <f t="shared" si="3"/>
        <v>0</v>
      </c>
      <c r="K139" s="155">
        <f t="shared" si="4"/>
        <v>0</v>
      </c>
      <c r="L139" s="87">
        <f t="shared" si="5"/>
        <v>1</v>
      </c>
    </row>
    <row r="140" spans="1:12" ht="12.75" customHeight="1" x14ac:dyDescent="0.25">
      <c r="A140" s="198">
        <f t="shared" si="6"/>
        <v>305</v>
      </c>
      <c r="B140" s="199" t="str">
        <f t="shared" si="0"/>
        <v>NZS.D.305</v>
      </c>
      <c r="C140" s="184" t="s">
        <v>96</v>
      </c>
      <c r="D140" s="200" t="s">
        <v>78</v>
      </c>
      <c r="E140" s="201"/>
      <c r="F140" s="185"/>
      <c r="G140" s="186">
        <f>E140+F140</f>
        <v>0</v>
      </c>
      <c r="H140" s="152">
        <v>8</v>
      </c>
      <c r="I140" s="188">
        <f t="shared" si="2"/>
        <v>0</v>
      </c>
      <c r="J140" s="189">
        <f t="shared" si="3"/>
        <v>0</v>
      </c>
      <c r="K140" s="155">
        <f t="shared" si="4"/>
        <v>0</v>
      </c>
      <c r="L140" s="87">
        <f t="shared" si="5"/>
        <v>1</v>
      </c>
    </row>
    <row r="141" spans="1:12" ht="12.75" customHeight="1" x14ac:dyDescent="0.25">
      <c r="A141" s="198">
        <f t="shared" si="6"/>
        <v>306</v>
      </c>
      <c r="B141" s="199" t="str">
        <f t="shared" si="0"/>
        <v>NZS.D.306</v>
      </c>
      <c r="C141" s="184" t="s">
        <v>97</v>
      </c>
      <c r="D141" s="200" t="s">
        <v>78</v>
      </c>
      <c r="E141" s="201"/>
      <c r="F141" s="185"/>
      <c r="G141" s="186">
        <f>E141+F141</f>
        <v>0</v>
      </c>
      <c r="H141" s="152">
        <v>24</v>
      </c>
      <c r="I141" s="188">
        <f t="shared" si="2"/>
        <v>0</v>
      </c>
      <c r="J141" s="189">
        <f t="shared" si="3"/>
        <v>0</v>
      </c>
      <c r="K141" s="155">
        <f t="shared" si="4"/>
        <v>0</v>
      </c>
      <c r="L141" s="87">
        <f t="shared" si="5"/>
        <v>1</v>
      </c>
    </row>
    <row r="142" spans="1:12" ht="12.75" hidden="1" customHeight="1" x14ac:dyDescent="0.25">
      <c r="A142" s="198">
        <f t="shared" si="6"/>
        <v>307</v>
      </c>
      <c r="B142" s="199" t="str">
        <f t="shared" si="0"/>
        <v>NZS.D.307</v>
      </c>
      <c r="C142" s="202"/>
      <c r="D142" s="200" t="s">
        <v>62</v>
      </c>
      <c r="E142" s="201"/>
      <c r="F142" s="185"/>
      <c r="G142" s="186">
        <f>E142+F142</f>
        <v>0</v>
      </c>
      <c r="H142" s="152"/>
      <c r="I142" s="188">
        <f>E142*H142</f>
        <v>0</v>
      </c>
      <c r="J142" s="189">
        <f>F142*H142</f>
        <v>0</v>
      </c>
      <c r="K142" s="155">
        <f>I142+J142</f>
        <v>0</v>
      </c>
      <c r="L142" s="87">
        <f t="shared" si="5"/>
        <v>0</v>
      </c>
    </row>
    <row r="143" spans="1:12" hidden="1" x14ac:dyDescent="0.25">
      <c r="A143" s="198">
        <f t="shared" si="6"/>
        <v>308</v>
      </c>
      <c r="B143" s="199" t="str">
        <f t="shared" si="0"/>
        <v>NZS.D.308</v>
      </c>
      <c r="C143" s="184"/>
      <c r="D143" s="200" t="s">
        <v>70</v>
      </c>
      <c r="E143" s="201"/>
      <c r="F143" s="185"/>
      <c r="G143" s="186">
        <f>E143+F143</f>
        <v>0</v>
      </c>
      <c r="H143" s="152"/>
      <c r="I143" s="188">
        <f>E143*H143</f>
        <v>0</v>
      </c>
      <c r="J143" s="189">
        <f>F143*H143</f>
        <v>0</v>
      </c>
      <c r="K143" s="155">
        <f>I143+J143</f>
        <v>0</v>
      </c>
      <c r="L143" s="87">
        <f t="shared" si="5"/>
        <v>0</v>
      </c>
    </row>
    <row r="144" spans="1:12" ht="12.75" hidden="1" customHeight="1" x14ac:dyDescent="0.25">
      <c r="A144" s="198">
        <f t="shared" si="6"/>
        <v>309</v>
      </c>
      <c r="B144" s="199" t="str">
        <f t="shared" si="0"/>
        <v>NZS.D.309</v>
      </c>
      <c r="C144" s="184"/>
      <c r="D144" s="200" t="s">
        <v>70</v>
      </c>
      <c r="E144" s="201"/>
      <c r="F144" s="185"/>
      <c r="G144" s="186">
        <f>E144+F144</f>
        <v>0</v>
      </c>
      <c r="H144" s="152"/>
      <c r="I144" s="188">
        <f>E144*H144</f>
        <v>0</v>
      </c>
      <c r="J144" s="189">
        <f>F144*H144</f>
        <v>0</v>
      </c>
      <c r="K144" s="155">
        <f>I144+J144</f>
        <v>0</v>
      </c>
      <c r="L144" s="87">
        <f t="shared" si="5"/>
        <v>0</v>
      </c>
    </row>
    <row r="145" spans="1:12" ht="12.75" hidden="1" customHeight="1" x14ac:dyDescent="0.25">
      <c r="A145" s="198">
        <f t="shared" si="6"/>
        <v>310</v>
      </c>
      <c r="B145" s="199" t="str">
        <f t="shared" si="0"/>
        <v>NZS.D.310</v>
      </c>
      <c r="C145" s="184"/>
      <c r="D145" s="200"/>
      <c r="E145" s="201"/>
      <c r="F145" s="185"/>
      <c r="G145" s="186"/>
      <c r="H145" s="152"/>
      <c r="I145" s="188">
        <f>E145*H145</f>
        <v>0</v>
      </c>
      <c r="J145" s="189">
        <f>F145*H145</f>
        <v>0</v>
      </c>
      <c r="K145" s="155">
        <f>I145+J145</f>
        <v>0</v>
      </c>
      <c r="L145" s="87">
        <f t="shared" si="5"/>
        <v>0</v>
      </c>
    </row>
    <row r="146" spans="1:12" ht="12.75" hidden="1" customHeight="1" x14ac:dyDescent="0.25">
      <c r="A146" s="198">
        <f t="shared" si="6"/>
        <v>311</v>
      </c>
      <c r="B146" s="199" t="str">
        <f t="shared" si="0"/>
        <v>NZS.D.311</v>
      </c>
      <c r="C146" s="157"/>
      <c r="D146" s="200"/>
      <c r="E146" s="201"/>
      <c r="F146" s="185"/>
      <c r="G146" s="186"/>
      <c r="H146" s="152"/>
      <c r="I146" s="188">
        <f>E146*H146</f>
        <v>0</v>
      </c>
      <c r="J146" s="189">
        <f>F146*H146</f>
        <v>0</v>
      </c>
      <c r="K146" s="155">
        <f>I146+J146</f>
        <v>0</v>
      </c>
      <c r="L146" s="87">
        <f t="shared" si="5"/>
        <v>0</v>
      </c>
    </row>
    <row r="147" spans="1:12" ht="12.75" customHeight="1" thickBot="1" x14ac:dyDescent="0.3">
      <c r="A147" s="173"/>
      <c r="B147" s="174"/>
      <c r="C147" s="175"/>
      <c r="D147" s="176"/>
      <c r="E147" s="177"/>
      <c r="F147" s="177"/>
      <c r="G147" s="177"/>
      <c r="H147" s="178"/>
      <c r="I147" s="179"/>
      <c r="J147" s="179"/>
      <c r="K147" s="180"/>
      <c r="L147" s="160">
        <v>1</v>
      </c>
    </row>
    <row r="148" spans="1:12" ht="12.75" customHeight="1" thickBot="1" x14ac:dyDescent="0.3">
      <c r="A148" s="106" t="s">
        <v>58</v>
      </c>
      <c r="B148" s="107" t="s">
        <v>75</v>
      </c>
      <c r="C148" s="108" t="s">
        <v>76</v>
      </c>
      <c r="D148" s="112" t="s">
        <v>61</v>
      </c>
      <c r="E148" s="110"/>
      <c r="F148" s="110"/>
      <c r="G148" s="111"/>
      <c r="H148" s="112"/>
      <c r="I148" s="113">
        <f>SUM(I149:I161)</f>
        <v>0</v>
      </c>
      <c r="J148" s="114">
        <f>SUM(J149:J161)</f>
        <v>0</v>
      </c>
      <c r="K148" s="115">
        <f>SUM(K149:K161)</f>
        <v>0</v>
      </c>
      <c r="L148" s="160">
        <v>1</v>
      </c>
    </row>
    <row r="149" spans="1:12" ht="12.75" customHeight="1" x14ac:dyDescent="0.25">
      <c r="A149" s="203">
        <v>401</v>
      </c>
      <c r="B149" s="204" t="str">
        <f t="shared" si="0"/>
        <v>NZS.D.401</v>
      </c>
      <c r="C149" s="215" t="s">
        <v>98</v>
      </c>
      <c r="D149" s="194" t="s">
        <v>70</v>
      </c>
      <c r="E149" s="195"/>
      <c r="F149" s="196"/>
      <c r="G149" s="197">
        <f t="shared" ref="G149:G161" si="7">E149+F149</f>
        <v>0</v>
      </c>
      <c r="H149" s="205">
        <v>1</v>
      </c>
      <c r="I149" s="206">
        <f t="shared" ref="I149:I161" si="8">E149*H149</f>
        <v>0</v>
      </c>
      <c r="J149" s="207">
        <f t="shared" ref="J149:J161" si="9">F149*H149</f>
        <v>0</v>
      </c>
      <c r="K149" s="208">
        <f t="shared" ref="K149:K161" si="10">I149+J149</f>
        <v>0</v>
      </c>
      <c r="L149" s="160">
        <f t="shared" ref="L149:L156" si="11">COUNTIF(H149,"&gt;0")</f>
        <v>1</v>
      </c>
    </row>
    <row r="150" spans="1:12" ht="12.75" customHeight="1" x14ac:dyDescent="0.25">
      <c r="A150" s="198">
        <f t="shared" ref="A150:A161" si="12">A149+1</f>
        <v>402</v>
      </c>
      <c r="B150" s="199" t="str">
        <f t="shared" si="0"/>
        <v>NZS.D.402</v>
      </c>
      <c r="C150" s="184" t="s">
        <v>77</v>
      </c>
      <c r="D150" s="200" t="s">
        <v>78</v>
      </c>
      <c r="E150" s="201"/>
      <c r="F150" s="185"/>
      <c r="G150" s="186">
        <f t="shared" si="7"/>
        <v>0</v>
      </c>
      <c r="H150" s="187">
        <v>16</v>
      </c>
      <c r="I150" s="188">
        <f t="shared" si="8"/>
        <v>0</v>
      </c>
      <c r="J150" s="189">
        <f t="shared" si="9"/>
        <v>0</v>
      </c>
      <c r="K150" s="190">
        <f t="shared" si="10"/>
        <v>0</v>
      </c>
      <c r="L150" s="160">
        <f t="shared" si="11"/>
        <v>1</v>
      </c>
    </row>
    <row r="151" spans="1:12" ht="12.75" customHeight="1" x14ac:dyDescent="0.25">
      <c r="A151" s="198">
        <f t="shared" si="12"/>
        <v>403</v>
      </c>
      <c r="B151" s="199" t="str">
        <f t="shared" si="0"/>
        <v>NZS.D.403</v>
      </c>
      <c r="C151" s="184" t="s">
        <v>99</v>
      </c>
      <c r="D151" s="200" t="s">
        <v>70</v>
      </c>
      <c r="E151" s="201"/>
      <c r="F151" s="185"/>
      <c r="G151" s="186">
        <f t="shared" si="7"/>
        <v>0</v>
      </c>
      <c r="H151" s="187">
        <v>1</v>
      </c>
      <c r="I151" s="188">
        <f t="shared" si="8"/>
        <v>0</v>
      </c>
      <c r="J151" s="189">
        <f t="shared" si="9"/>
        <v>0</v>
      </c>
      <c r="K151" s="190">
        <f t="shared" si="10"/>
        <v>0</v>
      </c>
      <c r="L151" s="160">
        <f t="shared" si="11"/>
        <v>1</v>
      </c>
    </row>
    <row r="152" spans="1:12" ht="12.75" customHeight="1" x14ac:dyDescent="0.25">
      <c r="A152" s="198">
        <f t="shared" si="12"/>
        <v>404</v>
      </c>
      <c r="B152" s="199" t="str">
        <f t="shared" si="0"/>
        <v>NZS.D.404</v>
      </c>
      <c r="C152" s="184" t="s">
        <v>100</v>
      </c>
      <c r="D152" s="200" t="s">
        <v>70</v>
      </c>
      <c r="E152" s="201"/>
      <c r="F152" s="185"/>
      <c r="G152" s="186">
        <f t="shared" si="7"/>
        <v>0</v>
      </c>
      <c r="H152" s="187">
        <v>1</v>
      </c>
      <c r="I152" s="188">
        <f t="shared" si="8"/>
        <v>0</v>
      </c>
      <c r="J152" s="189">
        <f t="shared" si="9"/>
        <v>0</v>
      </c>
      <c r="K152" s="190">
        <f t="shared" si="10"/>
        <v>0</v>
      </c>
      <c r="L152" s="160">
        <f t="shared" si="11"/>
        <v>1</v>
      </c>
    </row>
    <row r="153" spans="1:12" ht="12.75" customHeight="1" x14ac:dyDescent="0.25">
      <c r="A153" s="198">
        <f t="shared" si="12"/>
        <v>405</v>
      </c>
      <c r="B153" s="199" t="str">
        <f t="shared" si="0"/>
        <v>NZS.D.405</v>
      </c>
      <c r="C153" s="184" t="s">
        <v>79</v>
      </c>
      <c r="D153" s="200" t="s">
        <v>78</v>
      </c>
      <c r="E153" s="201"/>
      <c r="F153" s="185"/>
      <c r="G153" s="186">
        <f t="shared" si="7"/>
        <v>0</v>
      </c>
      <c r="H153" s="187">
        <v>8</v>
      </c>
      <c r="I153" s="188">
        <f t="shared" si="8"/>
        <v>0</v>
      </c>
      <c r="J153" s="189">
        <f t="shared" si="9"/>
        <v>0</v>
      </c>
      <c r="K153" s="190">
        <f t="shared" si="10"/>
        <v>0</v>
      </c>
      <c r="L153" s="160">
        <f t="shared" si="11"/>
        <v>1</v>
      </c>
    </row>
    <row r="154" spans="1:12" ht="12.75" customHeight="1" x14ac:dyDescent="0.25">
      <c r="A154" s="198">
        <f t="shared" si="12"/>
        <v>406</v>
      </c>
      <c r="B154" s="199" t="str">
        <f t="shared" si="0"/>
        <v>NZS.D.406</v>
      </c>
      <c r="C154" s="184" t="s">
        <v>101</v>
      </c>
      <c r="D154" s="200" t="s">
        <v>78</v>
      </c>
      <c r="E154" s="201"/>
      <c r="F154" s="185"/>
      <c r="G154" s="186">
        <f t="shared" si="7"/>
        <v>0</v>
      </c>
      <c r="H154" s="187">
        <v>8</v>
      </c>
      <c r="I154" s="188">
        <f t="shared" si="8"/>
        <v>0</v>
      </c>
      <c r="J154" s="189">
        <f t="shared" si="9"/>
        <v>0</v>
      </c>
      <c r="K154" s="190">
        <f t="shared" si="10"/>
        <v>0</v>
      </c>
      <c r="L154" s="160">
        <f>COUNTIF(H154,"&gt;0")</f>
        <v>1</v>
      </c>
    </row>
    <row r="155" spans="1:12" x14ac:dyDescent="0.25">
      <c r="A155" s="198">
        <f t="shared" si="12"/>
        <v>407</v>
      </c>
      <c r="B155" s="199" t="str">
        <f t="shared" si="0"/>
        <v>NZS.D.407</v>
      </c>
      <c r="C155" s="184" t="s">
        <v>80</v>
      </c>
      <c r="D155" s="200" t="s">
        <v>78</v>
      </c>
      <c r="E155" s="201"/>
      <c r="F155" s="185"/>
      <c r="G155" s="186">
        <f t="shared" si="7"/>
        <v>0</v>
      </c>
      <c r="H155" s="187">
        <v>16</v>
      </c>
      <c r="I155" s="188">
        <f t="shared" si="8"/>
        <v>0</v>
      </c>
      <c r="J155" s="189">
        <f t="shared" si="9"/>
        <v>0</v>
      </c>
      <c r="K155" s="190">
        <f t="shared" si="10"/>
        <v>0</v>
      </c>
      <c r="L155" s="160">
        <f t="shared" si="11"/>
        <v>1</v>
      </c>
    </row>
    <row r="156" spans="1:12" ht="12.75" customHeight="1" x14ac:dyDescent="0.25">
      <c r="A156" s="198">
        <f t="shared" si="12"/>
        <v>408</v>
      </c>
      <c r="B156" s="199" t="str">
        <f t="shared" si="0"/>
        <v>NZS.D.408</v>
      </c>
      <c r="C156" s="184" t="s">
        <v>102</v>
      </c>
      <c r="D156" s="200" t="s">
        <v>70</v>
      </c>
      <c r="E156" s="201"/>
      <c r="F156" s="185"/>
      <c r="G156" s="186">
        <f t="shared" si="7"/>
        <v>0</v>
      </c>
      <c r="H156" s="187">
        <v>1</v>
      </c>
      <c r="I156" s="188">
        <f t="shared" si="8"/>
        <v>0</v>
      </c>
      <c r="J156" s="189">
        <f t="shared" si="9"/>
        <v>0</v>
      </c>
      <c r="K156" s="190">
        <f t="shared" si="10"/>
        <v>0</v>
      </c>
      <c r="L156" s="160">
        <f t="shared" si="11"/>
        <v>1</v>
      </c>
    </row>
    <row r="157" spans="1:12" ht="12.75" hidden="1" customHeight="1" x14ac:dyDescent="0.25">
      <c r="A157" s="198">
        <f t="shared" si="12"/>
        <v>409</v>
      </c>
      <c r="B157" s="199" t="str">
        <f t="shared" si="0"/>
        <v>NZS.D.409</v>
      </c>
      <c r="C157" s="184"/>
      <c r="D157" s="200" t="s">
        <v>70</v>
      </c>
      <c r="E157" s="201"/>
      <c r="F157" s="185"/>
      <c r="G157" s="186">
        <f t="shared" si="7"/>
        <v>0</v>
      </c>
      <c r="H157" s="187"/>
      <c r="I157" s="188">
        <f t="shared" si="8"/>
        <v>0</v>
      </c>
      <c r="J157" s="189">
        <f t="shared" si="9"/>
        <v>0</v>
      </c>
      <c r="K157" s="190">
        <f t="shared" si="10"/>
        <v>0</v>
      </c>
      <c r="L157" s="160">
        <f>COUNTIF(H157,"&gt;0")</f>
        <v>0</v>
      </c>
    </row>
    <row r="158" spans="1:12" ht="12.75" hidden="1" customHeight="1" x14ac:dyDescent="0.25">
      <c r="A158" s="198">
        <f t="shared" si="12"/>
        <v>410</v>
      </c>
      <c r="B158" s="199" t="str">
        <f t="shared" si="0"/>
        <v>NZS.D.410</v>
      </c>
      <c r="C158" s="184"/>
      <c r="D158" s="200" t="s">
        <v>70</v>
      </c>
      <c r="E158" s="201"/>
      <c r="F158" s="185"/>
      <c r="G158" s="186">
        <f t="shared" si="7"/>
        <v>0</v>
      </c>
      <c r="H158" s="187"/>
      <c r="I158" s="188">
        <f t="shared" si="8"/>
        <v>0</v>
      </c>
      <c r="J158" s="189">
        <f t="shared" si="9"/>
        <v>0</v>
      </c>
      <c r="K158" s="190">
        <f t="shared" si="10"/>
        <v>0</v>
      </c>
      <c r="L158" s="160">
        <f>COUNTIF(H158,"&gt;0")</f>
        <v>0</v>
      </c>
    </row>
    <row r="159" spans="1:12" ht="12.75" hidden="1" customHeight="1" x14ac:dyDescent="0.25">
      <c r="A159" s="198">
        <f t="shared" si="12"/>
        <v>411</v>
      </c>
      <c r="B159" s="199" t="str">
        <f t="shared" si="0"/>
        <v>NZS.D.411</v>
      </c>
      <c r="C159" s="184"/>
      <c r="D159" s="200" t="s">
        <v>70</v>
      </c>
      <c r="E159" s="201"/>
      <c r="F159" s="185"/>
      <c r="G159" s="186">
        <f t="shared" si="7"/>
        <v>0</v>
      </c>
      <c r="H159" s="187"/>
      <c r="I159" s="188">
        <f t="shared" si="8"/>
        <v>0</v>
      </c>
      <c r="J159" s="189">
        <f t="shared" si="9"/>
        <v>0</v>
      </c>
      <c r="K159" s="190">
        <f t="shared" si="10"/>
        <v>0</v>
      </c>
      <c r="L159" s="160">
        <f>COUNTIF(H159,"&gt;0")</f>
        <v>0</v>
      </c>
    </row>
    <row r="160" spans="1:12" ht="12.75" hidden="1" customHeight="1" x14ac:dyDescent="0.25">
      <c r="A160" s="198">
        <f t="shared" si="12"/>
        <v>412</v>
      </c>
      <c r="B160" s="199" t="str">
        <f t="shared" si="0"/>
        <v>NZS.D.412</v>
      </c>
      <c r="C160" s="209"/>
      <c r="D160" s="200" t="s">
        <v>70</v>
      </c>
      <c r="E160" s="210"/>
      <c r="F160" s="191"/>
      <c r="G160" s="186">
        <f t="shared" si="7"/>
        <v>0</v>
      </c>
      <c r="H160" s="187"/>
      <c r="I160" s="188">
        <f t="shared" si="8"/>
        <v>0</v>
      </c>
      <c r="J160" s="189">
        <f t="shared" si="9"/>
        <v>0</v>
      </c>
      <c r="K160" s="190">
        <f t="shared" si="10"/>
        <v>0</v>
      </c>
      <c r="L160" s="160">
        <f>COUNTIF(H160,"&gt;0")</f>
        <v>0</v>
      </c>
    </row>
    <row r="161" spans="1:12" ht="12.75" hidden="1" customHeight="1" x14ac:dyDescent="0.25">
      <c r="A161" s="198">
        <f t="shared" si="12"/>
        <v>413</v>
      </c>
      <c r="B161" s="199" t="str">
        <f t="shared" si="0"/>
        <v>NZS.D.413</v>
      </c>
      <c r="C161" s="209"/>
      <c r="D161" s="200" t="s">
        <v>70</v>
      </c>
      <c r="E161" s="210"/>
      <c r="F161" s="191"/>
      <c r="G161" s="133">
        <f t="shared" si="7"/>
        <v>0</v>
      </c>
      <c r="H161" s="211"/>
      <c r="I161" s="212">
        <f t="shared" si="8"/>
        <v>0</v>
      </c>
      <c r="J161" s="213">
        <f t="shared" si="9"/>
        <v>0</v>
      </c>
      <c r="K161" s="214">
        <f t="shared" si="10"/>
        <v>0</v>
      </c>
      <c r="L161" s="160">
        <f>COUNTIF(H161,"&gt;0")</f>
        <v>0</v>
      </c>
    </row>
    <row r="162" spans="1:12" ht="12.75" customHeight="1" thickBot="1" x14ac:dyDescent="0.3">
      <c r="A162" s="173"/>
      <c r="B162" s="174"/>
      <c r="C162" s="175"/>
      <c r="D162" s="176"/>
      <c r="E162" s="177"/>
      <c r="F162" s="177"/>
      <c r="G162" s="177"/>
      <c r="H162" s="178"/>
      <c r="I162" s="179"/>
      <c r="J162" s="179"/>
      <c r="K162" s="180"/>
      <c r="L162" s="160">
        <v>1</v>
      </c>
    </row>
  </sheetData>
  <autoFilter ref="A1:L162" xr:uid="{00000000-0009-0000-0000-000002000000}">
    <filterColumn colId="0" showButton="0"/>
    <filterColumn colId="1" showButton="0"/>
    <filterColumn colId="3" showButton="0"/>
    <filterColumn colId="4" showButton="0"/>
    <filterColumn colId="5" showButton="0"/>
    <filterColumn colId="6" showButton="0"/>
    <filterColumn colId="9" showButton="0"/>
    <filterColumn colId="11">
      <customFilters>
        <customFilter operator="notEqual" val=" "/>
      </customFilters>
    </filterColumn>
  </autoFilter>
  <mergeCells count="13">
    <mergeCell ref="I7:K7"/>
    <mergeCell ref="A7:A8"/>
    <mergeCell ref="B7:B8"/>
    <mergeCell ref="C7:C8"/>
    <mergeCell ref="D7:D8"/>
    <mergeCell ref="E7:G7"/>
    <mergeCell ref="H7:H8"/>
    <mergeCell ref="J4:K4"/>
    <mergeCell ref="A1:C1"/>
    <mergeCell ref="D1:H1"/>
    <mergeCell ref="J1:K1"/>
    <mergeCell ref="D2:H2"/>
    <mergeCell ref="J2:K2"/>
  </mergeCells>
  <pageMargins left="0.7" right="0.7" top="0.78740157499999996" bottom="0.78740157499999996"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2]!Zobraz_pouzite">
                <anchor moveWithCells="1" sizeWithCells="1">
                  <from>
                    <xdr:col>2</xdr:col>
                    <xdr:colOff>3067050</xdr:colOff>
                    <xdr:row>0</xdr:row>
                    <xdr:rowOff>914400</xdr:rowOff>
                  </from>
                  <to>
                    <xdr:col>3</xdr:col>
                    <xdr:colOff>38100</xdr:colOff>
                    <xdr:row>1</xdr:row>
                    <xdr:rowOff>114300</xdr:rowOff>
                  </to>
                </anchor>
              </controlPr>
            </control>
          </mc:Choice>
        </mc:AlternateContent>
        <mc:AlternateContent xmlns:mc="http://schemas.openxmlformats.org/markup-compatibility/2006">
          <mc:Choice Requires="x14">
            <control shapeId="1026" r:id="rId5" name="Button 2">
              <controlPr defaultSize="0" print="0" autoFill="0" autoPict="0" macro="[2]!Zobraz_vse">
                <anchor moveWithCells="1" sizeWithCells="1">
                  <from>
                    <xdr:col>2</xdr:col>
                    <xdr:colOff>2562225</xdr:colOff>
                    <xdr:row>0</xdr:row>
                    <xdr:rowOff>895350</xdr:rowOff>
                  </from>
                  <to>
                    <xdr:col>2</xdr:col>
                    <xdr:colOff>3057525</xdr:colOff>
                    <xdr:row>1</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filterMode="1">
    <pageSetUpPr fitToPage="1"/>
  </sheetPr>
  <dimension ref="A1:L161"/>
  <sheetViews>
    <sheetView tabSelected="1" view="pageBreakPreview" zoomScaleNormal="100" zoomScaleSheetLayoutView="100" workbookViewId="0">
      <pane ySplit="5" topLeftCell="A20" activePane="bottomLeft" state="frozen"/>
      <selection pane="bottomLeft" activeCell="C109" sqref="C109"/>
    </sheetView>
  </sheetViews>
  <sheetFormatPr defaultRowHeight="15" x14ac:dyDescent="0.25"/>
  <cols>
    <col min="1" max="1" width="3.85546875" customWidth="1"/>
    <col min="3" max="3" width="52.85546875" customWidth="1"/>
    <col min="4" max="7" width="9.140625" customWidth="1"/>
    <col min="8" max="8" width="6.42578125" bestFit="1" customWidth="1"/>
    <col min="9" max="9" width="9.140625" customWidth="1"/>
    <col min="10" max="10" width="10.140625" bestFit="1" customWidth="1"/>
    <col min="11" max="11" width="8.85546875" bestFit="1" customWidth="1"/>
    <col min="12" max="12" width="1.7109375" bestFit="1" customWidth="1"/>
  </cols>
  <sheetData>
    <row r="1" spans="1:12" ht="81.75" customHeight="1" thickTop="1" thickBot="1" x14ac:dyDescent="0.3">
      <c r="A1" s="276" t="s">
        <v>44</v>
      </c>
      <c r="B1" s="277"/>
      <c r="C1" s="278"/>
      <c r="D1" s="279" t="str">
        <f>Rekapitulace!C3</f>
        <v>Vybudování sportovní haly Slezská Ostrava</v>
      </c>
      <c r="E1" s="280"/>
      <c r="F1" s="280"/>
      <c r="G1" s="280"/>
      <c r="H1" s="280"/>
      <c r="I1" s="74" t="s">
        <v>45</v>
      </c>
      <c r="J1" s="281" t="s">
        <v>154</v>
      </c>
      <c r="K1" s="282"/>
      <c r="L1" s="75">
        <v>1</v>
      </c>
    </row>
    <row r="2" spans="1:12" ht="16.5" thickTop="1" thickBot="1" x14ac:dyDescent="0.3">
      <c r="A2" s="76"/>
      <c r="B2" s="77"/>
      <c r="C2" s="78" t="s">
        <v>46</v>
      </c>
      <c r="D2" s="283" t="str">
        <f>Rekapitulace!C4</f>
        <v>Sportovní hala Slezská Ostrava</v>
      </c>
      <c r="E2" s="284"/>
      <c r="F2" s="284"/>
      <c r="G2" s="284"/>
      <c r="H2" s="284"/>
      <c r="I2" s="79" t="s">
        <v>47</v>
      </c>
      <c r="J2" s="285"/>
      <c r="K2" s="286"/>
      <c r="L2" s="80">
        <v>1</v>
      </c>
    </row>
    <row r="3" spans="1:12" ht="16.5" thickTop="1" thickBot="1" x14ac:dyDescent="0.3">
      <c r="A3" s="81"/>
      <c r="B3" s="81"/>
      <c r="C3" s="82"/>
      <c r="D3" s="83"/>
      <c r="E3" s="84"/>
      <c r="F3" s="84"/>
      <c r="G3" s="85"/>
      <c r="H3" s="85"/>
      <c r="I3" s="86"/>
      <c r="J3" s="85"/>
      <c r="K3" s="85"/>
      <c r="L3" s="87">
        <v>1</v>
      </c>
    </row>
    <row r="4" spans="1:12" x14ac:dyDescent="0.25">
      <c r="A4" s="88" t="s">
        <v>48</v>
      </c>
      <c r="B4" s="89"/>
      <c r="C4" s="90"/>
      <c r="D4" s="90"/>
      <c r="E4" s="90"/>
      <c r="F4" s="90"/>
      <c r="G4" s="90"/>
      <c r="H4" s="90"/>
      <c r="I4" s="90"/>
      <c r="J4" s="274">
        <f>J5+K5</f>
        <v>0</v>
      </c>
      <c r="K4" s="275"/>
      <c r="L4" s="91">
        <v>1</v>
      </c>
    </row>
    <row r="5" spans="1:12" x14ac:dyDescent="0.25">
      <c r="A5" s="92" t="s">
        <v>49</v>
      </c>
      <c r="B5" s="93"/>
      <c r="C5" s="94"/>
      <c r="D5" s="94"/>
      <c r="E5" s="94"/>
      <c r="F5" s="94"/>
      <c r="G5" s="94"/>
      <c r="H5" s="94"/>
      <c r="I5" s="94"/>
      <c r="J5" s="95">
        <f>I9+I100+I134+I147</f>
        <v>0</v>
      </c>
      <c r="K5" s="96">
        <f>J9+J100+J134+J147</f>
        <v>0</v>
      </c>
      <c r="L5" s="91">
        <v>1</v>
      </c>
    </row>
    <row r="6" spans="1:12" ht="15.75" thickBot="1" x14ac:dyDescent="0.3">
      <c r="A6" s="97"/>
      <c r="B6" s="97"/>
      <c r="C6" s="98"/>
      <c r="D6" s="98"/>
      <c r="E6" s="98"/>
      <c r="F6" s="98"/>
      <c r="G6" s="98"/>
      <c r="H6" s="99"/>
      <c r="I6" s="99"/>
      <c r="J6" s="99"/>
      <c r="K6" s="99"/>
      <c r="L6" s="91">
        <v>1</v>
      </c>
    </row>
    <row r="7" spans="1:12" ht="12.75" customHeight="1" x14ac:dyDescent="0.25">
      <c r="A7" s="290" t="s">
        <v>50</v>
      </c>
      <c r="B7" s="292" t="s">
        <v>51</v>
      </c>
      <c r="C7" s="292" t="s">
        <v>52</v>
      </c>
      <c r="D7" s="294" t="s">
        <v>53</v>
      </c>
      <c r="E7" s="296" t="s">
        <v>54</v>
      </c>
      <c r="F7" s="297"/>
      <c r="G7" s="297"/>
      <c r="H7" s="298" t="s">
        <v>55</v>
      </c>
      <c r="I7" s="287" t="s">
        <v>56</v>
      </c>
      <c r="J7" s="288"/>
      <c r="K7" s="289"/>
      <c r="L7" s="91">
        <v>1</v>
      </c>
    </row>
    <row r="8" spans="1:12" ht="12.75" customHeight="1" thickBot="1" x14ac:dyDescent="0.3">
      <c r="A8" s="291"/>
      <c r="B8" s="293"/>
      <c r="C8" s="293"/>
      <c r="D8" s="295"/>
      <c r="E8" s="100" t="s">
        <v>43</v>
      </c>
      <c r="F8" s="101" t="s">
        <v>37</v>
      </c>
      <c r="G8" s="102" t="s">
        <v>57</v>
      </c>
      <c r="H8" s="299"/>
      <c r="I8" s="103" t="s">
        <v>43</v>
      </c>
      <c r="J8" s="104" t="s">
        <v>37</v>
      </c>
      <c r="K8" s="105" t="s">
        <v>57</v>
      </c>
      <c r="L8" s="91">
        <v>1</v>
      </c>
    </row>
    <row r="9" spans="1:12" ht="12.75" customHeight="1" thickBot="1" x14ac:dyDescent="0.3">
      <c r="A9" s="106" t="s">
        <v>58</v>
      </c>
      <c r="B9" s="107" t="s">
        <v>59</v>
      </c>
      <c r="C9" s="108" t="s">
        <v>60</v>
      </c>
      <c r="D9" s="109" t="s">
        <v>61</v>
      </c>
      <c r="E9" s="110"/>
      <c r="F9" s="110"/>
      <c r="G9" s="111"/>
      <c r="H9" s="112"/>
      <c r="I9" s="113">
        <f>SUM(I10:I97)</f>
        <v>0</v>
      </c>
      <c r="J9" s="114">
        <f>SUM(J10:J97)</f>
        <v>0</v>
      </c>
      <c r="K9" s="114">
        <f>SUM(K10:K97)</f>
        <v>0</v>
      </c>
      <c r="L9" s="87">
        <v>1</v>
      </c>
    </row>
    <row r="10" spans="1:12" ht="12.75" customHeight="1" x14ac:dyDescent="0.25">
      <c r="A10" s="116">
        <v>101</v>
      </c>
      <c r="B10" s="117" t="str">
        <f>CONCATENATE("NZS.D.",A10)</f>
        <v>NZS.D.101</v>
      </c>
      <c r="C10" s="118" t="s">
        <v>130</v>
      </c>
      <c r="D10" s="119" t="s">
        <v>62</v>
      </c>
      <c r="E10" s="120"/>
      <c r="F10" s="121"/>
      <c r="G10" s="122">
        <f>E10+F10</f>
        <v>0</v>
      </c>
      <c r="H10" s="123">
        <v>1</v>
      </c>
      <c r="I10" s="124">
        <f>E10*H10</f>
        <v>0</v>
      </c>
      <c r="J10" s="125">
        <f>F10*H10</f>
        <v>0</v>
      </c>
      <c r="K10" s="126">
        <f>I10+J10</f>
        <v>0</v>
      </c>
      <c r="L10" s="87">
        <f>COUNTIF(H10,"&gt;0")</f>
        <v>1</v>
      </c>
    </row>
    <row r="11" spans="1:12" ht="12.75" hidden="1" customHeight="1" x14ac:dyDescent="0.25">
      <c r="A11" s="127"/>
      <c r="B11" s="128" t="s">
        <v>63</v>
      </c>
      <c r="C11" s="129"/>
      <c r="D11" s="130"/>
      <c r="E11" s="131"/>
      <c r="F11" s="132"/>
      <c r="G11" s="133"/>
      <c r="H11" s="134"/>
      <c r="I11" s="135"/>
      <c r="J11" s="136"/>
      <c r="K11" s="137"/>
      <c r="L11" s="87"/>
    </row>
    <row r="12" spans="1:12" ht="12.75" customHeight="1" x14ac:dyDescent="0.25">
      <c r="A12" s="138">
        <f>A10+1</f>
        <v>102</v>
      </c>
      <c r="B12" s="128" t="str">
        <f>CONCATENATE("NZS.D.",A12)</f>
        <v>NZS.D.102</v>
      </c>
      <c r="C12" s="139" t="s">
        <v>131</v>
      </c>
      <c r="D12" s="140" t="s">
        <v>62</v>
      </c>
      <c r="E12" s="141"/>
      <c r="F12" s="142"/>
      <c r="G12" s="143">
        <f>E12+F12</f>
        <v>0</v>
      </c>
      <c r="H12" s="187">
        <v>1</v>
      </c>
      <c r="I12" s="145">
        <f>E12*H12</f>
        <v>0</v>
      </c>
      <c r="J12" s="146">
        <f>F12*H12</f>
        <v>0</v>
      </c>
      <c r="K12" s="147">
        <f>I12+J12</f>
        <v>0</v>
      </c>
      <c r="L12" s="87">
        <f>COUNTIF(H12,"&gt;0")</f>
        <v>1</v>
      </c>
    </row>
    <row r="13" spans="1:12" ht="12.75" hidden="1" customHeight="1" x14ac:dyDescent="0.25">
      <c r="A13" s="138"/>
      <c r="B13" s="128" t="s">
        <v>63</v>
      </c>
      <c r="C13" s="148"/>
      <c r="D13" s="130"/>
      <c r="E13" s="149"/>
      <c r="F13" s="150"/>
      <c r="G13" s="151"/>
      <c r="H13" s="152"/>
      <c r="I13" s="153"/>
      <c r="J13" s="154"/>
      <c r="K13" s="155"/>
      <c r="L13" s="87"/>
    </row>
    <row r="14" spans="1:12" ht="12.75" customHeight="1" x14ac:dyDescent="0.25">
      <c r="A14" s="138">
        <f>A12+1</f>
        <v>103</v>
      </c>
      <c r="B14" s="128" t="str">
        <f>CONCATENATE("NZS.D.",A14)</f>
        <v>NZS.D.103</v>
      </c>
      <c r="C14" s="139" t="s">
        <v>132</v>
      </c>
      <c r="D14" s="140" t="s">
        <v>62</v>
      </c>
      <c r="E14" s="141"/>
      <c r="F14" s="142"/>
      <c r="G14" s="143">
        <f>E14+F14</f>
        <v>0</v>
      </c>
      <c r="H14" s="187">
        <v>1</v>
      </c>
      <c r="I14" s="145">
        <f>E14*H14</f>
        <v>0</v>
      </c>
      <c r="J14" s="146">
        <f>F14*H14</f>
        <v>0</v>
      </c>
      <c r="K14" s="147">
        <f>I14+J14</f>
        <v>0</v>
      </c>
      <c r="L14" s="87">
        <f>COUNTIF(H14,"&gt;0")</f>
        <v>1</v>
      </c>
    </row>
    <row r="15" spans="1:12" ht="12.75" hidden="1" customHeight="1" x14ac:dyDescent="0.25">
      <c r="A15" s="138"/>
      <c r="B15" s="128" t="s">
        <v>63</v>
      </c>
      <c r="C15" s="148"/>
      <c r="D15" s="130"/>
      <c r="E15" s="149"/>
      <c r="F15" s="150"/>
      <c r="G15" s="151"/>
      <c r="H15" s="152"/>
      <c r="I15" s="153"/>
      <c r="J15" s="154"/>
      <c r="K15" s="155"/>
      <c r="L15" s="87"/>
    </row>
    <row r="16" spans="1:12" ht="12.75" customHeight="1" x14ac:dyDescent="0.25">
      <c r="A16" s="138">
        <f>A14+1</f>
        <v>104</v>
      </c>
      <c r="B16" s="128" t="str">
        <f>CONCATENATE("NZS.D.",A16)</f>
        <v>NZS.D.104</v>
      </c>
      <c r="C16" s="139" t="s">
        <v>133</v>
      </c>
      <c r="D16" s="140" t="s">
        <v>62</v>
      </c>
      <c r="E16" s="141"/>
      <c r="F16" s="142"/>
      <c r="G16" s="143">
        <f>E16+F16</f>
        <v>0</v>
      </c>
      <c r="H16" s="187">
        <v>1</v>
      </c>
      <c r="I16" s="145">
        <f>E16*H16</f>
        <v>0</v>
      </c>
      <c r="J16" s="146">
        <f>F16*H16</f>
        <v>0</v>
      </c>
      <c r="K16" s="147">
        <f>I16+J16</f>
        <v>0</v>
      </c>
      <c r="L16" s="87">
        <f>COUNTIF(H16,"&gt;0")</f>
        <v>1</v>
      </c>
    </row>
    <row r="17" spans="1:12" ht="12.75" hidden="1" customHeight="1" x14ac:dyDescent="0.25">
      <c r="A17" s="138"/>
      <c r="B17" s="128" t="s">
        <v>63</v>
      </c>
      <c r="C17" s="148"/>
      <c r="D17" s="130"/>
      <c r="E17" s="149"/>
      <c r="F17" s="150"/>
      <c r="G17" s="151"/>
      <c r="H17" s="152"/>
      <c r="I17" s="153"/>
      <c r="J17" s="154"/>
      <c r="K17" s="155"/>
      <c r="L17" s="87"/>
    </row>
    <row r="18" spans="1:12" ht="12.75" customHeight="1" x14ac:dyDescent="0.25">
      <c r="A18" s="138">
        <f>A16+1</f>
        <v>105</v>
      </c>
      <c r="B18" s="128" t="str">
        <f>CONCATENATE("NZS.D.",A18)</f>
        <v>NZS.D.105</v>
      </c>
      <c r="C18" s="139" t="s">
        <v>134</v>
      </c>
      <c r="D18" s="140" t="s">
        <v>62</v>
      </c>
      <c r="E18" s="141"/>
      <c r="F18" s="142"/>
      <c r="G18" s="143">
        <f>E18+F18</f>
        <v>0</v>
      </c>
      <c r="H18" s="187">
        <v>1</v>
      </c>
      <c r="I18" s="145">
        <f>E18*H18</f>
        <v>0</v>
      </c>
      <c r="J18" s="146">
        <f>F18*H18</f>
        <v>0</v>
      </c>
      <c r="K18" s="147">
        <f>I18+J18</f>
        <v>0</v>
      </c>
      <c r="L18" s="87">
        <f>COUNTIF(H18,"&gt;0")</f>
        <v>1</v>
      </c>
    </row>
    <row r="19" spans="1:12" ht="12.75" hidden="1" customHeight="1" x14ac:dyDescent="0.25">
      <c r="A19" s="138"/>
      <c r="B19" s="128" t="s">
        <v>63</v>
      </c>
      <c r="C19" s="148"/>
      <c r="D19" s="130"/>
      <c r="E19" s="149"/>
      <c r="F19" s="150"/>
      <c r="G19" s="151"/>
      <c r="H19" s="152"/>
      <c r="I19" s="153"/>
      <c r="J19" s="154"/>
      <c r="K19" s="155"/>
      <c r="L19" s="87"/>
    </row>
    <row r="20" spans="1:12" ht="12.75" customHeight="1" x14ac:dyDescent="0.25">
      <c r="A20" s="138">
        <f>A18+1</f>
        <v>106</v>
      </c>
      <c r="B20" s="128" t="str">
        <f>CONCATENATE("NZS.D.",A20)</f>
        <v>NZS.D.106</v>
      </c>
      <c r="C20" s="139" t="s">
        <v>135</v>
      </c>
      <c r="D20" s="140" t="s">
        <v>62</v>
      </c>
      <c r="E20" s="141"/>
      <c r="F20" s="142"/>
      <c r="G20" s="143">
        <f>E20+F20</f>
        <v>0</v>
      </c>
      <c r="H20" s="187">
        <v>1</v>
      </c>
      <c r="I20" s="145">
        <f>E20*H20</f>
        <v>0</v>
      </c>
      <c r="J20" s="146">
        <f>F20*H20</f>
        <v>0</v>
      </c>
      <c r="K20" s="147">
        <f>I20+J20</f>
        <v>0</v>
      </c>
      <c r="L20" s="87">
        <f>COUNTIF(H20,"&gt;0")</f>
        <v>1</v>
      </c>
    </row>
    <row r="21" spans="1:12" ht="12.75" hidden="1" customHeight="1" x14ac:dyDescent="0.25">
      <c r="A21" s="138"/>
      <c r="B21" s="128" t="s">
        <v>63</v>
      </c>
      <c r="C21" s="148"/>
      <c r="D21" s="130"/>
      <c r="E21" s="149"/>
      <c r="F21" s="150"/>
      <c r="G21" s="151"/>
      <c r="H21" s="152"/>
      <c r="I21" s="153"/>
      <c r="J21" s="154"/>
      <c r="K21" s="155"/>
      <c r="L21" s="87"/>
    </row>
    <row r="22" spans="1:12" ht="12.75" customHeight="1" x14ac:dyDescent="0.25">
      <c r="A22" s="138">
        <f>A20+1</f>
        <v>107</v>
      </c>
      <c r="B22" s="128" t="str">
        <f>CONCATENATE("NZS.D.",A22)</f>
        <v>NZS.D.107</v>
      </c>
      <c r="C22" s="139" t="s">
        <v>136</v>
      </c>
      <c r="D22" s="140" t="s">
        <v>62</v>
      </c>
      <c r="E22" s="141"/>
      <c r="F22" s="142"/>
      <c r="G22" s="143">
        <f>E22+F22</f>
        <v>0</v>
      </c>
      <c r="H22" s="144">
        <v>5</v>
      </c>
      <c r="I22" s="145">
        <f>E22*H22</f>
        <v>0</v>
      </c>
      <c r="J22" s="146">
        <f>F22*H22</f>
        <v>0</v>
      </c>
      <c r="K22" s="147">
        <f>I22+J22</f>
        <v>0</v>
      </c>
      <c r="L22" s="87">
        <f>COUNTIF(H22,"&gt;0")</f>
        <v>1</v>
      </c>
    </row>
    <row r="23" spans="1:12" ht="12.75" hidden="1" customHeight="1" x14ac:dyDescent="0.25">
      <c r="A23" s="138"/>
      <c r="B23" s="128" t="s">
        <v>63</v>
      </c>
      <c r="C23" s="148"/>
      <c r="D23" s="130"/>
      <c r="E23" s="149"/>
      <c r="F23" s="150"/>
      <c r="G23" s="151"/>
      <c r="H23" s="152"/>
      <c r="I23" s="153"/>
      <c r="J23" s="154"/>
      <c r="K23" s="155"/>
      <c r="L23" s="87"/>
    </row>
    <row r="24" spans="1:12" ht="12.75" customHeight="1" x14ac:dyDescent="0.25">
      <c r="A24" s="138">
        <f>A22+1</f>
        <v>108</v>
      </c>
      <c r="B24" s="128" t="str">
        <f>CONCATENATE("NZS.D.",A24)</f>
        <v>NZS.D.108</v>
      </c>
      <c r="C24" s="139" t="s">
        <v>137</v>
      </c>
      <c r="D24" s="140" t="s">
        <v>62</v>
      </c>
      <c r="E24" s="141"/>
      <c r="F24" s="142"/>
      <c r="G24" s="143">
        <f>E24+F24</f>
        <v>0</v>
      </c>
      <c r="H24" s="187">
        <v>1</v>
      </c>
      <c r="I24" s="145">
        <f>E24*H24</f>
        <v>0</v>
      </c>
      <c r="J24" s="146">
        <f>F24*H24</f>
        <v>0</v>
      </c>
      <c r="K24" s="147">
        <f>I24+J24</f>
        <v>0</v>
      </c>
      <c r="L24" s="87">
        <f>COUNTIF(H24,"&gt;0")</f>
        <v>1</v>
      </c>
    </row>
    <row r="25" spans="1:12" ht="12.75" hidden="1" customHeight="1" x14ac:dyDescent="0.25">
      <c r="A25" s="138"/>
      <c r="B25" s="128" t="s">
        <v>63</v>
      </c>
      <c r="C25" s="148"/>
      <c r="D25" s="130"/>
      <c r="E25" s="149"/>
      <c r="F25" s="150"/>
      <c r="G25" s="151"/>
      <c r="H25" s="152"/>
      <c r="I25" s="153"/>
      <c r="J25" s="154"/>
      <c r="K25" s="155"/>
      <c r="L25" s="87"/>
    </row>
    <row r="26" spans="1:12" ht="12.75" customHeight="1" x14ac:dyDescent="0.25">
      <c r="A26" s="138">
        <f>A24+1</f>
        <v>109</v>
      </c>
      <c r="B26" s="128" t="str">
        <f>CONCATENATE("NZS.D.",A26)</f>
        <v>NZS.D.109</v>
      </c>
      <c r="C26" s="139" t="s">
        <v>138</v>
      </c>
      <c r="D26" s="140" t="s">
        <v>62</v>
      </c>
      <c r="E26" s="141"/>
      <c r="F26" s="142"/>
      <c r="G26" s="143">
        <f>E26+F26</f>
        <v>0</v>
      </c>
      <c r="H26" s="187">
        <v>5</v>
      </c>
      <c r="I26" s="145">
        <f>E26*H26</f>
        <v>0</v>
      </c>
      <c r="J26" s="146">
        <f>F26*H26</f>
        <v>0</v>
      </c>
      <c r="K26" s="147">
        <f>I26+J26</f>
        <v>0</v>
      </c>
      <c r="L26" s="87">
        <f>COUNTIF(H26,"&gt;0")</f>
        <v>1</v>
      </c>
    </row>
    <row r="27" spans="1:12" ht="12.75" hidden="1" customHeight="1" x14ac:dyDescent="0.25">
      <c r="A27" s="138"/>
      <c r="B27" s="128" t="s">
        <v>63</v>
      </c>
      <c r="C27" s="148"/>
      <c r="D27" s="130"/>
      <c r="E27" s="149"/>
      <c r="F27" s="150"/>
      <c r="G27" s="151"/>
      <c r="H27" s="152"/>
      <c r="I27" s="153"/>
      <c r="J27" s="154"/>
      <c r="K27" s="155"/>
      <c r="L27" s="87"/>
    </row>
    <row r="28" spans="1:12" ht="12.75" customHeight="1" x14ac:dyDescent="0.25">
      <c r="A28" s="138">
        <f>A26+1</f>
        <v>110</v>
      </c>
      <c r="B28" s="128" t="str">
        <f>CONCATENATE("NZS.D.",A28)</f>
        <v>NZS.D.110</v>
      </c>
      <c r="C28" s="139" t="s">
        <v>139</v>
      </c>
      <c r="D28" s="140" t="s">
        <v>62</v>
      </c>
      <c r="E28" s="141"/>
      <c r="F28" s="142"/>
      <c r="G28" s="143">
        <f>E28+F28</f>
        <v>0</v>
      </c>
      <c r="H28" s="187">
        <v>1</v>
      </c>
      <c r="I28" s="145">
        <f>E28*H28</f>
        <v>0</v>
      </c>
      <c r="J28" s="146">
        <f>F28*H28</f>
        <v>0</v>
      </c>
      <c r="K28" s="147">
        <f>I28+J28</f>
        <v>0</v>
      </c>
      <c r="L28" s="87">
        <f>COUNTIF(H28,"&gt;0")</f>
        <v>1</v>
      </c>
    </row>
    <row r="29" spans="1:12" ht="12.75" hidden="1" customHeight="1" x14ac:dyDescent="0.25">
      <c r="A29" s="138"/>
      <c r="B29" s="128" t="s">
        <v>63</v>
      </c>
      <c r="C29" s="156"/>
      <c r="D29" s="130"/>
      <c r="E29" s="149"/>
      <c r="F29" s="150"/>
      <c r="G29" s="151"/>
      <c r="H29" s="152"/>
      <c r="I29" s="153"/>
      <c r="J29" s="154"/>
      <c r="K29" s="155"/>
      <c r="L29" s="87"/>
    </row>
    <row r="30" spans="1:12" ht="12.75" customHeight="1" x14ac:dyDescent="0.25">
      <c r="A30" s="138">
        <f>A28+1</f>
        <v>111</v>
      </c>
      <c r="B30" s="128" t="str">
        <f>CONCATENATE("NZS.D.",A30)</f>
        <v>NZS.D.111</v>
      </c>
      <c r="C30" s="242" t="s">
        <v>140</v>
      </c>
      <c r="D30" s="140" t="s">
        <v>62</v>
      </c>
      <c r="E30" s="141"/>
      <c r="F30" s="142"/>
      <c r="G30" s="143">
        <f>E30+F30</f>
        <v>0</v>
      </c>
      <c r="H30" s="144">
        <v>1</v>
      </c>
      <c r="I30" s="145">
        <f>E30*H30</f>
        <v>0</v>
      </c>
      <c r="J30" s="146">
        <f>F30*H30</f>
        <v>0</v>
      </c>
      <c r="K30" s="147">
        <f>I30+J30</f>
        <v>0</v>
      </c>
      <c r="L30" s="87">
        <f>COUNTIF(H30,"&gt;0")</f>
        <v>1</v>
      </c>
    </row>
    <row r="31" spans="1:12" ht="12.75" hidden="1" customHeight="1" x14ac:dyDescent="0.25">
      <c r="A31" s="138"/>
      <c r="B31" s="128" t="s">
        <v>63</v>
      </c>
      <c r="C31" s="148"/>
      <c r="D31" s="130"/>
      <c r="E31" s="149"/>
      <c r="F31" s="150"/>
      <c r="G31" s="151"/>
      <c r="H31" s="152"/>
      <c r="I31" s="153"/>
      <c r="J31" s="154"/>
      <c r="K31" s="155"/>
      <c r="L31" s="87"/>
    </row>
    <row r="32" spans="1:12" ht="12.75" customHeight="1" x14ac:dyDescent="0.25">
      <c r="A32" s="138">
        <f>A30+1</f>
        <v>112</v>
      </c>
      <c r="B32" s="128" t="str">
        <f>CONCATENATE("NZS.D.",A32)</f>
        <v>NZS.D.112</v>
      </c>
      <c r="C32" s="139" t="s">
        <v>141</v>
      </c>
      <c r="D32" s="140" t="s">
        <v>62</v>
      </c>
      <c r="E32" s="141"/>
      <c r="F32" s="142"/>
      <c r="G32" s="143">
        <f>E32+F32</f>
        <v>0</v>
      </c>
      <c r="H32" s="144">
        <v>24</v>
      </c>
      <c r="I32" s="145">
        <f>E32*H32</f>
        <v>0</v>
      </c>
      <c r="J32" s="146">
        <f>F32*H32</f>
        <v>0</v>
      </c>
      <c r="K32" s="147">
        <f>I32+J32</f>
        <v>0</v>
      </c>
      <c r="L32" s="87">
        <f>COUNTIF(H32,"&gt;0")</f>
        <v>1</v>
      </c>
    </row>
    <row r="33" spans="1:12" ht="12.75" hidden="1" customHeight="1" x14ac:dyDescent="0.25">
      <c r="A33" s="138"/>
      <c r="B33" s="128" t="s">
        <v>63</v>
      </c>
      <c r="C33" s="148"/>
      <c r="D33" s="130"/>
      <c r="E33" s="149"/>
      <c r="F33" s="150"/>
      <c r="G33" s="151"/>
      <c r="H33" s="152"/>
      <c r="I33" s="153"/>
      <c r="J33" s="154"/>
      <c r="K33" s="155"/>
      <c r="L33" s="87"/>
    </row>
    <row r="34" spans="1:12" ht="12.75" customHeight="1" x14ac:dyDescent="0.25">
      <c r="A34" s="138">
        <f>A32+1</f>
        <v>113</v>
      </c>
      <c r="B34" s="128" t="str">
        <f>CONCATENATE("NZS.D.",A34)</f>
        <v>NZS.D.113</v>
      </c>
      <c r="C34" s="139" t="s">
        <v>157</v>
      </c>
      <c r="D34" s="140" t="s">
        <v>62</v>
      </c>
      <c r="E34" s="141"/>
      <c r="F34" s="142"/>
      <c r="G34" s="143">
        <f>E34+F34</f>
        <v>0</v>
      </c>
      <c r="H34" s="144">
        <v>1</v>
      </c>
      <c r="I34" s="145">
        <f>E34*H34</f>
        <v>0</v>
      </c>
      <c r="J34" s="146">
        <f>F34*H34</f>
        <v>0</v>
      </c>
      <c r="K34" s="147">
        <f>I34+J34</f>
        <v>0</v>
      </c>
      <c r="L34" s="87">
        <f>COUNTIF(H34,"&gt;0")</f>
        <v>1</v>
      </c>
    </row>
    <row r="35" spans="1:12" ht="12.75" hidden="1" customHeight="1" x14ac:dyDescent="0.25">
      <c r="A35" s="138"/>
      <c r="B35" s="128" t="s">
        <v>63</v>
      </c>
      <c r="C35" s="148"/>
      <c r="D35" s="130"/>
      <c r="E35" s="149"/>
      <c r="F35" s="150"/>
      <c r="G35" s="151"/>
      <c r="H35" s="152"/>
      <c r="I35" s="153"/>
      <c r="J35" s="154"/>
      <c r="K35" s="155"/>
      <c r="L35" s="87"/>
    </row>
    <row r="36" spans="1:12" ht="19.5" x14ac:dyDescent="0.25">
      <c r="A36" s="138">
        <f>A34+1</f>
        <v>114</v>
      </c>
      <c r="B36" s="128" t="str">
        <f>CONCATENATE("NZS.D.",A36)</f>
        <v>NZS.D.114</v>
      </c>
      <c r="C36" s="139" t="s">
        <v>142</v>
      </c>
      <c r="D36" s="140" t="s">
        <v>62</v>
      </c>
      <c r="E36" s="141"/>
      <c r="F36" s="142"/>
      <c r="G36" s="143">
        <f>E36+F36</f>
        <v>0</v>
      </c>
      <c r="H36" s="144">
        <v>1</v>
      </c>
      <c r="I36" s="145">
        <f>E36*H36</f>
        <v>0</v>
      </c>
      <c r="J36" s="146">
        <f>F36*H36</f>
        <v>0</v>
      </c>
      <c r="K36" s="147">
        <f>I36+J36</f>
        <v>0</v>
      </c>
      <c r="L36" s="87">
        <f>COUNTIF(H36,"&gt;0")</f>
        <v>1</v>
      </c>
    </row>
    <row r="37" spans="1:12" ht="12.75" hidden="1" customHeight="1" x14ac:dyDescent="0.25">
      <c r="A37" s="138"/>
      <c r="B37" s="128" t="s">
        <v>63</v>
      </c>
      <c r="C37" s="148"/>
      <c r="D37" s="130"/>
      <c r="E37" s="149"/>
      <c r="F37" s="150"/>
      <c r="G37" s="151"/>
      <c r="H37" s="152"/>
      <c r="I37" s="153"/>
      <c r="J37" s="154"/>
      <c r="K37" s="155"/>
      <c r="L37" s="87"/>
    </row>
    <row r="38" spans="1:12" x14ac:dyDescent="0.25">
      <c r="A38" s="138">
        <f>A36+1</f>
        <v>115</v>
      </c>
      <c r="B38" s="128" t="str">
        <f>CONCATENATE("NZS.D.",A38)</f>
        <v>NZS.D.115</v>
      </c>
      <c r="C38" s="139" t="s">
        <v>143</v>
      </c>
      <c r="D38" s="140" t="s">
        <v>62</v>
      </c>
      <c r="E38" s="141"/>
      <c r="F38" s="142"/>
      <c r="G38" s="143">
        <f>E38+F38</f>
        <v>0</v>
      </c>
      <c r="H38" s="144">
        <v>24</v>
      </c>
      <c r="I38" s="145">
        <f>E38*H38</f>
        <v>0</v>
      </c>
      <c r="J38" s="146">
        <f>F38*H38</f>
        <v>0</v>
      </c>
      <c r="K38" s="147">
        <f>I38+J38</f>
        <v>0</v>
      </c>
      <c r="L38" s="87">
        <f>COUNTIF(H38,"&gt;0")</f>
        <v>1</v>
      </c>
    </row>
    <row r="39" spans="1:12" ht="12.75" hidden="1" customHeight="1" x14ac:dyDescent="0.25">
      <c r="A39" s="138"/>
      <c r="B39" s="128" t="s">
        <v>63</v>
      </c>
      <c r="C39" s="148"/>
      <c r="D39" s="130"/>
      <c r="E39" s="149"/>
      <c r="F39" s="150"/>
      <c r="G39" s="151"/>
      <c r="H39" s="152"/>
      <c r="I39" s="153"/>
      <c r="J39" s="154"/>
      <c r="K39" s="155"/>
      <c r="L39" s="87"/>
    </row>
    <row r="40" spans="1:12" ht="19.5" x14ac:dyDescent="0.25">
      <c r="A40" s="138">
        <f>A38+1</f>
        <v>116</v>
      </c>
      <c r="B40" s="128" t="str">
        <f>CONCATENATE("NZS.D.",A40)</f>
        <v>NZS.D.116</v>
      </c>
      <c r="C40" s="242" t="s">
        <v>144</v>
      </c>
      <c r="D40" s="140" t="s">
        <v>62</v>
      </c>
      <c r="E40" s="141"/>
      <c r="F40" s="142"/>
      <c r="G40" s="143">
        <f>E40+F40</f>
        <v>0</v>
      </c>
      <c r="H40" s="144">
        <v>8</v>
      </c>
      <c r="I40" s="145">
        <f>E40*H40</f>
        <v>0</v>
      </c>
      <c r="J40" s="146">
        <f>F40*H40</f>
        <v>0</v>
      </c>
      <c r="K40" s="147">
        <f>I40+J40</f>
        <v>0</v>
      </c>
      <c r="L40" s="87">
        <f>COUNTIF(H40,"&gt;0")</f>
        <v>1</v>
      </c>
    </row>
    <row r="41" spans="1:12" ht="12.75" hidden="1" customHeight="1" x14ac:dyDescent="0.25">
      <c r="A41" s="138"/>
      <c r="B41" s="128" t="s">
        <v>63</v>
      </c>
      <c r="C41" s="148"/>
      <c r="D41" s="130"/>
      <c r="E41" s="149"/>
      <c r="F41" s="150"/>
      <c r="G41" s="151"/>
      <c r="H41" s="152"/>
      <c r="I41" s="153"/>
      <c r="J41" s="154"/>
      <c r="K41" s="155"/>
      <c r="L41" s="87"/>
    </row>
    <row r="42" spans="1:12" ht="19.5" x14ac:dyDescent="0.25">
      <c r="A42" s="138">
        <f>A40+1</f>
        <v>117</v>
      </c>
      <c r="B42" s="128" t="str">
        <f>CONCATENATE("NZS.D.",A42)</f>
        <v>NZS.D.117</v>
      </c>
      <c r="C42" s="139" t="s">
        <v>145</v>
      </c>
      <c r="D42" s="140" t="s">
        <v>62</v>
      </c>
      <c r="E42" s="141"/>
      <c r="F42" s="142"/>
      <c r="G42" s="143">
        <f>E42+F42</f>
        <v>0</v>
      </c>
      <c r="H42" s="144">
        <v>6</v>
      </c>
      <c r="I42" s="145">
        <f>E42*H42</f>
        <v>0</v>
      </c>
      <c r="J42" s="146">
        <f>F42*H42</f>
        <v>0</v>
      </c>
      <c r="K42" s="147">
        <f>I42+J42</f>
        <v>0</v>
      </c>
      <c r="L42" s="87">
        <f>COUNTIF(H42,"&gt;0")</f>
        <v>1</v>
      </c>
    </row>
    <row r="43" spans="1:12" ht="12.75" hidden="1" customHeight="1" x14ac:dyDescent="0.25">
      <c r="A43" s="138"/>
      <c r="B43" s="128" t="s">
        <v>63</v>
      </c>
      <c r="C43" s="148"/>
      <c r="D43" s="130"/>
      <c r="E43" s="149"/>
      <c r="F43" s="150"/>
      <c r="G43" s="151"/>
      <c r="H43" s="152"/>
      <c r="I43" s="153"/>
      <c r="J43" s="154"/>
      <c r="K43" s="155"/>
      <c r="L43" s="87"/>
    </row>
    <row r="44" spans="1:12" ht="12.75" customHeight="1" x14ac:dyDescent="0.25">
      <c r="A44" s="138">
        <f>A42+1</f>
        <v>118</v>
      </c>
      <c r="B44" s="128" t="str">
        <f>CONCATENATE("NZS.D.",A44)</f>
        <v>NZS.D.118</v>
      </c>
      <c r="C44" s="139" t="s">
        <v>119</v>
      </c>
      <c r="D44" s="140" t="s">
        <v>62</v>
      </c>
      <c r="E44" s="141"/>
      <c r="F44" s="142"/>
      <c r="G44" s="143">
        <f>E44+F44</f>
        <v>0</v>
      </c>
      <c r="H44" s="144">
        <v>1</v>
      </c>
      <c r="I44" s="145">
        <f>E44*H44</f>
        <v>0</v>
      </c>
      <c r="J44" s="146">
        <f>F44*H44</f>
        <v>0</v>
      </c>
      <c r="K44" s="147">
        <f>I44+J44</f>
        <v>0</v>
      </c>
      <c r="L44" s="87">
        <f>COUNTIF(H44,"&gt;0")</f>
        <v>1</v>
      </c>
    </row>
    <row r="45" spans="1:12" ht="12.75" hidden="1" customHeight="1" x14ac:dyDescent="0.25">
      <c r="A45" s="138"/>
      <c r="B45" s="128" t="s">
        <v>63</v>
      </c>
      <c r="C45" s="148" t="s">
        <v>120</v>
      </c>
      <c r="D45" s="130"/>
      <c r="E45" s="149"/>
      <c r="F45" s="150"/>
      <c r="G45" s="151"/>
      <c r="H45" s="152"/>
      <c r="I45" s="153"/>
      <c r="J45" s="154"/>
      <c r="K45" s="155"/>
      <c r="L45" s="87"/>
    </row>
    <row r="46" spans="1:12" ht="12.75" customHeight="1" x14ac:dyDescent="0.25">
      <c r="A46" s="138">
        <f>A44+1</f>
        <v>119</v>
      </c>
      <c r="B46" s="128" t="str">
        <f>CONCATENATE("NZS.D.",A46)</f>
        <v>NZS.D.119</v>
      </c>
      <c r="C46" s="139" t="s">
        <v>121</v>
      </c>
      <c r="D46" s="140" t="s">
        <v>62</v>
      </c>
      <c r="E46" s="141"/>
      <c r="F46" s="142"/>
      <c r="G46" s="143">
        <f>E46+F46</f>
        <v>0</v>
      </c>
      <c r="H46" s="144">
        <v>1</v>
      </c>
      <c r="I46" s="145">
        <f>E46*H46</f>
        <v>0</v>
      </c>
      <c r="J46" s="146">
        <f>F46*H46</f>
        <v>0</v>
      </c>
      <c r="K46" s="147">
        <f>I46+J46</f>
        <v>0</v>
      </c>
      <c r="L46" s="87">
        <f>COUNTIF(H46,"&gt;0")</f>
        <v>1</v>
      </c>
    </row>
    <row r="47" spans="1:12" ht="12.75" hidden="1" customHeight="1" x14ac:dyDescent="0.25">
      <c r="A47" s="138"/>
      <c r="B47" s="128" t="s">
        <v>63</v>
      </c>
      <c r="C47" s="148" t="s">
        <v>122</v>
      </c>
      <c r="D47" s="130"/>
      <c r="E47" s="149"/>
      <c r="F47" s="150"/>
      <c r="G47" s="151"/>
      <c r="H47" s="152"/>
      <c r="I47" s="153"/>
      <c r="J47" s="154"/>
      <c r="K47" s="155"/>
      <c r="L47" s="87"/>
    </row>
    <row r="48" spans="1:12" ht="12.75" customHeight="1" x14ac:dyDescent="0.25">
      <c r="A48" s="138">
        <f>A46+1</f>
        <v>120</v>
      </c>
      <c r="B48" s="128" t="str">
        <f>CONCATENATE("NZS.D.",A48)</f>
        <v>NZS.D.120</v>
      </c>
      <c r="C48" s="139" t="s">
        <v>156</v>
      </c>
      <c r="D48" s="140" t="s">
        <v>62</v>
      </c>
      <c r="E48" s="141"/>
      <c r="F48" s="142"/>
      <c r="G48" s="143">
        <f>E48+F48</f>
        <v>0</v>
      </c>
      <c r="H48" s="144">
        <v>3</v>
      </c>
      <c r="I48" s="145">
        <f>E48*H48</f>
        <v>0</v>
      </c>
      <c r="J48" s="146">
        <f>F48*H48</f>
        <v>0</v>
      </c>
      <c r="K48" s="147">
        <f>I48+J48</f>
        <v>0</v>
      </c>
      <c r="L48" s="87">
        <f>COUNTIF(H48,"&gt;0")</f>
        <v>1</v>
      </c>
    </row>
    <row r="49" spans="1:12" ht="12.75" hidden="1" customHeight="1" x14ac:dyDescent="0.25">
      <c r="A49" s="138"/>
      <c r="B49" s="128" t="s">
        <v>63</v>
      </c>
      <c r="C49" s="148"/>
      <c r="D49" s="130"/>
      <c r="E49" s="149"/>
      <c r="F49" s="150"/>
      <c r="G49" s="151"/>
      <c r="H49" s="152"/>
      <c r="I49" s="153"/>
      <c r="J49" s="154"/>
      <c r="K49" s="155"/>
      <c r="L49" s="87"/>
    </row>
    <row r="50" spans="1:12" x14ac:dyDescent="0.25">
      <c r="A50" s="138">
        <f>A48+1</f>
        <v>121</v>
      </c>
      <c r="B50" s="128" t="str">
        <f>CONCATENATE("NZS.D.",A50)</f>
        <v>NZS.D.121</v>
      </c>
      <c r="C50" s="139" t="s">
        <v>123</v>
      </c>
      <c r="D50" s="140" t="s">
        <v>62</v>
      </c>
      <c r="E50" s="141"/>
      <c r="F50" s="142"/>
      <c r="G50" s="143">
        <f>E50+F50</f>
        <v>0</v>
      </c>
      <c r="H50" s="144">
        <v>1</v>
      </c>
      <c r="I50" s="145">
        <f>E50*H50</f>
        <v>0</v>
      </c>
      <c r="J50" s="146">
        <f>F50*H50</f>
        <v>0</v>
      </c>
      <c r="K50" s="147">
        <f>I50+J50</f>
        <v>0</v>
      </c>
      <c r="L50" s="87">
        <f>COUNTIF(H50,"&gt;0")</f>
        <v>1</v>
      </c>
    </row>
    <row r="51" spans="1:12" ht="12.75" hidden="1" customHeight="1" x14ac:dyDescent="0.25">
      <c r="A51" s="138"/>
      <c r="B51" s="128" t="s">
        <v>63</v>
      </c>
      <c r="C51" s="148" t="s">
        <v>124</v>
      </c>
      <c r="D51" s="130"/>
      <c r="E51" s="149"/>
      <c r="F51" s="150"/>
      <c r="G51" s="151"/>
      <c r="H51" s="152"/>
      <c r="I51" s="153"/>
      <c r="J51" s="154"/>
      <c r="K51" s="155"/>
      <c r="L51" s="87"/>
    </row>
    <row r="52" spans="1:12" ht="12.75" hidden="1" customHeight="1" x14ac:dyDescent="0.25">
      <c r="A52" s="138"/>
      <c r="B52" s="128" t="s">
        <v>63</v>
      </c>
      <c r="C52" s="148"/>
      <c r="D52" s="130"/>
      <c r="E52" s="149"/>
      <c r="F52" s="150"/>
      <c r="G52" s="151"/>
      <c r="H52" s="152"/>
      <c r="I52" s="153"/>
      <c r="J52" s="154"/>
      <c r="K52" s="155"/>
      <c r="L52" s="87"/>
    </row>
    <row r="53" spans="1:12" x14ac:dyDescent="0.25">
      <c r="A53" s="300">
        <v>44927</v>
      </c>
      <c r="B53" s="128" t="str">
        <f>CONCATENATE("NZS.D.",A53)</f>
        <v>NZS.D.44927</v>
      </c>
      <c r="C53" s="139" t="s">
        <v>256</v>
      </c>
      <c r="D53" s="140" t="s">
        <v>62</v>
      </c>
      <c r="E53" s="141"/>
      <c r="F53" s="142"/>
      <c r="G53" s="143">
        <f>E53+F53</f>
        <v>0</v>
      </c>
      <c r="H53" s="144">
        <v>1</v>
      </c>
      <c r="I53" s="145">
        <f>E53*H53</f>
        <v>0</v>
      </c>
      <c r="J53" s="146">
        <f>F53*H53</f>
        <v>0</v>
      </c>
      <c r="K53" s="147">
        <f>I53+J53</f>
        <v>0</v>
      </c>
      <c r="L53" s="87">
        <f>COUNTIF(H53,"&gt;0")</f>
        <v>1</v>
      </c>
    </row>
    <row r="54" spans="1:12" ht="12.75" hidden="1" customHeight="1" x14ac:dyDescent="0.25">
      <c r="A54" s="138"/>
      <c r="B54" s="128" t="s">
        <v>63</v>
      </c>
      <c r="C54" s="148"/>
      <c r="D54" s="130"/>
      <c r="E54" s="149"/>
      <c r="F54" s="150"/>
      <c r="G54" s="151"/>
      <c r="H54" s="152"/>
      <c r="I54" s="153"/>
      <c r="J54" s="154"/>
      <c r="K54" s="155"/>
      <c r="L54" s="87"/>
    </row>
    <row r="55" spans="1:12" ht="12.75" customHeight="1" x14ac:dyDescent="0.25">
      <c r="A55" s="300">
        <v>45292</v>
      </c>
      <c r="B55" s="128" t="str">
        <f>CONCATENATE("NZS.D.",A55)</f>
        <v>NZS.D.45292</v>
      </c>
      <c r="C55" s="139" t="s">
        <v>257</v>
      </c>
      <c r="D55" s="140" t="s">
        <v>62</v>
      </c>
      <c r="E55" s="141"/>
      <c r="F55" s="142"/>
      <c r="G55" s="143">
        <f>E55+F55</f>
        <v>0</v>
      </c>
      <c r="H55" s="144">
        <v>5</v>
      </c>
      <c r="I55" s="145">
        <f>E55*H55</f>
        <v>0</v>
      </c>
      <c r="J55" s="146">
        <f>F55*H55</f>
        <v>0</v>
      </c>
      <c r="K55" s="147">
        <f>I55+J55</f>
        <v>0</v>
      </c>
      <c r="L55" s="87">
        <f>COUNTIF(H55,"&gt;0")</f>
        <v>1</v>
      </c>
    </row>
    <row r="56" spans="1:12" ht="12.75" hidden="1" customHeight="1" x14ac:dyDescent="0.25">
      <c r="A56" s="300"/>
      <c r="B56" s="128" t="s">
        <v>63</v>
      </c>
      <c r="C56" s="148"/>
      <c r="D56" s="130"/>
      <c r="E56" s="149"/>
      <c r="F56" s="150"/>
      <c r="G56" s="151"/>
      <c r="H56" s="152"/>
      <c r="I56" s="153"/>
      <c r="J56" s="154"/>
      <c r="K56" s="155"/>
      <c r="L56" s="87"/>
    </row>
    <row r="57" spans="1:12" ht="12.75" customHeight="1" x14ac:dyDescent="0.25">
      <c r="A57" s="300">
        <v>45658</v>
      </c>
      <c r="B57" s="128" t="str">
        <f>CONCATENATE("NZS.D.",A57)</f>
        <v>NZS.D.45658</v>
      </c>
      <c r="C57" s="139" t="s">
        <v>258</v>
      </c>
      <c r="D57" s="140" t="s">
        <v>62</v>
      </c>
      <c r="E57" s="141"/>
      <c r="F57" s="142"/>
      <c r="G57" s="143">
        <f>E57+F57</f>
        <v>0</v>
      </c>
      <c r="H57" s="144">
        <v>2</v>
      </c>
      <c r="I57" s="145">
        <f>E57*H57</f>
        <v>0</v>
      </c>
      <c r="J57" s="146">
        <f>F57*H57</f>
        <v>0</v>
      </c>
      <c r="K57" s="147">
        <f>I57+J57</f>
        <v>0</v>
      </c>
      <c r="L57" s="87">
        <f>COUNTIF(H57,"&gt;0")</f>
        <v>1</v>
      </c>
    </row>
    <row r="58" spans="1:12" ht="12.75" hidden="1" customHeight="1" x14ac:dyDescent="0.25">
      <c r="A58" s="300"/>
      <c r="B58" s="128" t="s">
        <v>63</v>
      </c>
      <c r="C58" s="148"/>
      <c r="D58" s="130"/>
      <c r="E58" s="149"/>
      <c r="F58" s="150"/>
      <c r="G58" s="151"/>
      <c r="H58" s="152"/>
      <c r="I58" s="153"/>
      <c r="J58" s="154"/>
      <c r="K58" s="155"/>
      <c r="L58" s="87"/>
    </row>
    <row r="59" spans="1:12" ht="19.5" x14ac:dyDescent="0.25">
      <c r="A59" s="300">
        <v>46023</v>
      </c>
      <c r="B59" s="128" t="str">
        <f>CONCATENATE("NZS.D.",A59)</f>
        <v>NZS.D.46023</v>
      </c>
      <c r="C59" s="139" t="s">
        <v>259</v>
      </c>
      <c r="D59" s="140" t="s">
        <v>62</v>
      </c>
      <c r="E59" s="141"/>
      <c r="F59" s="142"/>
      <c r="G59" s="143">
        <f>E59+F59</f>
        <v>0</v>
      </c>
      <c r="H59" s="144">
        <v>1</v>
      </c>
      <c r="I59" s="145">
        <f>E59*H59</f>
        <v>0</v>
      </c>
      <c r="J59" s="146">
        <f>F59*H59</f>
        <v>0</v>
      </c>
      <c r="K59" s="147">
        <f>I59+J59</f>
        <v>0</v>
      </c>
      <c r="L59" s="87">
        <f>COUNTIF(H59,"&gt;0")</f>
        <v>1</v>
      </c>
    </row>
    <row r="60" spans="1:12" ht="12.75" hidden="1" customHeight="1" x14ac:dyDescent="0.25">
      <c r="A60" s="300"/>
      <c r="B60" s="128" t="s">
        <v>63</v>
      </c>
      <c r="C60" s="148"/>
      <c r="D60" s="130"/>
      <c r="E60" s="149"/>
      <c r="F60" s="150"/>
      <c r="G60" s="151"/>
      <c r="H60" s="152"/>
      <c r="I60" s="153"/>
      <c r="J60" s="154"/>
      <c r="K60" s="155"/>
      <c r="L60" s="87"/>
    </row>
    <row r="61" spans="1:12" ht="12.75" customHeight="1" x14ac:dyDescent="0.25">
      <c r="A61" s="300">
        <v>46388</v>
      </c>
      <c r="B61" s="128" t="str">
        <f>CONCATENATE("NZS.D.",A61)</f>
        <v>NZS.D.46388</v>
      </c>
      <c r="C61" s="139" t="s">
        <v>260</v>
      </c>
      <c r="D61" s="140" t="s">
        <v>62</v>
      </c>
      <c r="E61" s="141"/>
      <c r="F61" s="142"/>
      <c r="G61" s="143">
        <f>E61+F61</f>
        <v>0</v>
      </c>
      <c r="H61" s="144">
        <v>1</v>
      </c>
      <c r="I61" s="145">
        <f>E61*H61</f>
        <v>0</v>
      </c>
      <c r="J61" s="146">
        <f>F61*H61</f>
        <v>0</v>
      </c>
      <c r="K61" s="147">
        <f>I61+J61</f>
        <v>0</v>
      </c>
      <c r="L61" s="87">
        <f>COUNTIF(H61,"&gt;0")</f>
        <v>1</v>
      </c>
    </row>
    <row r="62" spans="1:12" ht="12.75" hidden="1" customHeight="1" x14ac:dyDescent="0.25">
      <c r="A62" s="138"/>
      <c r="B62" s="128" t="s">
        <v>63</v>
      </c>
      <c r="C62" s="148"/>
      <c r="D62" s="130"/>
      <c r="E62" s="149"/>
      <c r="F62" s="150"/>
      <c r="G62" s="151"/>
      <c r="H62" s="152"/>
      <c r="I62" s="153"/>
      <c r="J62" s="154"/>
      <c r="K62" s="155"/>
      <c r="L62" s="87"/>
    </row>
    <row r="63" spans="1:12" ht="12.75" hidden="1" customHeight="1" x14ac:dyDescent="0.25">
      <c r="A63" s="138">
        <f>A61+1</f>
        <v>46389</v>
      </c>
      <c r="B63" s="128" t="str">
        <f>CONCATENATE("NZS.D.",A63)</f>
        <v>NZS.D.46389</v>
      </c>
      <c r="C63" s="139"/>
      <c r="D63" s="140" t="s">
        <v>62</v>
      </c>
      <c r="E63" s="141"/>
      <c r="F63" s="142"/>
      <c r="G63" s="143">
        <f>E63+F63</f>
        <v>0</v>
      </c>
      <c r="H63" s="134"/>
      <c r="I63" s="145">
        <f>E63*H63</f>
        <v>0</v>
      </c>
      <c r="J63" s="146">
        <f>F63*H63</f>
        <v>0</v>
      </c>
      <c r="K63" s="147">
        <f>I63+J63</f>
        <v>0</v>
      </c>
      <c r="L63" s="87">
        <f>COUNTIF(H63,"&gt;0")</f>
        <v>0</v>
      </c>
    </row>
    <row r="64" spans="1:12" ht="12.75" hidden="1" customHeight="1" x14ac:dyDescent="0.25">
      <c r="A64" s="138"/>
      <c r="B64" s="128" t="s">
        <v>63</v>
      </c>
      <c r="C64" s="148"/>
      <c r="D64" s="130"/>
      <c r="E64" s="149"/>
      <c r="F64" s="150"/>
      <c r="G64" s="151"/>
      <c r="H64" s="134"/>
      <c r="I64" s="153"/>
      <c r="J64" s="154"/>
      <c r="K64" s="155"/>
      <c r="L64" s="87"/>
    </row>
    <row r="65" spans="1:12" ht="12.75" hidden="1" customHeight="1" x14ac:dyDescent="0.25">
      <c r="A65" s="138">
        <f>A63+1</f>
        <v>46390</v>
      </c>
      <c r="B65" s="128" t="str">
        <f>CONCATENATE("NZS.D.",A65)</f>
        <v>NZS.D.46390</v>
      </c>
      <c r="C65" s="139"/>
      <c r="D65" s="140" t="s">
        <v>62</v>
      </c>
      <c r="E65" s="141"/>
      <c r="F65" s="142"/>
      <c r="G65" s="143">
        <f>E65+F65</f>
        <v>0</v>
      </c>
      <c r="H65" s="134"/>
      <c r="I65" s="145">
        <f>E65*H65</f>
        <v>0</v>
      </c>
      <c r="J65" s="146">
        <f>F65*H65</f>
        <v>0</v>
      </c>
      <c r="K65" s="147">
        <f>I65+J65</f>
        <v>0</v>
      </c>
      <c r="L65" s="87">
        <f>COUNTIF(H65,"&gt;0")</f>
        <v>0</v>
      </c>
    </row>
    <row r="66" spans="1:12" ht="12.75" hidden="1" customHeight="1" x14ac:dyDescent="0.25">
      <c r="A66" s="158"/>
      <c r="B66" s="128" t="s">
        <v>63</v>
      </c>
      <c r="C66" s="148"/>
      <c r="D66" s="130"/>
      <c r="E66" s="149"/>
      <c r="F66" s="150"/>
      <c r="G66" s="151"/>
      <c r="H66" s="159"/>
      <c r="I66" s="153"/>
      <c r="J66" s="154"/>
      <c r="K66" s="155"/>
      <c r="L66" s="160"/>
    </row>
    <row r="67" spans="1:12" ht="12.75" hidden="1" customHeight="1" x14ac:dyDescent="0.25">
      <c r="A67" s="138">
        <f>A65+1</f>
        <v>46391</v>
      </c>
      <c r="B67" s="128" t="str">
        <f>CONCATENATE("NZS.D.",A67)</f>
        <v>NZS.D.46391</v>
      </c>
      <c r="C67" s="139"/>
      <c r="D67" s="140" t="s">
        <v>62</v>
      </c>
      <c r="E67" s="141"/>
      <c r="F67" s="142"/>
      <c r="G67" s="143">
        <f>E67+F67</f>
        <v>0</v>
      </c>
      <c r="H67" s="134"/>
      <c r="I67" s="145">
        <f>E67*H67</f>
        <v>0</v>
      </c>
      <c r="J67" s="146">
        <f>F67*H67</f>
        <v>0</v>
      </c>
      <c r="K67" s="147">
        <f>I67+J67</f>
        <v>0</v>
      </c>
      <c r="L67" s="87">
        <f>COUNTIF(H67,"&gt;0")</f>
        <v>0</v>
      </c>
    </row>
    <row r="68" spans="1:12" ht="12.75" hidden="1" customHeight="1" x14ac:dyDescent="0.25">
      <c r="A68" s="161"/>
      <c r="B68" s="128" t="s">
        <v>63</v>
      </c>
      <c r="C68" s="148"/>
      <c r="D68" s="130"/>
      <c r="E68" s="149"/>
      <c r="F68" s="150"/>
      <c r="G68" s="151"/>
      <c r="H68" s="159"/>
      <c r="I68" s="153"/>
      <c r="J68" s="154"/>
      <c r="K68" s="155"/>
      <c r="L68" s="160"/>
    </row>
    <row r="69" spans="1:12" ht="12.75" hidden="1" customHeight="1" x14ac:dyDescent="0.25">
      <c r="A69" s="138">
        <f>A67+1</f>
        <v>46392</v>
      </c>
      <c r="B69" s="128" t="str">
        <f>CONCATENATE("NZS.D.",A69)</f>
        <v>NZS.D.46392</v>
      </c>
      <c r="C69" s="139"/>
      <c r="D69" s="140" t="s">
        <v>62</v>
      </c>
      <c r="E69" s="141"/>
      <c r="F69" s="142"/>
      <c r="G69" s="143">
        <f>E69+F69</f>
        <v>0</v>
      </c>
      <c r="H69" s="134"/>
      <c r="I69" s="145">
        <f>E69*H69</f>
        <v>0</v>
      </c>
      <c r="J69" s="146">
        <f>F69*H69</f>
        <v>0</v>
      </c>
      <c r="K69" s="147">
        <f>I69+J69</f>
        <v>0</v>
      </c>
      <c r="L69" s="87">
        <f>COUNTIF(H69,"&gt;0")</f>
        <v>0</v>
      </c>
    </row>
    <row r="70" spans="1:12" ht="12.75" hidden="1" customHeight="1" x14ac:dyDescent="0.25">
      <c r="A70" s="161"/>
      <c r="B70" s="128" t="s">
        <v>63</v>
      </c>
      <c r="C70" s="148"/>
      <c r="D70" s="130"/>
      <c r="E70" s="149"/>
      <c r="F70" s="150"/>
      <c r="G70" s="151"/>
      <c r="H70" s="159"/>
      <c r="I70" s="153"/>
      <c r="J70" s="154"/>
      <c r="K70" s="155"/>
      <c r="L70" s="160"/>
    </row>
    <row r="71" spans="1:12" ht="12.75" hidden="1" customHeight="1" x14ac:dyDescent="0.25">
      <c r="A71" s="138">
        <f>A69+1</f>
        <v>46393</v>
      </c>
      <c r="B71" s="128" t="str">
        <f>CONCATENATE("NZS.D.",A71)</f>
        <v>NZS.D.46393</v>
      </c>
      <c r="C71" s="139"/>
      <c r="D71" s="140" t="s">
        <v>62</v>
      </c>
      <c r="E71" s="141"/>
      <c r="F71" s="142"/>
      <c r="G71" s="143">
        <f>E71+F71</f>
        <v>0</v>
      </c>
      <c r="H71" s="134"/>
      <c r="I71" s="145">
        <f>E71*H71</f>
        <v>0</v>
      </c>
      <c r="J71" s="146">
        <f>F71*H71</f>
        <v>0</v>
      </c>
      <c r="K71" s="147">
        <f>I71+J71</f>
        <v>0</v>
      </c>
      <c r="L71" s="87">
        <f>COUNTIF(H71,"&gt;0")</f>
        <v>0</v>
      </c>
    </row>
    <row r="72" spans="1:12" ht="12.75" hidden="1" customHeight="1" x14ac:dyDescent="0.25">
      <c r="A72" s="161"/>
      <c r="B72" s="128" t="s">
        <v>63</v>
      </c>
      <c r="C72" s="148"/>
      <c r="D72" s="130"/>
      <c r="E72" s="149"/>
      <c r="F72" s="150"/>
      <c r="G72" s="151"/>
      <c r="H72" s="159"/>
      <c r="I72" s="153"/>
      <c r="J72" s="154"/>
      <c r="K72" s="155"/>
      <c r="L72" s="160"/>
    </row>
    <row r="73" spans="1:12" hidden="1" x14ac:dyDescent="0.25">
      <c r="A73" s="138">
        <f>A71+1</f>
        <v>46394</v>
      </c>
      <c r="B73" s="128" t="str">
        <f>CONCATENATE("NZS.D.",A73)</f>
        <v>NZS.D.46394</v>
      </c>
      <c r="C73" s="162"/>
      <c r="D73" s="140" t="s">
        <v>62</v>
      </c>
      <c r="E73" s="141"/>
      <c r="F73" s="142"/>
      <c r="G73" s="143">
        <f>E73+F73</f>
        <v>0</v>
      </c>
      <c r="H73" s="134"/>
      <c r="I73" s="145">
        <f>E73*H73</f>
        <v>0</v>
      </c>
      <c r="J73" s="146">
        <f>F73*H73</f>
        <v>0</v>
      </c>
      <c r="K73" s="147">
        <f>I73+J73</f>
        <v>0</v>
      </c>
      <c r="L73" s="87">
        <f>COUNTIF(H73,"&gt;0")</f>
        <v>0</v>
      </c>
    </row>
    <row r="74" spans="1:12" ht="12.75" hidden="1" customHeight="1" x14ac:dyDescent="0.25">
      <c r="A74" s="161"/>
      <c r="B74" s="128" t="s">
        <v>63</v>
      </c>
      <c r="C74" s="148"/>
      <c r="D74" s="130"/>
      <c r="E74" s="149"/>
      <c r="F74" s="150"/>
      <c r="G74" s="151"/>
      <c r="H74" s="159"/>
      <c r="I74" s="153"/>
      <c r="J74" s="154"/>
      <c r="K74" s="155"/>
      <c r="L74" s="160"/>
    </row>
    <row r="75" spans="1:12" hidden="1" x14ac:dyDescent="0.25">
      <c r="A75" s="138">
        <f>A73+1</f>
        <v>46395</v>
      </c>
      <c r="B75" s="128" t="str">
        <f>CONCATENATE("NZS.D.",A75)</f>
        <v>NZS.D.46395</v>
      </c>
      <c r="C75" s="139"/>
      <c r="D75" s="140" t="s">
        <v>62</v>
      </c>
      <c r="E75" s="141"/>
      <c r="F75" s="142"/>
      <c r="G75" s="143">
        <f>E75+F75</f>
        <v>0</v>
      </c>
      <c r="H75" s="134"/>
      <c r="I75" s="145">
        <f>E75*H75</f>
        <v>0</v>
      </c>
      <c r="J75" s="146">
        <f>F75*H75</f>
        <v>0</v>
      </c>
      <c r="K75" s="147">
        <f>I75+J75</f>
        <v>0</v>
      </c>
      <c r="L75" s="87">
        <f>COUNTIF(H75,"&gt;0")</f>
        <v>0</v>
      </c>
    </row>
    <row r="76" spans="1:12" ht="12.75" hidden="1" customHeight="1" x14ac:dyDescent="0.25">
      <c r="A76" s="161"/>
      <c r="B76" s="128" t="s">
        <v>63</v>
      </c>
      <c r="C76" s="148"/>
      <c r="D76" s="130"/>
      <c r="E76" s="149"/>
      <c r="F76" s="150"/>
      <c r="G76" s="151"/>
      <c r="H76" s="159"/>
      <c r="I76" s="153"/>
      <c r="J76" s="154"/>
      <c r="K76" s="155"/>
      <c r="L76" s="160"/>
    </row>
    <row r="77" spans="1:12" hidden="1" x14ac:dyDescent="0.25">
      <c r="A77" s="138">
        <f>A75+1</f>
        <v>46396</v>
      </c>
      <c r="B77" s="128" t="str">
        <f>CONCATENATE("NZS.D.",A77)</f>
        <v>NZS.D.46396</v>
      </c>
      <c r="C77" s="139"/>
      <c r="D77" s="140" t="s">
        <v>62</v>
      </c>
      <c r="E77" s="141"/>
      <c r="F77" s="142"/>
      <c r="G77" s="143">
        <f>E77+F77</f>
        <v>0</v>
      </c>
      <c r="H77" s="134"/>
      <c r="I77" s="145">
        <f>E77*H77</f>
        <v>0</v>
      </c>
      <c r="J77" s="146">
        <f>F77*H77</f>
        <v>0</v>
      </c>
      <c r="K77" s="147">
        <f>I77+J77</f>
        <v>0</v>
      </c>
      <c r="L77" s="87">
        <f>COUNTIF(H77,"&gt;0")</f>
        <v>0</v>
      </c>
    </row>
    <row r="78" spans="1:12" ht="12.75" hidden="1" customHeight="1" x14ac:dyDescent="0.25">
      <c r="A78" s="161"/>
      <c r="B78" s="128" t="s">
        <v>63</v>
      </c>
      <c r="C78" s="148"/>
      <c r="D78" s="130"/>
      <c r="E78" s="149"/>
      <c r="F78" s="150"/>
      <c r="G78" s="151"/>
      <c r="H78" s="159"/>
      <c r="I78" s="153"/>
      <c r="J78" s="154"/>
      <c r="K78" s="155"/>
      <c r="L78" s="160"/>
    </row>
    <row r="79" spans="1:12" hidden="1" x14ac:dyDescent="0.25">
      <c r="A79" s="138">
        <f>A77+1</f>
        <v>46397</v>
      </c>
      <c r="B79" s="128" t="str">
        <f>CONCATENATE("NZS.D.",A79)</f>
        <v>NZS.D.46397</v>
      </c>
      <c r="C79" s="139"/>
      <c r="D79" s="140" t="s">
        <v>62</v>
      </c>
      <c r="E79" s="141"/>
      <c r="F79" s="142"/>
      <c r="G79" s="143">
        <f>E79+F79</f>
        <v>0</v>
      </c>
      <c r="H79" s="134"/>
      <c r="I79" s="145">
        <f>E79*H79</f>
        <v>0</v>
      </c>
      <c r="J79" s="146">
        <f>F79*H79</f>
        <v>0</v>
      </c>
      <c r="K79" s="147">
        <f>I79+J79</f>
        <v>0</v>
      </c>
      <c r="L79" s="87">
        <f>COUNTIF(H79,"&gt;0")</f>
        <v>0</v>
      </c>
    </row>
    <row r="80" spans="1:12" ht="12.75" hidden="1" customHeight="1" x14ac:dyDescent="0.25">
      <c r="A80" s="161"/>
      <c r="B80" s="128" t="s">
        <v>63</v>
      </c>
      <c r="C80" s="148"/>
      <c r="D80" s="130"/>
      <c r="E80" s="149"/>
      <c r="F80" s="150"/>
      <c r="G80" s="151"/>
      <c r="H80" s="159"/>
      <c r="I80" s="153"/>
      <c r="J80" s="154"/>
      <c r="K80" s="155"/>
      <c r="L80" s="160"/>
    </row>
    <row r="81" spans="1:12" ht="12.75" hidden="1" customHeight="1" x14ac:dyDescent="0.25">
      <c r="A81" s="138">
        <f>A79+1</f>
        <v>46398</v>
      </c>
      <c r="B81" s="128" t="str">
        <f>CONCATENATE("NZS.D.",A81)</f>
        <v>NZS.D.46398</v>
      </c>
      <c r="C81" s="139"/>
      <c r="D81" s="140" t="s">
        <v>62</v>
      </c>
      <c r="E81" s="163"/>
      <c r="F81" s="132"/>
      <c r="G81" s="133">
        <f>E81+F81</f>
        <v>0</v>
      </c>
      <c r="H81" s="134"/>
      <c r="I81" s="135">
        <f>E81*H81</f>
        <v>0</v>
      </c>
      <c r="J81" s="136">
        <f>F81*H81</f>
        <v>0</v>
      </c>
      <c r="K81" s="137">
        <f>I81+J81</f>
        <v>0</v>
      </c>
      <c r="L81" s="87">
        <f>COUNTIF(H81,"&gt;0")</f>
        <v>0</v>
      </c>
    </row>
    <row r="82" spans="1:12" ht="12.75" hidden="1" customHeight="1" x14ac:dyDescent="0.25">
      <c r="A82" s="161"/>
      <c r="B82" s="128" t="s">
        <v>63</v>
      </c>
      <c r="C82" s="148"/>
      <c r="D82" s="130"/>
      <c r="E82" s="164"/>
      <c r="F82" s="165"/>
      <c r="G82" s="165"/>
      <c r="H82" s="159"/>
      <c r="I82" s="166"/>
      <c r="J82" s="136"/>
      <c r="K82" s="167"/>
      <c r="L82" s="160"/>
    </row>
    <row r="83" spans="1:12" ht="12.75" hidden="1" customHeight="1" x14ac:dyDescent="0.25">
      <c r="A83" s="138">
        <f>A81+1</f>
        <v>46399</v>
      </c>
      <c r="B83" s="128" t="str">
        <f>CONCATENATE("NZS.D.",A83)</f>
        <v>NZS.D.46399</v>
      </c>
      <c r="C83" s="139"/>
      <c r="D83" s="140" t="s">
        <v>62</v>
      </c>
      <c r="E83" s="163"/>
      <c r="F83" s="132"/>
      <c r="G83" s="133">
        <f>E83+F83</f>
        <v>0</v>
      </c>
      <c r="H83" s="134"/>
      <c r="I83" s="135">
        <f>E83*H83</f>
        <v>0</v>
      </c>
      <c r="J83" s="136">
        <f>F83*H83</f>
        <v>0</v>
      </c>
      <c r="K83" s="137">
        <f>I83+J83</f>
        <v>0</v>
      </c>
      <c r="L83" s="87">
        <f>COUNTIF(H83,"&gt;0")</f>
        <v>0</v>
      </c>
    </row>
    <row r="84" spans="1:12" ht="12.75" hidden="1" customHeight="1" x14ac:dyDescent="0.25">
      <c r="A84" s="161"/>
      <c r="B84" s="128" t="s">
        <v>63</v>
      </c>
      <c r="C84" s="148"/>
      <c r="D84" s="130"/>
      <c r="E84" s="164"/>
      <c r="F84" s="165"/>
      <c r="G84" s="165"/>
      <c r="H84" s="159"/>
      <c r="I84" s="166"/>
      <c r="J84" s="136"/>
      <c r="K84" s="167"/>
      <c r="L84" s="160"/>
    </row>
    <row r="85" spans="1:12" ht="12.75" hidden="1" customHeight="1" x14ac:dyDescent="0.25">
      <c r="A85" s="138">
        <f>A83+1</f>
        <v>46400</v>
      </c>
      <c r="B85" s="128" t="str">
        <f>CONCATENATE("NZS.D.",A85)</f>
        <v>NZS.D.46400</v>
      </c>
      <c r="C85" s="139"/>
      <c r="D85" s="140" t="s">
        <v>62</v>
      </c>
      <c r="E85" s="163"/>
      <c r="F85" s="132"/>
      <c r="G85" s="133">
        <f>E85+F85</f>
        <v>0</v>
      </c>
      <c r="H85" s="134"/>
      <c r="I85" s="135">
        <f>E85*H85</f>
        <v>0</v>
      </c>
      <c r="J85" s="136">
        <f>F85*H85</f>
        <v>0</v>
      </c>
      <c r="K85" s="137">
        <f>I85+J85</f>
        <v>0</v>
      </c>
      <c r="L85" s="87">
        <f>COUNTIF(H85,"&gt;0")</f>
        <v>0</v>
      </c>
    </row>
    <row r="86" spans="1:12" ht="12.75" hidden="1" customHeight="1" x14ac:dyDescent="0.25">
      <c r="A86" s="161"/>
      <c r="B86" s="128" t="s">
        <v>63</v>
      </c>
      <c r="C86" s="148"/>
      <c r="D86" s="130"/>
      <c r="E86" s="164"/>
      <c r="F86" s="165"/>
      <c r="G86" s="165"/>
      <c r="H86" s="159"/>
      <c r="I86" s="166"/>
      <c r="J86" s="136"/>
      <c r="K86" s="167"/>
      <c r="L86" s="160"/>
    </row>
    <row r="87" spans="1:12" ht="12.75" hidden="1" customHeight="1" x14ac:dyDescent="0.25">
      <c r="A87" s="138">
        <f>A85+1</f>
        <v>46401</v>
      </c>
      <c r="B87" s="128" t="str">
        <f>CONCATENATE("NZS.D.",A87)</f>
        <v>NZS.D.46401</v>
      </c>
      <c r="C87" s="139"/>
      <c r="D87" s="140" t="s">
        <v>62</v>
      </c>
      <c r="E87" s="163"/>
      <c r="F87" s="132"/>
      <c r="G87" s="133">
        <f>E87+F87</f>
        <v>0</v>
      </c>
      <c r="H87" s="134"/>
      <c r="I87" s="135">
        <f>E87*H87</f>
        <v>0</v>
      </c>
      <c r="J87" s="136">
        <f>F87*H87</f>
        <v>0</v>
      </c>
      <c r="K87" s="137">
        <f>I87+J87</f>
        <v>0</v>
      </c>
      <c r="L87" s="87">
        <f>COUNTIF(H87,"&gt;0")</f>
        <v>0</v>
      </c>
    </row>
    <row r="88" spans="1:12" ht="12.75" hidden="1" customHeight="1" x14ac:dyDescent="0.25">
      <c r="A88" s="161"/>
      <c r="B88" s="128" t="s">
        <v>63</v>
      </c>
      <c r="C88" s="148"/>
      <c r="D88" s="130"/>
      <c r="E88" s="164"/>
      <c r="F88" s="165"/>
      <c r="G88" s="165"/>
      <c r="H88" s="159"/>
      <c r="I88" s="166"/>
      <c r="J88" s="136"/>
      <c r="K88" s="167"/>
      <c r="L88" s="160"/>
    </row>
    <row r="89" spans="1:12" ht="12.75" hidden="1" customHeight="1" x14ac:dyDescent="0.25">
      <c r="A89" s="138">
        <f>A87+1</f>
        <v>46402</v>
      </c>
      <c r="B89" s="128" t="str">
        <f>CONCATENATE("NZS.D.",A89)</f>
        <v>NZS.D.46402</v>
      </c>
      <c r="C89" s="139"/>
      <c r="D89" s="140" t="s">
        <v>62</v>
      </c>
      <c r="E89" s="163"/>
      <c r="F89" s="132"/>
      <c r="G89" s="133">
        <f>E89+F89</f>
        <v>0</v>
      </c>
      <c r="H89" s="134"/>
      <c r="I89" s="135">
        <f>E89*H89</f>
        <v>0</v>
      </c>
      <c r="J89" s="136">
        <f>F89*H89</f>
        <v>0</v>
      </c>
      <c r="K89" s="137">
        <f>I89+J89</f>
        <v>0</v>
      </c>
      <c r="L89" s="87">
        <f>COUNTIF(H89,"&gt;0")</f>
        <v>0</v>
      </c>
    </row>
    <row r="90" spans="1:12" ht="12.75" hidden="1" customHeight="1" x14ac:dyDescent="0.25">
      <c r="A90" s="161"/>
      <c r="B90" s="128" t="s">
        <v>63</v>
      </c>
      <c r="C90" s="148"/>
      <c r="D90" s="130"/>
      <c r="E90" s="164"/>
      <c r="F90" s="165"/>
      <c r="G90" s="165"/>
      <c r="H90" s="159"/>
      <c r="I90" s="166"/>
      <c r="J90" s="136"/>
      <c r="K90" s="167"/>
      <c r="L90" s="160"/>
    </row>
    <row r="91" spans="1:12" ht="12.75" hidden="1" customHeight="1" x14ac:dyDescent="0.25">
      <c r="A91" s="138">
        <f>A89+1</f>
        <v>46403</v>
      </c>
      <c r="B91" s="128" t="str">
        <f>CONCATENATE("NZS.D.",A91)</f>
        <v>NZS.D.46403</v>
      </c>
      <c r="C91" s="139"/>
      <c r="D91" s="140" t="s">
        <v>62</v>
      </c>
      <c r="E91" s="163"/>
      <c r="F91" s="132"/>
      <c r="G91" s="133">
        <f>E91+F91</f>
        <v>0</v>
      </c>
      <c r="H91" s="134"/>
      <c r="I91" s="135">
        <f>E91*H91</f>
        <v>0</v>
      </c>
      <c r="J91" s="136">
        <f>F91*H91</f>
        <v>0</v>
      </c>
      <c r="K91" s="137">
        <f>I91+J91</f>
        <v>0</v>
      </c>
      <c r="L91" s="87">
        <f>COUNTIF(H91,"&gt;0")</f>
        <v>0</v>
      </c>
    </row>
    <row r="92" spans="1:12" ht="12.75" hidden="1" customHeight="1" x14ac:dyDescent="0.25">
      <c r="A92" s="161"/>
      <c r="B92" s="128" t="s">
        <v>63</v>
      </c>
      <c r="C92" s="148"/>
      <c r="D92" s="130"/>
      <c r="E92" s="164"/>
      <c r="F92" s="165"/>
      <c r="G92" s="165"/>
      <c r="H92" s="159"/>
      <c r="I92" s="166"/>
      <c r="J92" s="136"/>
      <c r="K92" s="167"/>
      <c r="L92" s="160"/>
    </row>
    <row r="93" spans="1:12" ht="12.75" hidden="1" customHeight="1" x14ac:dyDescent="0.25">
      <c r="A93" s="138">
        <f>A91+1</f>
        <v>46404</v>
      </c>
      <c r="B93" s="128" t="str">
        <f>CONCATENATE("NZS.D.",A93)</f>
        <v>NZS.D.46404</v>
      </c>
      <c r="C93" s="139"/>
      <c r="D93" s="140" t="s">
        <v>62</v>
      </c>
      <c r="E93" s="163"/>
      <c r="F93" s="132"/>
      <c r="G93" s="133">
        <f>E93+F93</f>
        <v>0</v>
      </c>
      <c r="H93" s="134"/>
      <c r="I93" s="135">
        <f>E93*H93</f>
        <v>0</v>
      </c>
      <c r="J93" s="136">
        <f>F93*H93</f>
        <v>0</v>
      </c>
      <c r="K93" s="137">
        <f>I93+J93</f>
        <v>0</v>
      </c>
      <c r="L93" s="87">
        <f>COUNTIF(H93,"&gt;0")</f>
        <v>0</v>
      </c>
    </row>
    <row r="94" spans="1:12" ht="12.75" hidden="1" customHeight="1" x14ac:dyDescent="0.25">
      <c r="A94" s="161"/>
      <c r="B94" s="128" t="s">
        <v>63</v>
      </c>
      <c r="C94" s="148"/>
      <c r="D94" s="130"/>
      <c r="E94" s="164"/>
      <c r="F94" s="165"/>
      <c r="G94" s="165"/>
      <c r="H94" s="159"/>
      <c r="I94" s="166"/>
      <c r="J94" s="136"/>
      <c r="K94" s="167"/>
      <c r="L94" s="160"/>
    </row>
    <row r="95" spans="1:12" ht="12.75" hidden="1" customHeight="1" x14ac:dyDescent="0.25">
      <c r="A95" s="138">
        <f>A93+1</f>
        <v>46405</v>
      </c>
      <c r="B95" s="128" t="str">
        <f>CONCATENATE("NZS.D.",A95)</f>
        <v>NZS.D.46405</v>
      </c>
      <c r="C95" s="139"/>
      <c r="D95" s="140" t="s">
        <v>62</v>
      </c>
      <c r="E95" s="163"/>
      <c r="F95" s="132"/>
      <c r="G95" s="133">
        <f>E95+F95</f>
        <v>0</v>
      </c>
      <c r="H95" s="134"/>
      <c r="I95" s="135">
        <f>E95*H95</f>
        <v>0</v>
      </c>
      <c r="J95" s="136">
        <f>F95*H95</f>
        <v>0</v>
      </c>
      <c r="K95" s="137">
        <f>I95+J95</f>
        <v>0</v>
      </c>
      <c r="L95" s="87">
        <f>COUNTIF(H95,"&gt;0")</f>
        <v>0</v>
      </c>
    </row>
    <row r="96" spans="1:12" ht="12.75" hidden="1" customHeight="1" x14ac:dyDescent="0.25">
      <c r="A96" s="161"/>
      <c r="B96" s="128" t="s">
        <v>63</v>
      </c>
      <c r="C96" s="148"/>
      <c r="D96" s="130"/>
      <c r="E96" s="164"/>
      <c r="F96" s="165"/>
      <c r="G96" s="165"/>
      <c r="H96" s="159"/>
      <c r="I96" s="166"/>
      <c r="J96" s="136"/>
      <c r="K96" s="167"/>
      <c r="L96" s="160"/>
    </row>
    <row r="97" spans="1:12" ht="12.75" hidden="1" customHeight="1" x14ac:dyDescent="0.25">
      <c r="A97" s="138">
        <f>A95+1</f>
        <v>46406</v>
      </c>
      <c r="B97" s="128" t="str">
        <f>CONCATENATE("NZS.D.",A97)</f>
        <v>NZS.D.46406</v>
      </c>
      <c r="C97" s="139"/>
      <c r="D97" s="140" t="s">
        <v>62</v>
      </c>
      <c r="E97" s="163"/>
      <c r="F97" s="132"/>
      <c r="G97" s="133">
        <f>E97+F97</f>
        <v>0</v>
      </c>
      <c r="H97" s="134"/>
      <c r="I97" s="135">
        <f>E97*H97</f>
        <v>0</v>
      </c>
      <c r="J97" s="136">
        <f>F97*H97</f>
        <v>0</v>
      </c>
      <c r="K97" s="137">
        <f>I97+J97</f>
        <v>0</v>
      </c>
      <c r="L97" s="87">
        <f>COUNTIF(H97,"&gt;0")</f>
        <v>0</v>
      </c>
    </row>
    <row r="98" spans="1:12" ht="12.75" hidden="1" customHeight="1" x14ac:dyDescent="0.25">
      <c r="A98" s="161"/>
      <c r="B98" s="128" t="s">
        <v>63</v>
      </c>
      <c r="C98" s="148"/>
      <c r="D98" s="130"/>
      <c r="E98" s="168"/>
      <c r="F98" s="169"/>
      <c r="G98" s="169"/>
      <c r="H98" s="170"/>
      <c r="I98" s="171"/>
      <c r="J98" s="136"/>
      <c r="K98" s="172"/>
      <c r="L98" s="160"/>
    </row>
    <row r="99" spans="1:12" ht="12.75" customHeight="1" thickBot="1" x14ac:dyDescent="0.3">
      <c r="A99" s="173"/>
      <c r="B99" s="174"/>
      <c r="C99" s="175"/>
      <c r="D99" s="176"/>
      <c r="E99" s="177"/>
      <c r="F99" s="177"/>
      <c r="G99" s="177"/>
      <c r="H99" s="178"/>
      <c r="I99" s="179"/>
      <c r="J99" s="179"/>
      <c r="K99" s="180"/>
      <c r="L99" s="160">
        <v>1</v>
      </c>
    </row>
    <row r="100" spans="1:12" ht="12.75" customHeight="1" thickBot="1" x14ac:dyDescent="0.3">
      <c r="A100" s="106" t="s">
        <v>58</v>
      </c>
      <c r="B100" s="107" t="s">
        <v>66</v>
      </c>
      <c r="C100" s="108" t="s">
        <v>67</v>
      </c>
      <c r="D100" s="112" t="s">
        <v>61</v>
      </c>
      <c r="E100" s="110"/>
      <c r="F100" s="110"/>
      <c r="G100" s="111"/>
      <c r="H100" s="112"/>
      <c r="I100" s="113">
        <f>SUBTOTAL(9,I101:I131)</f>
        <v>0</v>
      </c>
      <c r="J100" s="114">
        <f>SUBTOTAL(9,J101:J131)</f>
        <v>0</v>
      </c>
      <c r="K100" s="115">
        <f>SUBTOTAL(9,K101:K131)</f>
        <v>0</v>
      </c>
      <c r="L100" s="160">
        <v>1</v>
      </c>
    </row>
    <row r="101" spans="1:12" ht="12.75" customHeight="1" x14ac:dyDescent="0.25">
      <c r="A101" s="116">
        <v>201</v>
      </c>
      <c r="B101" s="128" t="str">
        <f>CONCATENATE("NZS.D.",A101)</f>
        <v>NZS.D.201</v>
      </c>
      <c r="C101" s="139" t="s">
        <v>158</v>
      </c>
      <c r="D101" s="181" t="s">
        <v>64</v>
      </c>
      <c r="E101" s="243"/>
      <c r="F101" s="142"/>
      <c r="G101" s="143">
        <f>E101+F101</f>
        <v>0</v>
      </c>
      <c r="H101" s="144">
        <v>680</v>
      </c>
      <c r="I101" s="124">
        <f>E101*H101</f>
        <v>0</v>
      </c>
      <c r="J101" s="125">
        <f>F101*H101</f>
        <v>0</v>
      </c>
      <c r="K101" s="126">
        <f>I101+J101</f>
        <v>0</v>
      </c>
      <c r="L101" s="87">
        <f>COUNTIF(H101,"&gt;0")</f>
        <v>1</v>
      </c>
    </row>
    <row r="102" spans="1:12" ht="12.75" hidden="1" customHeight="1" x14ac:dyDescent="0.25">
      <c r="A102" s="138"/>
      <c r="B102" s="128" t="s">
        <v>63</v>
      </c>
      <c r="C102" s="244" t="s">
        <v>159</v>
      </c>
      <c r="D102" s="181"/>
      <c r="E102" s="182"/>
      <c r="F102" s="150"/>
      <c r="G102" s="165"/>
      <c r="H102" s="159"/>
      <c r="I102" s="135"/>
      <c r="J102" s="136"/>
      <c r="K102" s="137"/>
      <c r="L102" s="87"/>
    </row>
    <row r="103" spans="1:12" x14ac:dyDescent="0.25">
      <c r="A103" s="138">
        <f>A101+1</f>
        <v>202</v>
      </c>
      <c r="B103" s="128" t="str">
        <f>CONCATENATE("NZS.D.",A103)</f>
        <v>NZS.D.202</v>
      </c>
      <c r="C103" s="139" t="s">
        <v>129</v>
      </c>
      <c r="D103" s="140" t="s">
        <v>70</v>
      </c>
      <c r="E103" s="141"/>
      <c r="F103" s="142"/>
      <c r="G103" s="183">
        <f>E103+F103</f>
        <v>0</v>
      </c>
      <c r="H103" s="144">
        <v>1</v>
      </c>
      <c r="I103" s="145">
        <f>E103*H103</f>
        <v>0</v>
      </c>
      <c r="J103" s="146">
        <f>F103*H103</f>
        <v>0</v>
      </c>
      <c r="K103" s="147">
        <f>I103+J103</f>
        <v>0</v>
      </c>
      <c r="L103" s="87">
        <f>COUNTIF(H103,"&gt;0")</f>
        <v>1</v>
      </c>
    </row>
    <row r="104" spans="1:12" ht="12.75" hidden="1" customHeight="1" x14ac:dyDescent="0.25">
      <c r="A104" s="158"/>
      <c r="B104" s="128" t="s">
        <v>63</v>
      </c>
      <c r="C104" s="129"/>
      <c r="D104" s="130"/>
      <c r="E104" s="149"/>
      <c r="F104" s="150"/>
      <c r="G104" s="151"/>
      <c r="H104" s="152"/>
      <c r="I104" s="153"/>
      <c r="J104" s="154"/>
      <c r="K104" s="155"/>
      <c r="L104" s="160"/>
    </row>
    <row r="105" spans="1:12" ht="12.75" customHeight="1" x14ac:dyDescent="0.25">
      <c r="A105" s="138">
        <f>A103+1</f>
        <v>203</v>
      </c>
      <c r="B105" s="128" t="str">
        <f>CONCATENATE("NZS.D.",A105)</f>
        <v>NZS.D.203</v>
      </c>
      <c r="C105" s="139" t="s">
        <v>92</v>
      </c>
      <c r="D105" s="140" t="s">
        <v>64</v>
      </c>
      <c r="E105" s="141"/>
      <c r="F105" s="142"/>
      <c r="G105" s="183">
        <f>E105+F105</f>
        <v>0</v>
      </c>
      <c r="H105" s="144">
        <v>5</v>
      </c>
      <c r="I105" s="145">
        <f>E105*H105</f>
        <v>0</v>
      </c>
      <c r="J105" s="146">
        <f>F105*H105</f>
        <v>0</v>
      </c>
      <c r="K105" s="147">
        <f>I105+J105</f>
        <v>0</v>
      </c>
      <c r="L105" s="87">
        <f>COUNTIF(H105,"&gt;0")</f>
        <v>1</v>
      </c>
    </row>
    <row r="106" spans="1:12" ht="12.75" hidden="1" customHeight="1" x14ac:dyDescent="0.25">
      <c r="A106" s="161"/>
      <c r="B106" s="128" t="s">
        <v>63</v>
      </c>
      <c r="C106" s="129" t="s">
        <v>146</v>
      </c>
      <c r="D106" s="130"/>
      <c r="E106" s="149"/>
      <c r="F106" s="150"/>
      <c r="G106" s="151"/>
      <c r="H106" s="152"/>
      <c r="I106" s="153"/>
      <c r="J106" s="154"/>
      <c r="K106" s="155"/>
      <c r="L106" s="160"/>
    </row>
    <row r="107" spans="1:12" ht="12.75" customHeight="1" x14ac:dyDescent="0.25">
      <c r="A107" s="138">
        <f>A105+1</f>
        <v>204</v>
      </c>
      <c r="B107" s="128" t="str">
        <f>CONCATENATE("NZS.D.",A107)</f>
        <v>NZS.D.204</v>
      </c>
      <c r="C107" s="139" t="s">
        <v>148</v>
      </c>
      <c r="D107" s="140" t="s">
        <v>64</v>
      </c>
      <c r="E107" s="141"/>
      <c r="F107" s="142"/>
      <c r="G107" s="183">
        <f>E107+F107</f>
        <v>0</v>
      </c>
      <c r="H107" s="144">
        <v>300</v>
      </c>
      <c r="I107" s="145">
        <f>E107*H107</f>
        <v>0</v>
      </c>
      <c r="J107" s="146">
        <f>F107*H107</f>
        <v>0</v>
      </c>
      <c r="K107" s="147">
        <f>I107+J107</f>
        <v>0</v>
      </c>
      <c r="L107" s="87">
        <f>COUNTIF(H107,"&gt;0")</f>
        <v>1</v>
      </c>
    </row>
    <row r="108" spans="1:12" ht="12.75" hidden="1" customHeight="1" x14ac:dyDescent="0.25">
      <c r="A108" s="158"/>
      <c r="B108" s="128" t="s">
        <v>63</v>
      </c>
      <c r="C108" s="129"/>
      <c r="D108" s="130"/>
      <c r="E108" s="149"/>
      <c r="F108" s="150"/>
      <c r="G108" s="151"/>
      <c r="H108" s="152"/>
      <c r="I108" s="153"/>
      <c r="J108" s="154"/>
      <c r="K108" s="155"/>
      <c r="L108" s="160"/>
    </row>
    <row r="109" spans="1:12" ht="12.75" customHeight="1" x14ac:dyDescent="0.25">
      <c r="A109" s="138">
        <f>A107+1</f>
        <v>205</v>
      </c>
      <c r="B109" s="128" t="str">
        <f>CONCATENATE("NZS.D.",A109)</f>
        <v>NZS.D.205</v>
      </c>
      <c r="C109" s="139" t="s">
        <v>69</v>
      </c>
      <c r="D109" s="140" t="s">
        <v>64</v>
      </c>
      <c r="E109" s="141"/>
      <c r="F109" s="142"/>
      <c r="G109" s="183">
        <f>E109+F109</f>
        <v>0</v>
      </c>
      <c r="H109" s="144">
        <v>500</v>
      </c>
      <c r="I109" s="145">
        <f>E109*H109</f>
        <v>0</v>
      </c>
      <c r="J109" s="146">
        <f>F109*H109</f>
        <v>0</v>
      </c>
      <c r="K109" s="147">
        <f>I109+J109</f>
        <v>0</v>
      </c>
      <c r="L109" s="87">
        <f>COUNTIF(H109,"&gt;0")</f>
        <v>1</v>
      </c>
    </row>
    <row r="110" spans="1:12" ht="12.75" hidden="1" customHeight="1" x14ac:dyDescent="0.25">
      <c r="A110" s="161"/>
      <c r="B110" s="128" t="s">
        <v>63</v>
      </c>
      <c r="C110" s="129" t="s">
        <v>147</v>
      </c>
      <c r="D110" s="130"/>
      <c r="E110" s="149"/>
      <c r="F110" s="150"/>
      <c r="G110" s="151"/>
      <c r="H110" s="152"/>
      <c r="I110" s="153"/>
      <c r="J110" s="154"/>
      <c r="K110" s="155"/>
      <c r="L110" s="160"/>
    </row>
    <row r="111" spans="1:12" ht="12.75" customHeight="1" x14ac:dyDescent="0.25">
      <c r="A111" s="138">
        <f>A109+1</f>
        <v>206</v>
      </c>
      <c r="B111" s="128" t="str">
        <f>CONCATENATE("NZS.D.",A111)</f>
        <v>NZS.D.206</v>
      </c>
      <c r="C111" s="139" t="s">
        <v>149</v>
      </c>
      <c r="D111" s="140" t="s">
        <v>64</v>
      </c>
      <c r="E111" s="141"/>
      <c r="F111" s="142"/>
      <c r="G111" s="183">
        <f>E111+F111</f>
        <v>0</v>
      </c>
      <c r="H111" s="144">
        <v>300</v>
      </c>
      <c r="I111" s="145">
        <f>E111*H111</f>
        <v>0</v>
      </c>
      <c r="J111" s="146">
        <f>F111*H111</f>
        <v>0</v>
      </c>
      <c r="K111" s="147">
        <f>I111+J111</f>
        <v>0</v>
      </c>
      <c r="L111" s="87">
        <f>COUNTIF(H111,"&gt;0")</f>
        <v>1</v>
      </c>
    </row>
    <row r="112" spans="1:12" ht="12.75" hidden="1" customHeight="1" x14ac:dyDescent="0.25">
      <c r="A112" s="158"/>
      <c r="B112" s="128" t="s">
        <v>63</v>
      </c>
      <c r="C112" s="129"/>
      <c r="D112" s="130"/>
      <c r="E112" s="149"/>
      <c r="F112" s="150"/>
      <c r="G112" s="151"/>
      <c r="H112" s="152"/>
      <c r="I112" s="153"/>
      <c r="J112" s="154"/>
      <c r="K112" s="155"/>
      <c r="L112" s="160"/>
    </row>
    <row r="113" spans="1:12" ht="12.75" customHeight="1" x14ac:dyDescent="0.25">
      <c r="A113" s="138">
        <f>A111+1</f>
        <v>207</v>
      </c>
      <c r="B113" s="128" t="str">
        <f>CONCATENATE("NZS.D.",A113)</f>
        <v>NZS.D.207</v>
      </c>
      <c r="C113" s="139" t="s">
        <v>127</v>
      </c>
      <c r="D113" s="140" t="s">
        <v>64</v>
      </c>
      <c r="E113" s="141"/>
      <c r="F113" s="142"/>
      <c r="G113" s="183">
        <f>E113+F113</f>
        <v>0</v>
      </c>
      <c r="H113" s="144">
        <v>50</v>
      </c>
      <c r="I113" s="145">
        <f>E113*H113</f>
        <v>0</v>
      </c>
      <c r="J113" s="146">
        <f>F113*H113</f>
        <v>0</v>
      </c>
      <c r="K113" s="147">
        <f>I113+J113</f>
        <v>0</v>
      </c>
      <c r="L113" s="87">
        <f>COUNTIF(H113,"&gt;0")</f>
        <v>1</v>
      </c>
    </row>
    <row r="114" spans="1:12" ht="12.75" hidden="1" customHeight="1" x14ac:dyDescent="0.25">
      <c r="A114" s="158"/>
      <c r="B114" s="128" t="s">
        <v>63</v>
      </c>
      <c r="C114" s="129"/>
      <c r="D114" s="130"/>
      <c r="E114" s="149"/>
      <c r="F114" s="150"/>
      <c r="G114" s="151"/>
      <c r="H114" s="152"/>
      <c r="I114" s="153"/>
      <c r="J114" s="154"/>
      <c r="K114" s="155"/>
      <c r="L114" s="160"/>
    </row>
    <row r="115" spans="1:12" ht="12.75" hidden="1" customHeight="1" x14ac:dyDescent="0.25">
      <c r="A115" s="138">
        <f>A113+1</f>
        <v>208</v>
      </c>
      <c r="B115" s="128" t="str">
        <f>CONCATENATE("NZS.D.",A115)</f>
        <v>NZS.D.208</v>
      </c>
      <c r="C115" s="139"/>
      <c r="D115" s="140" t="s">
        <v>62</v>
      </c>
      <c r="E115" s="141"/>
      <c r="F115" s="142"/>
      <c r="G115" s="183">
        <f>E115+F115</f>
        <v>0</v>
      </c>
      <c r="H115" s="144"/>
      <c r="I115" s="145">
        <f>E115*H115</f>
        <v>0</v>
      </c>
      <c r="J115" s="146">
        <f>F115*H115</f>
        <v>0</v>
      </c>
      <c r="K115" s="147">
        <f>I115+J115</f>
        <v>0</v>
      </c>
      <c r="L115" s="87">
        <f>COUNTIF(H115,"&gt;0")</f>
        <v>0</v>
      </c>
    </row>
    <row r="116" spans="1:12" ht="12.75" hidden="1" customHeight="1" x14ac:dyDescent="0.25">
      <c r="A116" s="158"/>
      <c r="B116" s="128" t="s">
        <v>63</v>
      </c>
      <c r="C116" s="129"/>
      <c r="D116" s="130"/>
      <c r="E116" s="149"/>
      <c r="F116" s="150"/>
      <c r="G116" s="151"/>
      <c r="H116" s="152"/>
      <c r="I116" s="153"/>
      <c r="J116" s="154"/>
      <c r="K116" s="155"/>
      <c r="L116" s="160"/>
    </row>
    <row r="117" spans="1:12" ht="12.75" hidden="1" customHeight="1" x14ac:dyDescent="0.25">
      <c r="A117" s="138">
        <f>A115+1</f>
        <v>209</v>
      </c>
      <c r="B117" s="128" t="str">
        <f>CONCATENATE("NZS.D.",A117)</f>
        <v>NZS.D.209</v>
      </c>
      <c r="C117" s="139"/>
      <c r="D117" s="140" t="s">
        <v>64</v>
      </c>
      <c r="E117" s="141"/>
      <c r="F117" s="142"/>
      <c r="G117" s="183">
        <f>E117+F117</f>
        <v>0</v>
      </c>
      <c r="H117" s="144"/>
      <c r="I117" s="145">
        <f>E117*H117</f>
        <v>0</v>
      </c>
      <c r="J117" s="146">
        <f>F117*H117</f>
        <v>0</v>
      </c>
      <c r="K117" s="147">
        <f>I117+J117</f>
        <v>0</v>
      </c>
      <c r="L117" s="87">
        <f>COUNTIF(H117,"&gt;0")</f>
        <v>0</v>
      </c>
    </row>
    <row r="118" spans="1:12" ht="12.75" hidden="1" customHeight="1" x14ac:dyDescent="0.25">
      <c r="A118" s="158"/>
      <c r="B118" s="128" t="s">
        <v>63</v>
      </c>
      <c r="C118" s="148"/>
      <c r="D118" s="130"/>
      <c r="E118" s="149"/>
      <c r="F118" s="150"/>
      <c r="G118" s="151"/>
      <c r="H118" s="159"/>
      <c r="I118" s="153"/>
      <c r="J118" s="154"/>
      <c r="K118" s="155"/>
      <c r="L118" s="160"/>
    </row>
    <row r="119" spans="1:12" ht="12.75" hidden="1" customHeight="1" x14ac:dyDescent="0.25">
      <c r="A119" s="138">
        <f>A117+1</f>
        <v>210</v>
      </c>
      <c r="B119" s="128" t="str">
        <f>CONCATENATE("NZS.D.",A119)</f>
        <v>NZS.D.210</v>
      </c>
      <c r="C119" s="162"/>
      <c r="D119" s="140" t="s">
        <v>62</v>
      </c>
      <c r="E119" s="141"/>
      <c r="F119" s="191"/>
      <c r="G119" s="183">
        <f>E119+F119</f>
        <v>0</v>
      </c>
      <c r="H119" s="134"/>
      <c r="I119" s="145">
        <f>E119*H119</f>
        <v>0</v>
      </c>
      <c r="J119" s="146">
        <f>F119*H119</f>
        <v>0</v>
      </c>
      <c r="K119" s="147">
        <f>I119+J119</f>
        <v>0</v>
      </c>
      <c r="L119" s="87">
        <f>COUNTIF(H119,"&gt;0")</f>
        <v>0</v>
      </c>
    </row>
    <row r="120" spans="1:12" ht="12.75" hidden="1" customHeight="1" x14ac:dyDescent="0.25">
      <c r="A120" s="158"/>
      <c r="B120" s="128" t="s">
        <v>63</v>
      </c>
      <c r="C120" s="156"/>
      <c r="D120" s="130"/>
      <c r="E120" s="149"/>
      <c r="F120" s="165"/>
      <c r="G120" s="151"/>
      <c r="H120" s="159"/>
      <c r="I120" s="153"/>
      <c r="J120" s="154"/>
      <c r="K120" s="155"/>
      <c r="L120" s="160"/>
    </row>
    <row r="121" spans="1:12" ht="12.75" hidden="1" customHeight="1" x14ac:dyDescent="0.25">
      <c r="A121" s="138">
        <f>A119+1</f>
        <v>211</v>
      </c>
      <c r="B121" s="128" t="str">
        <f>CONCATENATE("NZS.D.",A121)</f>
        <v>NZS.D.211</v>
      </c>
      <c r="C121" s="162"/>
      <c r="D121" s="140" t="s">
        <v>62</v>
      </c>
      <c r="E121" s="141"/>
      <c r="F121" s="191"/>
      <c r="G121" s="183">
        <f>E121+F121</f>
        <v>0</v>
      </c>
      <c r="H121" s="134"/>
      <c r="I121" s="145">
        <f>E121*H121</f>
        <v>0</v>
      </c>
      <c r="J121" s="146">
        <f>F121*H121</f>
        <v>0</v>
      </c>
      <c r="K121" s="147">
        <f>I121+J121</f>
        <v>0</v>
      </c>
      <c r="L121" s="87">
        <f>COUNTIF(H121,"&gt;0")</f>
        <v>0</v>
      </c>
    </row>
    <row r="122" spans="1:12" ht="12.75" hidden="1" customHeight="1" x14ac:dyDescent="0.25">
      <c r="A122" s="158"/>
      <c r="B122" s="128" t="s">
        <v>63</v>
      </c>
      <c r="C122" s="156"/>
      <c r="D122" s="130"/>
      <c r="E122" s="149"/>
      <c r="F122" s="165"/>
      <c r="G122" s="151"/>
      <c r="H122" s="159"/>
      <c r="I122" s="153"/>
      <c r="J122" s="154"/>
      <c r="K122" s="155"/>
      <c r="L122" s="160"/>
    </row>
    <row r="123" spans="1:12" ht="12.75" hidden="1" customHeight="1" x14ac:dyDescent="0.25">
      <c r="A123" s="138">
        <f>A121+1</f>
        <v>212</v>
      </c>
      <c r="B123" s="128" t="str">
        <f>CONCATENATE("NZS.D.",A123)</f>
        <v>NZS.D.212</v>
      </c>
      <c r="C123" s="162"/>
      <c r="D123" s="140" t="s">
        <v>62</v>
      </c>
      <c r="E123" s="141"/>
      <c r="F123" s="191"/>
      <c r="G123" s="183">
        <f>E123+F123</f>
        <v>0</v>
      </c>
      <c r="H123" s="134"/>
      <c r="I123" s="145">
        <f>E123*H123</f>
        <v>0</v>
      </c>
      <c r="J123" s="146">
        <f>F123*H123</f>
        <v>0</v>
      </c>
      <c r="K123" s="147">
        <f>I123+J123</f>
        <v>0</v>
      </c>
      <c r="L123" s="87">
        <f>COUNTIF(H123,"&gt;0")</f>
        <v>0</v>
      </c>
    </row>
    <row r="124" spans="1:12" ht="12.75" hidden="1" customHeight="1" x14ac:dyDescent="0.25">
      <c r="A124" s="158"/>
      <c r="B124" s="128" t="s">
        <v>63</v>
      </c>
      <c r="C124" s="156"/>
      <c r="D124" s="130"/>
      <c r="E124" s="149"/>
      <c r="F124" s="165"/>
      <c r="G124" s="151"/>
      <c r="H124" s="152"/>
      <c r="I124" s="153"/>
      <c r="J124" s="154"/>
      <c r="K124" s="155"/>
      <c r="L124" s="160"/>
    </row>
    <row r="125" spans="1:12" ht="12.75" hidden="1" customHeight="1" x14ac:dyDescent="0.25">
      <c r="A125" s="138">
        <f>A123+1</f>
        <v>213</v>
      </c>
      <c r="B125" s="128" t="str">
        <f>CONCATENATE("NZS.D.",A125)</f>
        <v>NZS.D.213</v>
      </c>
      <c r="C125" s="139"/>
      <c r="D125" s="140" t="s">
        <v>62</v>
      </c>
      <c r="E125" s="141"/>
      <c r="F125" s="142"/>
      <c r="G125" s="183">
        <f>E125+F125</f>
        <v>0</v>
      </c>
      <c r="H125" s="144"/>
      <c r="I125" s="145">
        <f>E125*H125</f>
        <v>0</v>
      </c>
      <c r="J125" s="146">
        <f>F125*H125</f>
        <v>0</v>
      </c>
      <c r="K125" s="147">
        <f>I125+J125</f>
        <v>0</v>
      </c>
      <c r="L125" s="87">
        <f>COUNTIF(H125,"&gt;0")</f>
        <v>0</v>
      </c>
    </row>
    <row r="126" spans="1:12" ht="12.75" hidden="1" customHeight="1" x14ac:dyDescent="0.25">
      <c r="A126" s="158"/>
      <c r="B126" s="128" t="s">
        <v>63</v>
      </c>
      <c r="C126" s="148"/>
      <c r="D126" s="130"/>
      <c r="E126" s="149"/>
      <c r="F126" s="150"/>
      <c r="G126" s="151"/>
      <c r="H126" s="152"/>
      <c r="I126" s="153"/>
      <c r="J126" s="154"/>
      <c r="K126" s="155"/>
      <c r="L126" s="160"/>
    </row>
    <row r="127" spans="1:12" ht="12.75" hidden="1" customHeight="1" x14ac:dyDescent="0.25">
      <c r="A127" s="138">
        <f>A125+1</f>
        <v>214</v>
      </c>
      <c r="B127" s="128" t="str">
        <f>CONCATENATE("NZS.D.",A127)</f>
        <v>NZS.D.214</v>
      </c>
      <c r="C127" s="139"/>
      <c r="D127" s="140" t="s">
        <v>62</v>
      </c>
      <c r="E127" s="141"/>
      <c r="F127" s="142"/>
      <c r="G127" s="183">
        <f>E127+F127</f>
        <v>0</v>
      </c>
      <c r="H127" s="144"/>
      <c r="I127" s="145">
        <f>E127*H127</f>
        <v>0</v>
      </c>
      <c r="J127" s="146">
        <f>F127*H127</f>
        <v>0</v>
      </c>
      <c r="K127" s="147">
        <f>I127+J127</f>
        <v>0</v>
      </c>
      <c r="L127" s="87">
        <f>COUNTIF(H127,"&gt;0")</f>
        <v>0</v>
      </c>
    </row>
    <row r="128" spans="1:12" ht="12.75" hidden="1" customHeight="1" x14ac:dyDescent="0.25">
      <c r="A128" s="158"/>
      <c r="B128" s="128" t="s">
        <v>63</v>
      </c>
      <c r="C128" s="148"/>
      <c r="D128" s="130"/>
      <c r="E128" s="149"/>
      <c r="F128" s="150"/>
      <c r="G128" s="151"/>
      <c r="H128" s="152"/>
      <c r="I128" s="153"/>
      <c r="J128" s="154"/>
      <c r="K128" s="155"/>
      <c r="L128" s="160"/>
    </row>
    <row r="129" spans="1:12" ht="12.75" hidden="1" customHeight="1" x14ac:dyDescent="0.25">
      <c r="A129" s="138">
        <f>A127+1</f>
        <v>215</v>
      </c>
      <c r="B129" s="128" t="str">
        <f>CONCATENATE("NZS.D.",A129)</f>
        <v>NZS.D.215</v>
      </c>
      <c r="C129" s="184"/>
      <c r="D129" s="140" t="s">
        <v>62</v>
      </c>
      <c r="E129" s="141"/>
      <c r="F129" s="132"/>
      <c r="G129" s="133">
        <f>E129+F129</f>
        <v>0</v>
      </c>
      <c r="H129" s="144"/>
      <c r="I129" s="135">
        <f>E129*H129</f>
        <v>0</v>
      </c>
      <c r="J129" s="136">
        <f>F129*H129</f>
        <v>0</v>
      </c>
      <c r="K129" s="137">
        <f>I129+J129</f>
        <v>0</v>
      </c>
      <c r="L129" s="87">
        <f>COUNTIF(H129,"&gt;0")</f>
        <v>0</v>
      </c>
    </row>
    <row r="130" spans="1:12" ht="12.75" hidden="1" customHeight="1" x14ac:dyDescent="0.25">
      <c r="A130" s="138"/>
      <c r="B130" s="128" t="s">
        <v>63</v>
      </c>
      <c r="C130" s="148"/>
      <c r="D130" s="130"/>
      <c r="E130" s="149"/>
      <c r="F130" s="132"/>
      <c r="G130" s="133"/>
      <c r="H130" s="152"/>
      <c r="I130" s="135"/>
      <c r="J130" s="136"/>
      <c r="K130" s="137"/>
      <c r="L130" s="87"/>
    </row>
    <row r="131" spans="1:12" ht="12.75" hidden="1" customHeight="1" x14ac:dyDescent="0.25">
      <c r="A131" s="138">
        <f>A129+1</f>
        <v>216</v>
      </c>
      <c r="B131" s="128" t="str">
        <f>CONCATENATE("NZS.D.",A131)</f>
        <v>NZS.D.216</v>
      </c>
      <c r="C131" s="184"/>
      <c r="D131" s="140" t="s">
        <v>62</v>
      </c>
      <c r="E131" s="141"/>
      <c r="F131" s="185"/>
      <c r="G131" s="186">
        <f>E131+F131</f>
        <v>0</v>
      </c>
      <c r="H131" s="187"/>
      <c r="I131" s="188">
        <f>E131*H131</f>
        <v>0</v>
      </c>
      <c r="J131" s="189">
        <f>F131*H131</f>
        <v>0</v>
      </c>
      <c r="K131" s="190">
        <f>I131+J131</f>
        <v>0</v>
      </c>
      <c r="L131" s="87">
        <f>COUNTIF(H131,"&gt;0")</f>
        <v>0</v>
      </c>
    </row>
    <row r="132" spans="1:12" ht="12.75" hidden="1" customHeight="1" x14ac:dyDescent="0.25">
      <c r="A132" s="138"/>
      <c r="B132" s="128" t="s">
        <v>63</v>
      </c>
      <c r="C132" s="162"/>
      <c r="D132" s="130"/>
      <c r="E132" s="149"/>
      <c r="F132" s="191"/>
      <c r="G132" s="133"/>
      <c r="H132" s="192"/>
      <c r="I132" s="135"/>
      <c r="J132" s="136"/>
      <c r="K132" s="137"/>
      <c r="L132" s="87">
        <f>COUNTIF(H132,"&gt;0")</f>
        <v>0</v>
      </c>
    </row>
    <row r="133" spans="1:12" ht="12.75" customHeight="1" thickBot="1" x14ac:dyDescent="0.3">
      <c r="A133" s="173"/>
      <c r="B133" s="174"/>
      <c r="C133" s="175"/>
      <c r="D133" s="176"/>
      <c r="E133" s="177"/>
      <c r="F133" s="177"/>
      <c r="G133" s="177"/>
      <c r="H133" s="178"/>
      <c r="I133" s="179"/>
      <c r="J133" s="179"/>
      <c r="K133" s="180"/>
      <c r="L133" s="160">
        <v>1</v>
      </c>
    </row>
    <row r="134" spans="1:12" ht="12.75" customHeight="1" thickBot="1" x14ac:dyDescent="0.3">
      <c r="A134" s="106" t="s">
        <v>58</v>
      </c>
      <c r="B134" s="107" t="s">
        <v>71</v>
      </c>
      <c r="C134" s="108" t="s">
        <v>72</v>
      </c>
      <c r="D134" s="112" t="s">
        <v>61</v>
      </c>
      <c r="E134" s="110"/>
      <c r="F134" s="110"/>
      <c r="G134" s="111"/>
      <c r="H134" s="112"/>
      <c r="I134" s="113">
        <f>SUM(I135:I145)</f>
        <v>0</v>
      </c>
      <c r="J134" s="114">
        <f>SUM(J135:J145)</f>
        <v>0</v>
      </c>
      <c r="K134" s="115">
        <f>SUM(K135:K145)</f>
        <v>0</v>
      </c>
      <c r="L134" s="160">
        <v>1</v>
      </c>
    </row>
    <row r="135" spans="1:12" ht="12.75" customHeight="1" x14ac:dyDescent="0.25">
      <c r="A135" s="116">
        <v>301</v>
      </c>
      <c r="B135" s="193" t="str">
        <f t="shared" ref="B135:B160" si="0">CONCATENATE("NZS.D.",A135)</f>
        <v>NZS.D.301</v>
      </c>
      <c r="C135" s="215" t="s">
        <v>94</v>
      </c>
      <c r="D135" s="194" t="s">
        <v>78</v>
      </c>
      <c r="E135" s="195"/>
      <c r="F135" s="196"/>
      <c r="G135" s="197">
        <f t="shared" ref="G135:G138" si="1">E135+F135</f>
        <v>0</v>
      </c>
      <c r="H135" s="152">
        <v>24</v>
      </c>
      <c r="I135" s="188">
        <f t="shared" ref="I135:I140" si="2">E135*H135</f>
        <v>0</v>
      </c>
      <c r="J135" s="189">
        <f t="shared" ref="J135:J140" si="3">F135*H135</f>
        <v>0</v>
      </c>
      <c r="K135" s="155">
        <f t="shared" ref="K135:K140" si="4">I135+J135</f>
        <v>0</v>
      </c>
      <c r="L135" s="87">
        <f t="shared" ref="L135:L145" si="5">COUNTIF(H135,"&gt;0")</f>
        <v>1</v>
      </c>
    </row>
    <row r="136" spans="1:12" ht="12.75" customHeight="1" x14ac:dyDescent="0.25">
      <c r="A136" s="198">
        <f t="shared" ref="A136:A145" si="6">A135+1</f>
        <v>302</v>
      </c>
      <c r="B136" s="199" t="str">
        <f t="shared" si="0"/>
        <v>NZS.D.302</v>
      </c>
      <c r="C136" s="184" t="s">
        <v>73</v>
      </c>
      <c r="D136" s="200" t="s">
        <v>62</v>
      </c>
      <c r="E136" s="201"/>
      <c r="F136" s="185"/>
      <c r="G136" s="186">
        <f t="shared" si="1"/>
        <v>0</v>
      </c>
      <c r="H136" s="152">
        <v>10</v>
      </c>
      <c r="I136" s="188">
        <f t="shared" si="2"/>
        <v>0</v>
      </c>
      <c r="J136" s="189">
        <f t="shared" si="3"/>
        <v>0</v>
      </c>
      <c r="K136" s="155">
        <f t="shared" si="4"/>
        <v>0</v>
      </c>
      <c r="L136" s="87">
        <f t="shared" si="5"/>
        <v>1</v>
      </c>
    </row>
    <row r="137" spans="1:12" ht="12.75" customHeight="1" x14ac:dyDescent="0.25">
      <c r="A137" s="198">
        <f t="shared" si="6"/>
        <v>303</v>
      </c>
      <c r="B137" s="199" t="str">
        <f t="shared" si="0"/>
        <v>NZS.D.303</v>
      </c>
      <c r="C137" s="184" t="s">
        <v>74</v>
      </c>
      <c r="D137" s="200" t="s">
        <v>62</v>
      </c>
      <c r="E137" s="201"/>
      <c r="F137" s="185"/>
      <c r="G137" s="186">
        <f t="shared" si="1"/>
        <v>0</v>
      </c>
      <c r="H137" s="152">
        <v>10</v>
      </c>
      <c r="I137" s="188">
        <f t="shared" si="2"/>
        <v>0</v>
      </c>
      <c r="J137" s="189">
        <f t="shared" si="3"/>
        <v>0</v>
      </c>
      <c r="K137" s="155">
        <f t="shared" si="4"/>
        <v>0</v>
      </c>
      <c r="L137" s="87">
        <f t="shared" si="5"/>
        <v>1</v>
      </c>
    </row>
    <row r="138" spans="1:12" ht="12.75" customHeight="1" x14ac:dyDescent="0.25">
      <c r="A138" s="198">
        <f t="shared" si="6"/>
        <v>304</v>
      </c>
      <c r="B138" s="199" t="str">
        <f t="shared" si="0"/>
        <v>NZS.D.304</v>
      </c>
      <c r="C138" s="202" t="s">
        <v>95</v>
      </c>
      <c r="D138" s="200" t="s">
        <v>78</v>
      </c>
      <c r="E138" s="201"/>
      <c r="F138" s="185"/>
      <c r="G138" s="186">
        <f t="shared" si="1"/>
        <v>0</v>
      </c>
      <c r="H138" s="152">
        <v>2</v>
      </c>
      <c r="I138" s="188">
        <f t="shared" si="2"/>
        <v>0</v>
      </c>
      <c r="J138" s="189">
        <f t="shared" si="3"/>
        <v>0</v>
      </c>
      <c r="K138" s="155">
        <f t="shared" si="4"/>
        <v>0</v>
      </c>
      <c r="L138" s="87">
        <f t="shared" si="5"/>
        <v>1</v>
      </c>
    </row>
    <row r="139" spans="1:12" ht="12.75" customHeight="1" x14ac:dyDescent="0.25">
      <c r="A139" s="198">
        <f t="shared" si="6"/>
        <v>305</v>
      </c>
      <c r="B139" s="199" t="str">
        <f t="shared" si="0"/>
        <v>NZS.D.305</v>
      </c>
      <c r="C139" s="184" t="s">
        <v>96</v>
      </c>
      <c r="D139" s="200" t="s">
        <v>78</v>
      </c>
      <c r="E139" s="201"/>
      <c r="F139" s="185"/>
      <c r="G139" s="186">
        <f>E139+F139</f>
        <v>0</v>
      </c>
      <c r="H139" s="152">
        <v>8</v>
      </c>
      <c r="I139" s="188">
        <f t="shared" si="2"/>
        <v>0</v>
      </c>
      <c r="J139" s="189">
        <f t="shared" si="3"/>
        <v>0</v>
      </c>
      <c r="K139" s="155">
        <f t="shared" si="4"/>
        <v>0</v>
      </c>
      <c r="L139" s="87">
        <f t="shared" si="5"/>
        <v>1</v>
      </c>
    </row>
    <row r="140" spans="1:12" ht="12.75" hidden="1" customHeight="1" x14ac:dyDescent="0.25">
      <c r="A140" s="198">
        <f t="shared" si="6"/>
        <v>306</v>
      </c>
      <c r="B140" s="199" t="str">
        <f t="shared" si="0"/>
        <v>NZS.D.306</v>
      </c>
      <c r="C140" s="246"/>
      <c r="D140" s="200" t="s">
        <v>70</v>
      </c>
      <c r="E140" s="201"/>
      <c r="F140" s="185"/>
      <c r="G140" s="186">
        <f>E140+F140</f>
        <v>0</v>
      </c>
      <c r="H140" s="247"/>
      <c r="I140" s="188">
        <f t="shared" si="2"/>
        <v>0</v>
      </c>
      <c r="J140" s="189">
        <f t="shared" si="3"/>
        <v>0</v>
      </c>
      <c r="K140" s="155">
        <f t="shared" si="4"/>
        <v>0</v>
      </c>
      <c r="L140" s="87">
        <f t="shared" si="5"/>
        <v>0</v>
      </c>
    </row>
    <row r="141" spans="1:12" ht="12.75" hidden="1" customHeight="1" x14ac:dyDescent="0.25">
      <c r="A141" s="198">
        <f t="shared" si="6"/>
        <v>307</v>
      </c>
      <c r="B141" s="199" t="str">
        <f t="shared" si="0"/>
        <v>NZS.D.307</v>
      </c>
      <c r="C141" s="184"/>
      <c r="D141" s="200" t="s">
        <v>62</v>
      </c>
      <c r="E141" s="201"/>
      <c r="F141" s="185"/>
      <c r="G141" s="186">
        <f>E141+F141</f>
        <v>0</v>
      </c>
      <c r="H141" s="152"/>
      <c r="I141" s="188">
        <f>E141*H141</f>
        <v>0</v>
      </c>
      <c r="J141" s="189">
        <f>F141*H141</f>
        <v>0</v>
      </c>
      <c r="K141" s="155">
        <f>I141+J141</f>
        <v>0</v>
      </c>
      <c r="L141" s="87">
        <f t="shared" si="5"/>
        <v>0</v>
      </c>
    </row>
    <row r="142" spans="1:12" ht="12.75" hidden="1" customHeight="1" x14ac:dyDescent="0.25">
      <c r="A142" s="198">
        <f t="shared" si="6"/>
        <v>308</v>
      </c>
      <c r="B142" s="199" t="str">
        <f t="shared" si="0"/>
        <v>NZS.D.308</v>
      </c>
      <c r="C142" s="202"/>
      <c r="D142" s="200"/>
      <c r="E142" s="201"/>
      <c r="F142" s="185"/>
      <c r="G142" s="186">
        <f>E142+F142</f>
        <v>0</v>
      </c>
      <c r="H142" s="152"/>
      <c r="I142" s="188">
        <f>E142*H142</f>
        <v>0</v>
      </c>
      <c r="J142" s="189">
        <f>F142*H142</f>
        <v>0</v>
      </c>
      <c r="K142" s="155">
        <f>I142+J142</f>
        <v>0</v>
      </c>
      <c r="L142" s="87">
        <f t="shared" si="5"/>
        <v>0</v>
      </c>
    </row>
    <row r="143" spans="1:12" ht="12.75" hidden="1" customHeight="1" x14ac:dyDescent="0.25">
      <c r="A143" s="198">
        <f t="shared" si="6"/>
        <v>309</v>
      </c>
      <c r="B143" s="199" t="str">
        <f t="shared" si="0"/>
        <v>NZS.D.309</v>
      </c>
      <c r="C143" s="184"/>
      <c r="D143" s="200"/>
      <c r="E143" s="201"/>
      <c r="F143" s="185"/>
      <c r="G143" s="186"/>
      <c r="H143" s="152"/>
      <c r="I143" s="188">
        <f>E143*H143</f>
        <v>0</v>
      </c>
      <c r="J143" s="189">
        <f>F143*H143</f>
        <v>0</v>
      </c>
      <c r="K143" s="155">
        <f>I143+J143</f>
        <v>0</v>
      </c>
      <c r="L143" s="87">
        <f t="shared" si="5"/>
        <v>0</v>
      </c>
    </row>
    <row r="144" spans="1:12" ht="12.75" hidden="1" customHeight="1" x14ac:dyDescent="0.25">
      <c r="A144" s="198">
        <f t="shared" si="6"/>
        <v>310</v>
      </c>
      <c r="B144" s="199" t="str">
        <f t="shared" si="0"/>
        <v>NZS.D.310</v>
      </c>
      <c r="C144" s="184"/>
      <c r="D144" s="200"/>
      <c r="E144" s="201"/>
      <c r="F144" s="185"/>
      <c r="G144" s="186"/>
      <c r="H144" s="152"/>
      <c r="I144" s="188">
        <f>E144*H144</f>
        <v>0</v>
      </c>
      <c r="J144" s="189">
        <f>F144*H144</f>
        <v>0</v>
      </c>
      <c r="K144" s="155">
        <f>I144+J144</f>
        <v>0</v>
      </c>
      <c r="L144" s="87">
        <f t="shared" si="5"/>
        <v>0</v>
      </c>
    </row>
    <row r="145" spans="1:12" ht="12.75" hidden="1" customHeight="1" x14ac:dyDescent="0.25">
      <c r="A145" s="198">
        <f t="shared" si="6"/>
        <v>311</v>
      </c>
      <c r="B145" s="199" t="str">
        <f t="shared" si="0"/>
        <v>NZS.D.311</v>
      </c>
      <c r="C145" s="157"/>
      <c r="D145" s="200"/>
      <c r="E145" s="201"/>
      <c r="F145" s="185"/>
      <c r="G145" s="186"/>
      <c r="H145" s="152"/>
      <c r="I145" s="188">
        <f>E145*H145</f>
        <v>0</v>
      </c>
      <c r="J145" s="189">
        <f>F145*H145</f>
        <v>0</v>
      </c>
      <c r="K145" s="155">
        <f>I145+J145</f>
        <v>0</v>
      </c>
      <c r="L145" s="87">
        <f t="shared" si="5"/>
        <v>0</v>
      </c>
    </row>
    <row r="146" spans="1:12" ht="12.75" customHeight="1" thickBot="1" x14ac:dyDescent="0.3">
      <c r="A146" s="173"/>
      <c r="B146" s="174"/>
      <c r="C146" s="175"/>
      <c r="D146" s="176"/>
      <c r="E146" s="177"/>
      <c r="F146" s="177"/>
      <c r="G146" s="177"/>
      <c r="H146" s="178"/>
      <c r="I146" s="179"/>
      <c r="J146" s="179"/>
      <c r="K146" s="180"/>
      <c r="L146" s="160">
        <v>1</v>
      </c>
    </row>
    <row r="147" spans="1:12" ht="12.75" customHeight="1" thickBot="1" x14ac:dyDescent="0.3">
      <c r="A147" s="106" t="s">
        <v>58</v>
      </c>
      <c r="B147" s="107" t="s">
        <v>75</v>
      </c>
      <c r="C147" s="108" t="s">
        <v>76</v>
      </c>
      <c r="D147" s="112" t="s">
        <v>61</v>
      </c>
      <c r="E147" s="110"/>
      <c r="F147" s="110"/>
      <c r="G147" s="111"/>
      <c r="H147" s="112"/>
      <c r="I147" s="113">
        <f>SUM(I148:I160)</f>
        <v>0</v>
      </c>
      <c r="J147" s="114">
        <f>SUM(J148:J160)</f>
        <v>0</v>
      </c>
      <c r="K147" s="115">
        <f>SUM(K148:K160)</f>
        <v>0</v>
      </c>
      <c r="L147" s="160">
        <v>1</v>
      </c>
    </row>
    <row r="148" spans="1:12" ht="12.75" customHeight="1" x14ac:dyDescent="0.25">
      <c r="A148" s="203">
        <v>401</v>
      </c>
      <c r="B148" s="204" t="str">
        <f t="shared" si="0"/>
        <v>NZS.D.401</v>
      </c>
      <c r="C148" s="215" t="s">
        <v>98</v>
      </c>
      <c r="D148" s="194" t="s">
        <v>70</v>
      </c>
      <c r="E148" s="195"/>
      <c r="F148" s="196"/>
      <c r="G148" s="197">
        <f t="shared" ref="G148:G160" si="7">E148+F148</f>
        <v>0</v>
      </c>
      <c r="H148" s="205">
        <v>1</v>
      </c>
      <c r="I148" s="206">
        <f t="shared" ref="I148:I160" si="8">E148*H148</f>
        <v>0</v>
      </c>
      <c r="J148" s="207">
        <f t="shared" ref="J148:J160" si="9">F148*H148</f>
        <v>0</v>
      </c>
      <c r="K148" s="208">
        <f t="shared" ref="K148:K160" si="10">I148+J148</f>
        <v>0</v>
      </c>
      <c r="L148" s="160">
        <f t="shared" ref="L148:L155" si="11">COUNTIF(H148,"&gt;0")</f>
        <v>1</v>
      </c>
    </row>
    <row r="149" spans="1:12" ht="12.75" customHeight="1" x14ac:dyDescent="0.25">
      <c r="A149" s="198">
        <f t="shared" ref="A149:A160" si="12">A148+1</f>
        <v>402</v>
      </c>
      <c r="B149" s="199" t="str">
        <f t="shared" si="0"/>
        <v>NZS.D.402</v>
      </c>
      <c r="C149" s="184" t="s">
        <v>77</v>
      </c>
      <c r="D149" s="200" t="s">
        <v>78</v>
      </c>
      <c r="E149" s="201"/>
      <c r="F149" s="185"/>
      <c r="G149" s="186">
        <f t="shared" si="7"/>
        <v>0</v>
      </c>
      <c r="H149" s="187">
        <v>8</v>
      </c>
      <c r="I149" s="188">
        <f t="shared" si="8"/>
        <v>0</v>
      </c>
      <c r="J149" s="189">
        <f t="shared" si="9"/>
        <v>0</v>
      </c>
      <c r="K149" s="190">
        <f t="shared" si="10"/>
        <v>0</v>
      </c>
      <c r="L149" s="160">
        <f t="shared" si="11"/>
        <v>1</v>
      </c>
    </row>
    <row r="150" spans="1:12" ht="12.75" customHeight="1" x14ac:dyDescent="0.25">
      <c r="A150" s="198">
        <f t="shared" si="12"/>
        <v>403</v>
      </c>
      <c r="B150" s="199" t="str">
        <f t="shared" si="0"/>
        <v>NZS.D.403</v>
      </c>
      <c r="C150" s="184" t="s">
        <v>99</v>
      </c>
      <c r="D150" s="200" t="s">
        <v>70</v>
      </c>
      <c r="E150" s="201"/>
      <c r="F150" s="185"/>
      <c r="G150" s="186">
        <f t="shared" si="7"/>
        <v>0</v>
      </c>
      <c r="H150" s="187">
        <v>1</v>
      </c>
      <c r="I150" s="188">
        <f t="shared" si="8"/>
        <v>0</v>
      </c>
      <c r="J150" s="189">
        <f t="shared" si="9"/>
        <v>0</v>
      </c>
      <c r="K150" s="190">
        <f t="shared" si="10"/>
        <v>0</v>
      </c>
      <c r="L150" s="160">
        <f t="shared" si="11"/>
        <v>1</v>
      </c>
    </row>
    <row r="151" spans="1:12" ht="12.75" customHeight="1" x14ac:dyDescent="0.25">
      <c r="A151" s="198">
        <f t="shared" si="12"/>
        <v>404</v>
      </c>
      <c r="B151" s="199" t="str">
        <f t="shared" si="0"/>
        <v>NZS.D.404</v>
      </c>
      <c r="C151" s="184" t="s">
        <v>100</v>
      </c>
      <c r="D151" s="200" t="s">
        <v>70</v>
      </c>
      <c r="E151" s="201"/>
      <c r="F151" s="185"/>
      <c r="G151" s="186">
        <f t="shared" si="7"/>
        <v>0</v>
      </c>
      <c r="H151" s="187">
        <v>1</v>
      </c>
      <c r="I151" s="188">
        <f t="shared" si="8"/>
        <v>0</v>
      </c>
      <c r="J151" s="189">
        <f t="shared" si="9"/>
        <v>0</v>
      </c>
      <c r="K151" s="190">
        <f t="shared" si="10"/>
        <v>0</v>
      </c>
      <c r="L151" s="160">
        <f t="shared" si="11"/>
        <v>1</v>
      </c>
    </row>
    <row r="152" spans="1:12" ht="12.75" customHeight="1" x14ac:dyDescent="0.25">
      <c r="A152" s="198">
        <f t="shared" si="12"/>
        <v>405</v>
      </c>
      <c r="B152" s="199" t="str">
        <f t="shared" si="0"/>
        <v>NZS.D.405</v>
      </c>
      <c r="C152" s="184" t="s">
        <v>79</v>
      </c>
      <c r="D152" s="200" t="s">
        <v>78</v>
      </c>
      <c r="E152" s="201"/>
      <c r="F152" s="185"/>
      <c r="G152" s="186">
        <f t="shared" ref="G152" si="13">E152+F152</f>
        <v>0</v>
      </c>
      <c r="H152" s="187">
        <v>4</v>
      </c>
      <c r="I152" s="188">
        <f t="shared" si="8"/>
        <v>0</v>
      </c>
      <c r="J152" s="189">
        <f t="shared" si="9"/>
        <v>0</v>
      </c>
      <c r="K152" s="190">
        <f t="shared" si="10"/>
        <v>0</v>
      </c>
      <c r="L152" s="160">
        <f t="shared" si="11"/>
        <v>1</v>
      </c>
    </row>
    <row r="153" spans="1:12" ht="12.75" customHeight="1" x14ac:dyDescent="0.25">
      <c r="A153" s="198">
        <f t="shared" si="12"/>
        <v>406</v>
      </c>
      <c r="B153" s="199" t="str">
        <f t="shared" si="0"/>
        <v>NZS.D.406</v>
      </c>
      <c r="C153" s="184" t="s">
        <v>102</v>
      </c>
      <c r="D153" s="200" t="s">
        <v>70</v>
      </c>
      <c r="E153" s="201"/>
      <c r="F153" s="185"/>
      <c r="G153" s="186">
        <f t="shared" si="7"/>
        <v>0</v>
      </c>
      <c r="H153" s="187">
        <v>1</v>
      </c>
      <c r="I153" s="188">
        <f t="shared" si="8"/>
        <v>0</v>
      </c>
      <c r="J153" s="189">
        <f t="shared" si="9"/>
        <v>0</v>
      </c>
      <c r="K153" s="190">
        <f t="shared" si="10"/>
        <v>0</v>
      </c>
      <c r="L153" s="160">
        <f>COUNTIF(H153,"&gt;0")</f>
        <v>1</v>
      </c>
    </row>
    <row r="154" spans="1:12" x14ac:dyDescent="0.25">
      <c r="A154" s="198">
        <f t="shared" si="12"/>
        <v>407</v>
      </c>
      <c r="B154" s="199" t="str">
        <f t="shared" si="0"/>
        <v>NZS.D.407</v>
      </c>
      <c r="C154" s="184" t="s">
        <v>80</v>
      </c>
      <c r="D154" s="200" t="s">
        <v>78</v>
      </c>
      <c r="E154" s="201"/>
      <c r="F154" s="185"/>
      <c r="G154" s="186">
        <f t="shared" si="7"/>
        <v>0</v>
      </c>
      <c r="H154" s="187">
        <v>16</v>
      </c>
      <c r="I154" s="188">
        <f t="shared" si="8"/>
        <v>0</v>
      </c>
      <c r="J154" s="189">
        <f t="shared" si="9"/>
        <v>0</v>
      </c>
      <c r="K154" s="190">
        <f t="shared" si="10"/>
        <v>0</v>
      </c>
      <c r="L154" s="160">
        <f t="shared" si="11"/>
        <v>1</v>
      </c>
    </row>
    <row r="155" spans="1:12" hidden="1" x14ac:dyDescent="0.25">
      <c r="A155" s="198">
        <f t="shared" si="12"/>
        <v>408</v>
      </c>
      <c r="B155" s="199" t="str">
        <f t="shared" si="0"/>
        <v>NZS.D.408</v>
      </c>
      <c r="C155" s="184"/>
      <c r="D155" s="200" t="s">
        <v>78</v>
      </c>
      <c r="E155" s="201"/>
      <c r="F155" s="185"/>
      <c r="G155" s="186">
        <f t="shared" si="7"/>
        <v>0</v>
      </c>
      <c r="H155" s="187"/>
      <c r="I155" s="188">
        <f t="shared" si="8"/>
        <v>0</v>
      </c>
      <c r="J155" s="189">
        <f t="shared" si="9"/>
        <v>0</v>
      </c>
      <c r="K155" s="190">
        <f t="shared" si="10"/>
        <v>0</v>
      </c>
      <c r="L155" s="160">
        <f t="shared" si="11"/>
        <v>0</v>
      </c>
    </row>
    <row r="156" spans="1:12" hidden="1" x14ac:dyDescent="0.25">
      <c r="A156" s="198">
        <f t="shared" si="12"/>
        <v>409</v>
      </c>
      <c r="B156" s="199" t="str">
        <f t="shared" si="0"/>
        <v>NZS.D.409</v>
      </c>
      <c r="C156" s="184"/>
      <c r="D156" s="200" t="s">
        <v>78</v>
      </c>
      <c r="E156" s="201"/>
      <c r="F156" s="185"/>
      <c r="G156" s="186">
        <f t="shared" si="7"/>
        <v>0</v>
      </c>
      <c r="H156" s="187"/>
      <c r="I156" s="188">
        <f t="shared" si="8"/>
        <v>0</v>
      </c>
      <c r="J156" s="189">
        <f t="shared" si="9"/>
        <v>0</v>
      </c>
      <c r="K156" s="190">
        <f t="shared" si="10"/>
        <v>0</v>
      </c>
      <c r="L156" s="160">
        <f>COUNTIF(H156,"&gt;0")</f>
        <v>0</v>
      </c>
    </row>
    <row r="157" spans="1:12" ht="12.75" hidden="1" customHeight="1" x14ac:dyDescent="0.25">
      <c r="A157" s="198">
        <f t="shared" si="12"/>
        <v>410</v>
      </c>
      <c r="B157" s="199" t="str">
        <f t="shared" si="0"/>
        <v>NZS.D.410</v>
      </c>
      <c r="C157" s="184"/>
      <c r="D157" s="200" t="s">
        <v>78</v>
      </c>
      <c r="E157" s="201"/>
      <c r="F157" s="185"/>
      <c r="G157" s="186">
        <f t="shared" si="7"/>
        <v>0</v>
      </c>
      <c r="H157" s="187"/>
      <c r="I157" s="188">
        <f t="shared" si="8"/>
        <v>0</v>
      </c>
      <c r="J157" s="189">
        <f t="shared" si="9"/>
        <v>0</v>
      </c>
      <c r="K157" s="190">
        <f t="shared" si="10"/>
        <v>0</v>
      </c>
      <c r="L157" s="160">
        <f>COUNTIF(H157,"&gt;0")</f>
        <v>0</v>
      </c>
    </row>
    <row r="158" spans="1:12" ht="12.75" hidden="1" customHeight="1" x14ac:dyDescent="0.25">
      <c r="A158" s="198">
        <f t="shared" si="12"/>
        <v>411</v>
      </c>
      <c r="B158" s="199" t="str">
        <f t="shared" si="0"/>
        <v>NZS.D.411</v>
      </c>
      <c r="C158" s="184"/>
      <c r="D158" s="200" t="s">
        <v>70</v>
      </c>
      <c r="E158" s="201"/>
      <c r="F158" s="185"/>
      <c r="G158" s="186">
        <f t="shared" si="7"/>
        <v>0</v>
      </c>
      <c r="H158" s="187"/>
      <c r="I158" s="188">
        <f t="shared" si="8"/>
        <v>0</v>
      </c>
      <c r="J158" s="189">
        <f t="shared" si="9"/>
        <v>0</v>
      </c>
      <c r="K158" s="190">
        <f t="shared" si="10"/>
        <v>0</v>
      </c>
      <c r="L158" s="160">
        <f>COUNTIF(H158,"&gt;0")</f>
        <v>0</v>
      </c>
    </row>
    <row r="159" spans="1:12" ht="12.75" hidden="1" customHeight="1" x14ac:dyDescent="0.25">
      <c r="A159" s="198">
        <f t="shared" si="12"/>
        <v>412</v>
      </c>
      <c r="B159" s="199" t="str">
        <f t="shared" si="0"/>
        <v>NZS.D.412</v>
      </c>
      <c r="C159" s="209"/>
      <c r="D159" s="200" t="s">
        <v>70</v>
      </c>
      <c r="E159" s="210"/>
      <c r="F159" s="191"/>
      <c r="G159" s="186">
        <f t="shared" si="7"/>
        <v>0</v>
      </c>
      <c r="H159" s="187"/>
      <c r="I159" s="188">
        <f t="shared" si="8"/>
        <v>0</v>
      </c>
      <c r="J159" s="189">
        <f t="shared" si="9"/>
        <v>0</v>
      </c>
      <c r="K159" s="190">
        <f t="shared" si="10"/>
        <v>0</v>
      </c>
      <c r="L159" s="160">
        <f>COUNTIF(H159,"&gt;0")</f>
        <v>0</v>
      </c>
    </row>
    <row r="160" spans="1:12" ht="12.75" hidden="1" customHeight="1" x14ac:dyDescent="0.25">
      <c r="A160" s="198">
        <f t="shared" si="12"/>
        <v>413</v>
      </c>
      <c r="B160" s="199" t="str">
        <f t="shared" si="0"/>
        <v>NZS.D.413</v>
      </c>
      <c r="C160" s="209"/>
      <c r="D160" s="200" t="s">
        <v>70</v>
      </c>
      <c r="E160" s="210"/>
      <c r="F160" s="191"/>
      <c r="G160" s="133">
        <f t="shared" si="7"/>
        <v>0</v>
      </c>
      <c r="H160" s="211"/>
      <c r="I160" s="212">
        <f t="shared" si="8"/>
        <v>0</v>
      </c>
      <c r="J160" s="213">
        <f t="shared" si="9"/>
        <v>0</v>
      </c>
      <c r="K160" s="214">
        <f t="shared" si="10"/>
        <v>0</v>
      </c>
      <c r="L160" s="160">
        <f>COUNTIF(H160,"&gt;0")</f>
        <v>0</v>
      </c>
    </row>
    <row r="161" spans="1:12" ht="12.75" customHeight="1" thickBot="1" x14ac:dyDescent="0.3">
      <c r="A161" s="173"/>
      <c r="B161" s="174"/>
      <c r="C161" s="175"/>
      <c r="D161" s="176"/>
      <c r="E161" s="177"/>
      <c r="F161" s="177"/>
      <c r="G161" s="177"/>
      <c r="H161" s="178"/>
      <c r="I161" s="179"/>
      <c r="J161" s="179"/>
      <c r="K161" s="180"/>
      <c r="L161" s="160">
        <v>1</v>
      </c>
    </row>
  </sheetData>
  <autoFilter ref="A1:L161" xr:uid="{00000000-0009-0000-0000-000003000000}">
    <filterColumn colId="0" showButton="0"/>
    <filterColumn colId="1" showButton="0"/>
    <filterColumn colId="3" showButton="0"/>
    <filterColumn colId="4" showButton="0"/>
    <filterColumn colId="5" showButton="0"/>
    <filterColumn colId="6" showButton="0"/>
    <filterColumn colId="9" showButton="0"/>
    <filterColumn colId="11">
      <customFilters>
        <customFilter operator="notEqual" val=" "/>
      </customFilters>
    </filterColumn>
  </autoFilter>
  <mergeCells count="13">
    <mergeCell ref="I7:K7"/>
    <mergeCell ref="A7:A8"/>
    <mergeCell ref="B7:B8"/>
    <mergeCell ref="C7:C8"/>
    <mergeCell ref="D7:D8"/>
    <mergeCell ref="E7:G7"/>
    <mergeCell ref="H7:H8"/>
    <mergeCell ref="J4:K4"/>
    <mergeCell ref="A1:C1"/>
    <mergeCell ref="D1:H1"/>
    <mergeCell ref="J1:K1"/>
    <mergeCell ref="D2:H2"/>
    <mergeCell ref="J2:K2"/>
  </mergeCells>
  <pageMargins left="0.7" right="0.7" top="0.78740157499999996" bottom="0.78740157499999996"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2]!Zobraz_pouzite">
                <anchor moveWithCells="1" sizeWithCells="1">
                  <from>
                    <xdr:col>2</xdr:col>
                    <xdr:colOff>3067050</xdr:colOff>
                    <xdr:row>0</xdr:row>
                    <xdr:rowOff>914400</xdr:rowOff>
                  </from>
                  <to>
                    <xdr:col>3</xdr:col>
                    <xdr:colOff>38100</xdr:colOff>
                    <xdr:row>1</xdr:row>
                    <xdr:rowOff>114300</xdr:rowOff>
                  </to>
                </anchor>
              </controlPr>
            </control>
          </mc:Choice>
        </mc:AlternateContent>
        <mc:AlternateContent xmlns:mc="http://schemas.openxmlformats.org/markup-compatibility/2006">
          <mc:Choice Requires="x14">
            <control shapeId="6146" r:id="rId5" name="Button 2">
              <controlPr defaultSize="0" print="0" autoFill="0" autoPict="0" macro="[2]!Zobraz_vse">
                <anchor moveWithCells="1" sizeWithCells="1">
                  <from>
                    <xdr:col>2</xdr:col>
                    <xdr:colOff>2562225</xdr:colOff>
                    <xdr:row>0</xdr:row>
                    <xdr:rowOff>895350</xdr:rowOff>
                  </from>
                  <to>
                    <xdr:col>2</xdr:col>
                    <xdr:colOff>3057525</xdr:colOff>
                    <xdr:row>1</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L162"/>
  <sheetViews>
    <sheetView view="pageBreakPreview" zoomScaleNormal="100" zoomScaleSheetLayoutView="100" workbookViewId="0">
      <pane ySplit="5" topLeftCell="A6" activePane="bottomLeft" state="frozen"/>
      <selection pane="bottomLeft" activeCell="E149" sqref="E149:F156"/>
    </sheetView>
  </sheetViews>
  <sheetFormatPr defaultRowHeight="15" x14ac:dyDescent="0.25"/>
  <cols>
    <col min="1" max="1" width="3.85546875" customWidth="1"/>
    <col min="3" max="3" width="52.85546875" customWidth="1"/>
    <col min="4" max="7" width="9.140625" customWidth="1"/>
    <col min="8" max="8" width="6.42578125" bestFit="1" customWidth="1"/>
    <col min="9" max="9" width="9.140625" customWidth="1"/>
    <col min="10" max="10" width="10.140625" bestFit="1" customWidth="1"/>
    <col min="11" max="11" width="8.85546875" bestFit="1" customWidth="1"/>
    <col min="12" max="12" width="1.7109375" bestFit="1" customWidth="1"/>
  </cols>
  <sheetData>
    <row r="1" spans="1:12" ht="81.75" customHeight="1" thickTop="1" thickBot="1" x14ac:dyDescent="0.3">
      <c r="A1" s="276" t="s">
        <v>44</v>
      </c>
      <c r="B1" s="277"/>
      <c r="C1" s="278"/>
      <c r="D1" s="279" t="str">
        <f>Rekapitulace!C3</f>
        <v>Vybudování sportovní haly Slezská Ostrava</v>
      </c>
      <c r="E1" s="280"/>
      <c r="F1" s="280"/>
      <c r="G1" s="280"/>
      <c r="H1" s="280"/>
      <c r="I1" s="74" t="s">
        <v>45</v>
      </c>
      <c r="J1" s="281" t="s">
        <v>252</v>
      </c>
      <c r="K1" s="282"/>
      <c r="L1" s="75">
        <v>1</v>
      </c>
    </row>
    <row r="2" spans="1:12" ht="16.5" thickTop="1" thickBot="1" x14ac:dyDescent="0.3">
      <c r="A2" s="76"/>
      <c r="B2" s="77"/>
      <c r="C2" s="78" t="s">
        <v>46</v>
      </c>
      <c r="D2" s="283" t="str">
        <f>Rekapitulace!C4</f>
        <v>Sportovní hala Slezská Ostrava</v>
      </c>
      <c r="E2" s="284"/>
      <c r="F2" s="284"/>
      <c r="G2" s="284"/>
      <c r="H2" s="284"/>
      <c r="I2" s="79" t="s">
        <v>47</v>
      </c>
      <c r="J2" s="285"/>
      <c r="K2" s="286"/>
      <c r="L2" s="80">
        <v>1</v>
      </c>
    </row>
    <row r="3" spans="1:12" ht="16.5" thickTop="1" thickBot="1" x14ac:dyDescent="0.3">
      <c r="A3" s="81"/>
      <c r="B3" s="81"/>
      <c r="C3" s="82"/>
      <c r="D3" s="83"/>
      <c r="E3" s="84"/>
      <c r="F3" s="84"/>
      <c r="G3" s="85"/>
      <c r="H3" s="85"/>
      <c r="I3" s="86"/>
      <c r="J3" s="85"/>
      <c r="K3" s="85"/>
      <c r="L3" s="87">
        <v>1</v>
      </c>
    </row>
    <row r="4" spans="1:12" x14ac:dyDescent="0.25">
      <c r="A4" s="88" t="s">
        <v>48</v>
      </c>
      <c r="B4" s="89"/>
      <c r="C4" s="90"/>
      <c r="D4" s="90"/>
      <c r="E4" s="90"/>
      <c r="F4" s="90"/>
      <c r="G4" s="90"/>
      <c r="H4" s="90"/>
      <c r="I4" s="90"/>
      <c r="J4" s="274">
        <f>J5+K5</f>
        <v>0</v>
      </c>
      <c r="K4" s="275"/>
      <c r="L4" s="91">
        <v>1</v>
      </c>
    </row>
    <row r="5" spans="1:12" x14ac:dyDescent="0.25">
      <c r="A5" s="92" t="s">
        <v>49</v>
      </c>
      <c r="B5" s="93"/>
      <c r="C5" s="94"/>
      <c r="D5" s="94"/>
      <c r="E5" s="94"/>
      <c r="F5" s="94"/>
      <c r="G5" s="94"/>
      <c r="H5" s="94"/>
      <c r="I5" s="94"/>
      <c r="J5" s="95">
        <f>I9+I101+I135+I148</f>
        <v>0</v>
      </c>
      <c r="K5" s="96">
        <f>J9+J101+J135+J148</f>
        <v>0</v>
      </c>
      <c r="L5" s="91">
        <v>1</v>
      </c>
    </row>
    <row r="6" spans="1:12" ht="15.75" thickBot="1" x14ac:dyDescent="0.3">
      <c r="A6" s="97"/>
      <c r="B6" s="97"/>
      <c r="C6" s="98"/>
      <c r="D6" s="98"/>
      <c r="E6" s="98"/>
      <c r="F6" s="98"/>
      <c r="G6" s="98"/>
      <c r="H6" s="99"/>
      <c r="I6" s="99"/>
      <c r="J6" s="99"/>
      <c r="K6" s="99"/>
      <c r="L6" s="91">
        <v>1</v>
      </c>
    </row>
    <row r="7" spans="1:12" ht="12.75" customHeight="1" x14ac:dyDescent="0.25">
      <c r="A7" s="290" t="s">
        <v>50</v>
      </c>
      <c r="B7" s="292" t="s">
        <v>51</v>
      </c>
      <c r="C7" s="292" t="s">
        <v>52</v>
      </c>
      <c r="D7" s="294" t="s">
        <v>53</v>
      </c>
      <c r="E7" s="296" t="s">
        <v>54</v>
      </c>
      <c r="F7" s="297"/>
      <c r="G7" s="297"/>
      <c r="H7" s="298" t="s">
        <v>55</v>
      </c>
      <c r="I7" s="287" t="s">
        <v>56</v>
      </c>
      <c r="J7" s="288"/>
      <c r="K7" s="289"/>
      <c r="L7" s="91">
        <v>1</v>
      </c>
    </row>
    <row r="8" spans="1:12" ht="12.75" customHeight="1" thickBot="1" x14ac:dyDescent="0.3">
      <c r="A8" s="291"/>
      <c r="B8" s="293"/>
      <c r="C8" s="293"/>
      <c r="D8" s="295"/>
      <c r="E8" s="100" t="s">
        <v>43</v>
      </c>
      <c r="F8" s="101" t="s">
        <v>37</v>
      </c>
      <c r="G8" s="102" t="s">
        <v>57</v>
      </c>
      <c r="H8" s="299"/>
      <c r="I8" s="103" t="s">
        <v>43</v>
      </c>
      <c r="J8" s="104" t="s">
        <v>37</v>
      </c>
      <c r="K8" s="105" t="s">
        <v>57</v>
      </c>
      <c r="L8" s="91">
        <v>1</v>
      </c>
    </row>
    <row r="9" spans="1:12" ht="12.75" customHeight="1" thickBot="1" x14ac:dyDescent="0.3">
      <c r="A9" s="106" t="s">
        <v>58</v>
      </c>
      <c r="B9" s="107" t="s">
        <v>59</v>
      </c>
      <c r="C9" s="108" t="s">
        <v>60</v>
      </c>
      <c r="D9" s="109" t="s">
        <v>61</v>
      </c>
      <c r="E9" s="110"/>
      <c r="F9" s="110"/>
      <c r="G9" s="111"/>
      <c r="H9" s="112"/>
      <c r="I9" s="113">
        <f>SUM(I10:I98)</f>
        <v>0</v>
      </c>
      <c r="J9" s="114">
        <f>SUM(J10:J98)</f>
        <v>0</v>
      </c>
      <c r="K9" s="114">
        <f>SUM(K10:K98)</f>
        <v>0</v>
      </c>
      <c r="L9" s="87">
        <v>1</v>
      </c>
    </row>
    <row r="10" spans="1:12" ht="12.75" customHeight="1" x14ac:dyDescent="0.25">
      <c r="A10" s="116">
        <v>101</v>
      </c>
      <c r="B10" s="117" t="str">
        <f>CONCATENATE("NZS.D.",A10)</f>
        <v>NZS.D.101</v>
      </c>
      <c r="C10" s="118" t="s">
        <v>178</v>
      </c>
      <c r="D10" s="119" t="s">
        <v>62</v>
      </c>
      <c r="E10" s="120"/>
      <c r="F10" s="121"/>
      <c r="G10" s="122">
        <f>E10+F10</f>
        <v>0</v>
      </c>
      <c r="H10" s="123">
        <v>1</v>
      </c>
      <c r="I10" s="124">
        <f>E10*H10</f>
        <v>0</v>
      </c>
      <c r="J10" s="125">
        <f>F10*H10</f>
        <v>0</v>
      </c>
      <c r="K10" s="126">
        <f>I10+J10</f>
        <v>0</v>
      </c>
      <c r="L10" s="87">
        <f>COUNTIF(H10,"&gt;0")</f>
        <v>1</v>
      </c>
    </row>
    <row r="11" spans="1:12" ht="12.75" hidden="1" customHeight="1" x14ac:dyDescent="0.25">
      <c r="A11" s="127"/>
      <c r="B11" s="128" t="s">
        <v>63</v>
      </c>
      <c r="C11" s="129" t="s">
        <v>179</v>
      </c>
      <c r="D11" s="130"/>
      <c r="E11" s="131"/>
      <c r="F11" s="132"/>
      <c r="G11" s="133"/>
      <c r="H11" s="134"/>
      <c r="I11" s="135"/>
      <c r="J11" s="136"/>
      <c r="K11" s="137"/>
      <c r="L11" s="87"/>
    </row>
    <row r="12" spans="1:12" ht="12.75" customHeight="1" x14ac:dyDescent="0.25">
      <c r="A12" s="138">
        <f>A10+1</f>
        <v>102</v>
      </c>
      <c r="B12" s="128" t="str">
        <f>CONCATENATE("NZS.D.",A12)</f>
        <v>NZS.D.102</v>
      </c>
      <c r="C12" s="139" t="s">
        <v>180</v>
      </c>
      <c r="D12" s="140" t="s">
        <v>62</v>
      </c>
      <c r="E12" s="141"/>
      <c r="F12" s="142"/>
      <c r="G12" s="143">
        <f>E12+F12</f>
        <v>0</v>
      </c>
      <c r="H12" s="187">
        <v>1</v>
      </c>
      <c r="I12" s="145">
        <f>E12*H12</f>
        <v>0</v>
      </c>
      <c r="J12" s="146">
        <f>F12*H12</f>
        <v>0</v>
      </c>
      <c r="K12" s="147">
        <f>I12+J12</f>
        <v>0</v>
      </c>
      <c r="L12" s="87">
        <f>COUNTIF(H12,"&gt;0")</f>
        <v>1</v>
      </c>
    </row>
    <row r="13" spans="1:12" ht="12.75" hidden="1" customHeight="1" x14ac:dyDescent="0.25">
      <c r="A13" s="138"/>
      <c r="B13" s="128" t="s">
        <v>63</v>
      </c>
      <c r="C13" s="148" t="s">
        <v>181</v>
      </c>
      <c r="D13" s="130"/>
      <c r="E13" s="149"/>
      <c r="F13" s="150"/>
      <c r="G13" s="151"/>
      <c r="H13" s="152"/>
      <c r="I13" s="153"/>
      <c r="J13" s="154"/>
      <c r="K13" s="155"/>
      <c r="L13" s="87"/>
    </row>
    <row r="14" spans="1:12" ht="12.75" customHeight="1" x14ac:dyDescent="0.25">
      <c r="A14" s="138">
        <f>A12+1</f>
        <v>103</v>
      </c>
      <c r="B14" s="128" t="str">
        <f>CONCATENATE("NZS.D.",A14)</f>
        <v>NZS.D.103</v>
      </c>
      <c r="C14" s="139" t="s">
        <v>182</v>
      </c>
      <c r="D14" s="140" t="s">
        <v>62</v>
      </c>
      <c r="E14" s="141"/>
      <c r="F14" s="142"/>
      <c r="G14" s="143">
        <f>E14+F14</f>
        <v>0</v>
      </c>
      <c r="H14" s="187">
        <v>35</v>
      </c>
      <c r="I14" s="145">
        <f>E14*H14</f>
        <v>0</v>
      </c>
      <c r="J14" s="146">
        <f>F14*H14</f>
        <v>0</v>
      </c>
      <c r="K14" s="147">
        <f>I14+J14</f>
        <v>0</v>
      </c>
      <c r="L14" s="87">
        <f>COUNTIF(H14,"&gt;0")</f>
        <v>1</v>
      </c>
    </row>
    <row r="15" spans="1:12" ht="12.75" hidden="1" customHeight="1" x14ac:dyDescent="0.25">
      <c r="A15" s="138"/>
      <c r="B15" s="128" t="s">
        <v>63</v>
      </c>
      <c r="C15" s="148" t="s">
        <v>183</v>
      </c>
      <c r="D15" s="130"/>
      <c r="E15" s="149"/>
      <c r="F15" s="150"/>
      <c r="G15" s="151"/>
      <c r="H15" s="152"/>
      <c r="I15" s="153"/>
      <c r="J15" s="154"/>
      <c r="K15" s="155"/>
      <c r="L15" s="87"/>
    </row>
    <row r="16" spans="1:12" ht="12.75" customHeight="1" x14ac:dyDescent="0.25">
      <c r="A16" s="138">
        <f>A14+1</f>
        <v>104</v>
      </c>
      <c r="B16" s="128" t="str">
        <f>CONCATENATE("NZS.D.",A16)</f>
        <v>NZS.D.104</v>
      </c>
      <c r="C16" s="139" t="s">
        <v>184</v>
      </c>
      <c r="D16" s="140" t="s">
        <v>62</v>
      </c>
      <c r="E16" s="141"/>
      <c r="F16" s="142"/>
      <c r="G16" s="143">
        <f>E16+F16</f>
        <v>0</v>
      </c>
      <c r="H16" s="187">
        <v>34</v>
      </c>
      <c r="I16" s="145">
        <f>E16*H16</f>
        <v>0</v>
      </c>
      <c r="J16" s="146">
        <f>F16*H16</f>
        <v>0</v>
      </c>
      <c r="K16" s="147">
        <f>I16+J16</f>
        <v>0</v>
      </c>
      <c r="L16" s="87">
        <f>COUNTIF(H16,"&gt;0")</f>
        <v>1</v>
      </c>
    </row>
    <row r="17" spans="1:12" ht="12.75" hidden="1" customHeight="1" x14ac:dyDescent="0.25">
      <c r="A17" s="138"/>
      <c r="B17" s="128" t="s">
        <v>63</v>
      </c>
      <c r="C17" s="148" t="s">
        <v>185</v>
      </c>
      <c r="D17" s="130"/>
      <c r="E17" s="149"/>
      <c r="F17" s="150"/>
      <c r="G17" s="151"/>
      <c r="H17" s="152"/>
      <c r="I17" s="153"/>
      <c r="J17" s="154"/>
      <c r="K17" s="155"/>
      <c r="L17" s="87"/>
    </row>
    <row r="18" spans="1:12" ht="12.75" customHeight="1" x14ac:dyDescent="0.25">
      <c r="A18" s="138">
        <f>A16+1</f>
        <v>105</v>
      </c>
      <c r="B18" s="128" t="str">
        <f>CONCATENATE("NZS.D.",A18)</f>
        <v>NZS.D.105</v>
      </c>
      <c r="C18" s="139" t="s">
        <v>186</v>
      </c>
      <c r="D18" s="140" t="s">
        <v>62</v>
      </c>
      <c r="E18" s="141"/>
      <c r="F18" s="142"/>
      <c r="G18" s="143">
        <f>E18+F18</f>
        <v>0</v>
      </c>
      <c r="H18" s="187">
        <v>8</v>
      </c>
      <c r="I18" s="145">
        <f>E18*H18</f>
        <v>0</v>
      </c>
      <c r="J18" s="146">
        <f>F18*H18</f>
        <v>0</v>
      </c>
      <c r="K18" s="147">
        <f>I18+J18</f>
        <v>0</v>
      </c>
      <c r="L18" s="87">
        <f>COUNTIF(H18,"&gt;0")</f>
        <v>1</v>
      </c>
    </row>
    <row r="19" spans="1:12" ht="12.75" hidden="1" customHeight="1" x14ac:dyDescent="0.25">
      <c r="A19" s="138"/>
      <c r="B19" s="128" t="s">
        <v>63</v>
      </c>
      <c r="C19" s="148" t="s">
        <v>187</v>
      </c>
      <c r="D19" s="130"/>
      <c r="E19" s="149"/>
      <c r="F19" s="150"/>
      <c r="G19" s="151"/>
      <c r="H19" s="152"/>
      <c r="I19" s="153"/>
      <c r="J19" s="154"/>
      <c r="K19" s="155"/>
      <c r="L19" s="87"/>
    </row>
    <row r="20" spans="1:12" ht="12.75" customHeight="1" x14ac:dyDescent="0.25">
      <c r="A20" s="138">
        <f>A18+1</f>
        <v>106</v>
      </c>
      <c r="B20" s="128" t="str">
        <f>CONCATENATE("NZS.D.",A20)</f>
        <v>NZS.D.106</v>
      </c>
      <c r="C20" s="139" t="s">
        <v>188</v>
      </c>
      <c r="D20" s="140" t="s">
        <v>62</v>
      </c>
      <c r="E20" s="141"/>
      <c r="F20" s="142"/>
      <c r="G20" s="143">
        <f>E20+F20</f>
        <v>0</v>
      </c>
      <c r="H20" s="187">
        <v>1</v>
      </c>
      <c r="I20" s="145">
        <f>E20*H20</f>
        <v>0</v>
      </c>
      <c r="J20" s="146">
        <f>F20*H20</f>
        <v>0</v>
      </c>
      <c r="K20" s="147">
        <f>I20+J20</f>
        <v>0</v>
      </c>
      <c r="L20" s="87">
        <f>COUNTIF(H20,"&gt;0")</f>
        <v>1</v>
      </c>
    </row>
    <row r="21" spans="1:12" ht="12.75" hidden="1" customHeight="1" x14ac:dyDescent="0.25">
      <c r="A21" s="138"/>
      <c r="B21" s="128" t="s">
        <v>63</v>
      </c>
      <c r="C21" s="148" t="s">
        <v>189</v>
      </c>
      <c r="D21" s="130"/>
      <c r="E21" s="149"/>
      <c r="F21" s="150"/>
      <c r="G21" s="151"/>
      <c r="H21" s="152"/>
      <c r="I21" s="153"/>
      <c r="J21" s="154"/>
      <c r="K21" s="155"/>
      <c r="L21" s="87"/>
    </row>
    <row r="22" spans="1:12" ht="12.75" customHeight="1" x14ac:dyDescent="0.25">
      <c r="A22" s="138">
        <f>A20+1</f>
        <v>107</v>
      </c>
      <c r="B22" s="128" t="str">
        <f>CONCATENATE("NZS.D.",A22)</f>
        <v>NZS.D.107</v>
      </c>
      <c r="C22" s="139" t="s">
        <v>202</v>
      </c>
      <c r="D22" s="140" t="s">
        <v>62</v>
      </c>
      <c r="E22" s="141"/>
      <c r="F22" s="142"/>
      <c r="G22" s="143">
        <f>E22+F22</f>
        <v>0</v>
      </c>
      <c r="H22" s="144">
        <v>2</v>
      </c>
      <c r="I22" s="145">
        <f>E22*H22</f>
        <v>0</v>
      </c>
      <c r="J22" s="146">
        <f>F22*H22</f>
        <v>0</v>
      </c>
      <c r="K22" s="147">
        <f>I22+J22</f>
        <v>0</v>
      </c>
      <c r="L22" s="87">
        <f>COUNTIF(H22,"&gt;0")</f>
        <v>1</v>
      </c>
    </row>
    <row r="23" spans="1:12" ht="12.75" hidden="1" customHeight="1" x14ac:dyDescent="0.25">
      <c r="A23" s="138"/>
      <c r="B23" s="128" t="s">
        <v>63</v>
      </c>
      <c r="C23" s="148" t="s">
        <v>203</v>
      </c>
      <c r="D23" s="130"/>
      <c r="E23" s="149"/>
      <c r="F23" s="150"/>
      <c r="G23" s="151"/>
      <c r="H23" s="152"/>
      <c r="I23" s="153"/>
      <c r="J23" s="154"/>
      <c r="K23" s="155"/>
      <c r="L23" s="87"/>
    </row>
    <row r="24" spans="1:12" ht="12.75" customHeight="1" x14ac:dyDescent="0.25">
      <c r="A24" s="138">
        <f>A22+1</f>
        <v>108</v>
      </c>
      <c r="B24" s="128" t="str">
        <f>CONCATENATE("NZS.D.",A24)</f>
        <v>NZS.D.108</v>
      </c>
      <c r="C24" s="139" t="s">
        <v>190</v>
      </c>
      <c r="D24" s="140" t="s">
        <v>62</v>
      </c>
      <c r="E24" s="141"/>
      <c r="F24" s="142"/>
      <c r="G24" s="143">
        <f>E24+F24</f>
        <v>0</v>
      </c>
      <c r="H24" s="187">
        <v>9</v>
      </c>
      <c r="I24" s="145">
        <f>E24*H24</f>
        <v>0</v>
      </c>
      <c r="J24" s="146">
        <f>F24*H24</f>
        <v>0</v>
      </c>
      <c r="K24" s="147">
        <f>I24+J24</f>
        <v>0</v>
      </c>
      <c r="L24" s="87">
        <f>COUNTIF(H24,"&gt;0")</f>
        <v>1</v>
      </c>
    </row>
    <row r="25" spans="1:12" ht="12.75" hidden="1" customHeight="1" x14ac:dyDescent="0.25">
      <c r="A25" s="138"/>
      <c r="B25" s="128" t="s">
        <v>63</v>
      </c>
      <c r="C25" s="148" t="s">
        <v>191</v>
      </c>
      <c r="D25" s="130"/>
      <c r="E25" s="149"/>
      <c r="F25" s="150"/>
      <c r="G25" s="151"/>
      <c r="H25" s="152"/>
      <c r="I25" s="153"/>
      <c r="J25" s="154"/>
      <c r="K25" s="155"/>
      <c r="L25" s="87"/>
    </row>
    <row r="26" spans="1:12" ht="12.75" customHeight="1" x14ac:dyDescent="0.25">
      <c r="A26" s="138">
        <f>A24+1</f>
        <v>109</v>
      </c>
      <c r="B26" s="128" t="str">
        <f>CONCATENATE("NZS.D.",A26)</f>
        <v>NZS.D.109</v>
      </c>
      <c r="C26" s="139" t="s">
        <v>192</v>
      </c>
      <c r="D26" s="140" t="s">
        <v>62</v>
      </c>
      <c r="E26" s="141"/>
      <c r="F26" s="142"/>
      <c r="G26" s="143">
        <f>E26+F26</f>
        <v>0</v>
      </c>
      <c r="H26" s="187">
        <v>1</v>
      </c>
      <c r="I26" s="145">
        <f>E26*H26</f>
        <v>0</v>
      </c>
      <c r="J26" s="146">
        <f>F26*H26</f>
        <v>0</v>
      </c>
      <c r="K26" s="147">
        <f>I26+J26</f>
        <v>0</v>
      </c>
      <c r="L26" s="87">
        <f>COUNTIF(H26,"&gt;0")</f>
        <v>1</v>
      </c>
    </row>
    <row r="27" spans="1:12" ht="12.75" hidden="1" customHeight="1" x14ac:dyDescent="0.25">
      <c r="A27" s="138"/>
      <c r="B27" s="128" t="s">
        <v>63</v>
      </c>
      <c r="C27" s="148" t="s">
        <v>193</v>
      </c>
      <c r="D27" s="130"/>
      <c r="E27" s="149"/>
      <c r="F27" s="150"/>
      <c r="G27" s="151"/>
      <c r="H27" s="152"/>
      <c r="I27" s="153"/>
      <c r="J27" s="154"/>
      <c r="K27" s="155"/>
      <c r="L27" s="87"/>
    </row>
    <row r="28" spans="1:12" ht="12.75" customHeight="1" x14ac:dyDescent="0.25">
      <c r="A28" s="138">
        <f>A26+1</f>
        <v>110</v>
      </c>
      <c r="B28" s="128" t="str">
        <f>CONCATENATE("NZS.D.",A28)</f>
        <v>NZS.D.110</v>
      </c>
      <c r="C28" s="139" t="s">
        <v>194</v>
      </c>
      <c r="D28" s="140" t="s">
        <v>62</v>
      </c>
      <c r="E28" s="141"/>
      <c r="F28" s="142"/>
      <c r="G28" s="143">
        <f>E28+F28</f>
        <v>0</v>
      </c>
      <c r="H28" s="187">
        <v>1</v>
      </c>
      <c r="I28" s="145">
        <f>E28*H28</f>
        <v>0</v>
      </c>
      <c r="J28" s="146">
        <f>F28*H28</f>
        <v>0</v>
      </c>
      <c r="K28" s="147">
        <f>I28+J28</f>
        <v>0</v>
      </c>
      <c r="L28" s="87">
        <f>COUNTIF(H28,"&gt;0")</f>
        <v>1</v>
      </c>
    </row>
    <row r="29" spans="1:12" ht="12.75" hidden="1" customHeight="1" x14ac:dyDescent="0.25">
      <c r="A29" s="138"/>
      <c r="B29" s="128" t="s">
        <v>63</v>
      </c>
      <c r="C29" s="156" t="s">
        <v>195</v>
      </c>
      <c r="D29" s="130"/>
      <c r="E29" s="149"/>
      <c r="F29" s="150"/>
      <c r="G29" s="151"/>
      <c r="H29" s="152"/>
      <c r="I29" s="153"/>
      <c r="J29" s="154"/>
      <c r="K29" s="155"/>
      <c r="L29" s="87"/>
    </row>
    <row r="30" spans="1:12" ht="12.75" customHeight="1" x14ac:dyDescent="0.25">
      <c r="A30" s="138">
        <f>A28+1</f>
        <v>111</v>
      </c>
      <c r="B30" s="128" t="str">
        <f>CONCATENATE("NZS.D.",A30)</f>
        <v>NZS.D.111</v>
      </c>
      <c r="C30" s="139" t="s">
        <v>196</v>
      </c>
      <c r="D30" s="140" t="s">
        <v>62</v>
      </c>
      <c r="E30" s="141"/>
      <c r="F30" s="142"/>
      <c r="G30" s="143">
        <f>E30+F30</f>
        <v>0</v>
      </c>
      <c r="H30" s="144">
        <v>1</v>
      </c>
      <c r="I30" s="145">
        <f>E30*H30</f>
        <v>0</v>
      </c>
      <c r="J30" s="146">
        <f>F30*H30</f>
        <v>0</v>
      </c>
      <c r="K30" s="147">
        <f>I30+J30</f>
        <v>0</v>
      </c>
      <c r="L30" s="87">
        <f>COUNTIF(H30,"&gt;0")</f>
        <v>1</v>
      </c>
    </row>
    <row r="31" spans="1:12" ht="12.75" hidden="1" customHeight="1" x14ac:dyDescent="0.25">
      <c r="A31" s="138"/>
      <c r="B31" s="128" t="s">
        <v>63</v>
      </c>
      <c r="C31" s="148"/>
      <c r="D31" s="130"/>
      <c r="E31" s="149"/>
      <c r="F31" s="150"/>
      <c r="G31" s="151"/>
      <c r="H31" s="152"/>
      <c r="I31" s="153"/>
      <c r="J31" s="154"/>
      <c r="K31" s="155"/>
      <c r="L31" s="87"/>
    </row>
    <row r="32" spans="1:12" ht="29.25" x14ac:dyDescent="0.25">
      <c r="A32" s="138">
        <f>A30+1</f>
        <v>112</v>
      </c>
      <c r="B32" s="128" t="str">
        <f>CONCATENATE("NZS.D.",A32)</f>
        <v>NZS.D.112</v>
      </c>
      <c r="C32" s="162" t="s">
        <v>65</v>
      </c>
      <c r="D32" s="140" t="s">
        <v>62</v>
      </c>
      <c r="E32" s="141"/>
      <c r="F32" s="142"/>
      <c r="G32" s="143">
        <f>E32+F32</f>
        <v>0</v>
      </c>
      <c r="H32" s="144">
        <v>1</v>
      </c>
      <c r="I32" s="145">
        <f>E32*H32</f>
        <v>0</v>
      </c>
      <c r="J32" s="146">
        <f>F32*H32</f>
        <v>0</v>
      </c>
      <c r="K32" s="147">
        <f>I32+J32</f>
        <v>0</v>
      </c>
      <c r="L32" s="87">
        <f>COUNTIF(H32,"&gt;0")</f>
        <v>1</v>
      </c>
    </row>
    <row r="33" spans="1:12" ht="12.75" hidden="1" customHeight="1" x14ac:dyDescent="0.25">
      <c r="A33" s="138"/>
      <c r="B33" s="128" t="s">
        <v>63</v>
      </c>
      <c r="C33" s="156" t="s">
        <v>116</v>
      </c>
      <c r="D33" s="130"/>
      <c r="E33" s="149"/>
      <c r="F33" s="150"/>
      <c r="G33" s="151"/>
      <c r="H33" s="152"/>
      <c r="I33" s="153"/>
      <c r="J33" s="154"/>
      <c r="K33" s="155"/>
      <c r="L33" s="87"/>
    </row>
    <row r="34" spans="1:12" ht="12.75" customHeight="1" x14ac:dyDescent="0.25">
      <c r="A34" s="138">
        <f>A32+1</f>
        <v>113</v>
      </c>
      <c r="B34" s="128" t="str">
        <f>CONCATENATE("NZS.D.",A34)</f>
        <v>NZS.D.113</v>
      </c>
      <c r="C34" s="139" t="s">
        <v>197</v>
      </c>
      <c r="D34" s="140" t="s">
        <v>62</v>
      </c>
      <c r="E34" s="141"/>
      <c r="F34" s="142"/>
      <c r="G34" s="143">
        <f>E34+F34</f>
        <v>0</v>
      </c>
      <c r="H34" s="144">
        <v>1</v>
      </c>
      <c r="I34" s="145">
        <f>E34*H34</f>
        <v>0</v>
      </c>
      <c r="J34" s="146">
        <f>F34*H34</f>
        <v>0</v>
      </c>
      <c r="K34" s="147">
        <f>I34+J34</f>
        <v>0</v>
      </c>
      <c r="L34" s="87">
        <f>COUNTIF(H34,"&gt;0")</f>
        <v>1</v>
      </c>
    </row>
    <row r="35" spans="1:12" ht="12.75" hidden="1" customHeight="1" x14ac:dyDescent="0.25">
      <c r="A35" s="138"/>
      <c r="B35" s="128" t="s">
        <v>63</v>
      </c>
      <c r="C35" s="148"/>
      <c r="D35" s="130"/>
      <c r="E35" s="149"/>
      <c r="F35" s="150"/>
      <c r="G35" s="151"/>
      <c r="H35" s="152"/>
      <c r="I35" s="153"/>
      <c r="J35" s="154"/>
      <c r="K35" s="155"/>
      <c r="L35" s="87"/>
    </row>
    <row r="36" spans="1:12" ht="29.25" x14ac:dyDescent="0.25">
      <c r="A36" s="138">
        <f>A34+1</f>
        <v>114</v>
      </c>
      <c r="B36" s="128" t="str">
        <f>CONCATENATE("NZS.D.",A36)</f>
        <v>NZS.D.114</v>
      </c>
      <c r="C36" s="139" t="s">
        <v>198</v>
      </c>
      <c r="D36" s="140" t="s">
        <v>62</v>
      </c>
      <c r="E36" s="141"/>
      <c r="F36" s="142"/>
      <c r="G36" s="143">
        <f>E36+F36</f>
        <v>0</v>
      </c>
      <c r="H36" s="144">
        <v>2</v>
      </c>
      <c r="I36" s="145">
        <f>E36*H36</f>
        <v>0</v>
      </c>
      <c r="J36" s="146">
        <f>F36*H36</f>
        <v>0</v>
      </c>
      <c r="K36" s="147">
        <f>I36+J36</f>
        <v>0</v>
      </c>
      <c r="L36" s="87">
        <f>COUNTIF(H36,"&gt;0")</f>
        <v>1</v>
      </c>
    </row>
    <row r="37" spans="1:12" ht="12.75" hidden="1" customHeight="1" x14ac:dyDescent="0.25">
      <c r="A37" s="138"/>
      <c r="B37" s="128" t="s">
        <v>63</v>
      </c>
      <c r="C37" s="148" t="s">
        <v>199</v>
      </c>
      <c r="D37" s="130"/>
      <c r="E37" s="149"/>
      <c r="F37" s="150"/>
      <c r="G37" s="151"/>
      <c r="H37" s="152"/>
      <c r="I37" s="153"/>
      <c r="J37" s="154"/>
      <c r="K37" s="155"/>
      <c r="L37" s="87"/>
    </row>
    <row r="38" spans="1:12" x14ac:dyDescent="0.25">
      <c r="A38" s="138">
        <f>A36+1</f>
        <v>115</v>
      </c>
      <c r="B38" s="128" t="str">
        <f>CONCATENATE("NZS.D.",A38)</f>
        <v>NZS.D.115</v>
      </c>
      <c r="C38" s="139" t="s">
        <v>200</v>
      </c>
      <c r="D38" s="140" t="s">
        <v>62</v>
      </c>
      <c r="E38" s="141"/>
      <c r="F38" s="142"/>
      <c r="G38" s="143">
        <f>E38+F38</f>
        <v>0</v>
      </c>
      <c r="H38" s="144">
        <v>2</v>
      </c>
      <c r="I38" s="145">
        <f>E38*H38</f>
        <v>0</v>
      </c>
      <c r="J38" s="146">
        <f>F38*H38</f>
        <v>0</v>
      </c>
      <c r="K38" s="147">
        <f>I38+J38</f>
        <v>0</v>
      </c>
      <c r="L38" s="87">
        <f>COUNTIF(H38,"&gt;0")</f>
        <v>1</v>
      </c>
    </row>
    <row r="39" spans="1:12" ht="12.75" hidden="1" customHeight="1" x14ac:dyDescent="0.25">
      <c r="A39" s="138"/>
      <c r="B39" s="128" t="s">
        <v>63</v>
      </c>
      <c r="C39" s="148" t="s">
        <v>201</v>
      </c>
      <c r="D39" s="130"/>
      <c r="E39" s="149"/>
      <c r="F39" s="150"/>
      <c r="G39" s="151"/>
      <c r="H39" s="152"/>
      <c r="I39" s="153"/>
      <c r="J39" s="154"/>
      <c r="K39" s="155"/>
      <c r="L39" s="87"/>
    </row>
    <row r="40" spans="1:12" x14ac:dyDescent="0.25">
      <c r="A40" s="138">
        <f>A38+1</f>
        <v>116</v>
      </c>
      <c r="B40" s="128" t="str">
        <f>CONCATENATE("NZS.D.",A40)</f>
        <v>NZS.D.116</v>
      </c>
      <c r="C40" s="162" t="s">
        <v>206</v>
      </c>
      <c r="D40" s="140" t="s">
        <v>62</v>
      </c>
      <c r="E40" s="141"/>
      <c r="F40" s="142"/>
      <c r="G40" s="143">
        <f>E40+F40</f>
        <v>0</v>
      </c>
      <c r="H40" s="144">
        <v>2</v>
      </c>
      <c r="I40" s="145">
        <f>E40*H40</f>
        <v>0</v>
      </c>
      <c r="J40" s="146">
        <f>F40*H40</f>
        <v>0</v>
      </c>
      <c r="K40" s="147">
        <f>I40+J40</f>
        <v>0</v>
      </c>
      <c r="L40" s="87">
        <f>COUNTIF(H40,"&gt;0")</f>
        <v>1</v>
      </c>
    </row>
    <row r="41" spans="1:12" ht="12.75" hidden="1" customHeight="1" x14ac:dyDescent="0.25">
      <c r="A41" s="138"/>
      <c r="B41" s="128" t="s">
        <v>63</v>
      </c>
      <c r="C41" s="148" t="s">
        <v>207</v>
      </c>
      <c r="D41" s="130"/>
      <c r="E41" s="149"/>
      <c r="F41" s="150"/>
      <c r="G41" s="151"/>
      <c r="H41" s="152"/>
      <c r="I41" s="153"/>
      <c r="J41" s="154"/>
      <c r="K41" s="155"/>
      <c r="L41" s="87"/>
    </row>
    <row r="42" spans="1:12" x14ac:dyDescent="0.25">
      <c r="A42" s="138">
        <f>A40+1</f>
        <v>117</v>
      </c>
      <c r="B42" s="128" t="str">
        <f>CONCATENATE("NZS.D.",A42)</f>
        <v>NZS.D.117</v>
      </c>
      <c r="C42" s="139" t="s">
        <v>204</v>
      </c>
      <c r="D42" s="140" t="s">
        <v>62</v>
      </c>
      <c r="E42" s="141"/>
      <c r="F42" s="142"/>
      <c r="G42" s="143">
        <f>E42+F42</f>
        <v>0</v>
      </c>
      <c r="H42" s="144">
        <v>2</v>
      </c>
      <c r="I42" s="145">
        <f>E42*H42</f>
        <v>0</v>
      </c>
      <c r="J42" s="146">
        <f>F42*H42</f>
        <v>0</v>
      </c>
      <c r="K42" s="147">
        <f>I42+J42</f>
        <v>0</v>
      </c>
      <c r="L42" s="87">
        <f>COUNTIF(H42,"&gt;0")</f>
        <v>1</v>
      </c>
    </row>
    <row r="43" spans="1:12" ht="12.75" hidden="1" customHeight="1" x14ac:dyDescent="0.25">
      <c r="A43" s="138"/>
      <c r="B43" s="128" t="s">
        <v>63</v>
      </c>
      <c r="C43" s="148" t="s">
        <v>205</v>
      </c>
      <c r="D43" s="130"/>
      <c r="E43" s="149"/>
      <c r="F43" s="150"/>
      <c r="G43" s="151"/>
      <c r="H43" s="152"/>
      <c r="I43" s="153"/>
      <c r="J43" s="154"/>
      <c r="K43" s="155"/>
      <c r="L43" s="87"/>
    </row>
    <row r="44" spans="1:12" ht="12.75" customHeight="1" x14ac:dyDescent="0.25">
      <c r="A44" s="138">
        <f>A42+1</f>
        <v>118</v>
      </c>
      <c r="B44" s="128" t="str">
        <f>CONCATENATE("NZS.D.",A44)</f>
        <v>NZS.D.118</v>
      </c>
      <c r="C44" s="139" t="s">
        <v>253</v>
      </c>
      <c r="D44" s="140" t="s">
        <v>62</v>
      </c>
      <c r="E44" s="141"/>
      <c r="F44" s="142"/>
      <c r="G44" s="143">
        <f>E44+F44</f>
        <v>0</v>
      </c>
      <c r="H44" s="144">
        <v>1</v>
      </c>
      <c r="I44" s="145">
        <f>E44*H44</f>
        <v>0</v>
      </c>
      <c r="J44" s="146">
        <f>F44*H44</f>
        <v>0</v>
      </c>
      <c r="K44" s="147">
        <f>I44+J44</f>
        <v>0</v>
      </c>
      <c r="L44" s="87">
        <f>COUNTIF(H44,"&gt;0")</f>
        <v>1</v>
      </c>
    </row>
    <row r="45" spans="1:12" ht="12.75" hidden="1" customHeight="1" x14ac:dyDescent="0.25">
      <c r="A45" s="138"/>
      <c r="B45" s="128" t="s">
        <v>63</v>
      </c>
      <c r="C45" s="148" t="s">
        <v>254</v>
      </c>
      <c r="D45" s="130"/>
      <c r="E45" s="149"/>
      <c r="F45" s="150"/>
      <c r="G45" s="151"/>
      <c r="H45" s="152"/>
      <c r="I45" s="153"/>
      <c r="J45" s="154"/>
      <c r="K45" s="155"/>
      <c r="L45" s="87"/>
    </row>
    <row r="46" spans="1:12" ht="12.75" hidden="1" customHeight="1" x14ac:dyDescent="0.25">
      <c r="A46" s="138">
        <f>A44+1</f>
        <v>119</v>
      </c>
      <c r="B46" s="128" t="str">
        <f>CONCATENATE("NZS.D.",A46)</f>
        <v>NZS.D.119</v>
      </c>
      <c r="C46" s="139"/>
      <c r="D46" s="140" t="s">
        <v>62</v>
      </c>
      <c r="E46" s="141"/>
      <c r="F46" s="142"/>
      <c r="G46" s="143">
        <f>E46+F46</f>
        <v>0</v>
      </c>
      <c r="H46" s="144"/>
      <c r="I46" s="145">
        <f>E46*H46</f>
        <v>0</v>
      </c>
      <c r="J46" s="146">
        <f>F46*H46</f>
        <v>0</v>
      </c>
      <c r="K46" s="147">
        <f>I46+J46</f>
        <v>0</v>
      </c>
      <c r="L46" s="87">
        <f>COUNTIF(H46,"&gt;0")</f>
        <v>0</v>
      </c>
    </row>
    <row r="47" spans="1:12" ht="12.75" hidden="1" customHeight="1" x14ac:dyDescent="0.25">
      <c r="A47" s="138"/>
      <c r="B47" s="128" t="s">
        <v>63</v>
      </c>
      <c r="C47" s="148"/>
      <c r="D47" s="130"/>
      <c r="E47" s="149"/>
      <c r="F47" s="150"/>
      <c r="G47" s="151"/>
      <c r="H47" s="152"/>
      <c r="I47" s="153"/>
      <c r="J47" s="154"/>
      <c r="K47" s="155"/>
      <c r="L47" s="87"/>
    </row>
    <row r="48" spans="1:12" ht="12.75" hidden="1" customHeight="1" x14ac:dyDescent="0.25">
      <c r="A48" s="138">
        <f>A46+1</f>
        <v>120</v>
      </c>
      <c r="B48" s="128" t="str">
        <f>CONCATENATE("NZS.D.",A48)</f>
        <v>NZS.D.120</v>
      </c>
      <c r="C48" s="139"/>
      <c r="D48" s="140" t="s">
        <v>62</v>
      </c>
      <c r="E48" s="141"/>
      <c r="F48" s="142"/>
      <c r="G48" s="143">
        <f>E48+F48</f>
        <v>0</v>
      </c>
      <c r="H48" s="144"/>
      <c r="I48" s="145">
        <f>E48*H48</f>
        <v>0</v>
      </c>
      <c r="J48" s="146">
        <f>F48*H48</f>
        <v>0</v>
      </c>
      <c r="K48" s="147">
        <f>I48+J48</f>
        <v>0</v>
      </c>
      <c r="L48" s="87">
        <f>COUNTIF(H48,"&gt;0")</f>
        <v>0</v>
      </c>
    </row>
    <row r="49" spans="1:12" ht="12.75" hidden="1" customHeight="1" x14ac:dyDescent="0.25">
      <c r="A49" s="138"/>
      <c r="B49" s="128" t="s">
        <v>63</v>
      </c>
      <c r="C49" s="148"/>
      <c r="D49" s="130"/>
      <c r="E49" s="149"/>
      <c r="F49" s="150"/>
      <c r="G49" s="151"/>
      <c r="H49" s="152"/>
      <c r="I49" s="153"/>
      <c r="J49" s="154"/>
      <c r="K49" s="155"/>
      <c r="L49" s="87"/>
    </row>
    <row r="50" spans="1:12" hidden="1" x14ac:dyDescent="0.25">
      <c r="A50" s="138">
        <f>A48+1</f>
        <v>121</v>
      </c>
      <c r="B50" s="128" t="str">
        <f>CONCATENATE("NZS.D.",A50)</f>
        <v>NZS.D.121</v>
      </c>
      <c r="C50" s="139"/>
      <c r="D50" s="140" t="s">
        <v>62</v>
      </c>
      <c r="E50" s="141"/>
      <c r="F50" s="142"/>
      <c r="G50" s="143">
        <f>E50+F50</f>
        <v>0</v>
      </c>
      <c r="H50" s="144"/>
      <c r="I50" s="145">
        <f>E50*H50</f>
        <v>0</v>
      </c>
      <c r="J50" s="146">
        <f>F50*H50</f>
        <v>0</v>
      </c>
      <c r="K50" s="147">
        <f>I50+J50</f>
        <v>0</v>
      </c>
      <c r="L50" s="87">
        <f>COUNTIF(H50,"&gt;0")</f>
        <v>0</v>
      </c>
    </row>
    <row r="51" spans="1:12" ht="12.75" hidden="1" customHeight="1" x14ac:dyDescent="0.25">
      <c r="A51" s="138"/>
      <c r="B51" s="128" t="s">
        <v>63</v>
      </c>
      <c r="C51" s="148"/>
      <c r="D51" s="130"/>
      <c r="E51" s="149"/>
      <c r="F51" s="150"/>
      <c r="G51" s="151"/>
      <c r="H51" s="152"/>
      <c r="I51" s="153"/>
      <c r="J51" s="154"/>
      <c r="K51" s="155"/>
      <c r="L51" s="87"/>
    </row>
    <row r="52" spans="1:12" hidden="1" x14ac:dyDescent="0.25">
      <c r="A52" s="138">
        <f>A50+1</f>
        <v>122</v>
      </c>
      <c r="B52" s="128" t="str">
        <f>CONCATENATE("NZS.D.",A52)</f>
        <v>NZS.D.122</v>
      </c>
      <c r="C52" s="139"/>
      <c r="D52" s="140" t="s">
        <v>62</v>
      </c>
      <c r="E52" s="141"/>
      <c r="F52" s="142"/>
      <c r="G52" s="143">
        <f>E52+F52</f>
        <v>0</v>
      </c>
      <c r="H52" s="144"/>
      <c r="I52" s="145">
        <f>E52*H52</f>
        <v>0</v>
      </c>
      <c r="J52" s="146">
        <f>F52*H52</f>
        <v>0</v>
      </c>
      <c r="K52" s="147">
        <f>I52+J52</f>
        <v>0</v>
      </c>
      <c r="L52" s="87">
        <f>COUNTIF(H52,"&gt;0")</f>
        <v>0</v>
      </c>
    </row>
    <row r="53" spans="1:12" ht="12.75" hidden="1" customHeight="1" x14ac:dyDescent="0.25">
      <c r="A53" s="138"/>
      <c r="B53" s="128" t="s">
        <v>63</v>
      </c>
      <c r="C53" s="148"/>
      <c r="D53" s="130"/>
      <c r="E53" s="149"/>
      <c r="F53" s="150"/>
      <c r="G53" s="151"/>
      <c r="H53" s="152"/>
      <c r="I53" s="153"/>
      <c r="J53" s="154"/>
      <c r="K53" s="155"/>
      <c r="L53" s="87"/>
    </row>
    <row r="54" spans="1:12" hidden="1" x14ac:dyDescent="0.25">
      <c r="A54" s="138">
        <f>A52+1</f>
        <v>123</v>
      </c>
      <c r="B54" s="128" t="str">
        <f>CONCATENATE("NZS.D.",A54)</f>
        <v>NZS.D.123</v>
      </c>
      <c r="C54" s="245"/>
      <c r="D54" s="140" t="s">
        <v>62</v>
      </c>
      <c r="E54" s="141"/>
      <c r="F54" s="142"/>
      <c r="G54" s="143">
        <f>E54+F54</f>
        <v>0</v>
      </c>
      <c r="H54" s="144"/>
      <c r="I54" s="145">
        <f>E54*H54</f>
        <v>0</v>
      </c>
      <c r="J54" s="146">
        <f>F54*H54</f>
        <v>0</v>
      </c>
      <c r="K54" s="147">
        <f>I54+J54</f>
        <v>0</v>
      </c>
      <c r="L54" s="87">
        <f>COUNTIF(H54,"&gt;0")</f>
        <v>0</v>
      </c>
    </row>
    <row r="55" spans="1:12" ht="12.75" hidden="1" customHeight="1" x14ac:dyDescent="0.25">
      <c r="A55" s="138"/>
      <c r="B55" s="128" t="s">
        <v>63</v>
      </c>
      <c r="C55" s="148"/>
      <c r="D55" s="130"/>
      <c r="E55" s="149"/>
      <c r="F55" s="150"/>
      <c r="G55" s="151"/>
      <c r="H55" s="152"/>
      <c r="I55" s="153"/>
      <c r="J55" s="154"/>
      <c r="K55" s="155"/>
      <c r="L55" s="87"/>
    </row>
    <row r="56" spans="1:12" ht="12.75" hidden="1" customHeight="1" x14ac:dyDescent="0.25">
      <c r="A56" s="138">
        <f>A54+1</f>
        <v>124</v>
      </c>
      <c r="B56" s="128" t="str">
        <f>CONCATENATE("NZS.D.",A56)</f>
        <v>NZS.D.124</v>
      </c>
      <c r="C56" s="139"/>
      <c r="D56" s="140" t="s">
        <v>62</v>
      </c>
      <c r="E56" s="141"/>
      <c r="F56" s="142"/>
      <c r="G56" s="143">
        <f>E56+F56</f>
        <v>0</v>
      </c>
      <c r="H56" s="144"/>
      <c r="I56" s="145">
        <f>E56*H56</f>
        <v>0</v>
      </c>
      <c r="J56" s="146">
        <f>F56*H56</f>
        <v>0</v>
      </c>
      <c r="K56" s="147">
        <f>I56+J56</f>
        <v>0</v>
      </c>
      <c r="L56" s="87">
        <f>COUNTIF(H56,"&gt;0")</f>
        <v>0</v>
      </c>
    </row>
    <row r="57" spans="1:12" ht="12.75" hidden="1" customHeight="1" x14ac:dyDescent="0.25">
      <c r="A57" s="138"/>
      <c r="B57" s="128" t="s">
        <v>63</v>
      </c>
      <c r="C57" s="148"/>
      <c r="D57" s="130"/>
      <c r="E57" s="149"/>
      <c r="F57" s="150"/>
      <c r="G57" s="151"/>
      <c r="H57" s="152"/>
      <c r="I57" s="153"/>
      <c r="J57" s="154"/>
      <c r="K57" s="155"/>
      <c r="L57" s="87"/>
    </row>
    <row r="58" spans="1:12" ht="12.75" hidden="1" customHeight="1" x14ac:dyDescent="0.25">
      <c r="A58" s="138">
        <f>A56+1</f>
        <v>125</v>
      </c>
      <c r="B58" s="128" t="str">
        <f>CONCATENATE("NZS.D.",A58)</f>
        <v>NZS.D.125</v>
      </c>
      <c r="C58" s="139"/>
      <c r="D58" s="140" t="s">
        <v>62</v>
      </c>
      <c r="E58" s="141"/>
      <c r="F58" s="142"/>
      <c r="G58" s="143">
        <f>E58+F58</f>
        <v>0</v>
      </c>
      <c r="H58" s="144"/>
      <c r="I58" s="145">
        <f>E58*H58</f>
        <v>0</v>
      </c>
      <c r="J58" s="146">
        <f>F58*H58</f>
        <v>0</v>
      </c>
      <c r="K58" s="147">
        <f>I58+J58</f>
        <v>0</v>
      </c>
      <c r="L58" s="87">
        <f>COUNTIF(H58,"&gt;0")</f>
        <v>0</v>
      </c>
    </row>
    <row r="59" spans="1:12" ht="12.75" hidden="1" customHeight="1" x14ac:dyDescent="0.25">
      <c r="A59" s="138"/>
      <c r="B59" s="128" t="s">
        <v>63</v>
      </c>
      <c r="C59" s="148"/>
      <c r="D59" s="130"/>
      <c r="E59" s="149"/>
      <c r="F59" s="150"/>
      <c r="G59" s="151"/>
      <c r="H59" s="152"/>
      <c r="I59" s="153"/>
      <c r="J59" s="154"/>
      <c r="K59" s="155"/>
      <c r="L59" s="87"/>
    </row>
    <row r="60" spans="1:12" ht="12.75" hidden="1" customHeight="1" x14ac:dyDescent="0.25">
      <c r="A60" s="138">
        <f>A58+1</f>
        <v>126</v>
      </c>
      <c r="B60" s="128" t="str">
        <f>CONCATENATE("NZS.D.",A60)</f>
        <v>NZS.D.126</v>
      </c>
      <c r="C60" s="139"/>
      <c r="D60" s="140" t="s">
        <v>62</v>
      </c>
      <c r="E60" s="141"/>
      <c r="F60" s="142"/>
      <c r="G60" s="143">
        <f>E60+F60</f>
        <v>0</v>
      </c>
      <c r="H60" s="144"/>
      <c r="I60" s="145">
        <f>E60*H60</f>
        <v>0</v>
      </c>
      <c r="J60" s="146">
        <f>F60*H60</f>
        <v>0</v>
      </c>
      <c r="K60" s="147">
        <f>I60+J60</f>
        <v>0</v>
      </c>
      <c r="L60" s="87">
        <f>COUNTIF(H60,"&gt;0")</f>
        <v>0</v>
      </c>
    </row>
    <row r="61" spans="1:12" ht="12.75" hidden="1" customHeight="1" x14ac:dyDescent="0.25">
      <c r="A61" s="138"/>
      <c r="B61" s="128" t="s">
        <v>63</v>
      </c>
      <c r="C61" s="148"/>
      <c r="D61" s="130"/>
      <c r="E61" s="149"/>
      <c r="F61" s="150"/>
      <c r="G61" s="151"/>
      <c r="H61" s="152"/>
      <c r="I61" s="153"/>
      <c r="J61" s="154"/>
      <c r="K61" s="155"/>
      <c r="L61" s="87"/>
    </row>
    <row r="62" spans="1:12" ht="12.75" hidden="1" customHeight="1" x14ac:dyDescent="0.25">
      <c r="A62" s="138">
        <f>A60+1</f>
        <v>127</v>
      </c>
      <c r="B62" s="128" t="str">
        <f>CONCATENATE("NZS.D.",A62)</f>
        <v>NZS.D.127</v>
      </c>
      <c r="C62" s="139"/>
      <c r="D62" s="140" t="s">
        <v>62</v>
      </c>
      <c r="E62" s="141"/>
      <c r="F62" s="142"/>
      <c r="G62" s="143">
        <f>E62+F62</f>
        <v>0</v>
      </c>
      <c r="H62" s="144"/>
      <c r="I62" s="145">
        <f>E62*H62</f>
        <v>0</v>
      </c>
      <c r="J62" s="146">
        <f>F62*H62</f>
        <v>0</v>
      </c>
      <c r="K62" s="147">
        <f>I62+J62</f>
        <v>0</v>
      </c>
      <c r="L62" s="87">
        <f>COUNTIF(H62,"&gt;0")</f>
        <v>0</v>
      </c>
    </row>
    <row r="63" spans="1:12" ht="12.75" hidden="1" customHeight="1" x14ac:dyDescent="0.25">
      <c r="A63" s="138"/>
      <c r="B63" s="128" t="s">
        <v>63</v>
      </c>
      <c r="C63" s="148"/>
      <c r="D63" s="130"/>
      <c r="E63" s="149"/>
      <c r="F63" s="150"/>
      <c r="G63" s="151"/>
      <c r="H63" s="152"/>
      <c r="I63" s="153"/>
      <c r="J63" s="154"/>
      <c r="K63" s="155"/>
      <c r="L63" s="87"/>
    </row>
    <row r="64" spans="1:12" ht="12.75" hidden="1" customHeight="1" x14ac:dyDescent="0.25">
      <c r="A64" s="138">
        <f>A62+1</f>
        <v>128</v>
      </c>
      <c r="B64" s="128" t="str">
        <f>CONCATENATE("NZS.D.",A64)</f>
        <v>NZS.D.128</v>
      </c>
      <c r="C64" s="139"/>
      <c r="D64" s="140" t="s">
        <v>62</v>
      </c>
      <c r="E64" s="141"/>
      <c r="F64" s="142"/>
      <c r="G64" s="143">
        <f>E64+F64</f>
        <v>0</v>
      </c>
      <c r="H64" s="134"/>
      <c r="I64" s="145">
        <f>E64*H64</f>
        <v>0</v>
      </c>
      <c r="J64" s="146">
        <f>F64*H64</f>
        <v>0</v>
      </c>
      <c r="K64" s="147">
        <f>I64+J64</f>
        <v>0</v>
      </c>
      <c r="L64" s="87">
        <f>COUNTIF(H64,"&gt;0")</f>
        <v>0</v>
      </c>
    </row>
    <row r="65" spans="1:12" ht="12.75" hidden="1" customHeight="1" x14ac:dyDescent="0.25">
      <c r="A65" s="138"/>
      <c r="B65" s="128" t="s">
        <v>63</v>
      </c>
      <c r="C65" s="148"/>
      <c r="D65" s="130"/>
      <c r="E65" s="149"/>
      <c r="F65" s="150"/>
      <c r="G65" s="151"/>
      <c r="H65" s="134"/>
      <c r="I65" s="153"/>
      <c r="J65" s="154"/>
      <c r="K65" s="155"/>
      <c r="L65" s="87"/>
    </row>
    <row r="66" spans="1:12" ht="12.75" hidden="1" customHeight="1" x14ac:dyDescent="0.25">
      <c r="A66" s="138">
        <f>A64+1</f>
        <v>129</v>
      </c>
      <c r="B66" s="128" t="str">
        <f>CONCATENATE("NZS.D.",A66)</f>
        <v>NZS.D.129</v>
      </c>
      <c r="C66" s="139"/>
      <c r="D66" s="140" t="s">
        <v>62</v>
      </c>
      <c r="E66" s="141"/>
      <c r="F66" s="142"/>
      <c r="G66" s="143">
        <f>E66+F66</f>
        <v>0</v>
      </c>
      <c r="H66" s="134"/>
      <c r="I66" s="145">
        <f>E66*H66</f>
        <v>0</v>
      </c>
      <c r="J66" s="146">
        <f>F66*H66</f>
        <v>0</v>
      </c>
      <c r="K66" s="147">
        <f>I66+J66</f>
        <v>0</v>
      </c>
      <c r="L66" s="87">
        <f>COUNTIF(H66,"&gt;0")</f>
        <v>0</v>
      </c>
    </row>
    <row r="67" spans="1:12" ht="12.75" hidden="1" customHeight="1" x14ac:dyDescent="0.25">
      <c r="A67" s="158"/>
      <c r="B67" s="128" t="s">
        <v>63</v>
      </c>
      <c r="C67" s="148"/>
      <c r="D67" s="130"/>
      <c r="E67" s="149"/>
      <c r="F67" s="150"/>
      <c r="G67" s="151"/>
      <c r="H67" s="159"/>
      <c r="I67" s="153"/>
      <c r="J67" s="154"/>
      <c r="K67" s="155"/>
      <c r="L67" s="160"/>
    </row>
    <row r="68" spans="1:12" ht="12.75" hidden="1" customHeight="1" x14ac:dyDescent="0.25">
      <c r="A68" s="138">
        <f>A66+1</f>
        <v>130</v>
      </c>
      <c r="B68" s="128" t="str">
        <f>CONCATENATE("NZS.D.",A68)</f>
        <v>NZS.D.130</v>
      </c>
      <c r="C68" s="139"/>
      <c r="D68" s="140" t="s">
        <v>62</v>
      </c>
      <c r="E68" s="141"/>
      <c r="F68" s="142"/>
      <c r="G68" s="143">
        <f>E68+F68</f>
        <v>0</v>
      </c>
      <c r="H68" s="134"/>
      <c r="I68" s="145">
        <f>E68*H68</f>
        <v>0</v>
      </c>
      <c r="J68" s="146">
        <f>F68*H68</f>
        <v>0</v>
      </c>
      <c r="K68" s="147">
        <f>I68+J68</f>
        <v>0</v>
      </c>
      <c r="L68" s="87">
        <f>COUNTIF(H68,"&gt;0")</f>
        <v>0</v>
      </c>
    </row>
    <row r="69" spans="1:12" ht="12.75" hidden="1" customHeight="1" x14ac:dyDescent="0.25">
      <c r="A69" s="161"/>
      <c r="B69" s="128" t="s">
        <v>63</v>
      </c>
      <c r="C69" s="148"/>
      <c r="D69" s="130"/>
      <c r="E69" s="149"/>
      <c r="F69" s="150"/>
      <c r="G69" s="151"/>
      <c r="H69" s="159"/>
      <c r="I69" s="153"/>
      <c r="J69" s="154"/>
      <c r="K69" s="155"/>
      <c r="L69" s="160"/>
    </row>
    <row r="70" spans="1:12" ht="12.75" hidden="1" customHeight="1" x14ac:dyDescent="0.25">
      <c r="A70" s="138">
        <f>A68+1</f>
        <v>131</v>
      </c>
      <c r="B70" s="128" t="str">
        <f>CONCATENATE("NZS.D.",A70)</f>
        <v>NZS.D.131</v>
      </c>
      <c r="C70" s="139"/>
      <c r="D70" s="140" t="s">
        <v>62</v>
      </c>
      <c r="E70" s="141"/>
      <c r="F70" s="142"/>
      <c r="G70" s="143">
        <f>E70+F70</f>
        <v>0</v>
      </c>
      <c r="H70" s="134"/>
      <c r="I70" s="145">
        <f>E70*H70</f>
        <v>0</v>
      </c>
      <c r="J70" s="146">
        <f>F70*H70</f>
        <v>0</v>
      </c>
      <c r="K70" s="147">
        <f>I70+J70</f>
        <v>0</v>
      </c>
      <c r="L70" s="87">
        <f>COUNTIF(H70,"&gt;0")</f>
        <v>0</v>
      </c>
    </row>
    <row r="71" spans="1:12" ht="12.75" hidden="1" customHeight="1" x14ac:dyDescent="0.25">
      <c r="A71" s="161"/>
      <c r="B71" s="128" t="s">
        <v>63</v>
      </c>
      <c r="C71" s="148"/>
      <c r="D71" s="130"/>
      <c r="E71" s="149"/>
      <c r="F71" s="150"/>
      <c r="G71" s="151"/>
      <c r="H71" s="159"/>
      <c r="I71" s="153"/>
      <c r="J71" s="154"/>
      <c r="K71" s="155"/>
      <c r="L71" s="160"/>
    </row>
    <row r="72" spans="1:12" ht="12.75" hidden="1" customHeight="1" x14ac:dyDescent="0.25">
      <c r="A72" s="138">
        <f>A70+1</f>
        <v>132</v>
      </c>
      <c r="B72" s="128" t="str">
        <f>CONCATENATE("NZS.D.",A72)</f>
        <v>NZS.D.132</v>
      </c>
      <c r="C72" s="139"/>
      <c r="D72" s="140" t="s">
        <v>62</v>
      </c>
      <c r="E72" s="141"/>
      <c r="F72" s="142"/>
      <c r="G72" s="143">
        <f>E72+F72</f>
        <v>0</v>
      </c>
      <c r="H72" s="134"/>
      <c r="I72" s="145">
        <f>E72*H72</f>
        <v>0</v>
      </c>
      <c r="J72" s="146">
        <f>F72*H72</f>
        <v>0</v>
      </c>
      <c r="K72" s="147">
        <f>I72+J72</f>
        <v>0</v>
      </c>
      <c r="L72" s="87">
        <f>COUNTIF(H72,"&gt;0")</f>
        <v>0</v>
      </c>
    </row>
    <row r="73" spans="1:12" ht="12.75" hidden="1" customHeight="1" x14ac:dyDescent="0.25">
      <c r="A73" s="161"/>
      <c r="B73" s="128" t="s">
        <v>63</v>
      </c>
      <c r="C73" s="148"/>
      <c r="D73" s="130"/>
      <c r="E73" s="149"/>
      <c r="F73" s="150"/>
      <c r="G73" s="151"/>
      <c r="H73" s="159"/>
      <c r="I73" s="153"/>
      <c r="J73" s="154"/>
      <c r="K73" s="155"/>
      <c r="L73" s="160"/>
    </row>
    <row r="74" spans="1:12" hidden="1" x14ac:dyDescent="0.25">
      <c r="A74" s="138">
        <f>A72+1</f>
        <v>133</v>
      </c>
      <c r="B74" s="128" t="str">
        <f>CONCATENATE("NZS.D.",A74)</f>
        <v>NZS.D.133</v>
      </c>
      <c r="C74" s="162"/>
      <c r="D74" s="140" t="s">
        <v>62</v>
      </c>
      <c r="E74" s="141"/>
      <c r="F74" s="142"/>
      <c r="G74" s="143">
        <f>E74+F74</f>
        <v>0</v>
      </c>
      <c r="H74" s="134"/>
      <c r="I74" s="145">
        <f>E74*H74</f>
        <v>0</v>
      </c>
      <c r="J74" s="146">
        <f>F74*H74</f>
        <v>0</v>
      </c>
      <c r="K74" s="147">
        <f>I74+J74</f>
        <v>0</v>
      </c>
      <c r="L74" s="87">
        <f>COUNTIF(H74,"&gt;0")</f>
        <v>0</v>
      </c>
    </row>
    <row r="75" spans="1:12" ht="12.75" hidden="1" customHeight="1" x14ac:dyDescent="0.25">
      <c r="A75" s="161"/>
      <c r="B75" s="128" t="s">
        <v>63</v>
      </c>
      <c r="C75" s="148"/>
      <c r="D75" s="130"/>
      <c r="E75" s="149"/>
      <c r="F75" s="150"/>
      <c r="G75" s="151"/>
      <c r="H75" s="159"/>
      <c r="I75" s="153"/>
      <c r="J75" s="154"/>
      <c r="K75" s="155"/>
      <c r="L75" s="160"/>
    </row>
    <row r="76" spans="1:12" hidden="1" x14ac:dyDescent="0.25">
      <c r="A76" s="138">
        <f>A74+1</f>
        <v>134</v>
      </c>
      <c r="B76" s="128" t="str">
        <f>CONCATENATE("NZS.D.",A76)</f>
        <v>NZS.D.134</v>
      </c>
      <c r="C76" s="139"/>
      <c r="D76" s="140" t="s">
        <v>62</v>
      </c>
      <c r="E76" s="141"/>
      <c r="F76" s="142"/>
      <c r="G76" s="143">
        <f>E76+F76</f>
        <v>0</v>
      </c>
      <c r="H76" s="134"/>
      <c r="I76" s="145">
        <f>E76*H76</f>
        <v>0</v>
      </c>
      <c r="J76" s="146">
        <f>F76*H76</f>
        <v>0</v>
      </c>
      <c r="K76" s="147">
        <f>I76+J76</f>
        <v>0</v>
      </c>
      <c r="L76" s="87">
        <f>COUNTIF(H76,"&gt;0")</f>
        <v>0</v>
      </c>
    </row>
    <row r="77" spans="1:12" ht="12.75" hidden="1" customHeight="1" x14ac:dyDescent="0.25">
      <c r="A77" s="161"/>
      <c r="B77" s="128" t="s">
        <v>63</v>
      </c>
      <c r="C77" s="148"/>
      <c r="D77" s="130"/>
      <c r="E77" s="149"/>
      <c r="F77" s="150"/>
      <c r="G77" s="151"/>
      <c r="H77" s="159"/>
      <c r="I77" s="153"/>
      <c r="J77" s="154"/>
      <c r="K77" s="155"/>
      <c r="L77" s="160"/>
    </row>
    <row r="78" spans="1:12" hidden="1" x14ac:dyDescent="0.25">
      <c r="A78" s="138">
        <f>A76+1</f>
        <v>135</v>
      </c>
      <c r="B78" s="128" t="str">
        <f>CONCATENATE("NZS.D.",A78)</f>
        <v>NZS.D.135</v>
      </c>
      <c r="C78" s="139"/>
      <c r="D78" s="140" t="s">
        <v>62</v>
      </c>
      <c r="E78" s="141"/>
      <c r="F78" s="142"/>
      <c r="G78" s="143">
        <f>E78+F78</f>
        <v>0</v>
      </c>
      <c r="H78" s="134"/>
      <c r="I78" s="145">
        <f>E78*H78</f>
        <v>0</v>
      </c>
      <c r="J78" s="146">
        <f>F78*H78</f>
        <v>0</v>
      </c>
      <c r="K78" s="147">
        <f>I78+J78</f>
        <v>0</v>
      </c>
      <c r="L78" s="87">
        <f>COUNTIF(H78,"&gt;0")</f>
        <v>0</v>
      </c>
    </row>
    <row r="79" spans="1:12" ht="12.75" hidden="1" customHeight="1" x14ac:dyDescent="0.25">
      <c r="A79" s="161"/>
      <c r="B79" s="128" t="s">
        <v>63</v>
      </c>
      <c r="C79" s="148"/>
      <c r="D79" s="130"/>
      <c r="E79" s="149"/>
      <c r="F79" s="150"/>
      <c r="G79" s="151"/>
      <c r="H79" s="159"/>
      <c r="I79" s="153"/>
      <c r="J79" s="154"/>
      <c r="K79" s="155"/>
      <c r="L79" s="160"/>
    </row>
    <row r="80" spans="1:12" hidden="1" x14ac:dyDescent="0.25">
      <c r="A80" s="138">
        <f>A78+1</f>
        <v>136</v>
      </c>
      <c r="B80" s="128" t="str">
        <f>CONCATENATE("NZS.D.",A80)</f>
        <v>NZS.D.136</v>
      </c>
      <c r="C80" s="139"/>
      <c r="D80" s="140" t="s">
        <v>62</v>
      </c>
      <c r="E80" s="141"/>
      <c r="F80" s="142"/>
      <c r="G80" s="143">
        <f>E80+F80</f>
        <v>0</v>
      </c>
      <c r="H80" s="134"/>
      <c r="I80" s="145">
        <f>E80*H80</f>
        <v>0</v>
      </c>
      <c r="J80" s="146">
        <f>F80*H80</f>
        <v>0</v>
      </c>
      <c r="K80" s="147">
        <f>I80+J80</f>
        <v>0</v>
      </c>
      <c r="L80" s="87">
        <f>COUNTIF(H80,"&gt;0")</f>
        <v>0</v>
      </c>
    </row>
    <row r="81" spans="1:12" ht="12.75" hidden="1" customHeight="1" x14ac:dyDescent="0.25">
      <c r="A81" s="161"/>
      <c r="B81" s="128" t="s">
        <v>63</v>
      </c>
      <c r="C81" s="148"/>
      <c r="D81" s="130"/>
      <c r="E81" s="149"/>
      <c r="F81" s="150"/>
      <c r="G81" s="151"/>
      <c r="H81" s="159"/>
      <c r="I81" s="153"/>
      <c r="J81" s="154"/>
      <c r="K81" s="155"/>
      <c r="L81" s="160"/>
    </row>
    <row r="82" spans="1:12" ht="12.75" hidden="1" customHeight="1" x14ac:dyDescent="0.25">
      <c r="A82" s="138">
        <f>A80+1</f>
        <v>137</v>
      </c>
      <c r="B82" s="128" t="str">
        <f>CONCATENATE("NZS.D.",A82)</f>
        <v>NZS.D.137</v>
      </c>
      <c r="C82" s="139"/>
      <c r="D82" s="140" t="s">
        <v>62</v>
      </c>
      <c r="E82" s="163"/>
      <c r="F82" s="132"/>
      <c r="G82" s="133">
        <f>E82+F82</f>
        <v>0</v>
      </c>
      <c r="H82" s="134"/>
      <c r="I82" s="135">
        <f>E82*H82</f>
        <v>0</v>
      </c>
      <c r="J82" s="136">
        <f>F82*H82</f>
        <v>0</v>
      </c>
      <c r="K82" s="137">
        <f>I82+J82</f>
        <v>0</v>
      </c>
      <c r="L82" s="87">
        <f>COUNTIF(H82,"&gt;0")</f>
        <v>0</v>
      </c>
    </row>
    <row r="83" spans="1:12" ht="12.75" hidden="1" customHeight="1" x14ac:dyDescent="0.25">
      <c r="A83" s="161"/>
      <c r="B83" s="128" t="s">
        <v>63</v>
      </c>
      <c r="C83" s="148"/>
      <c r="D83" s="130"/>
      <c r="E83" s="164"/>
      <c r="F83" s="165"/>
      <c r="G83" s="165"/>
      <c r="H83" s="159"/>
      <c r="I83" s="166"/>
      <c r="J83" s="136"/>
      <c r="K83" s="167"/>
      <c r="L83" s="160"/>
    </row>
    <row r="84" spans="1:12" ht="12.75" hidden="1" customHeight="1" x14ac:dyDescent="0.25">
      <c r="A84" s="138">
        <f>A82+1</f>
        <v>138</v>
      </c>
      <c r="B84" s="128" t="str">
        <f>CONCATENATE("NZS.D.",A84)</f>
        <v>NZS.D.138</v>
      </c>
      <c r="C84" s="139"/>
      <c r="D84" s="140" t="s">
        <v>62</v>
      </c>
      <c r="E84" s="163"/>
      <c r="F84" s="132"/>
      <c r="G84" s="133">
        <f>E84+F84</f>
        <v>0</v>
      </c>
      <c r="H84" s="134"/>
      <c r="I84" s="135">
        <f>E84*H84</f>
        <v>0</v>
      </c>
      <c r="J84" s="136">
        <f>F84*H84</f>
        <v>0</v>
      </c>
      <c r="K84" s="137">
        <f>I84+J84</f>
        <v>0</v>
      </c>
      <c r="L84" s="87">
        <f>COUNTIF(H84,"&gt;0")</f>
        <v>0</v>
      </c>
    </row>
    <row r="85" spans="1:12" ht="12.75" hidden="1" customHeight="1" x14ac:dyDescent="0.25">
      <c r="A85" s="161"/>
      <c r="B85" s="128" t="s">
        <v>63</v>
      </c>
      <c r="C85" s="148"/>
      <c r="D85" s="130"/>
      <c r="E85" s="164"/>
      <c r="F85" s="165"/>
      <c r="G85" s="165"/>
      <c r="H85" s="159"/>
      <c r="I85" s="166"/>
      <c r="J85" s="136"/>
      <c r="K85" s="167"/>
      <c r="L85" s="160"/>
    </row>
    <row r="86" spans="1:12" ht="12.75" hidden="1" customHeight="1" x14ac:dyDescent="0.25">
      <c r="A86" s="138">
        <f>A84+1</f>
        <v>139</v>
      </c>
      <c r="B86" s="128" t="str">
        <f>CONCATENATE("NZS.D.",A86)</f>
        <v>NZS.D.139</v>
      </c>
      <c r="C86" s="139"/>
      <c r="D86" s="140" t="s">
        <v>62</v>
      </c>
      <c r="E86" s="163"/>
      <c r="F86" s="132"/>
      <c r="G86" s="133">
        <f>E86+F86</f>
        <v>0</v>
      </c>
      <c r="H86" s="134"/>
      <c r="I86" s="135">
        <f>E86*H86</f>
        <v>0</v>
      </c>
      <c r="J86" s="136">
        <f>F86*H86</f>
        <v>0</v>
      </c>
      <c r="K86" s="137">
        <f>I86+J86</f>
        <v>0</v>
      </c>
      <c r="L86" s="87">
        <f>COUNTIF(H86,"&gt;0")</f>
        <v>0</v>
      </c>
    </row>
    <row r="87" spans="1:12" ht="12.75" hidden="1" customHeight="1" x14ac:dyDescent="0.25">
      <c r="A87" s="161"/>
      <c r="B87" s="128" t="s">
        <v>63</v>
      </c>
      <c r="C87" s="148"/>
      <c r="D87" s="130"/>
      <c r="E87" s="164"/>
      <c r="F87" s="165"/>
      <c r="G87" s="165"/>
      <c r="H87" s="159"/>
      <c r="I87" s="166"/>
      <c r="J87" s="136"/>
      <c r="K87" s="167"/>
      <c r="L87" s="160"/>
    </row>
    <row r="88" spans="1:12" ht="12.75" hidden="1" customHeight="1" x14ac:dyDescent="0.25">
      <c r="A88" s="138">
        <f>A86+1</f>
        <v>140</v>
      </c>
      <c r="B88" s="128" t="str">
        <f>CONCATENATE("NZS.D.",A88)</f>
        <v>NZS.D.140</v>
      </c>
      <c r="C88" s="139"/>
      <c r="D88" s="140" t="s">
        <v>62</v>
      </c>
      <c r="E88" s="163"/>
      <c r="F88" s="132"/>
      <c r="G88" s="133">
        <f>E88+F88</f>
        <v>0</v>
      </c>
      <c r="H88" s="134"/>
      <c r="I88" s="135">
        <f>E88*H88</f>
        <v>0</v>
      </c>
      <c r="J88" s="136">
        <f>F88*H88</f>
        <v>0</v>
      </c>
      <c r="K88" s="137">
        <f>I88+J88</f>
        <v>0</v>
      </c>
      <c r="L88" s="87">
        <f>COUNTIF(H88,"&gt;0")</f>
        <v>0</v>
      </c>
    </row>
    <row r="89" spans="1:12" ht="12.75" hidden="1" customHeight="1" x14ac:dyDescent="0.25">
      <c r="A89" s="161"/>
      <c r="B89" s="128" t="s">
        <v>63</v>
      </c>
      <c r="C89" s="148"/>
      <c r="D89" s="130"/>
      <c r="E89" s="164"/>
      <c r="F89" s="165"/>
      <c r="G89" s="165"/>
      <c r="H89" s="159"/>
      <c r="I89" s="166"/>
      <c r="J89" s="136"/>
      <c r="K89" s="167"/>
      <c r="L89" s="160"/>
    </row>
    <row r="90" spans="1:12" ht="12.75" hidden="1" customHeight="1" x14ac:dyDescent="0.25">
      <c r="A90" s="138">
        <f>A88+1</f>
        <v>141</v>
      </c>
      <c r="B90" s="128" t="str">
        <f>CONCATENATE("NZS.D.",A90)</f>
        <v>NZS.D.141</v>
      </c>
      <c r="C90" s="139"/>
      <c r="D90" s="140" t="s">
        <v>62</v>
      </c>
      <c r="E90" s="163"/>
      <c r="F90" s="132"/>
      <c r="G90" s="133">
        <f>E90+F90</f>
        <v>0</v>
      </c>
      <c r="H90" s="134"/>
      <c r="I90" s="135">
        <f>E90*H90</f>
        <v>0</v>
      </c>
      <c r="J90" s="136">
        <f>F90*H90</f>
        <v>0</v>
      </c>
      <c r="K90" s="137">
        <f>I90+J90</f>
        <v>0</v>
      </c>
      <c r="L90" s="87">
        <f>COUNTIF(H90,"&gt;0")</f>
        <v>0</v>
      </c>
    </row>
    <row r="91" spans="1:12" ht="12.75" hidden="1" customHeight="1" x14ac:dyDescent="0.25">
      <c r="A91" s="161"/>
      <c r="B91" s="128" t="s">
        <v>63</v>
      </c>
      <c r="C91" s="148"/>
      <c r="D91" s="130"/>
      <c r="E91" s="164"/>
      <c r="F91" s="165"/>
      <c r="G91" s="165"/>
      <c r="H91" s="159"/>
      <c r="I91" s="166"/>
      <c r="J91" s="136"/>
      <c r="K91" s="167"/>
      <c r="L91" s="160"/>
    </row>
    <row r="92" spans="1:12" ht="12.75" hidden="1" customHeight="1" x14ac:dyDescent="0.25">
      <c r="A92" s="138">
        <f>A90+1</f>
        <v>142</v>
      </c>
      <c r="B92" s="128" t="str">
        <f>CONCATENATE("NZS.D.",A92)</f>
        <v>NZS.D.142</v>
      </c>
      <c r="C92" s="139"/>
      <c r="D92" s="140" t="s">
        <v>62</v>
      </c>
      <c r="E92" s="163"/>
      <c r="F92" s="132"/>
      <c r="G92" s="133">
        <f>E92+F92</f>
        <v>0</v>
      </c>
      <c r="H92" s="134"/>
      <c r="I92" s="135">
        <f>E92*H92</f>
        <v>0</v>
      </c>
      <c r="J92" s="136">
        <f>F92*H92</f>
        <v>0</v>
      </c>
      <c r="K92" s="137">
        <f>I92+J92</f>
        <v>0</v>
      </c>
      <c r="L92" s="87">
        <f>COUNTIF(H92,"&gt;0")</f>
        <v>0</v>
      </c>
    </row>
    <row r="93" spans="1:12" ht="12.75" hidden="1" customHeight="1" x14ac:dyDescent="0.25">
      <c r="A93" s="161"/>
      <c r="B93" s="128" t="s">
        <v>63</v>
      </c>
      <c r="C93" s="148"/>
      <c r="D93" s="130"/>
      <c r="E93" s="164"/>
      <c r="F93" s="165"/>
      <c r="G93" s="165"/>
      <c r="H93" s="159"/>
      <c r="I93" s="166"/>
      <c r="J93" s="136"/>
      <c r="K93" s="167"/>
      <c r="L93" s="160"/>
    </row>
    <row r="94" spans="1:12" ht="12.75" hidden="1" customHeight="1" x14ac:dyDescent="0.25">
      <c r="A94" s="138">
        <f>A92+1</f>
        <v>143</v>
      </c>
      <c r="B94" s="128" t="str">
        <f>CONCATENATE("NZS.D.",A94)</f>
        <v>NZS.D.143</v>
      </c>
      <c r="C94" s="139"/>
      <c r="D94" s="140" t="s">
        <v>62</v>
      </c>
      <c r="E94" s="163"/>
      <c r="F94" s="132"/>
      <c r="G94" s="133">
        <f>E94+F94</f>
        <v>0</v>
      </c>
      <c r="H94" s="134"/>
      <c r="I94" s="135">
        <f>E94*H94</f>
        <v>0</v>
      </c>
      <c r="J94" s="136">
        <f>F94*H94</f>
        <v>0</v>
      </c>
      <c r="K94" s="137">
        <f>I94+J94</f>
        <v>0</v>
      </c>
      <c r="L94" s="87">
        <f>COUNTIF(H94,"&gt;0")</f>
        <v>0</v>
      </c>
    </row>
    <row r="95" spans="1:12" ht="12.75" hidden="1" customHeight="1" x14ac:dyDescent="0.25">
      <c r="A95" s="161"/>
      <c r="B95" s="128" t="s">
        <v>63</v>
      </c>
      <c r="C95" s="148"/>
      <c r="D95" s="130"/>
      <c r="E95" s="164"/>
      <c r="F95" s="165"/>
      <c r="G95" s="165"/>
      <c r="H95" s="159"/>
      <c r="I95" s="166"/>
      <c r="J95" s="136"/>
      <c r="K95" s="167"/>
      <c r="L95" s="160"/>
    </row>
    <row r="96" spans="1:12" ht="12.75" hidden="1" customHeight="1" x14ac:dyDescent="0.25">
      <c r="A96" s="138">
        <f>A94+1</f>
        <v>144</v>
      </c>
      <c r="B96" s="128" t="str">
        <f>CONCATENATE("NZS.D.",A96)</f>
        <v>NZS.D.144</v>
      </c>
      <c r="C96" s="139"/>
      <c r="D96" s="140" t="s">
        <v>62</v>
      </c>
      <c r="E96" s="163"/>
      <c r="F96" s="132"/>
      <c r="G96" s="133">
        <f>E96+F96</f>
        <v>0</v>
      </c>
      <c r="H96" s="134"/>
      <c r="I96" s="135">
        <f>E96*H96</f>
        <v>0</v>
      </c>
      <c r="J96" s="136">
        <f>F96*H96</f>
        <v>0</v>
      </c>
      <c r="K96" s="137">
        <f>I96+J96</f>
        <v>0</v>
      </c>
      <c r="L96" s="87">
        <f>COUNTIF(H96,"&gt;0")</f>
        <v>0</v>
      </c>
    </row>
    <row r="97" spans="1:12" ht="12.75" hidden="1" customHeight="1" x14ac:dyDescent="0.25">
      <c r="A97" s="161"/>
      <c r="B97" s="128" t="s">
        <v>63</v>
      </c>
      <c r="C97" s="148"/>
      <c r="D97" s="130"/>
      <c r="E97" s="164"/>
      <c r="F97" s="165"/>
      <c r="G97" s="165"/>
      <c r="H97" s="159"/>
      <c r="I97" s="166"/>
      <c r="J97" s="136"/>
      <c r="K97" s="167"/>
      <c r="L97" s="160"/>
    </row>
    <row r="98" spans="1:12" ht="12.75" hidden="1" customHeight="1" x14ac:dyDescent="0.25">
      <c r="A98" s="138">
        <f>A96+1</f>
        <v>145</v>
      </c>
      <c r="B98" s="128" t="str">
        <f>CONCATENATE("NZS.D.",A98)</f>
        <v>NZS.D.145</v>
      </c>
      <c r="C98" s="139"/>
      <c r="D98" s="140" t="s">
        <v>62</v>
      </c>
      <c r="E98" s="163"/>
      <c r="F98" s="132"/>
      <c r="G98" s="133">
        <f>E98+F98</f>
        <v>0</v>
      </c>
      <c r="H98" s="134"/>
      <c r="I98" s="135">
        <f>E98*H98</f>
        <v>0</v>
      </c>
      <c r="J98" s="136">
        <f>F98*H98</f>
        <v>0</v>
      </c>
      <c r="K98" s="137">
        <f>I98+J98</f>
        <v>0</v>
      </c>
      <c r="L98" s="87">
        <f>COUNTIF(H98,"&gt;0")</f>
        <v>0</v>
      </c>
    </row>
    <row r="99" spans="1:12" ht="12.75" hidden="1" customHeight="1" x14ac:dyDescent="0.25">
      <c r="A99" s="161"/>
      <c r="B99" s="128" t="s">
        <v>63</v>
      </c>
      <c r="C99" s="148"/>
      <c r="D99" s="130"/>
      <c r="E99" s="168"/>
      <c r="F99" s="169"/>
      <c r="G99" s="169"/>
      <c r="H99" s="170"/>
      <c r="I99" s="171"/>
      <c r="J99" s="136"/>
      <c r="K99" s="172"/>
      <c r="L99" s="160"/>
    </row>
    <row r="100" spans="1:12" ht="12.75" customHeight="1" thickBot="1" x14ac:dyDescent="0.3">
      <c r="A100" s="173"/>
      <c r="B100" s="174"/>
      <c r="C100" s="175"/>
      <c r="D100" s="176"/>
      <c r="E100" s="177"/>
      <c r="F100" s="177"/>
      <c r="G100" s="177"/>
      <c r="H100" s="178"/>
      <c r="I100" s="179"/>
      <c r="J100" s="179"/>
      <c r="K100" s="180"/>
      <c r="L100" s="160">
        <v>1</v>
      </c>
    </row>
    <row r="101" spans="1:12" ht="12.75" customHeight="1" thickBot="1" x14ac:dyDescent="0.3">
      <c r="A101" s="106" t="s">
        <v>58</v>
      </c>
      <c r="B101" s="107" t="s">
        <v>66</v>
      </c>
      <c r="C101" s="108" t="s">
        <v>67</v>
      </c>
      <c r="D101" s="112" t="s">
        <v>61</v>
      </c>
      <c r="E101" s="110"/>
      <c r="F101" s="110"/>
      <c r="G101" s="111"/>
      <c r="H101" s="112"/>
      <c r="I101" s="113">
        <f>SUBTOTAL(9,I102:I132)</f>
        <v>0</v>
      </c>
      <c r="J101" s="114">
        <f>SUBTOTAL(9,J102:J132)</f>
        <v>0</v>
      </c>
      <c r="K101" s="115">
        <f>SUBTOTAL(9,K102:K132)</f>
        <v>0</v>
      </c>
      <c r="L101" s="160">
        <v>1</v>
      </c>
    </row>
    <row r="102" spans="1:12" ht="12.75" customHeight="1" x14ac:dyDescent="0.25">
      <c r="A102" s="116">
        <v>201</v>
      </c>
      <c r="B102" s="128" t="str">
        <f>CONCATENATE("NZS.D.",A102)</f>
        <v>NZS.D.201</v>
      </c>
      <c r="C102" s="139" t="s">
        <v>208</v>
      </c>
      <c r="D102" s="181" t="s">
        <v>64</v>
      </c>
      <c r="E102" s="243"/>
      <c r="F102" s="142"/>
      <c r="G102" s="143">
        <f>E102+F102</f>
        <v>0</v>
      </c>
      <c r="H102" s="144">
        <v>550</v>
      </c>
      <c r="I102" s="124">
        <f>E102*H102</f>
        <v>0</v>
      </c>
      <c r="J102" s="125">
        <f>F102*H102</f>
        <v>0</v>
      </c>
      <c r="K102" s="126">
        <f>I102+J102</f>
        <v>0</v>
      </c>
      <c r="L102" s="87">
        <f>COUNTIF(H102,"&gt;0")</f>
        <v>1</v>
      </c>
    </row>
    <row r="103" spans="1:12" ht="12.75" hidden="1" customHeight="1" x14ac:dyDescent="0.25">
      <c r="A103" s="138"/>
      <c r="B103" s="128" t="s">
        <v>63</v>
      </c>
      <c r="C103" s="244" t="s">
        <v>209</v>
      </c>
      <c r="D103" s="181"/>
      <c r="E103" s="182"/>
      <c r="F103" s="150"/>
      <c r="G103" s="165"/>
      <c r="H103" s="159"/>
      <c r="I103" s="135"/>
      <c r="J103" s="136"/>
      <c r="K103" s="137"/>
      <c r="L103" s="87"/>
    </row>
    <row r="104" spans="1:12" x14ac:dyDescent="0.25">
      <c r="A104" s="138">
        <f>A102+1</f>
        <v>202</v>
      </c>
      <c r="B104" s="128" t="str">
        <f>CONCATENATE("NZS.D.",A104)</f>
        <v>NZS.D.202</v>
      </c>
      <c r="C104" s="139" t="s">
        <v>129</v>
      </c>
      <c r="D104" s="140" t="s">
        <v>70</v>
      </c>
      <c r="E104" s="141"/>
      <c r="F104" s="142"/>
      <c r="G104" s="183">
        <f>E104+F104</f>
        <v>0</v>
      </c>
      <c r="H104" s="144">
        <v>1</v>
      </c>
      <c r="I104" s="145">
        <f>E104*H104</f>
        <v>0</v>
      </c>
      <c r="J104" s="146">
        <f>F104*H104</f>
        <v>0</v>
      </c>
      <c r="K104" s="147">
        <f>I104+J104</f>
        <v>0</v>
      </c>
      <c r="L104" s="87">
        <f>COUNTIF(H104,"&gt;0")</f>
        <v>1</v>
      </c>
    </row>
    <row r="105" spans="1:12" ht="12.75" hidden="1" customHeight="1" x14ac:dyDescent="0.25">
      <c r="A105" s="158"/>
      <c r="B105" s="128" t="s">
        <v>63</v>
      </c>
      <c r="C105" s="129"/>
      <c r="D105" s="130"/>
      <c r="E105" s="149"/>
      <c r="F105" s="150"/>
      <c r="G105" s="151"/>
      <c r="H105" s="152"/>
      <c r="I105" s="153"/>
      <c r="J105" s="154"/>
      <c r="K105" s="155"/>
      <c r="L105" s="160"/>
    </row>
    <row r="106" spans="1:12" ht="12.75" customHeight="1" x14ac:dyDescent="0.25">
      <c r="A106" s="138">
        <f>A104+1</f>
        <v>203</v>
      </c>
      <c r="B106" s="128" t="str">
        <f>CONCATENATE("NZS.D.",A106)</f>
        <v>NZS.D.203</v>
      </c>
      <c r="C106" s="139" t="s">
        <v>92</v>
      </c>
      <c r="D106" s="140" t="s">
        <v>64</v>
      </c>
      <c r="E106" s="141"/>
      <c r="F106" s="142"/>
      <c r="G106" s="183">
        <f>E106+F106</f>
        <v>0</v>
      </c>
      <c r="H106" s="144">
        <v>5</v>
      </c>
      <c r="I106" s="145">
        <f>E106*H106</f>
        <v>0</v>
      </c>
      <c r="J106" s="146">
        <f>F106*H106</f>
        <v>0</v>
      </c>
      <c r="K106" s="147">
        <f>I106+J106</f>
        <v>0</v>
      </c>
      <c r="L106" s="87">
        <f>COUNTIF(H106,"&gt;0")</f>
        <v>1</v>
      </c>
    </row>
    <row r="107" spans="1:12" ht="12.75" hidden="1" customHeight="1" x14ac:dyDescent="0.25">
      <c r="A107" s="161"/>
      <c r="B107" s="128" t="s">
        <v>63</v>
      </c>
      <c r="C107" s="129" t="s">
        <v>146</v>
      </c>
      <c r="D107" s="130"/>
      <c r="E107" s="149"/>
      <c r="F107" s="150"/>
      <c r="G107" s="151"/>
      <c r="H107" s="152"/>
      <c r="I107" s="153"/>
      <c r="J107" s="154"/>
      <c r="K107" s="155"/>
      <c r="L107" s="160"/>
    </row>
    <row r="108" spans="1:12" ht="12.75" customHeight="1" x14ac:dyDescent="0.25">
      <c r="A108" s="138">
        <f>A106+1</f>
        <v>204</v>
      </c>
      <c r="B108" s="128" t="str">
        <f>CONCATENATE("NZS.D.",A108)</f>
        <v>NZS.D.204</v>
      </c>
      <c r="C108" s="139" t="s">
        <v>210</v>
      </c>
      <c r="D108" s="140" t="s">
        <v>64</v>
      </c>
      <c r="E108" s="141"/>
      <c r="F108" s="142"/>
      <c r="G108" s="183">
        <f>E108+F108</f>
        <v>0</v>
      </c>
      <c r="H108" s="144">
        <v>300</v>
      </c>
      <c r="I108" s="145">
        <f>E108*H108</f>
        <v>0</v>
      </c>
      <c r="J108" s="146">
        <f>F108*H108</f>
        <v>0</v>
      </c>
      <c r="K108" s="147">
        <f>I108+J108</f>
        <v>0</v>
      </c>
      <c r="L108" s="87">
        <f>COUNTIF(H108,"&gt;0")</f>
        <v>1</v>
      </c>
    </row>
    <row r="109" spans="1:12" ht="12.75" hidden="1" customHeight="1" x14ac:dyDescent="0.25">
      <c r="A109" s="158"/>
      <c r="B109" s="128" t="s">
        <v>63</v>
      </c>
      <c r="C109" s="129" t="s">
        <v>211</v>
      </c>
      <c r="D109" s="130"/>
      <c r="E109" s="149"/>
      <c r="F109" s="150"/>
      <c r="G109" s="151"/>
      <c r="H109" s="152"/>
      <c r="I109" s="153"/>
      <c r="J109" s="154"/>
      <c r="K109" s="155"/>
      <c r="L109" s="160"/>
    </row>
    <row r="110" spans="1:12" ht="12.75" customHeight="1" x14ac:dyDescent="0.25">
      <c r="A110" s="138">
        <f>A108+1</f>
        <v>205</v>
      </c>
      <c r="B110" s="128" t="str">
        <f>CONCATENATE("NZS.D.",A110)</f>
        <v>NZS.D.205</v>
      </c>
      <c r="C110" s="139" t="s">
        <v>69</v>
      </c>
      <c r="D110" s="140" t="s">
        <v>64</v>
      </c>
      <c r="E110" s="141"/>
      <c r="F110" s="142"/>
      <c r="G110" s="183">
        <f>E110+F110</f>
        <v>0</v>
      </c>
      <c r="H110" s="144">
        <v>400</v>
      </c>
      <c r="I110" s="145">
        <f>E110*H110</f>
        <v>0</v>
      </c>
      <c r="J110" s="146">
        <f>F110*H110</f>
        <v>0</v>
      </c>
      <c r="K110" s="147">
        <f>I110+J110</f>
        <v>0</v>
      </c>
      <c r="L110" s="87">
        <f>COUNTIF(H110,"&gt;0")</f>
        <v>1</v>
      </c>
    </row>
    <row r="111" spans="1:12" ht="12.75" hidden="1" customHeight="1" x14ac:dyDescent="0.25">
      <c r="A111" s="161"/>
      <c r="B111" s="128" t="s">
        <v>63</v>
      </c>
      <c r="C111" s="129" t="s">
        <v>147</v>
      </c>
      <c r="D111" s="130"/>
      <c r="E111" s="149"/>
      <c r="F111" s="150"/>
      <c r="G111" s="151"/>
      <c r="H111" s="152"/>
      <c r="I111" s="153"/>
      <c r="J111" s="154"/>
      <c r="K111" s="155"/>
      <c r="L111" s="160"/>
    </row>
    <row r="112" spans="1:12" ht="12.75" customHeight="1" x14ac:dyDescent="0.25">
      <c r="A112" s="138">
        <f>A110+1</f>
        <v>206</v>
      </c>
      <c r="B112" s="128" t="str">
        <f>CONCATENATE("NZS.D.",A112)</f>
        <v>NZS.D.206</v>
      </c>
      <c r="C112" s="139" t="s">
        <v>212</v>
      </c>
      <c r="D112" s="140" t="s">
        <v>64</v>
      </c>
      <c r="E112" s="141"/>
      <c r="F112" s="142"/>
      <c r="G112" s="183">
        <f>E112+F112</f>
        <v>0</v>
      </c>
      <c r="H112" s="144">
        <v>20</v>
      </c>
      <c r="I112" s="145">
        <f>E112*H112</f>
        <v>0</v>
      </c>
      <c r="J112" s="146">
        <f>F112*H112</f>
        <v>0</v>
      </c>
      <c r="K112" s="147">
        <f>I112+J112</f>
        <v>0</v>
      </c>
      <c r="L112" s="87">
        <f>COUNTIF(H112,"&gt;0")</f>
        <v>1</v>
      </c>
    </row>
    <row r="113" spans="1:12" ht="12.75" hidden="1" customHeight="1" x14ac:dyDescent="0.25">
      <c r="A113" s="158"/>
      <c r="B113" s="128" t="s">
        <v>63</v>
      </c>
      <c r="C113" s="129" t="s">
        <v>213</v>
      </c>
      <c r="D113" s="130"/>
      <c r="E113" s="149"/>
      <c r="F113" s="150"/>
      <c r="G113" s="151"/>
      <c r="H113" s="152"/>
      <c r="I113" s="153"/>
      <c r="J113" s="154"/>
      <c r="K113" s="155"/>
      <c r="L113" s="160"/>
    </row>
    <row r="114" spans="1:12" ht="12.75" customHeight="1" x14ac:dyDescent="0.25">
      <c r="A114" s="138">
        <f>A112+1</f>
        <v>207</v>
      </c>
      <c r="B114" s="128" t="str">
        <f>CONCATENATE("NZS.D.",A114)</f>
        <v>NZS.D.207</v>
      </c>
      <c r="C114" s="139" t="s">
        <v>214</v>
      </c>
      <c r="D114" s="140" t="s">
        <v>64</v>
      </c>
      <c r="E114" s="141"/>
      <c r="F114" s="142"/>
      <c r="G114" s="183">
        <f>E114+F114</f>
        <v>0</v>
      </c>
      <c r="H114" s="144">
        <v>450</v>
      </c>
      <c r="I114" s="145">
        <f>E114*H114</f>
        <v>0</v>
      </c>
      <c r="J114" s="146">
        <f>F114*H114</f>
        <v>0</v>
      </c>
      <c r="K114" s="147">
        <f>I114+J114</f>
        <v>0</v>
      </c>
      <c r="L114" s="87">
        <f>COUNTIF(H114,"&gt;0")</f>
        <v>1</v>
      </c>
    </row>
    <row r="115" spans="1:12" ht="12.75" hidden="1" customHeight="1" x14ac:dyDescent="0.25">
      <c r="A115" s="158"/>
      <c r="B115" s="128" t="s">
        <v>63</v>
      </c>
      <c r="C115" s="129" t="s">
        <v>215</v>
      </c>
      <c r="D115" s="130"/>
      <c r="E115" s="149"/>
      <c r="F115" s="150"/>
      <c r="G115" s="151"/>
      <c r="H115" s="152"/>
      <c r="I115" s="153"/>
      <c r="J115" s="154"/>
      <c r="K115" s="155"/>
      <c r="L115" s="160"/>
    </row>
    <row r="116" spans="1:12" ht="12.75" customHeight="1" x14ac:dyDescent="0.25">
      <c r="A116" s="138">
        <f>A114+1</f>
        <v>208</v>
      </c>
      <c r="B116" s="128" t="str">
        <f>CONCATENATE("NZS.D.",A116)</f>
        <v>NZS.D.208</v>
      </c>
      <c r="C116" s="139" t="s">
        <v>216</v>
      </c>
      <c r="D116" s="140" t="s">
        <v>62</v>
      </c>
      <c r="E116" s="141"/>
      <c r="F116" s="142"/>
      <c r="G116" s="183">
        <f>E116+F116</f>
        <v>0</v>
      </c>
      <c r="H116" s="144">
        <v>100</v>
      </c>
      <c r="I116" s="145">
        <f>E116*H116</f>
        <v>0</v>
      </c>
      <c r="J116" s="146">
        <f>F116*H116</f>
        <v>0</v>
      </c>
      <c r="K116" s="147">
        <f>I116+J116</f>
        <v>0</v>
      </c>
      <c r="L116" s="87">
        <f>COUNTIF(H116,"&gt;0")</f>
        <v>1</v>
      </c>
    </row>
    <row r="117" spans="1:12" ht="12.75" hidden="1" customHeight="1" x14ac:dyDescent="0.25">
      <c r="A117" s="158"/>
      <c r="B117" s="128" t="s">
        <v>63</v>
      </c>
      <c r="C117" s="129"/>
      <c r="D117" s="130"/>
      <c r="E117" s="149"/>
      <c r="F117" s="150"/>
      <c r="G117" s="151"/>
      <c r="H117" s="152"/>
      <c r="I117" s="153"/>
      <c r="J117" s="154"/>
      <c r="K117" s="155"/>
      <c r="L117" s="160"/>
    </row>
    <row r="118" spans="1:12" ht="12.75" customHeight="1" x14ac:dyDescent="0.25">
      <c r="A118" s="138">
        <f>A116+1</f>
        <v>209</v>
      </c>
      <c r="B118" s="128" t="str">
        <f>CONCATENATE("NZS.D.",A118)</f>
        <v>NZS.D.209</v>
      </c>
      <c r="C118" s="139" t="s">
        <v>217</v>
      </c>
      <c r="D118" s="140" t="s">
        <v>62</v>
      </c>
      <c r="E118" s="141"/>
      <c r="F118" s="142"/>
      <c r="G118" s="183">
        <f>E118+F118</f>
        <v>0</v>
      </c>
      <c r="H118" s="144">
        <v>6</v>
      </c>
      <c r="I118" s="145">
        <f>E118*H118</f>
        <v>0</v>
      </c>
      <c r="J118" s="146">
        <f>F118*H118</f>
        <v>0</v>
      </c>
      <c r="K118" s="147">
        <f>I118+J118</f>
        <v>0</v>
      </c>
      <c r="L118" s="87">
        <f>COUNTIF(H118,"&gt;0")</f>
        <v>1</v>
      </c>
    </row>
    <row r="119" spans="1:12" ht="12.75" hidden="1" customHeight="1" x14ac:dyDescent="0.25">
      <c r="A119" s="158"/>
      <c r="B119" s="128" t="s">
        <v>63</v>
      </c>
      <c r="C119" s="148" t="s">
        <v>218</v>
      </c>
      <c r="D119" s="130"/>
      <c r="E119" s="149"/>
      <c r="F119" s="150"/>
      <c r="G119" s="151"/>
      <c r="H119" s="159"/>
      <c r="I119" s="153"/>
      <c r="J119" s="154"/>
      <c r="K119" s="155"/>
      <c r="L119" s="160"/>
    </row>
    <row r="120" spans="1:12" ht="12.75" hidden="1" customHeight="1" x14ac:dyDescent="0.25">
      <c r="A120" s="138">
        <f>A118+1</f>
        <v>210</v>
      </c>
      <c r="B120" s="128" t="str">
        <f>CONCATENATE("NZS.D.",A120)</f>
        <v>NZS.D.210</v>
      </c>
      <c r="C120" s="162"/>
      <c r="D120" s="140" t="s">
        <v>62</v>
      </c>
      <c r="E120" s="141"/>
      <c r="F120" s="191"/>
      <c r="G120" s="183">
        <f>E120+F120</f>
        <v>0</v>
      </c>
      <c r="H120" s="134"/>
      <c r="I120" s="145">
        <f>E120*H120</f>
        <v>0</v>
      </c>
      <c r="J120" s="146">
        <f>F120*H120</f>
        <v>0</v>
      </c>
      <c r="K120" s="147">
        <f>I120+J120</f>
        <v>0</v>
      </c>
      <c r="L120" s="87">
        <f>COUNTIF(H120,"&gt;0")</f>
        <v>0</v>
      </c>
    </row>
    <row r="121" spans="1:12" ht="12.75" hidden="1" customHeight="1" x14ac:dyDescent="0.25">
      <c r="A121" s="158"/>
      <c r="B121" s="128" t="s">
        <v>63</v>
      </c>
      <c r="C121" s="156"/>
      <c r="D121" s="130"/>
      <c r="E121" s="149"/>
      <c r="F121" s="165"/>
      <c r="G121" s="151"/>
      <c r="H121" s="159"/>
      <c r="I121" s="153"/>
      <c r="J121" s="154"/>
      <c r="K121" s="155"/>
      <c r="L121" s="160"/>
    </row>
    <row r="122" spans="1:12" ht="12.75" hidden="1" customHeight="1" x14ac:dyDescent="0.25">
      <c r="A122" s="138">
        <f>A120+1</f>
        <v>211</v>
      </c>
      <c r="B122" s="128" t="str">
        <f>CONCATENATE("NZS.D.",A122)</f>
        <v>NZS.D.211</v>
      </c>
      <c r="C122" s="162"/>
      <c r="D122" s="140" t="s">
        <v>62</v>
      </c>
      <c r="E122" s="141"/>
      <c r="F122" s="191"/>
      <c r="G122" s="183">
        <f>E122+F122</f>
        <v>0</v>
      </c>
      <c r="H122" s="134"/>
      <c r="I122" s="145">
        <f>E122*H122</f>
        <v>0</v>
      </c>
      <c r="J122" s="146">
        <f>F122*H122</f>
        <v>0</v>
      </c>
      <c r="K122" s="147">
        <f>I122+J122</f>
        <v>0</v>
      </c>
      <c r="L122" s="87">
        <f>COUNTIF(H122,"&gt;0")</f>
        <v>0</v>
      </c>
    </row>
    <row r="123" spans="1:12" ht="12.75" hidden="1" customHeight="1" x14ac:dyDescent="0.25">
      <c r="A123" s="158"/>
      <c r="B123" s="128" t="s">
        <v>63</v>
      </c>
      <c r="C123" s="156"/>
      <c r="D123" s="130"/>
      <c r="E123" s="149"/>
      <c r="F123" s="165"/>
      <c r="G123" s="151"/>
      <c r="H123" s="159"/>
      <c r="I123" s="153"/>
      <c r="J123" s="154"/>
      <c r="K123" s="155"/>
      <c r="L123" s="160"/>
    </row>
    <row r="124" spans="1:12" ht="12.75" hidden="1" customHeight="1" x14ac:dyDescent="0.25">
      <c r="A124" s="138">
        <f>A122+1</f>
        <v>212</v>
      </c>
      <c r="B124" s="128" t="str">
        <f>CONCATENATE("NZS.D.",A124)</f>
        <v>NZS.D.212</v>
      </c>
      <c r="C124" s="162"/>
      <c r="D124" s="140" t="s">
        <v>62</v>
      </c>
      <c r="E124" s="141"/>
      <c r="F124" s="191"/>
      <c r="G124" s="183">
        <f>E124+F124</f>
        <v>0</v>
      </c>
      <c r="H124" s="134"/>
      <c r="I124" s="145">
        <f>E124*H124</f>
        <v>0</v>
      </c>
      <c r="J124" s="146">
        <f>F124*H124</f>
        <v>0</v>
      </c>
      <c r="K124" s="147">
        <f>I124+J124</f>
        <v>0</v>
      </c>
      <c r="L124" s="87">
        <f>COUNTIF(H124,"&gt;0")</f>
        <v>0</v>
      </c>
    </row>
    <row r="125" spans="1:12" ht="12.75" hidden="1" customHeight="1" x14ac:dyDescent="0.25">
      <c r="A125" s="158"/>
      <c r="B125" s="128" t="s">
        <v>63</v>
      </c>
      <c r="C125" s="156"/>
      <c r="D125" s="130"/>
      <c r="E125" s="149"/>
      <c r="F125" s="165"/>
      <c r="G125" s="151"/>
      <c r="H125" s="152"/>
      <c r="I125" s="153"/>
      <c r="J125" s="154"/>
      <c r="K125" s="155"/>
      <c r="L125" s="160"/>
    </row>
    <row r="126" spans="1:12" ht="12.75" hidden="1" customHeight="1" x14ac:dyDescent="0.25">
      <c r="A126" s="138">
        <f>A124+1</f>
        <v>213</v>
      </c>
      <c r="B126" s="128" t="str">
        <f>CONCATENATE("NZS.D.",A126)</f>
        <v>NZS.D.213</v>
      </c>
      <c r="C126" s="139"/>
      <c r="D126" s="140" t="s">
        <v>62</v>
      </c>
      <c r="E126" s="141"/>
      <c r="F126" s="142"/>
      <c r="G126" s="183">
        <f>E126+F126</f>
        <v>0</v>
      </c>
      <c r="H126" s="144"/>
      <c r="I126" s="145">
        <f>E126*H126</f>
        <v>0</v>
      </c>
      <c r="J126" s="146">
        <f>F126*H126</f>
        <v>0</v>
      </c>
      <c r="K126" s="147">
        <f>I126+J126</f>
        <v>0</v>
      </c>
      <c r="L126" s="87">
        <f>COUNTIF(H126,"&gt;0")</f>
        <v>0</v>
      </c>
    </row>
    <row r="127" spans="1:12" ht="12.75" hidden="1" customHeight="1" x14ac:dyDescent="0.25">
      <c r="A127" s="158"/>
      <c r="B127" s="128" t="s">
        <v>63</v>
      </c>
      <c r="C127" s="148"/>
      <c r="D127" s="130"/>
      <c r="E127" s="149"/>
      <c r="F127" s="150"/>
      <c r="G127" s="151"/>
      <c r="H127" s="152"/>
      <c r="I127" s="153"/>
      <c r="J127" s="154"/>
      <c r="K127" s="155"/>
      <c r="L127" s="160"/>
    </row>
    <row r="128" spans="1:12" ht="12.75" hidden="1" customHeight="1" x14ac:dyDescent="0.25">
      <c r="A128" s="138">
        <f>A126+1</f>
        <v>214</v>
      </c>
      <c r="B128" s="128" t="str">
        <f>CONCATENATE("NZS.D.",A128)</f>
        <v>NZS.D.214</v>
      </c>
      <c r="C128" s="139"/>
      <c r="D128" s="140" t="s">
        <v>62</v>
      </c>
      <c r="E128" s="141"/>
      <c r="F128" s="142"/>
      <c r="G128" s="183">
        <f>E128+F128</f>
        <v>0</v>
      </c>
      <c r="H128" s="144"/>
      <c r="I128" s="145">
        <f>E128*H128</f>
        <v>0</v>
      </c>
      <c r="J128" s="146">
        <f>F128*H128</f>
        <v>0</v>
      </c>
      <c r="K128" s="147">
        <f>I128+J128</f>
        <v>0</v>
      </c>
      <c r="L128" s="87">
        <f>COUNTIF(H128,"&gt;0")</f>
        <v>0</v>
      </c>
    </row>
    <row r="129" spans="1:12" ht="12.75" hidden="1" customHeight="1" x14ac:dyDescent="0.25">
      <c r="A129" s="158"/>
      <c r="B129" s="128" t="s">
        <v>63</v>
      </c>
      <c r="C129" s="148"/>
      <c r="D129" s="130"/>
      <c r="E129" s="149"/>
      <c r="F129" s="150"/>
      <c r="G129" s="151"/>
      <c r="H129" s="152"/>
      <c r="I129" s="153"/>
      <c r="J129" s="154"/>
      <c r="K129" s="155"/>
      <c r="L129" s="160"/>
    </row>
    <row r="130" spans="1:12" ht="12.75" hidden="1" customHeight="1" x14ac:dyDescent="0.25">
      <c r="A130" s="138">
        <f>A128+1</f>
        <v>215</v>
      </c>
      <c r="B130" s="128" t="str">
        <f>CONCATENATE("NZS.D.",A130)</f>
        <v>NZS.D.215</v>
      </c>
      <c r="C130" s="184"/>
      <c r="D130" s="140" t="s">
        <v>62</v>
      </c>
      <c r="E130" s="141"/>
      <c r="F130" s="132"/>
      <c r="G130" s="133">
        <f>E130+F130</f>
        <v>0</v>
      </c>
      <c r="H130" s="144"/>
      <c r="I130" s="135">
        <f>E130*H130</f>
        <v>0</v>
      </c>
      <c r="J130" s="136">
        <f>F130*H130</f>
        <v>0</v>
      </c>
      <c r="K130" s="137">
        <f>I130+J130</f>
        <v>0</v>
      </c>
      <c r="L130" s="87">
        <f>COUNTIF(H130,"&gt;0")</f>
        <v>0</v>
      </c>
    </row>
    <row r="131" spans="1:12" ht="12.75" hidden="1" customHeight="1" x14ac:dyDescent="0.25">
      <c r="A131" s="138"/>
      <c r="B131" s="128" t="s">
        <v>63</v>
      </c>
      <c r="C131" s="148"/>
      <c r="D131" s="130"/>
      <c r="E131" s="149"/>
      <c r="F131" s="132"/>
      <c r="G131" s="133"/>
      <c r="H131" s="152"/>
      <c r="I131" s="135"/>
      <c r="J131" s="136"/>
      <c r="K131" s="137"/>
      <c r="L131" s="87"/>
    </row>
    <row r="132" spans="1:12" ht="12.75" hidden="1" customHeight="1" x14ac:dyDescent="0.25">
      <c r="A132" s="138">
        <f>A130+1</f>
        <v>216</v>
      </c>
      <c r="B132" s="128" t="str">
        <f>CONCATENATE("NZS.D.",A132)</f>
        <v>NZS.D.216</v>
      </c>
      <c r="C132" s="184"/>
      <c r="D132" s="140" t="s">
        <v>62</v>
      </c>
      <c r="E132" s="141"/>
      <c r="F132" s="185"/>
      <c r="G132" s="186">
        <f>E132+F132</f>
        <v>0</v>
      </c>
      <c r="H132" s="187"/>
      <c r="I132" s="188">
        <f>E132*H132</f>
        <v>0</v>
      </c>
      <c r="J132" s="189">
        <f>F132*H132</f>
        <v>0</v>
      </c>
      <c r="K132" s="190">
        <f>I132+J132</f>
        <v>0</v>
      </c>
      <c r="L132" s="87">
        <f>COUNTIF(H132,"&gt;0")</f>
        <v>0</v>
      </c>
    </row>
    <row r="133" spans="1:12" ht="12.75" hidden="1" customHeight="1" x14ac:dyDescent="0.25">
      <c r="A133" s="138"/>
      <c r="B133" s="128" t="s">
        <v>63</v>
      </c>
      <c r="C133" s="162"/>
      <c r="D133" s="130"/>
      <c r="E133" s="149"/>
      <c r="F133" s="191"/>
      <c r="G133" s="133"/>
      <c r="H133" s="192"/>
      <c r="I133" s="135"/>
      <c r="J133" s="136"/>
      <c r="K133" s="137"/>
      <c r="L133" s="87">
        <f>COUNTIF(H133,"&gt;0")</f>
        <v>0</v>
      </c>
    </row>
    <row r="134" spans="1:12" ht="12.75" customHeight="1" thickBot="1" x14ac:dyDescent="0.3">
      <c r="A134" s="173"/>
      <c r="B134" s="174"/>
      <c r="C134" s="175"/>
      <c r="D134" s="176"/>
      <c r="E134" s="177"/>
      <c r="F134" s="177"/>
      <c r="G134" s="177"/>
      <c r="H134" s="178"/>
      <c r="I134" s="179"/>
      <c r="J134" s="179"/>
      <c r="K134" s="180"/>
      <c r="L134" s="160">
        <v>1</v>
      </c>
    </row>
    <row r="135" spans="1:12" ht="12.75" customHeight="1" thickBot="1" x14ac:dyDescent="0.3">
      <c r="A135" s="106" t="s">
        <v>58</v>
      </c>
      <c r="B135" s="107" t="s">
        <v>71</v>
      </c>
      <c r="C135" s="108" t="s">
        <v>72</v>
      </c>
      <c r="D135" s="112" t="s">
        <v>61</v>
      </c>
      <c r="E135" s="110"/>
      <c r="F135" s="110"/>
      <c r="G135" s="111"/>
      <c r="H135" s="112"/>
      <c r="I135" s="113">
        <f>SUM(I136:I146)</f>
        <v>0</v>
      </c>
      <c r="J135" s="114">
        <f>SUM(J136:J146)</f>
        <v>0</v>
      </c>
      <c r="K135" s="115">
        <f>SUM(K136:K146)</f>
        <v>0</v>
      </c>
      <c r="L135" s="160">
        <v>1</v>
      </c>
    </row>
    <row r="136" spans="1:12" ht="12.75" customHeight="1" x14ac:dyDescent="0.25">
      <c r="A136" s="116">
        <v>301</v>
      </c>
      <c r="B136" s="193" t="str">
        <f t="shared" ref="B136:B161" si="0">CONCATENATE("NZS.D.",A136)</f>
        <v>NZS.D.301</v>
      </c>
      <c r="C136" s="215" t="s">
        <v>94</v>
      </c>
      <c r="D136" s="194" t="s">
        <v>78</v>
      </c>
      <c r="E136" s="195"/>
      <c r="F136" s="196"/>
      <c r="G136" s="197">
        <f t="shared" ref="G136:G139" si="1">E136+F136</f>
        <v>0</v>
      </c>
      <c r="H136" s="152">
        <v>24</v>
      </c>
      <c r="I136" s="188">
        <f t="shared" ref="I136:I141" si="2">E136*H136</f>
        <v>0</v>
      </c>
      <c r="J136" s="189">
        <f t="shared" ref="J136:J141" si="3">F136*H136</f>
        <v>0</v>
      </c>
      <c r="K136" s="155">
        <f t="shared" ref="K136:K141" si="4">I136+J136</f>
        <v>0</v>
      </c>
      <c r="L136" s="87">
        <f t="shared" ref="L136:L146" si="5">COUNTIF(H136,"&gt;0")</f>
        <v>1</v>
      </c>
    </row>
    <row r="137" spans="1:12" ht="12.75" customHeight="1" x14ac:dyDescent="0.25">
      <c r="A137" s="198">
        <f t="shared" ref="A137:A146" si="6">A136+1</f>
        <v>302</v>
      </c>
      <c r="B137" s="199" t="str">
        <f t="shared" si="0"/>
        <v>NZS.D.302</v>
      </c>
      <c r="C137" s="184" t="s">
        <v>73</v>
      </c>
      <c r="D137" s="200" t="s">
        <v>62</v>
      </c>
      <c r="E137" s="201"/>
      <c r="F137" s="185"/>
      <c r="G137" s="186">
        <f t="shared" si="1"/>
        <v>0</v>
      </c>
      <c r="H137" s="152">
        <v>10</v>
      </c>
      <c r="I137" s="188">
        <f t="shared" si="2"/>
        <v>0</v>
      </c>
      <c r="J137" s="189">
        <f t="shared" si="3"/>
        <v>0</v>
      </c>
      <c r="K137" s="155">
        <f t="shared" si="4"/>
        <v>0</v>
      </c>
      <c r="L137" s="87">
        <f t="shared" si="5"/>
        <v>1</v>
      </c>
    </row>
    <row r="138" spans="1:12" ht="12.75" customHeight="1" x14ac:dyDescent="0.25">
      <c r="A138" s="198">
        <f t="shared" si="6"/>
        <v>303</v>
      </c>
      <c r="B138" s="199" t="str">
        <f t="shared" si="0"/>
        <v>NZS.D.303</v>
      </c>
      <c r="C138" s="184" t="s">
        <v>74</v>
      </c>
      <c r="D138" s="200" t="s">
        <v>62</v>
      </c>
      <c r="E138" s="201"/>
      <c r="F138" s="185"/>
      <c r="G138" s="186">
        <f t="shared" si="1"/>
        <v>0</v>
      </c>
      <c r="H138" s="152">
        <v>10</v>
      </c>
      <c r="I138" s="188">
        <f t="shared" si="2"/>
        <v>0</v>
      </c>
      <c r="J138" s="189">
        <f t="shared" si="3"/>
        <v>0</v>
      </c>
      <c r="K138" s="155">
        <f t="shared" si="4"/>
        <v>0</v>
      </c>
      <c r="L138" s="87">
        <f t="shared" si="5"/>
        <v>1</v>
      </c>
    </row>
    <row r="139" spans="1:12" ht="12.75" customHeight="1" x14ac:dyDescent="0.25">
      <c r="A139" s="198">
        <f t="shared" si="6"/>
        <v>304</v>
      </c>
      <c r="B139" s="199" t="str">
        <f t="shared" si="0"/>
        <v>NZS.D.304</v>
      </c>
      <c r="C139" s="202" t="s">
        <v>95</v>
      </c>
      <c r="D139" s="200" t="s">
        <v>78</v>
      </c>
      <c r="E139" s="201"/>
      <c r="F139" s="185"/>
      <c r="G139" s="186">
        <f t="shared" si="1"/>
        <v>0</v>
      </c>
      <c r="H139" s="152">
        <v>2</v>
      </c>
      <c r="I139" s="188">
        <f t="shared" si="2"/>
        <v>0</v>
      </c>
      <c r="J139" s="189">
        <f t="shared" si="3"/>
        <v>0</v>
      </c>
      <c r="K139" s="155">
        <f t="shared" si="4"/>
        <v>0</v>
      </c>
      <c r="L139" s="87">
        <f t="shared" si="5"/>
        <v>1</v>
      </c>
    </row>
    <row r="140" spans="1:12" ht="12.75" customHeight="1" x14ac:dyDescent="0.25">
      <c r="A140" s="198">
        <f t="shared" si="6"/>
        <v>305</v>
      </c>
      <c r="B140" s="199" t="str">
        <f t="shared" si="0"/>
        <v>NZS.D.305</v>
      </c>
      <c r="C140" s="184" t="s">
        <v>96</v>
      </c>
      <c r="D140" s="200" t="s">
        <v>78</v>
      </c>
      <c r="E140" s="201"/>
      <c r="F140" s="185"/>
      <c r="G140" s="186">
        <f>E140+F140</f>
        <v>0</v>
      </c>
      <c r="H140" s="152">
        <v>8</v>
      </c>
      <c r="I140" s="188">
        <f t="shared" si="2"/>
        <v>0</v>
      </c>
      <c r="J140" s="189">
        <f t="shared" si="3"/>
        <v>0</v>
      </c>
      <c r="K140" s="155">
        <f t="shared" si="4"/>
        <v>0</v>
      </c>
      <c r="L140" s="87">
        <f t="shared" si="5"/>
        <v>1</v>
      </c>
    </row>
    <row r="141" spans="1:12" ht="12.75" customHeight="1" x14ac:dyDescent="0.25">
      <c r="A141" s="198">
        <f t="shared" si="6"/>
        <v>306</v>
      </c>
      <c r="B141" s="199" t="str">
        <f t="shared" si="0"/>
        <v>NZS.D.306</v>
      </c>
      <c r="C141" s="184" t="s">
        <v>220</v>
      </c>
      <c r="D141" s="200" t="s">
        <v>70</v>
      </c>
      <c r="E141" s="201"/>
      <c r="F141" s="185"/>
      <c r="G141" s="186">
        <f>E141+F141</f>
        <v>0</v>
      </c>
      <c r="H141" s="247">
        <v>1</v>
      </c>
      <c r="I141" s="188">
        <f t="shared" si="2"/>
        <v>0</v>
      </c>
      <c r="J141" s="189">
        <f t="shared" si="3"/>
        <v>0</v>
      </c>
      <c r="K141" s="155">
        <f t="shared" si="4"/>
        <v>0</v>
      </c>
      <c r="L141" s="87">
        <f t="shared" si="5"/>
        <v>1</v>
      </c>
    </row>
    <row r="142" spans="1:12" ht="12.75" hidden="1" customHeight="1" x14ac:dyDescent="0.25">
      <c r="A142" s="198">
        <f t="shared" si="6"/>
        <v>307</v>
      </c>
      <c r="B142" s="199" t="str">
        <f t="shared" si="0"/>
        <v>NZS.D.307</v>
      </c>
      <c r="C142" s="184"/>
      <c r="D142" s="200" t="s">
        <v>62</v>
      </c>
      <c r="E142" s="201"/>
      <c r="F142" s="185"/>
      <c r="G142" s="186">
        <f>E142+F142</f>
        <v>0</v>
      </c>
      <c r="H142" s="152"/>
      <c r="I142" s="188">
        <f>E142*H142</f>
        <v>0</v>
      </c>
      <c r="J142" s="189">
        <f>F142*H142</f>
        <v>0</v>
      </c>
      <c r="K142" s="155">
        <f>I142+J142</f>
        <v>0</v>
      </c>
      <c r="L142" s="87">
        <f t="shared" si="5"/>
        <v>0</v>
      </c>
    </row>
    <row r="143" spans="1:12" ht="12.75" hidden="1" customHeight="1" x14ac:dyDescent="0.25">
      <c r="A143" s="198">
        <f t="shared" si="6"/>
        <v>308</v>
      </c>
      <c r="B143" s="199" t="str">
        <f t="shared" si="0"/>
        <v>NZS.D.308</v>
      </c>
      <c r="C143" s="202"/>
      <c r="D143" s="200"/>
      <c r="E143" s="201"/>
      <c r="F143" s="185"/>
      <c r="G143" s="186">
        <f>E143+F143</f>
        <v>0</v>
      </c>
      <c r="H143" s="152"/>
      <c r="I143" s="188">
        <f>E143*H143</f>
        <v>0</v>
      </c>
      <c r="J143" s="189">
        <f>F143*H143</f>
        <v>0</v>
      </c>
      <c r="K143" s="155">
        <f>I143+J143</f>
        <v>0</v>
      </c>
      <c r="L143" s="87">
        <f t="shared" si="5"/>
        <v>0</v>
      </c>
    </row>
    <row r="144" spans="1:12" ht="12.75" hidden="1" customHeight="1" x14ac:dyDescent="0.25">
      <c r="A144" s="198">
        <f t="shared" si="6"/>
        <v>309</v>
      </c>
      <c r="B144" s="199" t="str">
        <f t="shared" si="0"/>
        <v>NZS.D.309</v>
      </c>
      <c r="C144" s="184"/>
      <c r="D144" s="200"/>
      <c r="E144" s="201"/>
      <c r="F144" s="185"/>
      <c r="G144" s="186"/>
      <c r="H144" s="152"/>
      <c r="I144" s="188">
        <f>E144*H144</f>
        <v>0</v>
      </c>
      <c r="J144" s="189">
        <f>F144*H144</f>
        <v>0</v>
      </c>
      <c r="K144" s="155">
        <f>I144+J144</f>
        <v>0</v>
      </c>
      <c r="L144" s="87">
        <f t="shared" si="5"/>
        <v>0</v>
      </c>
    </row>
    <row r="145" spans="1:12" ht="12.75" hidden="1" customHeight="1" x14ac:dyDescent="0.25">
      <c r="A145" s="198">
        <f t="shared" si="6"/>
        <v>310</v>
      </c>
      <c r="B145" s="199" t="str">
        <f t="shared" si="0"/>
        <v>NZS.D.310</v>
      </c>
      <c r="C145" s="184"/>
      <c r="D145" s="200"/>
      <c r="E145" s="201"/>
      <c r="F145" s="185"/>
      <c r="G145" s="186"/>
      <c r="H145" s="152"/>
      <c r="I145" s="188">
        <f>E145*H145</f>
        <v>0</v>
      </c>
      <c r="J145" s="189">
        <f>F145*H145</f>
        <v>0</v>
      </c>
      <c r="K145" s="155">
        <f>I145+J145</f>
        <v>0</v>
      </c>
      <c r="L145" s="87">
        <f t="shared" si="5"/>
        <v>0</v>
      </c>
    </row>
    <row r="146" spans="1:12" ht="12.75" hidden="1" customHeight="1" x14ac:dyDescent="0.25">
      <c r="A146" s="198">
        <f t="shared" si="6"/>
        <v>311</v>
      </c>
      <c r="B146" s="199" t="str">
        <f t="shared" si="0"/>
        <v>NZS.D.311</v>
      </c>
      <c r="C146" s="157"/>
      <c r="D146" s="200"/>
      <c r="E146" s="201"/>
      <c r="F146" s="185"/>
      <c r="G146" s="186"/>
      <c r="H146" s="152"/>
      <c r="I146" s="188">
        <f>E146*H146</f>
        <v>0</v>
      </c>
      <c r="J146" s="189">
        <f>F146*H146</f>
        <v>0</v>
      </c>
      <c r="K146" s="155">
        <f>I146+J146</f>
        <v>0</v>
      </c>
      <c r="L146" s="87">
        <f t="shared" si="5"/>
        <v>0</v>
      </c>
    </row>
    <row r="147" spans="1:12" ht="12.75" customHeight="1" thickBot="1" x14ac:dyDescent="0.3">
      <c r="A147" s="173"/>
      <c r="B147" s="174"/>
      <c r="C147" s="175"/>
      <c r="D147" s="176"/>
      <c r="E147" s="177"/>
      <c r="F147" s="177"/>
      <c r="G147" s="177"/>
      <c r="H147" s="178"/>
      <c r="I147" s="179"/>
      <c r="J147" s="179"/>
      <c r="K147" s="180"/>
      <c r="L147" s="160">
        <v>1</v>
      </c>
    </row>
    <row r="148" spans="1:12" ht="12.75" customHeight="1" thickBot="1" x14ac:dyDescent="0.3">
      <c r="A148" s="106" t="s">
        <v>58</v>
      </c>
      <c r="B148" s="107" t="s">
        <v>75</v>
      </c>
      <c r="C148" s="108" t="s">
        <v>76</v>
      </c>
      <c r="D148" s="112" t="s">
        <v>61</v>
      </c>
      <c r="E148" s="110"/>
      <c r="F148" s="110"/>
      <c r="G148" s="111"/>
      <c r="H148" s="112"/>
      <c r="I148" s="113">
        <f>SUM(I149:I161)</f>
        <v>0</v>
      </c>
      <c r="J148" s="114">
        <f>SUM(J149:J161)</f>
        <v>0</v>
      </c>
      <c r="K148" s="115">
        <f>SUM(K149:K161)</f>
        <v>0</v>
      </c>
      <c r="L148" s="160">
        <v>1</v>
      </c>
    </row>
    <row r="149" spans="1:12" ht="12.75" customHeight="1" x14ac:dyDescent="0.25">
      <c r="A149" s="203">
        <v>401</v>
      </c>
      <c r="B149" s="204" t="str">
        <f t="shared" si="0"/>
        <v>NZS.D.401</v>
      </c>
      <c r="C149" s="215" t="s">
        <v>98</v>
      </c>
      <c r="D149" s="194" t="s">
        <v>70</v>
      </c>
      <c r="E149" s="195"/>
      <c r="F149" s="196"/>
      <c r="G149" s="197">
        <f t="shared" ref="G149:G161" si="7">E149+F149</f>
        <v>0</v>
      </c>
      <c r="H149" s="205">
        <v>1</v>
      </c>
      <c r="I149" s="206">
        <f t="shared" ref="I149:I161" si="8">E149*H149</f>
        <v>0</v>
      </c>
      <c r="J149" s="207">
        <f t="shared" ref="J149:J161" si="9">F149*H149</f>
        <v>0</v>
      </c>
      <c r="K149" s="208">
        <f t="shared" ref="K149:K161" si="10">I149+J149</f>
        <v>0</v>
      </c>
      <c r="L149" s="160">
        <f t="shared" ref="L149:L156" si="11">COUNTIF(H149,"&gt;0")</f>
        <v>1</v>
      </c>
    </row>
    <row r="150" spans="1:12" ht="12.75" customHeight="1" x14ac:dyDescent="0.25">
      <c r="A150" s="198">
        <f t="shared" ref="A150:A161" si="12">A149+1</f>
        <v>402</v>
      </c>
      <c r="B150" s="199" t="str">
        <f t="shared" si="0"/>
        <v>NZS.D.402</v>
      </c>
      <c r="C150" s="184" t="s">
        <v>77</v>
      </c>
      <c r="D150" s="200" t="s">
        <v>78</v>
      </c>
      <c r="E150" s="201"/>
      <c r="F150" s="185"/>
      <c r="G150" s="186">
        <f t="shared" si="7"/>
        <v>0</v>
      </c>
      <c r="H150" s="187">
        <v>8</v>
      </c>
      <c r="I150" s="188">
        <f t="shared" si="8"/>
        <v>0</v>
      </c>
      <c r="J150" s="189">
        <f t="shared" si="9"/>
        <v>0</v>
      </c>
      <c r="K150" s="190">
        <f t="shared" si="10"/>
        <v>0</v>
      </c>
      <c r="L150" s="160">
        <f t="shared" si="11"/>
        <v>1</v>
      </c>
    </row>
    <row r="151" spans="1:12" ht="12.75" customHeight="1" x14ac:dyDescent="0.25">
      <c r="A151" s="198">
        <f t="shared" si="12"/>
        <v>403</v>
      </c>
      <c r="B151" s="199" t="str">
        <f t="shared" si="0"/>
        <v>NZS.D.403</v>
      </c>
      <c r="C151" s="184" t="s">
        <v>99</v>
      </c>
      <c r="D151" s="200" t="s">
        <v>70</v>
      </c>
      <c r="E151" s="201"/>
      <c r="F151" s="185"/>
      <c r="G151" s="186">
        <f t="shared" si="7"/>
        <v>0</v>
      </c>
      <c r="H151" s="187">
        <v>1</v>
      </c>
      <c r="I151" s="188">
        <f t="shared" si="8"/>
        <v>0</v>
      </c>
      <c r="J151" s="189">
        <f t="shared" si="9"/>
        <v>0</v>
      </c>
      <c r="K151" s="190">
        <f t="shared" si="10"/>
        <v>0</v>
      </c>
      <c r="L151" s="160">
        <f t="shared" si="11"/>
        <v>1</v>
      </c>
    </row>
    <row r="152" spans="1:12" ht="12.75" customHeight="1" x14ac:dyDescent="0.25">
      <c r="A152" s="198">
        <f t="shared" si="12"/>
        <v>404</v>
      </c>
      <c r="B152" s="199" t="str">
        <f t="shared" si="0"/>
        <v>NZS.D.404</v>
      </c>
      <c r="C152" s="184" t="s">
        <v>100</v>
      </c>
      <c r="D152" s="200" t="s">
        <v>70</v>
      </c>
      <c r="E152" s="201"/>
      <c r="F152" s="185"/>
      <c r="G152" s="186">
        <f t="shared" si="7"/>
        <v>0</v>
      </c>
      <c r="H152" s="187">
        <v>1</v>
      </c>
      <c r="I152" s="188">
        <f t="shared" si="8"/>
        <v>0</v>
      </c>
      <c r="J152" s="189">
        <f t="shared" si="9"/>
        <v>0</v>
      </c>
      <c r="K152" s="190">
        <f t="shared" si="10"/>
        <v>0</v>
      </c>
      <c r="L152" s="160">
        <f t="shared" si="11"/>
        <v>1</v>
      </c>
    </row>
    <row r="153" spans="1:12" ht="12.75" customHeight="1" x14ac:dyDescent="0.25">
      <c r="A153" s="198">
        <f t="shared" si="12"/>
        <v>405</v>
      </c>
      <c r="B153" s="199" t="str">
        <f t="shared" si="0"/>
        <v>NZS.D.405</v>
      </c>
      <c r="C153" s="184" t="s">
        <v>79</v>
      </c>
      <c r="D153" s="200" t="s">
        <v>78</v>
      </c>
      <c r="E153" s="201"/>
      <c r="F153" s="185"/>
      <c r="G153" s="186">
        <f t="shared" si="7"/>
        <v>0</v>
      </c>
      <c r="H153" s="187">
        <v>4</v>
      </c>
      <c r="I153" s="188">
        <f t="shared" si="8"/>
        <v>0</v>
      </c>
      <c r="J153" s="189">
        <f t="shared" si="9"/>
        <v>0</v>
      </c>
      <c r="K153" s="190">
        <f t="shared" si="10"/>
        <v>0</v>
      </c>
      <c r="L153" s="160">
        <f t="shared" si="11"/>
        <v>1</v>
      </c>
    </row>
    <row r="154" spans="1:12" ht="12.75" customHeight="1" x14ac:dyDescent="0.25">
      <c r="A154" s="198">
        <f t="shared" si="12"/>
        <v>406</v>
      </c>
      <c r="B154" s="199" t="str">
        <f t="shared" si="0"/>
        <v>NZS.D.406</v>
      </c>
      <c r="C154" s="184" t="s">
        <v>102</v>
      </c>
      <c r="D154" s="200" t="s">
        <v>70</v>
      </c>
      <c r="E154" s="201"/>
      <c r="F154" s="185"/>
      <c r="G154" s="186">
        <f t="shared" si="7"/>
        <v>0</v>
      </c>
      <c r="H154" s="187">
        <v>1</v>
      </c>
      <c r="I154" s="188">
        <f t="shared" si="8"/>
        <v>0</v>
      </c>
      <c r="J154" s="189">
        <f t="shared" si="9"/>
        <v>0</v>
      </c>
      <c r="K154" s="190">
        <f t="shared" si="10"/>
        <v>0</v>
      </c>
      <c r="L154" s="160">
        <f>COUNTIF(H154,"&gt;0")</f>
        <v>1</v>
      </c>
    </row>
    <row r="155" spans="1:12" x14ac:dyDescent="0.25">
      <c r="A155" s="198">
        <f t="shared" si="12"/>
        <v>407</v>
      </c>
      <c r="B155" s="199" t="str">
        <f t="shared" si="0"/>
        <v>NZS.D.407</v>
      </c>
      <c r="C155" s="184" t="s">
        <v>80</v>
      </c>
      <c r="D155" s="200" t="s">
        <v>78</v>
      </c>
      <c r="E155" s="201"/>
      <c r="F155" s="185"/>
      <c r="G155" s="186">
        <f t="shared" si="7"/>
        <v>0</v>
      </c>
      <c r="H155" s="187">
        <v>16</v>
      </c>
      <c r="I155" s="188">
        <f t="shared" si="8"/>
        <v>0</v>
      </c>
      <c r="J155" s="189">
        <f t="shared" si="9"/>
        <v>0</v>
      </c>
      <c r="K155" s="190">
        <f t="shared" si="10"/>
        <v>0</v>
      </c>
      <c r="L155" s="160">
        <f t="shared" si="11"/>
        <v>1</v>
      </c>
    </row>
    <row r="156" spans="1:12" x14ac:dyDescent="0.25">
      <c r="A156" s="198">
        <f t="shared" si="12"/>
        <v>408</v>
      </c>
      <c r="B156" s="199" t="str">
        <f t="shared" si="0"/>
        <v>NZS.D.408</v>
      </c>
      <c r="C156" s="184" t="s">
        <v>219</v>
      </c>
      <c r="D156" s="200" t="s">
        <v>62</v>
      </c>
      <c r="E156" s="201"/>
      <c r="F156" s="185"/>
      <c r="G156" s="186">
        <f t="shared" si="7"/>
        <v>0</v>
      </c>
      <c r="H156" s="187">
        <v>50</v>
      </c>
      <c r="I156" s="188">
        <f t="shared" si="8"/>
        <v>0</v>
      </c>
      <c r="J156" s="189">
        <f t="shared" si="9"/>
        <v>0</v>
      </c>
      <c r="K156" s="190">
        <f t="shared" si="10"/>
        <v>0</v>
      </c>
      <c r="L156" s="160">
        <f t="shared" si="11"/>
        <v>1</v>
      </c>
    </row>
    <row r="157" spans="1:12" hidden="1" x14ac:dyDescent="0.25">
      <c r="A157" s="198">
        <f t="shared" si="12"/>
        <v>409</v>
      </c>
      <c r="B157" s="199" t="str">
        <f t="shared" si="0"/>
        <v>NZS.D.409</v>
      </c>
      <c r="C157" s="184"/>
      <c r="D157" s="200" t="s">
        <v>78</v>
      </c>
      <c r="E157" s="201"/>
      <c r="F157" s="185"/>
      <c r="G157" s="186">
        <f t="shared" si="7"/>
        <v>0</v>
      </c>
      <c r="H157" s="187"/>
      <c r="I157" s="188">
        <f t="shared" si="8"/>
        <v>0</v>
      </c>
      <c r="J157" s="189">
        <f t="shared" si="9"/>
        <v>0</v>
      </c>
      <c r="K157" s="190">
        <f t="shared" si="10"/>
        <v>0</v>
      </c>
      <c r="L157" s="160">
        <f>COUNTIF(H157,"&gt;0")</f>
        <v>0</v>
      </c>
    </row>
    <row r="158" spans="1:12" ht="12.75" hidden="1" customHeight="1" x14ac:dyDescent="0.25">
      <c r="A158" s="198">
        <f t="shared" si="12"/>
        <v>410</v>
      </c>
      <c r="B158" s="199" t="str">
        <f t="shared" si="0"/>
        <v>NZS.D.410</v>
      </c>
      <c r="C158" s="184"/>
      <c r="D158" s="200" t="s">
        <v>78</v>
      </c>
      <c r="E158" s="201"/>
      <c r="F158" s="185"/>
      <c r="G158" s="186">
        <f t="shared" si="7"/>
        <v>0</v>
      </c>
      <c r="H158" s="187"/>
      <c r="I158" s="188">
        <f t="shared" si="8"/>
        <v>0</v>
      </c>
      <c r="J158" s="189">
        <f t="shared" si="9"/>
        <v>0</v>
      </c>
      <c r="K158" s="190">
        <f t="shared" si="10"/>
        <v>0</v>
      </c>
      <c r="L158" s="160">
        <f>COUNTIF(H158,"&gt;0")</f>
        <v>0</v>
      </c>
    </row>
    <row r="159" spans="1:12" ht="12.75" hidden="1" customHeight="1" x14ac:dyDescent="0.25">
      <c r="A159" s="198">
        <f t="shared" si="12"/>
        <v>411</v>
      </c>
      <c r="B159" s="199" t="str">
        <f t="shared" si="0"/>
        <v>NZS.D.411</v>
      </c>
      <c r="C159" s="184"/>
      <c r="D159" s="200" t="s">
        <v>70</v>
      </c>
      <c r="E159" s="201"/>
      <c r="F159" s="185"/>
      <c r="G159" s="186">
        <f t="shared" si="7"/>
        <v>0</v>
      </c>
      <c r="H159" s="187"/>
      <c r="I159" s="188">
        <f t="shared" si="8"/>
        <v>0</v>
      </c>
      <c r="J159" s="189">
        <f t="shared" si="9"/>
        <v>0</v>
      </c>
      <c r="K159" s="190">
        <f t="shared" si="10"/>
        <v>0</v>
      </c>
      <c r="L159" s="160">
        <f>COUNTIF(H159,"&gt;0")</f>
        <v>0</v>
      </c>
    </row>
    <row r="160" spans="1:12" ht="12.75" hidden="1" customHeight="1" x14ac:dyDescent="0.25">
      <c r="A160" s="198">
        <f t="shared" si="12"/>
        <v>412</v>
      </c>
      <c r="B160" s="199" t="str">
        <f t="shared" si="0"/>
        <v>NZS.D.412</v>
      </c>
      <c r="C160" s="209"/>
      <c r="D160" s="200" t="s">
        <v>70</v>
      </c>
      <c r="E160" s="210"/>
      <c r="F160" s="191"/>
      <c r="G160" s="186">
        <f t="shared" si="7"/>
        <v>0</v>
      </c>
      <c r="H160" s="187"/>
      <c r="I160" s="188">
        <f t="shared" si="8"/>
        <v>0</v>
      </c>
      <c r="J160" s="189">
        <f t="shared" si="9"/>
        <v>0</v>
      </c>
      <c r="K160" s="190">
        <f t="shared" si="10"/>
        <v>0</v>
      </c>
      <c r="L160" s="160">
        <f>COUNTIF(H160,"&gt;0")</f>
        <v>0</v>
      </c>
    </row>
    <row r="161" spans="1:12" ht="12.75" hidden="1" customHeight="1" x14ac:dyDescent="0.25">
      <c r="A161" s="198">
        <f t="shared" si="12"/>
        <v>413</v>
      </c>
      <c r="B161" s="199" t="str">
        <f t="shared" si="0"/>
        <v>NZS.D.413</v>
      </c>
      <c r="C161" s="209"/>
      <c r="D161" s="200" t="s">
        <v>70</v>
      </c>
      <c r="E161" s="210"/>
      <c r="F161" s="191"/>
      <c r="G161" s="133">
        <f t="shared" si="7"/>
        <v>0</v>
      </c>
      <c r="H161" s="211"/>
      <c r="I161" s="212">
        <f t="shared" si="8"/>
        <v>0</v>
      </c>
      <c r="J161" s="213">
        <f t="shared" si="9"/>
        <v>0</v>
      </c>
      <c r="K161" s="214">
        <f t="shared" si="10"/>
        <v>0</v>
      </c>
      <c r="L161" s="160">
        <f>COUNTIF(H161,"&gt;0")</f>
        <v>0</v>
      </c>
    </row>
    <row r="162" spans="1:12" ht="12.75" customHeight="1" thickBot="1" x14ac:dyDescent="0.3">
      <c r="A162" s="173"/>
      <c r="B162" s="174"/>
      <c r="C162" s="175"/>
      <c r="D162" s="176"/>
      <c r="E162" s="177"/>
      <c r="F162" s="177"/>
      <c r="G162" s="177"/>
      <c r="H162" s="178"/>
      <c r="I162" s="179"/>
      <c r="J162" s="179"/>
      <c r="K162" s="180"/>
      <c r="L162" s="160">
        <v>1</v>
      </c>
    </row>
  </sheetData>
  <autoFilter ref="A1:L162" xr:uid="{00000000-0009-0000-0000-000004000000}">
    <filterColumn colId="0" showButton="0"/>
    <filterColumn colId="1" showButton="0"/>
    <filterColumn colId="3" showButton="0"/>
    <filterColumn colId="4" showButton="0"/>
    <filterColumn colId="5" showButton="0"/>
    <filterColumn colId="6" showButton="0"/>
    <filterColumn colId="9" showButton="0"/>
    <filterColumn colId="11">
      <customFilters>
        <customFilter operator="notEqual" val=" "/>
      </customFilters>
    </filterColumn>
  </autoFilter>
  <mergeCells count="13">
    <mergeCell ref="I7:K7"/>
    <mergeCell ref="A7:A8"/>
    <mergeCell ref="B7:B8"/>
    <mergeCell ref="C7:C8"/>
    <mergeCell ref="D7:D8"/>
    <mergeCell ref="E7:G7"/>
    <mergeCell ref="H7:H8"/>
    <mergeCell ref="J4:K4"/>
    <mergeCell ref="A1:C1"/>
    <mergeCell ref="D1:H1"/>
    <mergeCell ref="J1:K1"/>
    <mergeCell ref="D2:H2"/>
    <mergeCell ref="J2:K2"/>
  </mergeCells>
  <pageMargins left="0.7" right="0.7" top="0.78740157499999996" bottom="0.78740157499999996"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2]!Zobraz_pouzite">
                <anchor moveWithCells="1" sizeWithCells="1">
                  <from>
                    <xdr:col>2</xdr:col>
                    <xdr:colOff>3067050</xdr:colOff>
                    <xdr:row>0</xdr:row>
                    <xdr:rowOff>914400</xdr:rowOff>
                  </from>
                  <to>
                    <xdr:col>3</xdr:col>
                    <xdr:colOff>38100</xdr:colOff>
                    <xdr:row>1</xdr:row>
                    <xdr:rowOff>114300</xdr:rowOff>
                  </to>
                </anchor>
              </controlPr>
            </control>
          </mc:Choice>
        </mc:AlternateContent>
        <mc:AlternateContent xmlns:mc="http://schemas.openxmlformats.org/markup-compatibility/2006">
          <mc:Choice Requires="x14">
            <control shapeId="9218" r:id="rId5" name="Button 2">
              <controlPr defaultSize="0" print="0" autoFill="0" autoPict="0" macro="[2]!Zobraz_vse">
                <anchor moveWithCells="1" sizeWithCells="1">
                  <from>
                    <xdr:col>2</xdr:col>
                    <xdr:colOff>2562225</xdr:colOff>
                    <xdr:row>0</xdr:row>
                    <xdr:rowOff>895350</xdr:rowOff>
                  </from>
                  <to>
                    <xdr:col>2</xdr:col>
                    <xdr:colOff>3057525</xdr:colOff>
                    <xdr:row>1</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L162"/>
  <sheetViews>
    <sheetView view="pageBreakPreview" zoomScaleNormal="100" zoomScaleSheetLayoutView="100" workbookViewId="0">
      <pane ySplit="5" topLeftCell="A6" activePane="bottomLeft" state="frozen"/>
      <selection pane="bottomLeft" activeCell="E157" sqref="E157"/>
    </sheetView>
  </sheetViews>
  <sheetFormatPr defaultRowHeight="15" x14ac:dyDescent="0.25"/>
  <cols>
    <col min="1" max="1" width="3.85546875" customWidth="1"/>
    <col min="3" max="3" width="52.85546875" customWidth="1"/>
    <col min="4" max="7" width="9.140625" customWidth="1"/>
    <col min="8" max="8" width="6.42578125" bestFit="1" customWidth="1"/>
    <col min="9" max="9" width="9.140625" customWidth="1"/>
    <col min="10" max="10" width="10.140625" bestFit="1" customWidth="1"/>
    <col min="11" max="11" width="8.85546875" bestFit="1" customWidth="1"/>
    <col min="12" max="12" width="1.7109375" bestFit="1" customWidth="1"/>
  </cols>
  <sheetData>
    <row r="1" spans="1:12" ht="81.75" customHeight="1" thickTop="1" thickBot="1" x14ac:dyDescent="0.3">
      <c r="A1" s="276" t="s">
        <v>44</v>
      </c>
      <c r="B1" s="277"/>
      <c r="C1" s="278"/>
      <c r="D1" s="279" t="str">
        <f>Rekapitulace!C3</f>
        <v>Vybudování sportovní haly Slezská Ostrava</v>
      </c>
      <c r="E1" s="280"/>
      <c r="F1" s="280"/>
      <c r="G1" s="280"/>
      <c r="H1" s="280"/>
      <c r="I1" s="74" t="s">
        <v>45</v>
      </c>
      <c r="J1" s="281" t="s">
        <v>251</v>
      </c>
      <c r="K1" s="282"/>
      <c r="L1" s="75">
        <v>1</v>
      </c>
    </row>
    <row r="2" spans="1:12" ht="16.5" thickTop="1" thickBot="1" x14ac:dyDescent="0.3">
      <c r="A2" s="76"/>
      <c r="B2" s="77"/>
      <c r="C2" s="78" t="s">
        <v>46</v>
      </c>
      <c r="D2" s="283" t="str">
        <f>Rekapitulace!C4</f>
        <v>Sportovní hala Slezská Ostrava</v>
      </c>
      <c r="E2" s="284"/>
      <c r="F2" s="284"/>
      <c r="G2" s="284"/>
      <c r="H2" s="284"/>
      <c r="I2" s="79" t="s">
        <v>47</v>
      </c>
      <c r="J2" s="285"/>
      <c r="K2" s="286"/>
      <c r="L2" s="80">
        <v>1</v>
      </c>
    </row>
    <row r="3" spans="1:12" ht="16.5" thickTop="1" thickBot="1" x14ac:dyDescent="0.3">
      <c r="A3" s="81"/>
      <c r="B3" s="81"/>
      <c r="C3" s="82"/>
      <c r="D3" s="83"/>
      <c r="E3" s="84"/>
      <c r="F3" s="84"/>
      <c r="G3" s="85"/>
      <c r="H3" s="85"/>
      <c r="I3" s="86"/>
      <c r="J3" s="85"/>
      <c r="K3" s="85"/>
      <c r="L3" s="87">
        <v>1</v>
      </c>
    </row>
    <row r="4" spans="1:12" x14ac:dyDescent="0.25">
      <c r="A4" s="88" t="s">
        <v>48</v>
      </c>
      <c r="B4" s="89"/>
      <c r="C4" s="90"/>
      <c r="D4" s="90"/>
      <c r="E4" s="90"/>
      <c r="F4" s="90"/>
      <c r="G4" s="90"/>
      <c r="H4" s="90"/>
      <c r="I4" s="90"/>
      <c r="J4" s="274">
        <f>J5+K5</f>
        <v>0</v>
      </c>
      <c r="K4" s="275"/>
      <c r="L4" s="91">
        <v>1</v>
      </c>
    </row>
    <row r="5" spans="1:12" x14ac:dyDescent="0.25">
      <c r="A5" s="92" t="s">
        <v>49</v>
      </c>
      <c r="B5" s="93"/>
      <c r="C5" s="94"/>
      <c r="D5" s="94"/>
      <c r="E5" s="94"/>
      <c r="F5" s="94"/>
      <c r="G5" s="94"/>
      <c r="H5" s="94"/>
      <c r="I5" s="94"/>
      <c r="J5" s="95">
        <f>I9+I101+I135+I148</f>
        <v>0</v>
      </c>
      <c r="K5" s="96">
        <f>J9+J101+J135+J148</f>
        <v>0</v>
      </c>
      <c r="L5" s="91">
        <v>1</v>
      </c>
    </row>
    <row r="6" spans="1:12" ht="15.75" thickBot="1" x14ac:dyDescent="0.3">
      <c r="A6" s="97"/>
      <c r="B6" s="97"/>
      <c r="C6" s="98"/>
      <c r="D6" s="98"/>
      <c r="E6" s="98"/>
      <c r="F6" s="98"/>
      <c r="G6" s="98"/>
      <c r="H6" s="99"/>
      <c r="I6" s="99"/>
      <c r="J6" s="99"/>
      <c r="K6" s="99"/>
      <c r="L6" s="91">
        <v>1</v>
      </c>
    </row>
    <row r="7" spans="1:12" ht="12.75" customHeight="1" x14ac:dyDescent="0.25">
      <c r="A7" s="290" t="s">
        <v>50</v>
      </c>
      <c r="B7" s="292" t="s">
        <v>51</v>
      </c>
      <c r="C7" s="292" t="s">
        <v>52</v>
      </c>
      <c r="D7" s="294" t="s">
        <v>53</v>
      </c>
      <c r="E7" s="296" t="s">
        <v>54</v>
      </c>
      <c r="F7" s="297"/>
      <c r="G7" s="297"/>
      <c r="H7" s="298" t="s">
        <v>55</v>
      </c>
      <c r="I7" s="287" t="s">
        <v>56</v>
      </c>
      <c r="J7" s="288"/>
      <c r="K7" s="289"/>
      <c r="L7" s="91">
        <v>1</v>
      </c>
    </row>
    <row r="8" spans="1:12" ht="12.75" customHeight="1" thickBot="1" x14ac:dyDescent="0.3">
      <c r="A8" s="291"/>
      <c r="B8" s="293"/>
      <c r="C8" s="293"/>
      <c r="D8" s="295"/>
      <c r="E8" s="100" t="s">
        <v>43</v>
      </c>
      <c r="F8" s="101" t="s">
        <v>37</v>
      </c>
      <c r="G8" s="102" t="s">
        <v>57</v>
      </c>
      <c r="H8" s="299"/>
      <c r="I8" s="103" t="s">
        <v>43</v>
      </c>
      <c r="J8" s="104" t="s">
        <v>37</v>
      </c>
      <c r="K8" s="105" t="s">
        <v>57</v>
      </c>
      <c r="L8" s="91">
        <v>1</v>
      </c>
    </row>
    <row r="9" spans="1:12" ht="12.75" customHeight="1" thickBot="1" x14ac:dyDescent="0.3">
      <c r="A9" s="106" t="s">
        <v>58</v>
      </c>
      <c r="B9" s="107" t="s">
        <v>59</v>
      </c>
      <c r="C9" s="108" t="s">
        <v>60</v>
      </c>
      <c r="D9" s="109" t="s">
        <v>61</v>
      </c>
      <c r="E9" s="110"/>
      <c r="F9" s="110"/>
      <c r="G9" s="111"/>
      <c r="H9" s="112"/>
      <c r="I9" s="113">
        <f>SUM(I10:I98)</f>
        <v>0</v>
      </c>
      <c r="J9" s="114">
        <f>SUM(J10:J98)</f>
        <v>0</v>
      </c>
      <c r="K9" s="114">
        <f>SUM(K10:K98)</f>
        <v>0</v>
      </c>
      <c r="L9" s="87">
        <v>1</v>
      </c>
    </row>
    <row r="10" spans="1:12" ht="19.5" x14ac:dyDescent="0.25">
      <c r="A10" s="116">
        <v>101</v>
      </c>
      <c r="B10" s="117" t="str">
        <f>CONCATENATE("NZS.D.",A10)</f>
        <v>NZS.D.101</v>
      </c>
      <c r="C10" s="118" t="s">
        <v>222</v>
      </c>
      <c r="D10" s="119" t="s">
        <v>62</v>
      </c>
      <c r="E10" s="120"/>
      <c r="F10" s="121"/>
      <c r="G10" s="122">
        <f>E10+F10</f>
        <v>0</v>
      </c>
      <c r="H10" s="123">
        <v>1</v>
      </c>
      <c r="I10" s="124">
        <f>E10*H10</f>
        <v>0</v>
      </c>
      <c r="J10" s="125">
        <f>F10*H10</f>
        <v>0</v>
      </c>
      <c r="K10" s="126">
        <f>I10+J10</f>
        <v>0</v>
      </c>
      <c r="L10" s="87">
        <f>COUNTIF(H10,"&gt;0")</f>
        <v>1</v>
      </c>
    </row>
    <row r="11" spans="1:12" ht="12.75" hidden="1" customHeight="1" x14ac:dyDescent="0.25">
      <c r="A11" s="127"/>
      <c r="B11" s="128" t="s">
        <v>63</v>
      </c>
      <c r="C11" s="129" t="s">
        <v>221</v>
      </c>
      <c r="D11" s="130"/>
      <c r="E11" s="131"/>
      <c r="F11" s="132"/>
      <c r="G11" s="133"/>
      <c r="H11" s="134"/>
      <c r="I11" s="135"/>
      <c r="J11" s="136"/>
      <c r="K11" s="137"/>
      <c r="L11" s="87"/>
    </row>
    <row r="12" spans="1:12" ht="12.75" customHeight="1" x14ac:dyDescent="0.25">
      <c r="A12" s="138">
        <f>A10+1</f>
        <v>102</v>
      </c>
      <c r="B12" s="128" t="str">
        <f>CONCATENATE("NZS.D.",A12)</f>
        <v>NZS.D.102</v>
      </c>
      <c r="C12" s="139" t="s">
        <v>223</v>
      </c>
      <c r="D12" s="140" t="s">
        <v>62</v>
      </c>
      <c r="E12" s="141"/>
      <c r="F12" s="142"/>
      <c r="G12" s="143">
        <f>E12+F12</f>
        <v>0</v>
      </c>
      <c r="H12" s="187">
        <v>2</v>
      </c>
      <c r="I12" s="145">
        <f>E12*H12</f>
        <v>0</v>
      </c>
      <c r="J12" s="146">
        <f>F12*H12</f>
        <v>0</v>
      </c>
      <c r="K12" s="147">
        <f>I12+J12</f>
        <v>0</v>
      </c>
      <c r="L12" s="87">
        <f>COUNTIF(H12,"&gt;0")</f>
        <v>1</v>
      </c>
    </row>
    <row r="13" spans="1:12" ht="12.75" hidden="1" customHeight="1" x14ac:dyDescent="0.25">
      <c r="A13" s="138"/>
      <c r="B13" s="128" t="s">
        <v>63</v>
      </c>
      <c r="C13" s="148" t="s">
        <v>224</v>
      </c>
      <c r="D13" s="130"/>
      <c r="E13" s="149"/>
      <c r="F13" s="150"/>
      <c r="G13" s="151"/>
      <c r="H13" s="152"/>
      <c r="I13" s="153"/>
      <c r="J13" s="154"/>
      <c r="K13" s="155"/>
      <c r="L13" s="87"/>
    </row>
    <row r="14" spans="1:12" ht="19.5" x14ac:dyDescent="0.25">
      <c r="A14" s="138">
        <f>A12+1</f>
        <v>103</v>
      </c>
      <c r="B14" s="128" t="str">
        <f>CONCATENATE("NZS.D.",A14)</f>
        <v>NZS.D.103</v>
      </c>
      <c r="C14" s="139" t="s">
        <v>225</v>
      </c>
      <c r="D14" s="140" t="s">
        <v>62</v>
      </c>
      <c r="E14" s="141"/>
      <c r="F14" s="142"/>
      <c r="G14" s="143">
        <f>E14+F14</f>
        <v>0</v>
      </c>
      <c r="H14" s="187">
        <v>4</v>
      </c>
      <c r="I14" s="145">
        <f>E14*H14</f>
        <v>0</v>
      </c>
      <c r="J14" s="146">
        <f>F14*H14</f>
        <v>0</v>
      </c>
      <c r="K14" s="147">
        <f>I14+J14</f>
        <v>0</v>
      </c>
      <c r="L14" s="87">
        <f>COUNTIF(H14,"&gt;0")</f>
        <v>1</v>
      </c>
    </row>
    <row r="15" spans="1:12" ht="12.75" hidden="1" customHeight="1" x14ac:dyDescent="0.25">
      <c r="A15" s="138"/>
      <c r="B15" s="128" t="s">
        <v>63</v>
      </c>
      <c r="C15" s="148" t="s">
        <v>226</v>
      </c>
      <c r="D15" s="130"/>
      <c r="E15" s="149"/>
      <c r="F15" s="150"/>
      <c r="G15" s="151"/>
      <c r="H15" s="152"/>
      <c r="I15" s="153"/>
      <c r="J15" s="154"/>
      <c r="K15" s="155"/>
      <c r="L15" s="87"/>
    </row>
    <row r="16" spans="1:12" ht="165.75" x14ac:dyDescent="0.25">
      <c r="A16" s="138">
        <f>A14+1</f>
        <v>104</v>
      </c>
      <c r="B16" s="128" t="str">
        <f>CONCATENATE("NZS.D.",A16)</f>
        <v>NZS.D.104</v>
      </c>
      <c r="C16" s="139" t="s">
        <v>227</v>
      </c>
      <c r="D16" s="140" t="s">
        <v>62</v>
      </c>
      <c r="E16" s="141"/>
      <c r="F16" s="142"/>
      <c r="G16" s="143">
        <f>E16+F16</f>
        <v>0</v>
      </c>
      <c r="H16" s="187">
        <v>2</v>
      </c>
      <c r="I16" s="145">
        <f>E16*H16</f>
        <v>0</v>
      </c>
      <c r="J16" s="146">
        <f>F16*H16</f>
        <v>0</v>
      </c>
      <c r="K16" s="147">
        <f>I16+J16</f>
        <v>0</v>
      </c>
      <c r="L16" s="87">
        <f>COUNTIF(H16,"&gt;0")</f>
        <v>1</v>
      </c>
    </row>
    <row r="17" spans="1:12" ht="12.75" hidden="1" customHeight="1" x14ac:dyDescent="0.25">
      <c r="A17" s="138"/>
      <c r="B17" s="128" t="s">
        <v>63</v>
      </c>
      <c r="C17" s="148" t="s">
        <v>228</v>
      </c>
      <c r="D17" s="130"/>
      <c r="E17" s="149"/>
      <c r="F17" s="150"/>
      <c r="G17" s="151"/>
      <c r="H17" s="152"/>
      <c r="I17" s="153"/>
      <c r="J17" s="154"/>
      <c r="K17" s="155"/>
      <c r="L17" s="87"/>
    </row>
    <row r="18" spans="1:12" ht="19.5" x14ac:dyDescent="0.25">
      <c r="A18" s="138">
        <f>A16+1</f>
        <v>105</v>
      </c>
      <c r="B18" s="128" t="str">
        <f>CONCATENATE("NZS.D.",A18)</f>
        <v>NZS.D.105</v>
      </c>
      <c r="C18" s="139" t="s">
        <v>229</v>
      </c>
      <c r="D18" s="140" t="s">
        <v>62</v>
      </c>
      <c r="E18" s="141"/>
      <c r="F18" s="142"/>
      <c r="G18" s="143">
        <f>E18+F18</f>
        <v>0</v>
      </c>
      <c r="H18" s="187">
        <v>2</v>
      </c>
      <c r="I18" s="145">
        <f>E18*H18</f>
        <v>0</v>
      </c>
      <c r="J18" s="146">
        <f>F18*H18</f>
        <v>0</v>
      </c>
      <c r="K18" s="147">
        <f>I18+J18</f>
        <v>0</v>
      </c>
      <c r="L18" s="87">
        <f>COUNTIF(H18,"&gt;0")</f>
        <v>1</v>
      </c>
    </row>
    <row r="19" spans="1:12" ht="12.75" hidden="1" customHeight="1" x14ac:dyDescent="0.25">
      <c r="A19" s="138"/>
      <c r="B19" s="128" t="s">
        <v>63</v>
      </c>
      <c r="C19" s="148" t="s">
        <v>230</v>
      </c>
      <c r="D19" s="130"/>
      <c r="E19" s="149"/>
      <c r="F19" s="150"/>
      <c r="G19" s="151"/>
      <c r="H19" s="152"/>
      <c r="I19" s="153"/>
      <c r="J19" s="154"/>
      <c r="K19" s="155"/>
      <c r="L19" s="87"/>
    </row>
    <row r="20" spans="1:12" ht="19.5" x14ac:dyDescent="0.25">
      <c r="A20" s="138">
        <f>A18+1</f>
        <v>106</v>
      </c>
      <c r="B20" s="128" t="str">
        <f>CONCATENATE("NZS.D.",A20)</f>
        <v>NZS.D.106</v>
      </c>
      <c r="C20" s="139" t="s">
        <v>231</v>
      </c>
      <c r="D20" s="140" t="s">
        <v>62</v>
      </c>
      <c r="E20" s="141"/>
      <c r="F20" s="142"/>
      <c r="G20" s="143">
        <f>E20+F20</f>
        <v>0</v>
      </c>
      <c r="H20" s="187">
        <v>2</v>
      </c>
      <c r="I20" s="145">
        <f>E20*H20</f>
        <v>0</v>
      </c>
      <c r="J20" s="146">
        <f>F20*H20</f>
        <v>0</v>
      </c>
      <c r="K20" s="147">
        <f>I20+J20</f>
        <v>0</v>
      </c>
      <c r="L20" s="87">
        <f>COUNTIF(H20,"&gt;0")</f>
        <v>1</v>
      </c>
    </row>
    <row r="21" spans="1:12" ht="12.75" hidden="1" customHeight="1" x14ac:dyDescent="0.25">
      <c r="A21" s="138"/>
      <c r="B21" s="128" t="s">
        <v>63</v>
      </c>
      <c r="C21" s="148" t="s">
        <v>232</v>
      </c>
      <c r="D21" s="130"/>
      <c r="E21" s="149"/>
      <c r="F21" s="150"/>
      <c r="G21" s="151"/>
      <c r="H21" s="152"/>
      <c r="I21" s="153"/>
      <c r="J21" s="154"/>
      <c r="K21" s="155"/>
      <c r="L21" s="87"/>
    </row>
    <row r="22" spans="1:12" ht="87.75" x14ac:dyDescent="0.25">
      <c r="A22" s="138">
        <f>A20+1</f>
        <v>107</v>
      </c>
      <c r="B22" s="128" t="str">
        <f>CONCATENATE("NZS.D.",A22)</f>
        <v>NZS.D.107</v>
      </c>
      <c r="C22" s="139" t="s">
        <v>233</v>
      </c>
      <c r="D22" s="140" t="s">
        <v>62</v>
      </c>
      <c r="E22" s="141"/>
      <c r="F22" s="142"/>
      <c r="G22" s="143">
        <f>E22+F22</f>
        <v>0</v>
      </c>
      <c r="H22" s="144">
        <v>14</v>
      </c>
      <c r="I22" s="145">
        <f>E22*H22</f>
        <v>0</v>
      </c>
      <c r="J22" s="146">
        <f>F22*H22</f>
        <v>0</v>
      </c>
      <c r="K22" s="147">
        <f>I22+J22</f>
        <v>0</v>
      </c>
      <c r="L22" s="87">
        <f>COUNTIF(H22,"&gt;0")</f>
        <v>1</v>
      </c>
    </row>
    <row r="23" spans="1:12" ht="12.75" hidden="1" customHeight="1" x14ac:dyDescent="0.25">
      <c r="A23" s="138"/>
      <c r="B23" s="128" t="s">
        <v>63</v>
      </c>
      <c r="C23" s="148" t="s">
        <v>234</v>
      </c>
      <c r="D23" s="130"/>
      <c r="E23" s="149"/>
      <c r="F23" s="150"/>
      <c r="G23" s="151"/>
      <c r="H23" s="152"/>
      <c r="I23" s="153"/>
      <c r="J23" s="154"/>
      <c r="K23" s="155"/>
      <c r="L23" s="87"/>
    </row>
    <row r="24" spans="1:12" ht="29.25" x14ac:dyDescent="0.25">
      <c r="A24" s="138">
        <f>A22+1</f>
        <v>108</v>
      </c>
      <c r="B24" s="128" t="str">
        <f>CONCATENATE("NZS.D.",A24)</f>
        <v>NZS.D.108</v>
      </c>
      <c r="C24" s="139" t="s">
        <v>235</v>
      </c>
      <c r="D24" s="140" t="s">
        <v>62</v>
      </c>
      <c r="E24" s="141"/>
      <c r="F24" s="142"/>
      <c r="G24" s="143">
        <f>E24+F24</f>
        <v>0</v>
      </c>
      <c r="H24" s="187">
        <v>1</v>
      </c>
      <c r="I24" s="145">
        <f>E24*H24</f>
        <v>0</v>
      </c>
      <c r="J24" s="146">
        <f>F24*H24</f>
        <v>0</v>
      </c>
      <c r="K24" s="147">
        <f>I24+J24</f>
        <v>0</v>
      </c>
      <c r="L24" s="87">
        <f>COUNTIF(H24,"&gt;0")</f>
        <v>1</v>
      </c>
    </row>
    <row r="25" spans="1:12" ht="12.75" hidden="1" customHeight="1" x14ac:dyDescent="0.25">
      <c r="A25" s="138"/>
      <c r="B25" s="128" t="s">
        <v>63</v>
      </c>
      <c r="C25" s="148" t="s">
        <v>236</v>
      </c>
      <c r="D25" s="130"/>
      <c r="E25" s="149"/>
      <c r="F25" s="150"/>
      <c r="G25" s="151"/>
      <c r="H25" s="152"/>
      <c r="I25" s="153"/>
      <c r="J25" s="154"/>
      <c r="K25" s="155"/>
      <c r="L25" s="87"/>
    </row>
    <row r="26" spans="1:12" ht="12.75" customHeight="1" x14ac:dyDescent="0.25">
      <c r="A26" s="138">
        <f>A24+1</f>
        <v>109</v>
      </c>
      <c r="B26" s="128" t="str">
        <f>CONCATENATE("NZS.D.",A26)</f>
        <v>NZS.D.109</v>
      </c>
      <c r="C26" s="139" t="s">
        <v>237</v>
      </c>
      <c r="D26" s="140" t="s">
        <v>62</v>
      </c>
      <c r="E26" s="141"/>
      <c r="F26" s="142"/>
      <c r="G26" s="143">
        <f>E26+F26</f>
        <v>0</v>
      </c>
      <c r="H26" s="187">
        <v>1</v>
      </c>
      <c r="I26" s="145">
        <f>E26*H26</f>
        <v>0</v>
      </c>
      <c r="J26" s="146">
        <f>F26*H26</f>
        <v>0</v>
      </c>
      <c r="K26" s="147">
        <f>I26+J26</f>
        <v>0</v>
      </c>
      <c r="L26" s="87">
        <f>COUNTIF(H26,"&gt;0")</f>
        <v>1</v>
      </c>
    </row>
    <row r="27" spans="1:12" ht="12.75" hidden="1" customHeight="1" x14ac:dyDescent="0.25">
      <c r="A27" s="138"/>
      <c r="B27" s="128" t="s">
        <v>63</v>
      </c>
      <c r="C27" s="148" t="s">
        <v>238</v>
      </c>
      <c r="D27" s="130"/>
      <c r="E27" s="149"/>
      <c r="F27" s="150"/>
      <c r="G27" s="151"/>
      <c r="H27" s="152"/>
      <c r="I27" s="153"/>
      <c r="J27" s="154"/>
      <c r="K27" s="155"/>
      <c r="L27" s="87"/>
    </row>
    <row r="28" spans="1:12" ht="29.25" x14ac:dyDescent="0.25">
      <c r="A28" s="138">
        <f>A26+1</f>
        <v>110</v>
      </c>
      <c r="B28" s="128" t="str">
        <f>CONCATENATE("NZS.D.",A28)</f>
        <v>NZS.D.110</v>
      </c>
      <c r="C28" s="139" t="s">
        <v>239</v>
      </c>
      <c r="D28" s="140" t="s">
        <v>62</v>
      </c>
      <c r="E28" s="141"/>
      <c r="F28" s="142"/>
      <c r="G28" s="143">
        <f>E28+F28</f>
        <v>0</v>
      </c>
      <c r="H28" s="187">
        <v>1</v>
      </c>
      <c r="I28" s="145">
        <f>E28*H28</f>
        <v>0</v>
      </c>
      <c r="J28" s="146">
        <f>F28*H28</f>
        <v>0</v>
      </c>
      <c r="K28" s="147">
        <f>I28+J28</f>
        <v>0</v>
      </c>
      <c r="L28" s="87">
        <f>COUNTIF(H28,"&gt;0")</f>
        <v>1</v>
      </c>
    </row>
    <row r="29" spans="1:12" ht="12.75" hidden="1" customHeight="1" x14ac:dyDescent="0.25">
      <c r="A29" s="138"/>
      <c r="B29" s="128" t="s">
        <v>63</v>
      </c>
      <c r="C29" s="156" t="s">
        <v>240</v>
      </c>
      <c r="D29" s="130"/>
      <c r="E29" s="149"/>
      <c r="F29" s="150"/>
      <c r="G29" s="151"/>
      <c r="H29" s="152"/>
      <c r="I29" s="153"/>
      <c r="J29" s="154"/>
      <c r="K29" s="155"/>
      <c r="L29" s="87"/>
    </row>
    <row r="30" spans="1:12" ht="58.5" x14ac:dyDescent="0.25">
      <c r="A30" s="138">
        <f>A28+1</f>
        <v>111</v>
      </c>
      <c r="B30" s="128" t="str">
        <f>CONCATENATE("NZS.D.",A30)</f>
        <v>NZS.D.111</v>
      </c>
      <c r="C30" s="242" t="s">
        <v>241</v>
      </c>
      <c r="D30" s="140" t="s">
        <v>62</v>
      </c>
      <c r="E30" s="141"/>
      <c r="F30" s="142"/>
      <c r="G30" s="143">
        <f>E30+F30</f>
        <v>0</v>
      </c>
      <c r="H30" s="144">
        <v>1</v>
      </c>
      <c r="I30" s="145">
        <f>E30*H30</f>
        <v>0</v>
      </c>
      <c r="J30" s="146">
        <f>F30*H30</f>
        <v>0</v>
      </c>
      <c r="K30" s="147">
        <f>I30+J30</f>
        <v>0</v>
      </c>
      <c r="L30" s="87">
        <f>COUNTIF(H30,"&gt;0")</f>
        <v>1</v>
      </c>
    </row>
    <row r="31" spans="1:12" ht="12.75" hidden="1" customHeight="1" x14ac:dyDescent="0.25">
      <c r="A31" s="138"/>
      <c r="B31" s="128" t="s">
        <v>63</v>
      </c>
      <c r="C31" s="148" t="s">
        <v>242</v>
      </c>
      <c r="D31" s="130"/>
      <c r="E31" s="149"/>
      <c r="F31" s="150"/>
      <c r="G31" s="151"/>
      <c r="H31" s="152"/>
      <c r="I31" s="153"/>
      <c r="J31" s="154"/>
      <c r="K31" s="155"/>
      <c r="L31" s="87"/>
    </row>
    <row r="32" spans="1:12" ht="12.75" customHeight="1" x14ac:dyDescent="0.25">
      <c r="A32" s="138">
        <f>A30+1</f>
        <v>112</v>
      </c>
      <c r="B32" s="128" t="str">
        <f>CONCATENATE("NZS.D.",A32)</f>
        <v>NZS.D.112</v>
      </c>
      <c r="C32" s="139" t="s">
        <v>243</v>
      </c>
      <c r="D32" s="140" t="s">
        <v>62</v>
      </c>
      <c r="E32" s="141"/>
      <c r="F32" s="142"/>
      <c r="G32" s="143">
        <f>E32+F32</f>
        <v>0</v>
      </c>
      <c r="H32" s="144">
        <v>1</v>
      </c>
      <c r="I32" s="145">
        <f>E32*H32</f>
        <v>0</v>
      </c>
      <c r="J32" s="146">
        <f>F32*H32</f>
        <v>0</v>
      </c>
      <c r="K32" s="147">
        <f>I32+J32</f>
        <v>0</v>
      </c>
      <c r="L32" s="87">
        <f>COUNTIF(H32,"&gt;0")</f>
        <v>1</v>
      </c>
    </row>
    <row r="33" spans="1:12" ht="12.75" hidden="1" customHeight="1" x14ac:dyDescent="0.25">
      <c r="A33" s="138"/>
      <c r="B33" s="128" t="s">
        <v>63</v>
      </c>
      <c r="C33" s="148" t="s">
        <v>244</v>
      </c>
      <c r="D33" s="130"/>
      <c r="E33" s="149"/>
      <c r="F33" s="150"/>
      <c r="G33" s="151"/>
      <c r="H33" s="152"/>
      <c r="I33" s="153"/>
      <c r="J33" s="154"/>
      <c r="K33" s="155"/>
      <c r="L33" s="87"/>
    </row>
    <row r="34" spans="1:12" ht="12.75" hidden="1" customHeight="1" x14ac:dyDescent="0.25">
      <c r="A34" s="138">
        <f>A32+1</f>
        <v>113</v>
      </c>
      <c r="B34" s="128" t="str">
        <f>CONCATENATE("NZS.D.",A34)</f>
        <v>NZS.D.113</v>
      </c>
      <c r="C34" s="139"/>
      <c r="D34" s="140" t="s">
        <v>62</v>
      </c>
      <c r="E34" s="141"/>
      <c r="F34" s="142"/>
      <c r="G34" s="143">
        <f>E34+F34</f>
        <v>0</v>
      </c>
      <c r="H34" s="144"/>
      <c r="I34" s="145">
        <f>E34*H34</f>
        <v>0</v>
      </c>
      <c r="J34" s="146">
        <f>F34*H34</f>
        <v>0</v>
      </c>
      <c r="K34" s="147">
        <f>I34+J34</f>
        <v>0</v>
      </c>
      <c r="L34" s="87">
        <f>COUNTIF(H34,"&gt;0")</f>
        <v>0</v>
      </c>
    </row>
    <row r="35" spans="1:12" ht="12.75" hidden="1" customHeight="1" x14ac:dyDescent="0.25">
      <c r="A35" s="138"/>
      <c r="B35" s="128" t="s">
        <v>63</v>
      </c>
      <c r="C35" s="148"/>
      <c r="D35" s="130"/>
      <c r="E35" s="149"/>
      <c r="F35" s="150"/>
      <c r="G35" s="151"/>
      <c r="H35" s="152"/>
      <c r="I35" s="153"/>
      <c r="J35" s="154"/>
      <c r="K35" s="155"/>
      <c r="L35" s="87"/>
    </row>
    <row r="36" spans="1:12" hidden="1" x14ac:dyDescent="0.25">
      <c r="A36" s="138">
        <f>A34+1</f>
        <v>114</v>
      </c>
      <c r="B36" s="128" t="str">
        <f>CONCATENATE("NZS.D.",A36)</f>
        <v>NZS.D.114</v>
      </c>
      <c r="C36" s="139"/>
      <c r="D36" s="140" t="s">
        <v>62</v>
      </c>
      <c r="E36" s="141"/>
      <c r="F36" s="142"/>
      <c r="G36" s="143">
        <f>E36+F36</f>
        <v>0</v>
      </c>
      <c r="H36" s="144"/>
      <c r="I36" s="145">
        <f>E36*H36</f>
        <v>0</v>
      </c>
      <c r="J36" s="146">
        <f>F36*H36</f>
        <v>0</v>
      </c>
      <c r="K36" s="147">
        <f>I36+J36</f>
        <v>0</v>
      </c>
      <c r="L36" s="87">
        <f>COUNTIF(H36,"&gt;0")</f>
        <v>0</v>
      </c>
    </row>
    <row r="37" spans="1:12" ht="12.75" hidden="1" customHeight="1" x14ac:dyDescent="0.25">
      <c r="A37" s="138"/>
      <c r="B37" s="128" t="s">
        <v>63</v>
      </c>
      <c r="C37" s="148"/>
      <c r="D37" s="130"/>
      <c r="E37" s="149"/>
      <c r="F37" s="150"/>
      <c r="G37" s="151"/>
      <c r="H37" s="152"/>
      <c r="I37" s="153"/>
      <c r="J37" s="154"/>
      <c r="K37" s="155"/>
      <c r="L37" s="87"/>
    </row>
    <row r="38" spans="1:12" hidden="1" x14ac:dyDescent="0.25">
      <c r="A38" s="138">
        <f>A36+1</f>
        <v>115</v>
      </c>
      <c r="B38" s="128" t="str">
        <f>CONCATENATE("NZS.D.",A38)</f>
        <v>NZS.D.115</v>
      </c>
      <c r="C38" s="139"/>
      <c r="D38" s="140" t="s">
        <v>62</v>
      </c>
      <c r="E38" s="141"/>
      <c r="F38" s="142"/>
      <c r="G38" s="143">
        <f>E38+F38</f>
        <v>0</v>
      </c>
      <c r="H38" s="144"/>
      <c r="I38" s="145">
        <f>E38*H38</f>
        <v>0</v>
      </c>
      <c r="J38" s="146">
        <f>F38*H38</f>
        <v>0</v>
      </c>
      <c r="K38" s="147">
        <f>I38+J38</f>
        <v>0</v>
      </c>
      <c r="L38" s="87">
        <f>COUNTIF(H38,"&gt;0")</f>
        <v>0</v>
      </c>
    </row>
    <row r="39" spans="1:12" ht="12.75" hidden="1" customHeight="1" x14ac:dyDescent="0.25">
      <c r="A39" s="138"/>
      <c r="B39" s="128" t="s">
        <v>63</v>
      </c>
      <c r="C39" s="148"/>
      <c r="D39" s="130"/>
      <c r="E39" s="149"/>
      <c r="F39" s="150"/>
      <c r="G39" s="151"/>
      <c r="H39" s="152"/>
      <c r="I39" s="153"/>
      <c r="J39" s="154"/>
      <c r="K39" s="155"/>
      <c r="L39" s="87"/>
    </row>
    <row r="40" spans="1:12" hidden="1" x14ac:dyDescent="0.25">
      <c r="A40" s="138">
        <f>A38+1</f>
        <v>116</v>
      </c>
      <c r="B40" s="128" t="str">
        <f>CONCATENATE("NZS.D.",A40)</f>
        <v>NZS.D.116</v>
      </c>
      <c r="C40" s="242"/>
      <c r="D40" s="140" t="s">
        <v>62</v>
      </c>
      <c r="E40" s="141"/>
      <c r="F40" s="142"/>
      <c r="G40" s="143">
        <f>E40+F40</f>
        <v>0</v>
      </c>
      <c r="H40" s="144"/>
      <c r="I40" s="145">
        <f>E40*H40</f>
        <v>0</v>
      </c>
      <c r="J40" s="146">
        <f>F40*H40</f>
        <v>0</v>
      </c>
      <c r="K40" s="147">
        <f>I40+J40</f>
        <v>0</v>
      </c>
      <c r="L40" s="87">
        <f>COUNTIF(H40,"&gt;0")</f>
        <v>0</v>
      </c>
    </row>
    <row r="41" spans="1:12" ht="12.75" hidden="1" customHeight="1" x14ac:dyDescent="0.25">
      <c r="A41" s="138"/>
      <c r="B41" s="128" t="s">
        <v>63</v>
      </c>
      <c r="C41" s="148"/>
      <c r="D41" s="130"/>
      <c r="E41" s="149"/>
      <c r="F41" s="150"/>
      <c r="G41" s="151"/>
      <c r="H41" s="152"/>
      <c r="I41" s="153"/>
      <c r="J41" s="154"/>
      <c r="K41" s="155"/>
      <c r="L41" s="87"/>
    </row>
    <row r="42" spans="1:12" hidden="1" x14ac:dyDescent="0.25">
      <c r="A42" s="138">
        <f>A40+1</f>
        <v>117</v>
      </c>
      <c r="B42" s="128" t="str">
        <f>CONCATENATE("NZS.D.",A42)</f>
        <v>NZS.D.117</v>
      </c>
      <c r="C42" s="139"/>
      <c r="D42" s="140" t="s">
        <v>62</v>
      </c>
      <c r="E42" s="141"/>
      <c r="F42" s="142"/>
      <c r="G42" s="143">
        <f>E42+F42</f>
        <v>0</v>
      </c>
      <c r="H42" s="144"/>
      <c r="I42" s="145">
        <f>E42*H42</f>
        <v>0</v>
      </c>
      <c r="J42" s="146">
        <f>F42*H42</f>
        <v>0</v>
      </c>
      <c r="K42" s="147">
        <f>I42+J42</f>
        <v>0</v>
      </c>
      <c r="L42" s="87">
        <f>COUNTIF(H42,"&gt;0")</f>
        <v>0</v>
      </c>
    </row>
    <row r="43" spans="1:12" ht="12.75" hidden="1" customHeight="1" x14ac:dyDescent="0.25">
      <c r="A43" s="138"/>
      <c r="B43" s="128" t="s">
        <v>63</v>
      </c>
      <c r="C43" s="148"/>
      <c r="D43" s="130"/>
      <c r="E43" s="149"/>
      <c r="F43" s="150"/>
      <c r="G43" s="151"/>
      <c r="H43" s="152"/>
      <c r="I43" s="153"/>
      <c r="J43" s="154"/>
      <c r="K43" s="155"/>
      <c r="L43" s="87"/>
    </row>
    <row r="44" spans="1:12" ht="12.75" hidden="1" customHeight="1" x14ac:dyDescent="0.25">
      <c r="A44" s="138">
        <f>A42+1</f>
        <v>118</v>
      </c>
      <c r="B44" s="128" t="str">
        <f>CONCATENATE("NZS.D.",A44)</f>
        <v>NZS.D.118</v>
      </c>
      <c r="C44" s="139"/>
      <c r="D44" s="140" t="s">
        <v>62</v>
      </c>
      <c r="E44" s="141"/>
      <c r="F44" s="142"/>
      <c r="G44" s="143">
        <f>E44+F44</f>
        <v>0</v>
      </c>
      <c r="H44" s="144"/>
      <c r="I44" s="145">
        <f>E44*H44</f>
        <v>0</v>
      </c>
      <c r="J44" s="146">
        <f>F44*H44</f>
        <v>0</v>
      </c>
      <c r="K44" s="147">
        <f>I44+J44</f>
        <v>0</v>
      </c>
      <c r="L44" s="87">
        <f>COUNTIF(H44,"&gt;0")</f>
        <v>0</v>
      </c>
    </row>
    <row r="45" spans="1:12" ht="12.75" hidden="1" customHeight="1" x14ac:dyDescent="0.25">
      <c r="A45" s="138"/>
      <c r="B45" s="128" t="s">
        <v>63</v>
      </c>
      <c r="C45" s="148"/>
      <c r="D45" s="130"/>
      <c r="E45" s="149"/>
      <c r="F45" s="150"/>
      <c r="G45" s="151"/>
      <c r="H45" s="152"/>
      <c r="I45" s="153"/>
      <c r="J45" s="154"/>
      <c r="K45" s="155"/>
      <c r="L45" s="87"/>
    </row>
    <row r="46" spans="1:12" ht="12.75" hidden="1" customHeight="1" x14ac:dyDescent="0.25">
      <c r="A46" s="138">
        <f>A44+1</f>
        <v>119</v>
      </c>
      <c r="B46" s="128" t="str">
        <f>CONCATENATE("NZS.D.",A46)</f>
        <v>NZS.D.119</v>
      </c>
      <c r="C46" s="139"/>
      <c r="D46" s="140" t="s">
        <v>62</v>
      </c>
      <c r="E46" s="141"/>
      <c r="F46" s="142"/>
      <c r="G46" s="143">
        <f>E46+F46</f>
        <v>0</v>
      </c>
      <c r="H46" s="144"/>
      <c r="I46" s="145">
        <f>E46*H46</f>
        <v>0</v>
      </c>
      <c r="J46" s="146">
        <f>F46*H46</f>
        <v>0</v>
      </c>
      <c r="K46" s="147">
        <f>I46+J46</f>
        <v>0</v>
      </c>
      <c r="L46" s="87">
        <f>COUNTIF(H46,"&gt;0")</f>
        <v>0</v>
      </c>
    </row>
    <row r="47" spans="1:12" ht="12.75" hidden="1" customHeight="1" x14ac:dyDescent="0.25">
      <c r="A47" s="138"/>
      <c r="B47" s="128" t="s">
        <v>63</v>
      </c>
      <c r="C47" s="148"/>
      <c r="D47" s="130"/>
      <c r="E47" s="149"/>
      <c r="F47" s="150"/>
      <c r="G47" s="151"/>
      <c r="H47" s="152"/>
      <c r="I47" s="153"/>
      <c r="J47" s="154"/>
      <c r="K47" s="155"/>
      <c r="L47" s="87"/>
    </row>
    <row r="48" spans="1:12" ht="12.75" hidden="1" customHeight="1" x14ac:dyDescent="0.25">
      <c r="A48" s="138">
        <f>A46+1</f>
        <v>120</v>
      </c>
      <c r="B48" s="128" t="str">
        <f>CONCATENATE("NZS.D.",A48)</f>
        <v>NZS.D.120</v>
      </c>
      <c r="C48" s="139"/>
      <c r="D48" s="140" t="s">
        <v>62</v>
      </c>
      <c r="E48" s="141"/>
      <c r="F48" s="142"/>
      <c r="G48" s="143">
        <f>E48+F48</f>
        <v>0</v>
      </c>
      <c r="H48" s="144"/>
      <c r="I48" s="145">
        <f>E48*H48</f>
        <v>0</v>
      </c>
      <c r="J48" s="146">
        <f>F48*H48</f>
        <v>0</v>
      </c>
      <c r="K48" s="147">
        <f>I48+J48</f>
        <v>0</v>
      </c>
      <c r="L48" s="87">
        <f>COUNTIF(H48,"&gt;0")</f>
        <v>0</v>
      </c>
    </row>
    <row r="49" spans="1:12" ht="12.75" hidden="1" customHeight="1" x14ac:dyDescent="0.25">
      <c r="A49" s="138"/>
      <c r="B49" s="128" t="s">
        <v>63</v>
      </c>
      <c r="C49" s="148"/>
      <c r="D49" s="130"/>
      <c r="E49" s="149"/>
      <c r="F49" s="150"/>
      <c r="G49" s="151"/>
      <c r="H49" s="152"/>
      <c r="I49" s="153"/>
      <c r="J49" s="154"/>
      <c r="K49" s="155"/>
      <c r="L49" s="87"/>
    </row>
    <row r="50" spans="1:12" hidden="1" x14ac:dyDescent="0.25">
      <c r="A50" s="138">
        <f>A48+1</f>
        <v>121</v>
      </c>
      <c r="B50" s="128" t="str">
        <f>CONCATENATE("NZS.D.",A50)</f>
        <v>NZS.D.121</v>
      </c>
      <c r="C50" s="139"/>
      <c r="D50" s="140" t="s">
        <v>62</v>
      </c>
      <c r="E50" s="141"/>
      <c r="F50" s="142"/>
      <c r="G50" s="143">
        <f>E50+F50</f>
        <v>0</v>
      </c>
      <c r="H50" s="144"/>
      <c r="I50" s="145">
        <f>E50*H50</f>
        <v>0</v>
      </c>
      <c r="J50" s="146">
        <f>F50*H50</f>
        <v>0</v>
      </c>
      <c r="K50" s="147">
        <f>I50+J50</f>
        <v>0</v>
      </c>
      <c r="L50" s="87">
        <f>COUNTIF(H50,"&gt;0")</f>
        <v>0</v>
      </c>
    </row>
    <row r="51" spans="1:12" ht="12.75" hidden="1" customHeight="1" x14ac:dyDescent="0.25">
      <c r="A51" s="138"/>
      <c r="B51" s="128" t="s">
        <v>63</v>
      </c>
      <c r="C51" s="148"/>
      <c r="D51" s="130"/>
      <c r="E51" s="149"/>
      <c r="F51" s="150"/>
      <c r="G51" s="151"/>
      <c r="H51" s="152"/>
      <c r="I51" s="153"/>
      <c r="J51" s="154"/>
      <c r="K51" s="155"/>
      <c r="L51" s="87"/>
    </row>
    <row r="52" spans="1:12" hidden="1" x14ac:dyDescent="0.25">
      <c r="A52" s="138">
        <f>A50+1</f>
        <v>122</v>
      </c>
      <c r="B52" s="128" t="str">
        <f>CONCATENATE("NZS.D.",A52)</f>
        <v>NZS.D.122</v>
      </c>
      <c r="C52" s="139"/>
      <c r="D52" s="140" t="s">
        <v>62</v>
      </c>
      <c r="E52" s="141"/>
      <c r="F52" s="142"/>
      <c r="G52" s="143">
        <f>E52+F52</f>
        <v>0</v>
      </c>
      <c r="H52" s="144"/>
      <c r="I52" s="145">
        <f>E52*H52</f>
        <v>0</v>
      </c>
      <c r="J52" s="146">
        <f>F52*H52</f>
        <v>0</v>
      </c>
      <c r="K52" s="147">
        <f>I52+J52</f>
        <v>0</v>
      </c>
      <c r="L52" s="87">
        <f>COUNTIF(H52,"&gt;0")</f>
        <v>0</v>
      </c>
    </row>
    <row r="53" spans="1:12" ht="12.75" hidden="1" customHeight="1" x14ac:dyDescent="0.25">
      <c r="A53" s="138"/>
      <c r="B53" s="128" t="s">
        <v>63</v>
      </c>
      <c r="C53" s="148"/>
      <c r="D53" s="130"/>
      <c r="E53" s="149"/>
      <c r="F53" s="150"/>
      <c r="G53" s="151"/>
      <c r="H53" s="152"/>
      <c r="I53" s="153"/>
      <c r="J53" s="154"/>
      <c r="K53" s="155"/>
      <c r="L53" s="87"/>
    </row>
    <row r="54" spans="1:12" hidden="1" x14ac:dyDescent="0.25">
      <c r="A54" s="138">
        <f>A52+1</f>
        <v>123</v>
      </c>
      <c r="B54" s="128" t="str">
        <f>CONCATENATE("NZS.D.",A54)</f>
        <v>NZS.D.123</v>
      </c>
      <c r="C54" s="245"/>
      <c r="D54" s="140" t="s">
        <v>62</v>
      </c>
      <c r="E54" s="141"/>
      <c r="F54" s="142"/>
      <c r="G54" s="143">
        <f>E54+F54</f>
        <v>0</v>
      </c>
      <c r="H54" s="144"/>
      <c r="I54" s="145">
        <f>E54*H54</f>
        <v>0</v>
      </c>
      <c r="J54" s="146">
        <f>F54*H54</f>
        <v>0</v>
      </c>
      <c r="K54" s="147">
        <f>I54+J54</f>
        <v>0</v>
      </c>
      <c r="L54" s="87">
        <f>COUNTIF(H54,"&gt;0")</f>
        <v>0</v>
      </c>
    </row>
    <row r="55" spans="1:12" ht="12.75" hidden="1" customHeight="1" x14ac:dyDescent="0.25">
      <c r="A55" s="138"/>
      <c r="B55" s="128" t="s">
        <v>63</v>
      </c>
      <c r="C55" s="148"/>
      <c r="D55" s="130"/>
      <c r="E55" s="149"/>
      <c r="F55" s="150"/>
      <c r="G55" s="151"/>
      <c r="H55" s="152"/>
      <c r="I55" s="153"/>
      <c r="J55" s="154"/>
      <c r="K55" s="155"/>
      <c r="L55" s="87"/>
    </row>
    <row r="56" spans="1:12" ht="12.75" hidden="1" customHeight="1" x14ac:dyDescent="0.25">
      <c r="A56" s="138">
        <f>A54+1</f>
        <v>124</v>
      </c>
      <c r="B56" s="128" t="str">
        <f>CONCATENATE("NZS.D.",A56)</f>
        <v>NZS.D.124</v>
      </c>
      <c r="C56" s="139"/>
      <c r="D56" s="140" t="s">
        <v>62</v>
      </c>
      <c r="E56" s="141"/>
      <c r="F56" s="142"/>
      <c r="G56" s="143">
        <f>E56+F56</f>
        <v>0</v>
      </c>
      <c r="H56" s="144"/>
      <c r="I56" s="145">
        <f>E56*H56</f>
        <v>0</v>
      </c>
      <c r="J56" s="146">
        <f>F56*H56</f>
        <v>0</v>
      </c>
      <c r="K56" s="147">
        <f>I56+J56</f>
        <v>0</v>
      </c>
      <c r="L56" s="87">
        <f>COUNTIF(H56,"&gt;0")</f>
        <v>0</v>
      </c>
    </row>
    <row r="57" spans="1:12" ht="12.75" hidden="1" customHeight="1" x14ac:dyDescent="0.25">
      <c r="A57" s="138"/>
      <c r="B57" s="128" t="s">
        <v>63</v>
      </c>
      <c r="C57" s="148"/>
      <c r="D57" s="130"/>
      <c r="E57" s="149"/>
      <c r="F57" s="150"/>
      <c r="G57" s="151"/>
      <c r="H57" s="152"/>
      <c r="I57" s="153"/>
      <c r="J57" s="154"/>
      <c r="K57" s="155"/>
      <c r="L57" s="87"/>
    </row>
    <row r="58" spans="1:12" ht="12.75" hidden="1" customHeight="1" x14ac:dyDescent="0.25">
      <c r="A58" s="138">
        <f>A56+1</f>
        <v>125</v>
      </c>
      <c r="B58" s="128" t="str">
        <f>CONCATENATE("NZS.D.",A58)</f>
        <v>NZS.D.125</v>
      </c>
      <c r="C58" s="139"/>
      <c r="D58" s="140" t="s">
        <v>62</v>
      </c>
      <c r="E58" s="141"/>
      <c r="F58" s="142"/>
      <c r="G58" s="143">
        <f>E58+F58</f>
        <v>0</v>
      </c>
      <c r="H58" s="144"/>
      <c r="I58" s="145">
        <f>E58*H58</f>
        <v>0</v>
      </c>
      <c r="J58" s="146">
        <f>F58*H58</f>
        <v>0</v>
      </c>
      <c r="K58" s="147">
        <f>I58+J58</f>
        <v>0</v>
      </c>
      <c r="L58" s="87">
        <f>COUNTIF(H58,"&gt;0")</f>
        <v>0</v>
      </c>
    </row>
    <row r="59" spans="1:12" ht="12.75" hidden="1" customHeight="1" x14ac:dyDescent="0.25">
      <c r="A59" s="138"/>
      <c r="B59" s="128" t="s">
        <v>63</v>
      </c>
      <c r="C59" s="148"/>
      <c r="D59" s="130"/>
      <c r="E59" s="149"/>
      <c r="F59" s="150"/>
      <c r="G59" s="151"/>
      <c r="H59" s="152"/>
      <c r="I59" s="153"/>
      <c r="J59" s="154"/>
      <c r="K59" s="155"/>
      <c r="L59" s="87"/>
    </row>
    <row r="60" spans="1:12" ht="12.75" hidden="1" customHeight="1" x14ac:dyDescent="0.25">
      <c r="A60" s="138">
        <f>A58+1</f>
        <v>126</v>
      </c>
      <c r="B60" s="128" t="str">
        <f>CONCATENATE("NZS.D.",A60)</f>
        <v>NZS.D.126</v>
      </c>
      <c r="C60" s="139"/>
      <c r="D60" s="140" t="s">
        <v>62</v>
      </c>
      <c r="E60" s="141"/>
      <c r="F60" s="142"/>
      <c r="G60" s="143">
        <f>E60+F60</f>
        <v>0</v>
      </c>
      <c r="H60" s="144"/>
      <c r="I60" s="145">
        <f>E60*H60</f>
        <v>0</v>
      </c>
      <c r="J60" s="146">
        <f>F60*H60</f>
        <v>0</v>
      </c>
      <c r="K60" s="147">
        <f>I60+J60</f>
        <v>0</v>
      </c>
      <c r="L60" s="87">
        <f>COUNTIF(H60,"&gt;0")</f>
        <v>0</v>
      </c>
    </row>
    <row r="61" spans="1:12" ht="12.75" hidden="1" customHeight="1" x14ac:dyDescent="0.25">
      <c r="A61" s="138"/>
      <c r="B61" s="128" t="s">
        <v>63</v>
      </c>
      <c r="C61" s="148"/>
      <c r="D61" s="130"/>
      <c r="E61" s="149"/>
      <c r="F61" s="150"/>
      <c r="G61" s="151"/>
      <c r="H61" s="152"/>
      <c r="I61" s="153"/>
      <c r="J61" s="154"/>
      <c r="K61" s="155"/>
      <c r="L61" s="87"/>
    </row>
    <row r="62" spans="1:12" ht="12.75" hidden="1" customHeight="1" x14ac:dyDescent="0.25">
      <c r="A62" s="138">
        <f>A60+1</f>
        <v>127</v>
      </c>
      <c r="B62" s="128" t="str">
        <f>CONCATENATE("NZS.D.",A62)</f>
        <v>NZS.D.127</v>
      </c>
      <c r="C62" s="139"/>
      <c r="D62" s="140" t="s">
        <v>62</v>
      </c>
      <c r="E62" s="141"/>
      <c r="F62" s="142"/>
      <c r="G62" s="143">
        <f>E62+F62</f>
        <v>0</v>
      </c>
      <c r="H62" s="144"/>
      <c r="I62" s="145">
        <f>E62*H62</f>
        <v>0</v>
      </c>
      <c r="J62" s="146">
        <f>F62*H62</f>
        <v>0</v>
      </c>
      <c r="K62" s="147">
        <f>I62+J62</f>
        <v>0</v>
      </c>
      <c r="L62" s="87">
        <f>COUNTIF(H62,"&gt;0")</f>
        <v>0</v>
      </c>
    </row>
    <row r="63" spans="1:12" ht="12.75" hidden="1" customHeight="1" x14ac:dyDescent="0.25">
      <c r="A63" s="138"/>
      <c r="B63" s="128" t="s">
        <v>63</v>
      </c>
      <c r="C63" s="148"/>
      <c r="D63" s="130"/>
      <c r="E63" s="149"/>
      <c r="F63" s="150"/>
      <c r="G63" s="151"/>
      <c r="H63" s="152"/>
      <c r="I63" s="153"/>
      <c r="J63" s="154"/>
      <c r="K63" s="155"/>
      <c r="L63" s="87"/>
    </row>
    <row r="64" spans="1:12" ht="12.75" hidden="1" customHeight="1" x14ac:dyDescent="0.25">
      <c r="A64" s="138">
        <f>A62+1</f>
        <v>128</v>
      </c>
      <c r="B64" s="128" t="str">
        <f>CONCATENATE("NZS.D.",A64)</f>
        <v>NZS.D.128</v>
      </c>
      <c r="C64" s="139"/>
      <c r="D64" s="140" t="s">
        <v>62</v>
      </c>
      <c r="E64" s="141"/>
      <c r="F64" s="142"/>
      <c r="G64" s="143">
        <f>E64+F64</f>
        <v>0</v>
      </c>
      <c r="H64" s="134"/>
      <c r="I64" s="145">
        <f>E64*H64</f>
        <v>0</v>
      </c>
      <c r="J64" s="146">
        <f>F64*H64</f>
        <v>0</v>
      </c>
      <c r="K64" s="147">
        <f>I64+J64</f>
        <v>0</v>
      </c>
      <c r="L64" s="87">
        <f>COUNTIF(H64,"&gt;0")</f>
        <v>0</v>
      </c>
    </row>
    <row r="65" spans="1:12" ht="12.75" hidden="1" customHeight="1" x14ac:dyDescent="0.25">
      <c r="A65" s="138"/>
      <c r="B65" s="128" t="s">
        <v>63</v>
      </c>
      <c r="C65" s="148"/>
      <c r="D65" s="130"/>
      <c r="E65" s="149"/>
      <c r="F65" s="150"/>
      <c r="G65" s="151"/>
      <c r="H65" s="134"/>
      <c r="I65" s="153"/>
      <c r="J65" s="154"/>
      <c r="K65" s="155"/>
      <c r="L65" s="87"/>
    </row>
    <row r="66" spans="1:12" ht="12.75" hidden="1" customHeight="1" x14ac:dyDescent="0.25">
      <c r="A66" s="138">
        <f>A64+1</f>
        <v>129</v>
      </c>
      <c r="B66" s="128" t="str">
        <f>CONCATENATE("NZS.D.",A66)</f>
        <v>NZS.D.129</v>
      </c>
      <c r="C66" s="139"/>
      <c r="D66" s="140" t="s">
        <v>62</v>
      </c>
      <c r="E66" s="141"/>
      <c r="F66" s="142"/>
      <c r="G66" s="143">
        <f>E66+F66</f>
        <v>0</v>
      </c>
      <c r="H66" s="134"/>
      <c r="I66" s="145">
        <f>E66*H66</f>
        <v>0</v>
      </c>
      <c r="J66" s="146">
        <f>F66*H66</f>
        <v>0</v>
      </c>
      <c r="K66" s="147">
        <f>I66+J66</f>
        <v>0</v>
      </c>
      <c r="L66" s="87">
        <f>COUNTIF(H66,"&gt;0")</f>
        <v>0</v>
      </c>
    </row>
    <row r="67" spans="1:12" ht="12.75" hidden="1" customHeight="1" x14ac:dyDescent="0.25">
      <c r="A67" s="158"/>
      <c r="B67" s="128" t="s">
        <v>63</v>
      </c>
      <c r="C67" s="148"/>
      <c r="D67" s="130"/>
      <c r="E67" s="149"/>
      <c r="F67" s="150"/>
      <c r="G67" s="151"/>
      <c r="H67" s="159"/>
      <c r="I67" s="153"/>
      <c r="J67" s="154"/>
      <c r="K67" s="155"/>
      <c r="L67" s="160"/>
    </row>
    <row r="68" spans="1:12" ht="12.75" hidden="1" customHeight="1" x14ac:dyDescent="0.25">
      <c r="A68" s="138">
        <f>A66+1</f>
        <v>130</v>
      </c>
      <c r="B68" s="128" t="str">
        <f>CONCATENATE("NZS.D.",A68)</f>
        <v>NZS.D.130</v>
      </c>
      <c r="C68" s="139"/>
      <c r="D68" s="140" t="s">
        <v>62</v>
      </c>
      <c r="E68" s="141"/>
      <c r="F68" s="142"/>
      <c r="G68" s="143">
        <f>E68+F68</f>
        <v>0</v>
      </c>
      <c r="H68" s="134"/>
      <c r="I68" s="145">
        <f>E68*H68</f>
        <v>0</v>
      </c>
      <c r="J68" s="146">
        <f>F68*H68</f>
        <v>0</v>
      </c>
      <c r="K68" s="147">
        <f>I68+J68</f>
        <v>0</v>
      </c>
      <c r="L68" s="87">
        <f>COUNTIF(H68,"&gt;0")</f>
        <v>0</v>
      </c>
    </row>
    <row r="69" spans="1:12" ht="12.75" hidden="1" customHeight="1" x14ac:dyDescent="0.25">
      <c r="A69" s="161"/>
      <c r="B69" s="128" t="s">
        <v>63</v>
      </c>
      <c r="C69" s="148"/>
      <c r="D69" s="130"/>
      <c r="E69" s="149"/>
      <c r="F69" s="150"/>
      <c r="G69" s="151"/>
      <c r="H69" s="159"/>
      <c r="I69" s="153"/>
      <c r="J69" s="154"/>
      <c r="K69" s="155"/>
      <c r="L69" s="160"/>
    </row>
    <row r="70" spans="1:12" ht="12.75" hidden="1" customHeight="1" x14ac:dyDescent="0.25">
      <c r="A70" s="138">
        <f>A68+1</f>
        <v>131</v>
      </c>
      <c r="B70" s="128" t="str">
        <f>CONCATENATE("NZS.D.",A70)</f>
        <v>NZS.D.131</v>
      </c>
      <c r="C70" s="139"/>
      <c r="D70" s="140" t="s">
        <v>62</v>
      </c>
      <c r="E70" s="141"/>
      <c r="F70" s="142"/>
      <c r="G70" s="143">
        <f>E70+F70</f>
        <v>0</v>
      </c>
      <c r="H70" s="134"/>
      <c r="I70" s="145">
        <f>E70*H70</f>
        <v>0</v>
      </c>
      <c r="J70" s="146">
        <f>F70*H70</f>
        <v>0</v>
      </c>
      <c r="K70" s="147">
        <f>I70+J70</f>
        <v>0</v>
      </c>
      <c r="L70" s="87">
        <f>COUNTIF(H70,"&gt;0")</f>
        <v>0</v>
      </c>
    </row>
    <row r="71" spans="1:12" ht="12.75" hidden="1" customHeight="1" x14ac:dyDescent="0.25">
      <c r="A71" s="161"/>
      <c r="B71" s="128" t="s">
        <v>63</v>
      </c>
      <c r="C71" s="148"/>
      <c r="D71" s="130"/>
      <c r="E71" s="149"/>
      <c r="F71" s="150"/>
      <c r="G71" s="151"/>
      <c r="H71" s="159"/>
      <c r="I71" s="153"/>
      <c r="J71" s="154"/>
      <c r="K71" s="155"/>
      <c r="L71" s="160"/>
    </row>
    <row r="72" spans="1:12" ht="12.75" hidden="1" customHeight="1" x14ac:dyDescent="0.25">
      <c r="A72" s="138">
        <f>A70+1</f>
        <v>132</v>
      </c>
      <c r="B72" s="128" t="str">
        <f>CONCATENATE("NZS.D.",A72)</f>
        <v>NZS.D.132</v>
      </c>
      <c r="C72" s="139"/>
      <c r="D72" s="140" t="s">
        <v>62</v>
      </c>
      <c r="E72" s="141"/>
      <c r="F72" s="142"/>
      <c r="G72" s="143">
        <f>E72+F72</f>
        <v>0</v>
      </c>
      <c r="H72" s="134"/>
      <c r="I72" s="145">
        <f>E72*H72</f>
        <v>0</v>
      </c>
      <c r="J72" s="146">
        <f>F72*H72</f>
        <v>0</v>
      </c>
      <c r="K72" s="147">
        <f>I72+J72</f>
        <v>0</v>
      </c>
      <c r="L72" s="87">
        <f>COUNTIF(H72,"&gt;0")</f>
        <v>0</v>
      </c>
    </row>
    <row r="73" spans="1:12" ht="12.75" hidden="1" customHeight="1" x14ac:dyDescent="0.25">
      <c r="A73" s="161"/>
      <c r="B73" s="128" t="s">
        <v>63</v>
      </c>
      <c r="C73" s="148"/>
      <c r="D73" s="130"/>
      <c r="E73" s="149"/>
      <c r="F73" s="150"/>
      <c r="G73" s="151"/>
      <c r="H73" s="159"/>
      <c r="I73" s="153"/>
      <c r="J73" s="154"/>
      <c r="K73" s="155"/>
      <c r="L73" s="160"/>
    </row>
    <row r="74" spans="1:12" hidden="1" x14ac:dyDescent="0.25">
      <c r="A74" s="138">
        <f>A72+1</f>
        <v>133</v>
      </c>
      <c r="B74" s="128" t="str">
        <f>CONCATENATE("NZS.D.",A74)</f>
        <v>NZS.D.133</v>
      </c>
      <c r="C74" s="162"/>
      <c r="D74" s="140" t="s">
        <v>62</v>
      </c>
      <c r="E74" s="141"/>
      <c r="F74" s="142"/>
      <c r="G74" s="143">
        <f>E74+F74</f>
        <v>0</v>
      </c>
      <c r="H74" s="134"/>
      <c r="I74" s="145">
        <f>E74*H74</f>
        <v>0</v>
      </c>
      <c r="J74" s="146">
        <f>F74*H74</f>
        <v>0</v>
      </c>
      <c r="K74" s="147">
        <f>I74+J74</f>
        <v>0</v>
      </c>
      <c r="L74" s="87">
        <f>COUNTIF(H74,"&gt;0")</f>
        <v>0</v>
      </c>
    </row>
    <row r="75" spans="1:12" ht="12.75" hidden="1" customHeight="1" x14ac:dyDescent="0.25">
      <c r="A75" s="161"/>
      <c r="B75" s="128" t="s">
        <v>63</v>
      </c>
      <c r="C75" s="148"/>
      <c r="D75" s="130"/>
      <c r="E75" s="149"/>
      <c r="F75" s="150"/>
      <c r="G75" s="151"/>
      <c r="H75" s="159"/>
      <c r="I75" s="153"/>
      <c r="J75" s="154"/>
      <c r="K75" s="155"/>
      <c r="L75" s="160"/>
    </row>
    <row r="76" spans="1:12" hidden="1" x14ac:dyDescent="0.25">
      <c r="A76" s="138">
        <f>A74+1</f>
        <v>134</v>
      </c>
      <c r="B76" s="128" t="str">
        <f>CONCATENATE("NZS.D.",A76)</f>
        <v>NZS.D.134</v>
      </c>
      <c r="C76" s="139"/>
      <c r="D76" s="140" t="s">
        <v>62</v>
      </c>
      <c r="E76" s="141"/>
      <c r="F76" s="142"/>
      <c r="G76" s="143">
        <f>E76+F76</f>
        <v>0</v>
      </c>
      <c r="H76" s="134"/>
      <c r="I76" s="145">
        <f>E76*H76</f>
        <v>0</v>
      </c>
      <c r="J76" s="146">
        <f>F76*H76</f>
        <v>0</v>
      </c>
      <c r="K76" s="147">
        <f>I76+J76</f>
        <v>0</v>
      </c>
      <c r="L76" s="87">
        <f>COUNTIF(H76,"&gt;0")</f>
        <v>0</v>
      </c>
    </row>
    <row r="77" spans="1:12" ht="12.75" hidden="1" customHeight="1" x14ac:dyDescent="0.25">
      <c r="A77" s="161"/>
      <c r="B77" s="128" t="s">
        <v>63</v>
      </c>
      <c r="C77" s="148"/>
      <c r="D77" s="130"/>
      <c r="E77" s="149"/>
      <c r="F77" s="150"/>
      <c r="G77" s="151"/>
      <c r="H77" s="159"/>
      <c r="I77" s="153"/>
      <c r="J77" s="154"/>
      <c r="K77" s="155"/>
      <c r="L77" s="160"/>
    </row>
    <row r="78" spans="1:12" hidden="1" x14ac:dyDescent="0.25">
      <c r="A78" s="138">
        <f>A76+1</f>
        <v>135</v>
      </c>
      <c r="B78" s="128" t="str">
        <f>CONCATENATE("NZS.D.",A78)</f>
        <v>NZS.D.135</v>
      </c>
      <c r="C78" s="139"/>
      <c r="D78" s="140" t="s">
        <v>62</v>
      </c>
      <c r="E78" s="141"/>
      <c r="F78" s="142"/>
      <c r="G78" s="143">
        <f>E78+F78</f>
        <v>0</v>
      </c>
      <c r="H78" s="134"/>
      <c r="I78" s="145">
        <f>E78*H78</f>
        <v>0</v>
      </c>
      <c r="J78" s="146">
        <f>F78*H78</f>
        <v>0</v>
      </c>
      <c r="K78" s="147">
        <f>I78+J78</f>
        <v>0</v>
      </c>
      <c r="L78" s="87">
        <f>COUNTIF(H78,"&gt;0")</f>
        <v>0</v>
      </c>
    </row>
    <row r="79" spans="1:12" ht="12.75" hidden="1" customHeight="1" x14ac:dyDescent="0.25">
      <c r="A79" s="161"/>
      <c r="B79" s="128" t="s">
        <v>63</v>
      </c>
      <c r="C79" s="148"/>
      <c r="D79" s="130"/>
      <c r="E79" s="149"/>
      <c r="F79" s="150"/>
      <c r="G79" s="151"/>
      <c r="H79" s="159"/>
      <c r="I79" s="153"/>
      <c r="J79" s="154"/>
      <c r="K79" s="155"/>
      <c r="L79" s="160"/>
    </row>
    <row r="80" spans="1:12" hidden="1" x14ac:dyDescent="0.25">
      <c r="A80" s="138">
        <f>A78+1</f>
        <v>136</v>
      </c>
      <c r="B80" s="128" t="str">
        <f>CONCATENATE("NZS.D.",A80)</f>
        <v>NZS.D.136</v>
      </c>
      <c r="C80" s="139"/>
      <c r="D80" s="140" t="s">
        <v>62</v>
      </c>
      <c r="E80" s="141"/>
      <c r="F80" s="142"/>
      <c r="G80" s="143">
        <f>E80+F80</f>
        <v>0</v>
      </c>
      <c r="H80" s="134"/>
      <c r="I80" s="145">
        <f>E80*H80</f>
        <v>0</v>
      </c>
      <c r="J80" s="146">
        <f>F80*H80</f>
        <v>0</v>
      </c>
      <c r="K80" s="147">
        <f>I80+J80</f>
        <v>0</v>
      </c>
      <c r="L80" s="87">
        <f>COUNTIF(H80,"&gt;0")</f>
        <v>0</v>
      </c>
    </row>
    <row r="81" spans="1:12" ht="12.75" hidden="1" customHeight="1" x14ac:dyDescent="0.25">
      <c r="A81" s="161"/>
      <c r="B81" s="128" t="s">
        <v>63</v>
      </c>
      <c r="C81" s="148"/>
      <c r="D81" s="130"/>
      <c r="E81" s="149"/>
      <c r="F81" s="150"/>
      <c r="G81" s="151"/>
      <c r="H81" s="159"/>
      <c r="I81" s="153"/>
      <c r="J81" s="154"/>
      <c r="K81" s="155"/>
      <c r="L81" s="160"/>
    </row>
    <row r="82" spans="1:12" ht="12.75" hidden="1" customHeight="1" x14ac:dyDescent="0.25">
      <c r="A82" s="138">
        <f>A80+1</f>
        <v>137</v>
      </c>
      <c r="B82" s="128" t="str">
        <f>CONCATENATE("NZS.D.",A82)</f>
        <v>NZS.D.137</v>
      </c>
      <c r="C82" s="139"/>
      <c r="D82" s="140" t="s">
        <v>62</v>
      </c>
      <c r="E82" s="163"/>
      <c r="F82" s="132"/>
      <c r="G82" s="133">
        <f>E82+F82</f>
        <v>0</v>
      </c>
      <c r="H82" s="134"/>
      <c r="I82" s="135">
        <f>E82*H82</f>
        <v>0</v>
      </c>
      <c r="J82" s="136">
        <f>F82*H82</f>
        <v>0</v>
      </c>
      <c r="K82" s="137">
        <f>I82+J82</f>
        <v>0</v>
      </c>
      <c r="L82" s="87">
        <f>COUNTIF(H82,"&gt;0")</f>
        <v>0</v>
      </c>
    </row>
    <row r="83" spans="1:12" ht="12.75" hidden="1" customHeight="1" x14ac:dyDescent="0.25">
      <c r="A83" s="161"/>
      <c r="B83" s="128" t="s">
        <v>63</v>
      </c>
      <c r="C83" s="148"/>
      <c r="D83" s="130"/>
      <c r="E83" s="164"/>
      <c r="F83" s="165"/>
      <c r="G83" s="165"/>
      <c r="H83" s="159"/>
      <c r="I83" s="166"/>
      <c r="J83" s="136"/>
      <c r="K83" s="167"/>
      <c r="L83" s="160"/>
    </row>
    <row r="84" spans="1:12" ht="12.75" hidden="1" customHeight="1" x14ac:dyDescent="0.25">
      <c r="A84" s="138">
        <f>A82+1</f>
        <v>138</v>
      </c>
      <c r="B84" s="128" t="str">
        <f>CONCATENATE("NZS.D.",A84)</f>
        <v>NZS.D.138</v>
      </c>
      <c r="C84" s="139"/>
      <c r="D84" s="140" t="s">
        <v>62</v>
      </c>
      <c r="E84" s="163"/>
      <c r="F84" s="132"/>
      <c r="G84" s="133">
        <f>E84+F84</f>
        <v>0</v>
      </c>
      <c r="H84" s="134"/>
      <c r="I84" s="135">
        <f>E84*H84</f>
        <v>0</v>
      </c>
      <c r="J84" s="136">
        <f>F84*H84</f>
        <v>0</v>
      </c>
      <c r="K84" s="137">
        <f>I84+J84</f>
        <v>0</v>
      </c>
      <c r="L84" s="87">
        <f>COUNTIF(H84,"&gt;0")</f>
        <v>0</v>
      </c>
    </row>
    <row r="85" spans="1:12" ht="12.75" hidden="1" customHeight="1" x14ac:dyDescent="0.25">
      <c r="A85" s="161"/>
      <c r="B85" s="128" t="s">
        <v>63</v>
      </c>
      <c r="C85" s="148"/>
      <c r="D85" s="130"/>
      <c r="E85" s="164"/>
      <c r="F85" s="165"/>
      <c r="G85" s="165"/>
      <c r="H85" s="159"/>
      <c r="I85" s="166"/>
      <c r="J85" s="136"/>
      <c r="K85" s="167"/>
      <c r="L85" s="160"/>
    </row>
    <row r="86" spans="1:12" ht="12.75" hidden="1" customHeight="1" x14ac:dyDescent="0.25">
      <c r="A86" s="138">
        <f>A84+1</f>
        <v>139</v>
      </c>
      <c r="B86" s="128" t="str">
        <f>CONCATENATE("NZS.D.",A86)</f>
        <v>NZS.D.139</v>
      </c>
      <c r="C86" s="139"/>
      <c r="D86" s="140" t="s">
        <v>62</v>
      </c>
      <c r="E86" s="163"/>
      <c r="F86" s="132"/>
      <c r="G86" s="133">
        <f>E86+F86</f>
        <v>0</v>
      </c>
      <c r="H86" s="134"/>
      <c r="I86" s="135">
        <f>E86*H86</f>
        <v>0</v>
      </c>
      <c r="J86" s="136">
        <f>F86*H86</f>
        <v>0</v>
      </c>
      <c r="K86" s="137">
        <f>I86+J86</f>
        <v>0</v>
      </c>
      <c r="L86" s="87">
        <f>COUNTIF(H86,"&gt;0")</f>
        <v>0</v>
      </c>
    </row>
    <row r="87" spans="1:12" ht="12.75" hidden="1" customHeight="1" x14ac:dyDescent="0.25">
      <c r="A87" s="161"/>
      <c r="B87" s="128" t="s">
        <v>63</v>
      </c>
      <c r="C87" s="148"/>
      <c r="D87" s="130"/>
      <c r="E87" s="164"/>
      <c r="F87" s="165"/>
      <c r="G87" s="165"/>
      <c r="H87" s="159"/>
      <c r="I87" s="166"/>
      <c r="J87" s="136"/>
      <c r="K87" s="167"/>
      <c r="L87" s="160"/>
    </row>
    <row r="88" spans="1:12" ht="12.75" hidden="1" customHeight="1" x14ac:dyDescent="0.25">
      <c r="A88" s="138">
        <f>A86+1</f>
        <v>140</v>
      </c>
      <c r="B88" s="128" t="str">
        <f>CONCATENATE("NZS.D.",A88)</f>
        <v>NZS.D.140</v>
      </c>
      <c r="C88" s="139"/>
      <c r="D88" s="140" t="s">
        <v>62</v>
      </c>
      <c r="E88" s="163"/>
      <c r="F88" s="132"/>
      <c r="G88" s="133">
        <f>E88+F88</f>
        <v>0</v>
      </c>
      <c r="H88" s="134"/>
      <c r="I88" s="135">
        <f>E88*H88</f>
        <v>0</v>
      </c>
      <c r="J88" s="136">
        <f>F88*H88</f>
        <v>0</v>
      </c>
      <c r="K88" s="137">
        <f>I88+J88</f>
        <v>0</v>
      </c>
      <c r="L88" s="87">
        <f>COUNTIF(H88,"&gt;0")</f>
        <v>0</v>
      </c>
    </row>
    <row r="89" spans="1:12" ht="12.75" hidden="1" customHeight="1" x14ac:dyDescent="0.25">
      <c r="A89" s="161"/>
      <c r="B89" s="128" t="s">
        <v>63</v>
      </c>
      <c r="C89" s="148"/>
      <c r="D89" s="130"/>
      <c r="E89" s="164"/>
      <c r="F89" s="165"/>
      <c r="G89" s="165"/>
      <c r="H89" s="159"/>
      <c r="I89" s="166"/>
      <c r="J89" s="136"/>
      <c r="K89" s="167"/>
      <c r="L89" s="160"/>
    </row>
    <row r="90" spans="1:12" ht="12.75" hidden="1" customHeight="1" x14ac:dyDescent="0.25">
      <c r="A90" s="138">
        <f>A88+1</f>
        <v>141</v>
      </c>
      <c r="B90" s="128" t="str">
        <f>CONCATENATE("NZS.D.",A90)</f>
        <v>NZS.D.141</v>
      </c>
      <c r="C90" s="139"/>
      <c r="D90" s="140" t="s">
        <v>62</v>
      </c>
      <c r="E90" s="163"/>
      <c r="F90" s="132"/>
      <c r="G90" s="133">
        <f>E90+F90</f>
        <v>0</v>
      </c>
      <c r="H90" s="134"/>
      <c r="I90" s="135">
        <f>E90*H90</f>
        <v>0</v>
      </c>
      <c r="J90" s="136">
        <f>F90*H90</f>
        <v>0</v>
      </c>
      <c r="K90" s="137">
        <f>I90+J90</f>
        <v>0</v>
      </c>
      <c r="L90" s="87">
        <f>COUNTIF(H90,"&gt;0")</f>
        <v>0</v>
      </c>
    </row>
    <row r="91" spans="1:12" ht="12.75" hidden="1" customHeight="1" x14ac:dyDescent="0.25">
      <c r="A91" s="161"/>
      <c r="B91" s="128" t="s">
        <v>63</v>
      </c>
      <c r="C91" s="148"/>
      <c r="D91" s="130"/>
      <c r="E91" s="164"/>
      <c r="F91" s="165"/>
      <c r="G91" s="165"/>
      <c r="H91" s="159"/>
      <c r="I91" s="166"/>
      <c r="J91" s="136"/>
      <c r="K91" s="167"/>
      <c r="L91" s="160"/>
    </row>
    <row r="92" spans="1:12" ht="12.75" hidden="1" customHeight="1" x14ac:dyDescent="0.25">
      <c r="A92" s="138">
        <f>A90+1</f>
        <v>142</v>
      </c>
      <c r="B92" s="128" t="str">
        <f>CONCATENATE("NZS.D.",A92)</f>
        <v>NZS.D.142</v>
      </c>
      <c r="C92" s="139"/>
      <c r="D92" s="140" t="s">
        <v>62</v>
      </c>
      <c r="E92" s="163"/>
      <c r="F92" s="132"/>
      <c r="G92" s="133">
        <f>E92+F92</f>
        <v>0</v>
      </c>
      <c r="H92" s="134"/>
      <c r="I92" s="135">
        <f>E92*H92</f>
        <v>0</v>
      </c>
      <c r="J92" s="136">
        <f>F92*H92</f>
        <v>0</v>
      </c>
      <c r="K92" s="137">
        <f>I92+J92</f>
        <v>0</v>
      </c>
      <c r="L92" s="87">
        <f>COUNTIF(H92,"&gt;0")</f>
        <v>0</v>
      </c>
    </row>
    <row r="93" spans="1:12" ht="12.75" hidden="1" customHeight="1" x14ac:dyDescent="0.25">
      <c r="A93" s="161"/>
      <c r="B93" s="128" t="s">
        <v>63</v>
      </c>
      <c r="C93" s="148"/>
      <c r="D93" s="130"/>
      <c r="E93" s="164"/>
      <c r="F93" s="165"/>
      <c r="G93" s="165"/>
      <c r="H93" s="159"/>
      <c r="I93" s="166"/>
      <c r="J93" s="136"/>
      <c r="K93" s="167"/>
      <c r="L93" s="160"/>
    </row>
    <row r="94" spans="1:12" ht="12.75" hidden="1" customHeight="1" x14ac:dyDescent="0.25">
      <c r="A94" s="138">
        <f>A92+1</f>
        <v>143</v>
      </c>
      <c r="B94" s="128" t="str">
        <f>CONCATENATE("NZS.D.",A94)</f>
        <v>NZS.D.143</v>
      </c>
      <c r="C94" s="139"/>
      <c r="D94" s="140" t="s">
        <v>62</v>
      </c>
      <c r="E94" s="163"/>
      <c r="F94" s="132"/>
      <c r="G94" s="133">
        <f>E94+F94</f>
        <v>0</v>
      </c>
      <c r="H94" s="134"/>
      <c r="I94" s="135">
        <f>E94*H94</f>
        <v>0</v>
      </c>
      <c r="J94" s="136">
        <f>F94*H94</f>
        <v>0</v>
      </c>
      <c r="K94" s="137">
        <f>I94+J94</f>
        <v>0</v>
      </c>
      <c r="L94" s="87">
        <f>COUNTIF(H94,"&gt;0")</f>
        <v>0</v>
      </c>
    </row>
    <row r="95" spans="1:12" ht="12.75" hidden="1" customHeight="1" x14ac:dyDescent="0.25">
      <c r="A95" s="161"/>
      <c r="B95" s="128" t="s">
        <v>63</v>
      </c>
      <c r="C95" s="148"/>
      <c r="D95" s="130"/>
      <c r="E95" s="164"/>
      <c r="F95" s="165"/>
      <c r="G95" s="165"/>
      <c r="H95" s="159"/>
      <c r="I95" s="166"/>
      <c r="J95" s="136"/>
      <c r="K95" s="167"/>
      <c r="L95" s="160"/>
    </row>
    <row r="96" spans="1:12" ht="12.75" hidden="1" customHeight="1" x14ac:dyDescent="0.25">
      <c r="A96" s="138">
        <f>A94+1</f>
        <v>144</v>
      </c>
      <c r="B96" s="128" t="str">
        <f>CONCATENATE("NZS.D.",A96)</f>
        <v>NZS.D.144</v>
      </c>
      <c r="C96" s="139"/>
      <c r="D96" s="140" t="s">
        <v>62</v>
      </c>
      <c r="E96" s="163"/>
      <c r="F96" s="132"/>
      <c r="G96" s="133">
        <f>E96+F96</f>
        <v>0</v>
      </c>
      <c r="H96" s="134"/>
      <c r="I96" s="135">
        <f>E96*H96</f>
        <v>0</v>
      </c>
      <c r="J96" s="136">
        <f>F96*H96</f>
        <v>0</v>
      </c>
      <c r="K96" s="137">
        <f>I96+J96</f>
        <v>0</v>
      </c>
      <c r="L96" s="87">
        <f>COUNTIF(H96,"&gt;0")</f>
        <v>0</v>
      </c>
    </row>
    <row r="97" spans="1:12" ht="12.75" hidden="1" customHeight="1" x14ac:dyDescent="0.25">
      <c r="A97" s="161"/>
      <c r="B97" s="128" t="s">
        <v>63</v>
      </c>
      <c r="C97" s="148"/>
      <c r="D97" s="130"/>
      <c r="E97" s="164"/>
      <c r="F97" s="165"/>
      <c r="G97" s="165"/>
      <c r="H97" s="159"/>
      <c r="I97" s="166"/>
      <c r="J97" s="136"/>
      <c r="K97" s="167"/>
      <c r="L97" s="160"/>
    </row>
    <row r="98" spans="1:12" ht="12.75" hidden="1" customHeight="1" x14ac:dyDescent="0.25">
      <c r="A98" s="138">
        <f>A96+1</f>
        <v>145</v>
      </c>
      <c r="B98" s="128" t="str">
        <f>CONCATENATE("NZS.D.",A98)</f>
        <v>NZS.D.145</v>
      </c>
      <c r="C98" s="139"/>
      <c r="D98" s="140" t="s">
        <v>62</v>
      </c>
      <c r="E98" s="163"/>
      <c r="F98" s="132"/>
      <c r="G98" s="133">
        <f>E98+F98</f>
        <v>0</v>
      </c>
      <c r="H98" s="134"/>
      <c r="I98" s="135">
        <f>E98*H98</f>
        <v>0</v>
      </c>
      <c r="J98" s="136">
        <f>F98*H98</f>
        <v>0</v>
      </c>
      <c r="K98" s="137">
        <f>I98+J98</f>
        <v>0</v>
      </c>
      <c r="L98" s="87">
        <f>COUNTIF(H98,"&gt;0")</f>
        <v>0</v>
      </c>
    </row>
    <row r="99" spans="1:12" ht="12.75" hidden="1" customHeight="1" x14ac:dyDescent="0.25">
      <c r="A99" s="161"/>
      <c r="B99" s="128" t="s">
        <v>63</v>
      </c>
      <c r="C99" s="148"/>
      <c r="D99" s="130"/>
      <c r="E99" s="168"/>
      <c r="F99" s="169"/>
      <c r="G99" s="169"/>
      <c r="H99" s="170"/>
      <c r="I99" s="171"/>
      <c r="J99" s="136"/>
      <c r="K99" s="172"/>
      <c r="L99" s="160"/>
    </row>
    <row r="100" spans="1:12" ht="12.75" customHeight="1" thickBot="1" x14ac:dyDescent="0.3">
      <c r="A100" s="173"/>
      <c r="B100" s="174"/>
      <c r="C100" s="175"/>
      <c r="D100" s="176"/>
      <c r="E100" s="177"/>
      <c r="F100" s="177"/>
      <c r="G100" s="177"/>
      <c r="H100" s="178"/>
      <c r="I100" s="179"/>
      <c r="J100" s="179"/>
      <c r="K100" s="180"/>
      <c r="L100" s="160">
        <v>1</v>
      </c>
    </row>
    <row r="101" spans="1:12" ht="12.75" customHeight="1" thickBot="1" x14ac:dyDescent="0.3">
      <c r="A101" s="106" t="s">
        <v>58</v>
      </c>
      <c r="B101" s="107" t="s">
        <v>66</v>
      </c>
      <c r="C101" s="108" t="s">
        <v>67</v>
      </c>
      <c r="D101" s="112" t="s">
        <v>61</v>
      </c>
      <c r="E101" s="110"/>
      <c r="F101" s="110"/>
      <c r="G101" s="111"/>
      <c r="H101" s="112"/>
      <c r="I101" s="113">
        <f>SUBTOTAL(9,I102:I132)</f>
        <v>0</v>
      </c>
      <c r="J101" s="114">
        <f>SUBTOTAL(9,J102:J132)</f>
        <v>0</v>
      </c>
      <c r="K101" s="115">
        <f>SUBTOTAL(9,K102:K132)</f>
        <v>0</v>
      </c>
      <c r="L101" s="160">
        <v>1</v>
      </c>
    </row>
    <row r="102" spans="1:12" ht="12.75" customHeight="1" x14ac:dyDescent="0.25">
      <c r="A102" s="116">
        <v>201</v>
      </c>
      <c r="B102" s="128" t="str">
        <f>CONCATENATE("NZS.D.",A102)</f>
        <v>NZS.D.201</v>
      </c>
      <c r="C102" s="139" t="s">
        <v>245</v>
      </c>
      <c r="D102" s="181" t="s">
        <v>64</v>
      </c>
      <c r="E102" s="243"/>
      <c r="F102" s="142"/>
      <c r="G102" s="143">
        <f>E102+F102</f>
        <v>0</v>
      </c>
      <c r="H102" s="144">
        <v>410</v>
      </c>
      <c r="I102" s="124">
        <f>E102*H102</f>
        <v>0</v>
      </c>
      <c r="J102" s="125">
        <f>F102*H102</f>
        <v>0</v>
      </c>
      <c r="K102" s="126">
        <f>I102+J102</f>
        <v>0</v>
      </c>
      <c r="L102" s="87">
        <f>COUNTIF(H102,"&gt;0")</f>
        <v>1</v>
      </c>
    </row>
    <row r="103" spans="1:12" ht="12.75" hidden="1" customHeight="1" x14ac:dyDescent="0.25">
      <c r="A103" s="138"/>
      <c r="B103" s="128" t="s">
        <v>63</v>
      </c>
      <c r="C103" s="244" t="s">
        <v>246</v>
      </c>
      <c r="D103" s="181"/>
      <c r="E103" s="182"/>
      <c r="F103" s="150"/>
      <c r="G103" s="165"/>
      <c r="H103" s="159"/>
      <c r="I103" s="135"/>
      <c r="J103" s="136"/>
      <c r="K103" s="137"/>
      <c r="L103" s="87"/>
    </row>
    <row r="104" spans="1:12" x14ac:dyDescent="0.25">
      <c r="A104" s="138">
        <f>A102+1</f>
        <v>202</v>
      </c>
      <c r="B104" s="128" t="str">
        <f>CONCATENATE("NZS.D.",A104)</f>
        <v>NZS.D.202</v>
      </c>
      <c r="C104" s="139" t="s">
        <v>129</v>
      </c>
      <c r="D104" s="140" t="s">
        <v>70</v>
      </c>
      <c r="E104" s="141"/>
      <c r="F104" s="142"/>
      <c r="G104" s="183">
        <f>E104+F104</f>
        <v>0</v>
      </c>
      <c r="H104" s="144">
        <v>1</v>
      </c>
      <c r="I104" s="145">
        <f>E104*H104</f>
        <v>0</v>
      </c>
      <c r="J104" s="146">
        <f>F104*H104</f>
        <v>0</v>
      </c>
      <c r="K104" s="147">
        <f>I104+J104</f>
        <v>0</v>
      </c>
      <c r="L104" s="87">
        <f>COUNTIF(H104,"&gt;0")</f>
        <v>1</v>
      </c>
    </row>
    <row r="105" spans="1:12" ht="12.75" hidden="1" customHeight="1" x14ac:dyDescent="0.25">
      <c r="A105" s="158"/>
      <c r="B105" s="128" t="s">
        <v>63</v>
      </c>
      <c r="C105" s="129"/>
      <c r="D105" s="130"/>
      <c r="E105" s="149"/>
      <c r="F105" s="150"/>
      <c r="G105" s="151"/>
      <c r="H105" s="152"/>
      <c r="I105" s="153"/>
      <c r="J105" s="154"/>
      <c r="K105" s="155"/>
      <c r="L105" s="160"/>
    </row>
    <row r="106" spans="1:12" ht="12.75" customHeight="1" x14ac:dyDescent="0.25">
      <c r="A106" s="138">
        <f>A104+1</f>
        <v>203</v>
      </c>
      <c r="B106" s="128" t="str">
        <f>CONCATENATE("NZS.D.",A106)</f>
        <v>NZS.D.203</v>
      </c>
      <c r="C106" s="139" t="s">
        <v>92</v>
      </c>
      <c r="D106" s="140" t="s">
        <v>64</v>
      </c>
      <c r="E106" s="141"/>
      <c r="F106" s="142"/>
      <c r="G106" s="183">
        <f>E106+F106</f>
        <v>0</v>
      </c>
      <c r="H106" s="144">
        <v>5</v>
      </c>
      <c r="I106" s="145">
        <f>E106*H106</f>
        <v>0</v>
      </c>
      <c r="J106" s="146">
        <f>F106*H106</f>
        <v>0</v>
      </c>
      <c r="K106" s="147">
        <f>I106+J106</f>
        <v>0</v>
      </c>
      <c r="L106" s="87">
        <f>COUNTIF(H106,"&gt;0")</f>
        <v>1</v>
      </c>
    </row>
    <row r="107" spans="1:12" ht="12.75" hidden="1" customHeight="1" x14ac:dyDescent="0.25">
      <c r="A107" s="161"/>
      <c r="B107" s="128" t="s">
        <v>63</v>
      </c>
      <c r="C107" s="129" t="s">
        <v>146</v>
      </c>
      <c r="D107" s="130"/>
      <c r="E107" s="149"/>
      <c r="F107" s="150"/>
      <c r="G107" s="151"/>
      <c r="H107" s="152"/>
      <c r="I107" s="153"/>
      <c r="J107" s="154"/>
      <c r="K107" s="155"/>
      <c r="L107" s="160"/>
    </row>
    <row r="108" spans="1:12" ht="12.75" customHeight="1" x14ac:dyDescent="0.25">
      <c r="A108" s="138">
        <f>A106+1</f>
        <v>204</v>
      </c>
      <c r="B108" s="128" t="str">
        <f>CONCATENATE("NZS.D.",A108)</f>
        <v>NZS.D.204</v>
      </c>
      <c r="C108" s="139" t="s">
        <v>69</v>
      </c>
      <c r="D108" s="140" t="s">
        <v>64</v>
      </c>
      <c r="E108" s="141"/>
      <c r="F108" s="142"/>
      <c r="G108" s="183">
        <f>E108+F108</f>
        <v>0</v>
      </c>
      <c r="H108" s="144">
        <v>200</v>
      </c>
      <c r="I108" s="145">
        <f>E108*H108</f>
        <v>0</v>
      </c>
      <c r="J108" s="146">
        <f>F108*H108</f>
        <v>0</v>
      </c>
      <c r="K108" s="147">
        <f>I108+J108</f>
        <v>0</v>
      </c>
      <c r="L108" s="87">
        <f>COUNTIF(H108,"&gt;0")</f>
        <v>1</v>
      </c>
    </row>
    <row r="109" spans="1:12" ht="12.75" hidden="1" customHeight="1" x14ac:dyDescent="0.25">
      <c r="A109" s="158"/>
      <c r="B109" s="128" t="s">
        <v>63</v>
      </c>
      <c r="C109" s="129" t="s">
        <v>147</v>
      </c>
      <c r="D109" s="130"/>
      <c r="E109" s="149"/>
      <c r="F109" s="150"/>
      <c r="G109" s="151"/>
      <c r="H109" s="152"/>
      <c r="I109" s="153"/>
      <c r="J109" s="154"/>
      <c r="K109" s="155"/>
      <c r="L109" s="160"/>
    </row>
    <row r="110" spans="1:12" ht="12.75" customHeight="1" x14ac:dyDescent="0.25">
      <c r="A110" s="138">
        <f>A108+1</f>
        <v>205</v>
      </c>
      <c r="B110" s="128" t="str">
        <f>CONCATENATE("NZS.D.",A110)</f>
        <v>NZS.D.205</v>
      </c>
      <c r="C110" s="139" t="s">
        <v>247</v>
      </c>
      <c r="D110" s="140" t="s">
        <v>62</v>
      </c>
      <c r="E110" s="141"/>
      <c r="F110" s="142"/>
      <c r="G110" s="183">
        <f>E110+F110</f>
        <v>0</v>
      </c>
      <c r="H110" s="144">
        <v>400</v>
      </c>
      <c r="I110" s="145">
        <f>E110*H110</f>
        <v>0</v>
      </c>
      <c r="J110" s="146">
        <f>F110*H110</f>
        <v>0</v>
      </c>
      <c r="K110" s="147">
        <f>I110+J110</f>
        <v>0</v>
      </c>
      <c r="L110" s="87">
        <f>COUNTIF(H110,"&gt;0")</f>
        <v>1</v>
      </c>
    </row>
    <row r="111" spans="1:12" ht="12.75" hidden="1" customHeight="1" x14ac:dyDescent="0.25">
      <c r="A111" s="161"/>
      <c r="B111" s="128" t="s">
        <v>63</v>
      </c>
      <c r="C111" s="129"/>
      <c r="D111" s="130"/>
      <c r="E111" s="149"/>
      <c r="F111" s="150"/>
      <c r="G111" s="151"/>
      <c r="H111" s="152"/>
      <c r="I111" s="153"/>
      <c r="J111" s="154"/>
      <c r="K111" s="155"/>
      <c r="L111" s="160"/>
    </row>
    <row r="112" spans="1:12" ht="12.75" customHeight="1" x14ac:dyDescent="0.25">
      <c r="A112" s="138">
        <f>A110+1</f>
        <v>206</v>
      </c>
      <c r="B112" s="128" t="str">
        <f>CONCATENATE("NZS.D.",A112)</f>
        <v>NZS.D.206</v>
      </c>
      <c r="C112" s="139" t="s">
        <v>212</v>
      </c>
      <c r="D112" s="140" t="s">
        <v>64</v>
      </c>
      <c r="E112" s="141"/>
      <c r="F112" s="142"/>
      <c r="G112" s="183">
        <f>E112+F112</f>
        <v>0</v>
      </c>
      <c r="H112" s="144">
        <v>20</v>
      </c>
      <c r="I112" s="145">
        <f>E112*H112</f>
        <v>0</v>
      </c>
      <c r="J112" s="146">
        <f>F112*H112</f>
        <v>0</v>
      </c>
      <c r="K112" s="147">
        <f>I112+J112</f>
        <v>0</v>
      </c>
      <c r="L112" s="87">
        <f>COUNTIF(H112,"&gt;0")</f>
        <v>1</v>
      </c>
    </row>
    <row r="113" spans="1:12" ht="12.75" hidden="1" customHeight="1" x14ac:dyDescent="0.25">
      <c r="A113" s="158"/>
      <c r="B113" s="128" t="s">
        <v>63</v>
      </c>
      <c r="C113" s="129" t="s">
        <v>213</v>
      </c>
      <c r="D113" s="130"/>
      <c r="E113" s="149"/>
      <c r="F113" s="150"/>
      <c r="G113" s="151"/>
      <c r="H113" s="152"/>
      <c r="I113" s="153"/>
      <c r="J113" s="154"/>
      <c r="K113" s="155"/>
      <c r="L113" s="160"/>
    </row>
    <row r="114" spans="1:12" ht="12.75" hidden="1" customHeight="1" x14ac:dyDescent="0.25">
      <c r="A114" s="138">
        <f>A112+1</f>
        <v>207</v>
      </c>
      <c r="B114" s="128" t="str">
        <f>CONCATENATE("NZS.D.",A114)</f>
        <v>NZS.D.207</v>
      </c>
      <c r="C114" s="139"/>
      <c r="D114" s="140" t="s">
        <v>64</v>
      </c>
      <c r="E114" s="141"/>
      <c r="F114" s="142"/>
      <c r="G114" s="183">
        <f>E114+F114</f>
        <v>0</v>
      </c>
      <c r="H114" s="144"/>
      <c r="I114" s="145">
        <f>E114*H114</f>
        <v>0</v>
      </c>
      <c r="J114" s="146">
        <f>F114*H114</f>
        <v>0</v>
      </c>
      <c r="K114" s="147">
        <f>I114+J114</f>
        <v>0</v>
      </c>
      <c r="L114" s="87">
        <f>COUNTIF(H114,"&gt;0")</f>
        <v>0</v>
      </c>
    </row>
    <row r="115" spans="1:12" ht="12.75" hidden="1" customHeight="1" x14ac:dyDescent="0.25">
      <c r="A115" s="158"/>
      <c r="B115" s="128" t="s">
        <v>63</v>
      </c>
      <c r="C115" s="129"/>
      <c r="D115" s="130"/>
      <c r="E115" s="149"/>
      <c r="F115" s="150"/>
      <c r="G115" s="151"/>
      <c r="H115" s="152"/>
      <c r="I115" s="153"/>
      <c r="J115" s="154"/>
      <c r="K115" s="155"/>
      <c r="L115" s="160"/>
    </row>
    <row r="116" spans="1:12" ht="12.75" hidden="1" customHeight="1" x14ac:dyDescent="0.25">
      <c r="A116" s="138">
        <f>A114+1</f>
        <v>208</v>
      </c>
      <c r="B116" s="128" t="str">
        <f>CONCATENATE("NZS.D.",A116)</f>
        <v>NZS.D.208</v>
      </c>
      <c r="C116" s="139"/>
      <c r="D116" s="140" t="s">
        <v>62</v>
      </c>
      <c r="E116" s="141"/>
      <c r="F116" s="142"/>
      <c r="G116" s="183">
        <f>E116+F116</f>
        <v>0</v>
      </c>
      <c r="H116" s="144"/>
      <c r="I116" s="145">
        <f>E116*H116</f>
        <v>0</v>
      </c>
      <c r="J116" s="146">
        <f>F116*H116</f>
        <v>0</v>
      </c>
      <c r="K116" s="147">
        <f>I116+J116</f>
        <v>0</v>
      </c>
      <c r="L116" s="87">
        <f>COUNTIF(H116,"&gt;0")</f>
        <v>0</v>
      </c>
    </row>
    <row r="117" spans="1:12" ht="12.75" hidden="1" customHeight="1" x14ac:dyDescent="0.25">
      <c r="A117" s="158"/>
      <c r="B117" s="128" t="s">
        <v>63</v>
      </c>
      <c r="C117" s="129"/>
      <c r="D117" s="130"/>
      <c r="E117" s="149"/>
      <c r="F117" s="150"/>
      <c r="G117" s="151"/>
      <c r="H117" s="152"/>
      <c r="I117" s="153"/>
      <c r="J117" s="154"/>
      <c r="K117" s="155"/>
      <c r="L117" s="160"/>
    </row>
    <row r="118" spans="1:12" ht="12.75" hidden="1" customHeight="1" x14ac:dyDescent="0.25">
      <c r="A118" s="138">
        <f>A116+1</f>
        <v>209</v>
      </c>
      <c r="B118" s="128" t="str">
        <f>CONCATENATE("NZS.D.",A118)</f>
        <v>NZS.D.209</v>
      </c>
      <c r="C118" s="139"/>
      <c r="D118" s="140" t="s">
        <v>64</v>
      </c>
      <c r="E118" s="141"/>
      <c r="F118" s="142"/>
      <c r="G118" s="183">
        <f>E118+F118</f>
        <v>0</v>
      </c>
      <c r="H118" s="144"/>
      <c r="I118" s="145">
        <f>E118*H118</f>
        <v>0</v>
      </c>
      <c r="J118" s="146">
        <f>F118*H118</f>
        <v>0</v>
      </c>
      <c r="K118" s="147">
        <f>I118+J118</f>
        <v>0</v>
      </c>
      <c r="L118" s="87">
        <f>COUNTIF(H118,"&gt;0")</f>
        <v>0</v>
      </c>
    </row>
    <row r="119" spans="1:12" ht="12.75" hidden="1" customHeight="1" x14ac:dyDescent="0.25">
      <c r="A119" s="158"/>
      <c r="B119" s="128" t="s">
        <v>63</v>
      </c>
      <c r="C119" s="148"/>
      <c r="D119" s="130"/>
      <c r="E119" s="149"/>
      <c r="F119" s="150"/>
      <c r="G119" s="151"/>
      <c r="H119" s="159"/>
      <c r="I119" s="153"/>
      <c r="J119" s="154"/>
      <c r="K119" s="155"/>
      <c r="L119" s="160"/>
    </row>
    <row r="120" spans="1:12" ht="12.75" hidden="1" customHeight="1" x14ac:dyDescent="0.25">
      <c r="A120" s="138">
        <f>A118+1</f>
        <v>210</v>
      </c>
      <c r="B120" s="128" t="str">
        <f>CONCATENATE("NZS.D.",A120)</f>
        <v>NZS.D.210</v>
      </c>
      <c r="C120" s="162"/>
      <c r="D120" s="140" t="s">
        <v>62</v>
      </c>
      <c r="E120" s="141"/>
      <c r="F120" s="191"/>
      <c r="G120" s="183">
        <f>E120+F120</f>
        <v>0</v>
      </c>
      <c r="H120" s="134"/>
      <c r="I120" s="145">
        <f>E120*H120</f>
        <v>0</v>
      </c>
      <c r="J120" s="146">
        <f>F120*H120</f>
        <v>0</v>
      </c>
      <c r="K120" s="147">
        <f>I120+J120</f>
        <v>0</v>
      </c>
      <c r="L120" s="87">
        <f>COUNTIF(H120,"&gt;0")</f>
        <v>0</v>
      </c>
    </row>
    <row r="121" spans="1:12" ht="12.75" hidden="1" customHeight="1" x14ac:dyDescent="0.25">
      <c r="A121" s="158"/>
      <c r="B121" s="128" t="s">
        <v>63</v>
      </c>
      <c r="C121" s="156"/>
      <c r="D121" s="130"/>
      <c r="E121" s="149"/>
      <c r="F121" s="165"/>
      <c r="G121" s="151"/>
      <c r="H121" s="159"/>
      <c r="I121" s="153"/>
      <c r="J121" s="154"/>
      <c r="K121" s="155"/>
      <c r="L121" s="160"/>
    </row>
    <row r="122" spans="1:12" ht="12.75" hidden="1" customHeight="1" x14ac:dyDescent="0.25">
      <c r="A122" s="138">
        <f>A120+1</f>
        <v>211</v>
      </c>
      <c r="B122" s="128" t="str">
        <f>CONCATENATE("NZS.D.",A122)</f>
        <v>NZS.D.211</v>
      </c>
      <c r="C122" s="162"/>
      <c r="D122" s="140" t="s">
        <v>62</v>
      </c>
      <c r="E122" s="141"/>
      <c r="F122" s="191"/>
      <c r="G122" s="183">
        <f>E122+F122</f>
        <v>0</v>
      </c>
      <c r="H122" s="134"/>
      <c r="I122" s="145">
        <f>E122*H122</f>
        <v>0</v>
      </c>
      <c r="J122" s="146">
        <f>F122*H122</f>
        <v>0</v>
      </c>
      <c r="K122" s="147">
        <f>I122+J122</f>
        <v>0</v>
      </c>
      <c r="L122" s="87">
        <f>COUNTIF(H122,"&gt;0")</f>
        <v>0</v>
      </c>
    </row>
    <row r="123" spans="1:12" ht="12.75" hidden="1" customHeight="1" x14ac:dyDescent="0.25">
      <c r="A123" s="158"/>
      <c r="B123" s="128" t="s">
        <v>63</v>
      </c>
      <c r="C123" s="156"/>
      <c r="D123" s="130"/>
      <c r="E123" s="149"/>
      <c r="F123" s="165"/>
      <c r="G123" s="151"/>
      <c r="H123" s="159"/>
      <c r="I123" s="153"/>
      <c r="J123" s="154"/>
      <c r="K123" s="155"/>
      <c r="L123" s="160"/>
    </row>
    <row r="124" spans="1:12" ht="12.75" hidden="1" customHeight="1" x14ac:dyDescent="0.25">
      <c r="A124" s="138">
        <f>A122+1</f>
        <v>212</v>
      </c>
      <c r="B124" s="128" t="str">
        <f>CONCATENATE("NZS.D.",A124)</f>
        <v>NZS.D.212</v>
      </c>
      <c r="C124" s="162"/>
      <c r="D124" s="140" t="s">
        <v>62</v>
      </c>
      <c r="E124" s="141"/>
      <c r="F124" s="191"/>
      <c r="G124" s="183">
        <f>E124+F124</f>
        <v>0</v>
      </c>
      <c r="H124" s="134"/>
      <c r="I124" s="145">
        <f>E124*H124</f>
        <v>0</v>
      </c>
      <c r="J124" s="146">
        <f>F124*H124</f>
        <v>0</v>
      </c>
      <c r="K124" s="147">
        <f>I124+J124</f>
        <v>0</v>
      </c>
      <c r="L124" s="87">
        <f>COUNTIF(H124,"&gt;0")</f>
        <v>0</v>
      </c>
    </row>
    <row r="125" spans="1:12" ht="12.75" hidden="1" customHeight="1" x14ac:dyDescent="0.25">
      <c r="A125" s="158"/>
      <c r="B125" s="128" t="s">
        <v>63</v>
      </c>
      <c r="C125" s="156"/>
      <c r="D125" s="130"/>
      <c r="E125" s="149"/>
      <c r="F125" s="165"/>
      <c r="G125" s="151"/>
      <c r="H125" s="152"/>
      <c r="I125" s="153"/>
      <c r="J125" s="154"/>
      <c r="K125" s="155"/>
      <c r="L125" s="160"/>
    </row>
    <row r="126" spans="1:12" ht="12.75" hidden="1" customHeight="1" x14ac:dyDescent="0.25">
      <c r="A126" s="138">
        <f>A124+1</f>
        <v>213</v>
      </c>
      <c r="B126" s="128" t="str">
        <f>CONCATENATE("NZS.D.",A126)</f>
        <v>NZS.D.213</v>
      </c>
      <c r="C126" s="139"/>
      <c r="D126" s="140" t="s">
        <v>62</v>
      </c>
      <c r="E126" s="141"/>
      <c r="F126" s="142"/>
      <c r="G126" s="183">
        <f>E126+F126</f>
        <v>0</v>
      </c>
      <c r="H126" s="144"/>
      <c r="I126" s="145">
        <f>E126*H126</f>
        <v>0</v>
      </c>
      <c r="J126" s="146">
        <f>F126*H126</f>
        <v>0</v>
      </c>
      <c r="K126" s="147">
        <f>I126+J126</f>
        <v>0</v>
      </c>
      <c r="L126" s="87">
        <f>COUNTIF(H126,"&gt;0")</f>
        <v>0</v>
      </c>
    </row>
    <row r="127" spans="1:12" ht="12.75" hidden="1" customHeight="1" x14ac:dyDescent="0.25">
      <c r="A127" s="158"/>
      <c r="B127" s="128" t="s">
        <v>63</v>
      </c>
      <c r="C127" s="148"/>
      <c r="D127" s="130"/>
      <c r="E127" s="149"/>
      <c r="F127" s="150"/>
      <c r="G127" s="151"/>
      <c r="H127" s="152"/>
      <c r="I127" s="153"/>
      <c r="J127" s="154"/>
      <c r="K127" s="155"/>
      <c r="L127" s="160"/>
    </row>
    <row r="128" spans="1:12" ht="12.75" hidden="1" customHeight="1" x14ac:dyDescent="0.25">
      <c r="A128" s="138">
        <f>A126+1</f>
        <v>214</v>
      </c>
      <c r="B128" s="128" t="str">
        <f>CONCATENATE("NZS.D.",A128)</f>
        <v>NZS.D.214</v>
      </c>
      <c r="C128" s="139"/>
      <c r="D128" s="140" t="s">
        <v>62</v>
      </c>
      <c r="E128" s="141"/>
      <c r="F128" s="142"/>
      <c r="G128" s="183">
        <f>E128+F128</f>
        <v>0</v>
      </c>
      <c r="H128" s="144"/>
      <c r="I128" s="145">
        <f>E128*H128</f>
        <v>0</v>
      </c>
      <c r="J128" s="146">
        <f>F128*H128</f>
        <v>0</v>
      </c>
      <c r="K128" s="147">
        <f>I128+J128</f>
        <v>0</v>
      </c>
      <c r="L128" s="87">
        <f>COUNTIF(H128,"&gt;0")</f>
        <v>0</v>
      </c>
    </row>
    <row r="129" spans="1:12" ht="12.75" hidden="1" customHeight="1" x14ac:dyDescent="0.25">
      <c r="A129" s="158"/>
      <c r="B129" s="128" t="s">
        <v>63</v>
      </c>
      <c r="C129" s="148"/>
      <c r="D129" s="130"/>
      <c r="E129" s="149"/>
      <c r="F129" s="150"/>
      <c r="G129" s="151"/>
      <c r="H129" s="152"/>
      <c r="I129" s="153"/>
      <c r="J129" s="154"/>
      <c r="K129" s="155"/>
      <c r="L129" s="160"/>
    </row>
    <row r="130" spans="1:12" ht="12.75" hidden="1" customHeight="1" x14ac:dyDescent="0.25">
      <c r="A130" s="138">
        <f>A128+1</f>
        <v>215</v>
      </c>
      <c r="B130" s="128" t="str">
        <f>CONCATENATE("NZS.D.",A130)</f>
        <v>NZS.D.215</v>
      </c>
      <c r="C130" s="184"/>
      <c r="D130" s="140" t="s">
        <v>62</v>
      </c>
      <c r="E130" s="141"/>
      <c r="F130" s="132"/>
      <c r="G130" s="133">
        <f>E130+F130</f>
        <v>0</v>
      </c>
      <c r="H130" s="144"/>
      <c r="I130" s="135">
        <f>E130*H130</f>
        <v>0</v>
      </c>
      <c r="J130" s="136">
        <f>F130*H130</f>
        <v>0</v>
      </c>
      <c r="K130" s="137">
        <f>I130+J130</f>
        <v>0</v>
      </c>
      <c r="L130" s="87">
        <f>COUNTIF(H130,"&gt;0")</f>
        <v>0</v>
      </c>
    </row>
    <row r="131" spans="1:12" ht="12.75" hidden="1" customHeight="1" x14ac:dyDescent="0.25">
      <c r="A131" s="138"/>
      <c r="B131" s="128" t="s">
        <v>63</v>
      </c>
      <c r="C131" s="148"/>
      <c r="D131" s="130"/>
      <c r="E131" s="149"/>
      <c r="F131" s="132"/>
      <c r="G131" s="133"/>
      <c r="H131" s="152"/>
      <c r="I131" s="135"/>
      <c r="J131" s="136"/>
      <c r="K131" s="137"/>
      <c r="L131" s="87"/>
    </row>
    <row r="132" spans="1:12" ht="12.75" hidden="1" customHeight="1" x14ac:dyDescent="0.25">
      <c r="A132" s="138">
        <f>A130+1</f>
        <v>216</v>
      </c>
      <c r="B132" s="128" t="str">
        <f>CONCATENATE("NZS.D.",A132)</f>
        <v>NZS.D.216</v>
      </c>
      <c r="C132" s="184"/>
      <c r="D132" s="140" t="s">
        <v>62</v>
      </c>
      <c r="E132" s="141"/>
      <c r="F132" s="185"/>
      <c r="G132" s="186">
        <f>E132+F132</f>
        <v>0</v>
      </c>
      <c r="H132" s="187"/>
      <c r="I132" s="188">
        <f>E132*H132</f>
        <v>0</v>
      </c>
      <c r="J132" s="189">
        <f>F132*H132</f>
        <v>0</v>
      </c>
      <c r="K132" s="190">
        <f>I132+J132</f>
        <v>0</v>
      </c>
      <c r="L132" s="87">
        <f>COUNTIF(H132,"&gt;0")</f>
        <v>0</v>
      </c>
    </row>
    <row r="133" spans="1:12" ht="12.75" hidden="1" customHeight="1" x14ac:dyDescent="0.25">
      <c r="A133" s="138"/>
      <c r="B133" s="128" t="s">
        <v>63</v>
      </c>
      <c r="C133" s="162"/>
      <c r="D133" s="130"/>
      <c r="E133" s="149"/>
      <c r="F133" s="191"/>
      <c r="G133" s="133"/>
      <c r="H133" s="192"/>
      <c r="I133" s="135"/>
      <c r="J133" s="136"/>
      <c r="K133" s="137"/>
      <c r="L133" s="87">
        <f>COUNTIF(H133,"&gt;0")</f>
        <v>0</v>
      </c>
    </row>
    <row r="134" spans="1:12" ht="12.75" customHeight="1" thickBot="1" x14ac:dyDescent="0.3">
      <c r="A134" s="173"/>
      <c r="B134" s="174"/>
      <c r="C134" s="175"/>
      <c r="D134" s="176"/>
      <c r="E134" s="177"/>
      <c r="F134" s="177"/>
      <c r="G134" s="177"/>
      <c r="H134" s="178"/>
      <c r="I134" s="179"/>
      <c r="J134" s="179"/>
      <c r="K134" s="180"/>
      <c r="L134" s="160">
        <v>1</v>
      </c>
    </row>
    <row r="135" spans="1:12" ht="12.75" customHeight="1" thickBot="1" x14ac:dyDescent="0.3">
      <c r="A135" s="106" t="s">
        <v>58</v>
      </c>
      <c r="B135" s="107" t="s">
        <v>71</v>
      </c>
      <c r="C135" s="108" t="s">
        <v>72</v>
      </c>
      <c r="D135" s="112" t="s">
        <v>61</v>
      </c>
      <c r="E135" s="110"/>
      <c r="F135" s="110"/>
      <c r="G135" s="111"/>
      <c r="H135" s="112"/>
      <c r="I135" s="113">
        <f>SUM(I136:I146)</f>
        <v>0</v>
      </c>
      <c r="J135" s="114">
        <f>SUM(J136:J146)</f>
        <v>0</v>
      </c>
      <c r="K135" s="115">
        <f>SUM(K136:K146)</f>
        <v>0</v>
      </c>
      <c r="L135" s="160">
        <v>1</v>
      </c>
    </row>
    <row r="136" spans="1:12" ht="12.75" customHeight="1" x14ac:dyDescent="0.25">
      <c r="A136" s="116">
        <v>301</v>
      </c>
      <c r="B136" s="193" t="str">
        <f t="shared" ref="B136:B161" si="0">CONCATENATE("NZS.D.",A136)</f>
        <v>NZS.D.301</v>
      </c>
      <c r="C136" s="215" t="s">
        <v>94</v>
      </c>
      <c r="D136" s="194" t="s">
        <v>78</v>
      </c>
      <c r="E136" s="195"/>
      <c r="F136" s="196"/>
      <c r="G136" s="197">
        <f t="shared" ref="G136:G139" si="1">E136+F136</f>
        <v>0</v>
      </c>
      <c r="H136" s="152">
        <v>24</v>
      </c>
      <c r="I136" s="188">
        <f t="shared" ref="I136:I141" si="2">E136*H136</f>
        <v>0</v>
      </c>
      <c r="J136" s="189">
        <f t="shared" ref="J136:J141" si="3">F136*H136</f>
        <v>0</v>
      </c>
      <c r="K136" s="155">
        <f t="shared" ref="K136:K141" si="4">I136+J136</f>
        <v>0</v>
      </c>
      <c r="L136" s="87">
        <f t="shared" ref="L136:L146" si="5">COUNTIF(H136,"&gt;0")</f>
        <v>1</v>
      </c>
    </row>
    <row r="137" spans="1:12" ht="12.75" customHeight="1" x14ac:dyDescent="0.25">
      <c r="A137" s="198">
        <f t="shared" ref="A137:A146" si="6">A136+1</f>
        <v>302</v>
      </c>
      <c r="B137" s="199" t="str">
        <f t="shared" si="0"/>
        <v>NZS.D.302</v>
      </c>
      <c r="C137" s="184" t="s">
        <v>73</v>
      </c>
      <c r="D137" s="200" t="s">
        <v>62</v>
      </c>
      <c r="E137" s="201"/>
      <c r="F137" s="185"/>
      <c r="G137" s="186">
        <f t="shared" si="1"/>
        <v>0</v>
      </c>
      <c r="H137" s="152">
        <v>10</v>
      </c>
      <c r="I137" s="188">
        <f t="shared" si="2"/>
        <v>0</v>
      </c>
      <c r="J137" s="189">
        <f t="shared" si="3"/>
        <v>0</v>
      </c>
      <c r="K137" s="155">
        <f t="shared" si="4"/>
        <v>0</v>
      </c>
      <c r="L137" s="87">
        <f t="shared" si="5"/>
        <v>1</v>
      </c>
    </row>
    <row r="138" spans="1:12" ht="12.75" customHeight="1" x14ac:dyDescent="0.25">
      <c r="A138" s="198">
        <f t="shared" si="6"/>
        <v>303</v>
      </c>
      <c r="B138" s="199" t="str">
        <f t="shared" si="0"/>
        <v>NZS.D.303</v>
      </c>
      <c r="C138" s="184" t="s">
        <v>74</v>
      </c>
      <c r="D138" s="200" t="s">
        <v>62</v>
      </c>
      <c r="E138" s="201"/>
      <c r="F138" s="185"/>
      <c r="G138" s="186">
        <f t="shared" si="1"/>
        <v>0</v>
      </c>
      <c r="H138" s="152">
        <v>10</v>
      </c>
      <c r="I138" s="188">
        <f t="shared" si="2"/>
        <v>0</v>
      </c>
      <c r="J138" s="189">
        <f t="shared" si="3"/>
        <v>0</v>
      </c>
      <c r="K138" s="155">
        <f t="shared" si="4"/>
        <v>0</v>
      </c>
      <c r="L138" s="87">
        <f t="shared" si="5"/>
        <v>1</v>
      </c>
    </row>
    <row r="139" spans="1:12" ht="12.75" customHeight="1" x14ac:dyDescent="0.25">
      <c r="A139" s="198">
        <f t="shared" si="6"/>
        <v>304</v>
      </c>
      <c r="B139" s="199" t="str">
        <f t="shared" si="0"/>
        <v>NZS.D.304</v>
      </c>
      <c r="C139" s="202" t="s">
        <v>95</v>
      </c>
      <c r="D139" s="200" t="s">
        <v>78</v>
      </c>
      <c r="E139" s="201"/>
      <c r="F139" s="185"/>
      <c r="G139" s="186">
        <f t="shared" si="1"/>
        <v>0</v>
      </c>
      <c r="H139" s="152">
        <v>2</v>
      </c>
      <c r="I139" s="188">
        <f t="shared" si="2"/>
        <v>0</v>
      </c>
      <c r="J139" s="189">
        <f t="shared" si="3"/>
        <v>0</v>
      </c>
      <c r="K139" s="155">
        <f t="shared" si="4"/>
        <v>0</v>
      </c>
      <c r="L139" s="87">
        <f t="shared" si="5"/>
        <v>1</v>
      </c>
    </row>
    <row r="140" spans="1:12" ht="12.75" hidden="1" customHeight="1" x14ac:dyDescent="0.25">
      <c r="A140" s="198">
        <f t="shared" si="6"/>
        <v>305</v>
      </c>
      <c r="B140" s="199" t="str">
        <f t="shared" si="0"/>
        <v>NZS.D.305</v>
      </c>
      <c r="C140" s="184"/>
      <c r="D140" s="200" t="s">
        <v>78</v>
      </c>
      <c r="E140" s="201"/>
      <c r="F140" s="185"/>
      <c r="G140" s="186">
        <f>E140+F140</f>
        <v>0</v>
      </c>
      <c r="H140" s="152"/>
      <c r="I140" s="188">
        <f t="shared" si="2"/>
        <v>0</v>
      </c>
      <c r="J140" s="189">
        <f t="shared" si="3"/>
        <v>0</v>
      </c>
      <c r="K140" s="155">
        <f t="shared" si="4"/>
        <v>0</v>
      </c>
      <c r="L140" s="87">
        <f t="shared" si="5"/>
        <v>0</v>
      </c>
    </row>
    <row r="141" spans="1:12" ht="12.75" hidden="1" customHeight="1" x14ac:dyDescent="0.25">
      <c r="A141" s="198">
        <f t="shared" si="6"/>
        <v>306</v>
      </c>
      <c r="B141" s="199" t="str">
        <f t="shared" si="0"/>
        <v>NZS.D.306</v>
      </c>
      <c r="C141" s="246"/>
      <c r="D141" s="200" t="s">
        <v>70</v>
      </c>
      <c r="E141" s="201"/>
      <c r="F141" s="185"/>
      <c r="G141" s="186">
        <f>E141+F141</f>
        <v>0</v>
      </c>
      <c r="H141" s="247"/>
      <c r="I141" s="188">
        <f t="shared" si="2"/>
        <v>0</v>
      </c>
      <c r="J141" s="189">
        <f t="shared" si="3"/>
        <v>0</v>
      </c>
      <c r="K141" s="155">
        <f t="shared" si="4"/>
        <v>0</v>
      </c>
      <c r="L141" s="87">
        <f t="shared" si="5"/>
        <v>0</v>
      </c>
    </row>
    <row r="142" spans="1:12" ht="12.75" hidden="1" customHeight="1" x14ac:dyDescent="0.25">
      <c r="A142" s="198">
        <f t="shared" si="6"/>
        <v>307</v>
      </c>
      <c r="B142" s="199" t="str">
        <f t="shared" si="0"/>
        <v>NZS.D.307</v>
      </c>
      <c r="C142" s="184"/>
      <c r="D142" s="200" t="s">
        <v>62</v>
      </c>
      <c r="E142" s="201"/>
      <c r="F142" s="185"/>
      <c r="G142" s="186">
        <f>E142+F142</f>
        <v>0</v>
      </c>
      <c r="H142" s="152"/>
      <c r="I142" s="188">
        <f>E142*H142</f>
        <v>0</v>
      </c>
      <c r="J142" s="189">
        <f>F142*H142</f>
        <v>0</v>
      </c>
      <c r="K142" s="155">
        <f>I142+J142</f>
        <v>0</v>
      </c>
      <c r="L142" s="87">
        <f t="shared" si="5"/>
        <v>0</v>
      </c>
    </row>
    <row r="143" spans="1:12" ht="12.75" hidden="1" customHeight="1" x14ac:dyDescent="0.25">
      <c r="A143" s="198">
        <f t="shared" si="6"/>
        <v>308</v>
      </c>
      <c r="B143" s="199" t="str">
        <f t="shared" si="0"/>
        <v>NZS.D.308</v>
      </c>
      <c r="C143" s="202"/>
      <c r="D143" s="200"/>
      <c r="E143" s="201"/>
      <c r="F143" s="185"/>
      <c r="G143" s="186">
        <f>E143+F143</f>
        <v>0</v>
      </c>
      <c r="H143" s="152"/>
      <c r="I143" s="188">
        <f>E143*H143</f>
        <v>0</v>
      </c>
      <c r="J143" s="189">
        <f>F143*H143</f>
        <v>0</v>
      </c>
      <c r="K143" s="155">
        <f>I143+J143</f>
        <v>0</v>
      </c>
      <c r="L143" s="87">
        <f t="shared" si="5"/>
        <v>0</v>
      </c>
    </row>
    <row r="144" spans="1:12" ht="12.75" hidden="1" customHeight="1" x14ac:dyDescent="0.25">
      <c r="A144" s="198">
        <f t="shared" si="6"/>
        <v>309</v>
      </c>
      <c r="B144" s="199" t="str">
        <f t="shared" si="0"/>
        <v>NZS.D.309</v>
      </c>
      <c r="C144" s="184"/>
      <c r="D144" s="200"/>
      <c r="E144" s="201"/>
      <c r="F144" s="185"/>
      <c r="G144" s="186"/>
      <c r="H144" s="152"/>
      <c r="I144" s="188">
        <f>E144*H144</f>
        <v>0</v>
      </c>
      <c r="J144" s="189">
        <f>F144*H144</f>
        <v>0</v>
      </c>
      <c r="K144" s="155">
        <f>I144+J144</f>
        <v>0</v>
      </c>
      <c r="L144" s="87">
        <f t="shared" si="5"/>
        <v>0</v>
      </c>
    </row>
    <row r="145" spans="1:12" ht="12.75" hidden="1" customHeight="1" x14ac:dyDescent="0.25">
      <c r="A145" s="198">
        <f t="shared" si="6"/>
        <v>310</v>
      </c>
      <c r="B145" s="199" t="str">
        <f t="shared" si="0"/>
        <v>NZS.D.310</v>
      </c>
      <c r="C145" s="184"/>
      <c r="D145" s="200"/>
      <c r="E145" s="201"/>
      <c r="F145" s="185"/>
      <c r="G145" s="186"/>
      <c r="H145" s="152"/>
      <c r="I145" s="188">
        <f>E145*H145</f>
        <v>0</v>
      </c>
      <c r="J145" s="189">
        <f>F145*H145</f>
        <v>0</v>
      </c>
      <c r="K145" s="155">
        <f>I145+J145</f>
        <v>0</v>
      </c>
      <c r="L145" s="87">
        <f t="shared" si="5"/>
        <v>0</v>
      </c>
    </row>
    <row r="146" spans="1:12" ht="12.75" hidden="1" customHeight="1" x14ac:dyDescent="0.25">
      <c r="A146" s="198">
        <f t="shared" si="6"/>
        <v>311</v>
      </c>
      <c r="B146" s="199" t="str">
        <f t="shared" si="0"/>
        <v>NZS.D.311</v>
      </c>
      <c r="C146" s="157"/>
      <c r="D146" s="200"/>
      <c r="E146" s="201"/>
      <c r="F146" s="185"/>
      <c r="G146" s="186"/>
      <c r="H146" s="152"/>
      <c r="I146" s="188">
        <f>E146*H146</f>
        <v>0</v>
      </c>
      <c r="J146" s="189">
        <f>F146*H146</f>
        <v>0</v>
      </c>
      <c r="K146" s="155">
        <f>I146+J146</f>
        <v>0</v>
      </c>
      <c r="L146" s="87">
        <f t="shared" si="5"/>
        <v>0</v>
      </c>
    </row>
    <row r="147" spans="1:12" ht="12.75" customHeight="1" thickBot="1" x14ac:dyDescent="0.3">
      <c r="A147" s="173"/>
      <c r="B147" s="174"/>
      <c r="C147" s="175"/>
      <c r="D147" s="176"/>
      <c r="E147" s="177"/>
      <c r="F147" s="177"/>
      <c r="G147" s="177"/>
      <c r="H147" s="178"/>
      <c r="I147" s="179"/>
      <c r="J147" s="179"/>
      <c r="K147" s="180"/>
      <c r="L147" s="160">
        <v>1</v>
      </c>
    </row>
    <row r="148" spans="1:12" ht="12.75" customHeight="1" thickBot="1" x14ac:dyDescent="0.3">
      <c r="A148" s="106" t="s">
        <v>58</v>
      </c>
      <c r="B148" s="107" t="s">
        <v>75</v>
      </c>
      <c r="C148" s="108" t="s">
        <v>76</v>
      </c>
      <c r="D148" s="112" t="s">
        <v>61</v>
      </c>
      <c r="E148" s="110"/>
      <c r="F148" s="110"/>
      <c r="G148" s="111"/>
      <c r="H148" s="112"/>
      <c r="I148" s="113">
        <f>SUM(I149:I161)</f>
        <v>0</v>
      </c>
      <c r="J148" s="114">
        <f>SUM(J149:J161)</f>
        <v>0</v>
      </c>
      <c r="K148" s="115">
        <f>SUM(K149:K161)</f>
        <v>0</v>
      </c>
      <c r="L148" s="160">
        <v>1</v>
      </c>
    </row>
    <row r="149" spans="1:12" ht="12.75" customHeight="1" x14ac:dyDescent="0.25">
      <c r="A149" s="203">
        <v>401</v>
      </c>
      <c r="B149" s="204" t="str">
        <f t="shared" si="0"/>
        <v>NZS.D.401</v>
      </c>
      <c r="C149" s="215" t="s">
        <v>98</v>
      </c>
      <c r="D149" s="194" t="s">
        <v>70</v>
      </c>
      <c r="E149" s="195"/>
      <c r="F149" s="196"/>
      <c r="G149" s="197">
        <f t="shared" ref="G149:G161" si="7">E149+F149</f>
        <v>0</v>
      </c>
      <c r="H149" s="205">
        <v>1</v>
      </c>
      <c r="I149" s="206">
        <f t="shared" ref="I149:I161" si="8">E149*H149</f>
        <v>0</v>
      </c>
      <c r="J149" s="207">
        <f t="shared" ref="J149:J161" si="9">F149*H149</f>
        <v>0</v>
      </c>
      <c r="K149" s="208">
        <f t="shared" ref="K149:K161" si="10">I149+J149</f>
        <v>0</v>
      </c>
      <c r="L149" s="160">
        <f t="shared" ref="L149:L156" si="11">COUNTIF(H149,"&gt;0")</f>
        <v>1</v>
      </c>
    </row>
    <row r="150" spans="1:12" ht="12.75" customHeight="1" x14ac:dyDescent="0.25">
      <c r="A150" s="198">
        <f t="shared" ref="A150:A161" si="12">A149+1</f>
        <v>402</v>
      </c>
      <c r="B150" s="199" t="str">
        <f t="shared" si="0"/>
        <v>NZS.D.402</v>
      </c>
      <c r="C150" s="184" t="s">
        <v>77</v>
      </c>
      <c r="D150" s="200" t="s">
        <v>78</v>
      </c>
      <c r="E150" s="201"/>
      <c r="F150" s="185"/>
      <c r="G150" s="186">
        <f t="shared" si="7"/>
        <v>0</v>
      </c>
      <c r="H150" s="187">
        <v>8</v>
      </c>
      <c r="I150" s="188">
        <f t="shared" si="8"/>
        <v>0</v>
      </c>
      <c r="J150" s="189">
        <f t="shared" si="9"/>
        <v>0</v>
      </c>
      <c r="K150" s="190">
        <f t="shared" si="10"/>
        <v>0</v>
      </c>
      <c r="L150" s="160">
        <f t="shared" si="11"/>
        <v>1</v>
      </c>
    </row>
    <row r="151" spans="1:12" ht="12.75" customHeight="1" x14ac:dyDescent="0.25">
      <c r="A151" s="198">
        <f t="shared" si="12"/>
        <v>403</v>
      </c>
      <c r="B151" s="199" t="str">
        <f t="shared" si="0"/>
        <v>NZS.D.403</v>
      </c>
      <c r="C151" s="184" t="s">
        <v>99</v>
      </c>
      <c r="D151" s="200" t="s">
        <v>70</v>
      </c>
      <c r="E151" s="201"/>
      <c r="F151" s="185"/>
      <c r="G151" s="186">
        <f t="shared" si="7"/>
        <v>0</v>
      </c>
      <c r="H151" s="187">
        <v>1</v>
      </c>
      <c r="I151" s="188">
        <f t="shared" si="8"/>
        <v>0</v>
      </c>
      <c r="J151" s="189">
        <f t="shared" si="9"/>
        <v>0</v>
      </c>
      <c r="K151" s="190">
        <f t="shared" si="10"/>
        <v>0</v>
      </c>
      <c r="L151" s="160">
        <f t="shared" si="11"/>
        <v>1</v>
      </c>
    </row>
    <row r="152" spans="1:12" ht="12.75" customHeight="1" x14ac:dyDescent="0.25">
      <c r="A152" s="198">
        <f t="shared" si="12"/>
        <v>404</v>
      </c>
      <c r="B152" s="199" t="str">
        <f t="shared" si="0"/>
        <v>NZS.D.404</v>
      </c>
      <c r="C152" s="184" t="s">
        <v>100</v>
      </c>
      <c r="D152" s="200" t="s">
        <v>70</v>
      </c>
      <c r="E152" s="201"/>
      <c r="F152" s="185"/>
      <c r="G152" s="186">
        <f t="shared" si="7"/>
        <v>0</v>
      </c>
      <c r="H152" s="187">
        <v>1</v>
      </c>
      <c r="I152" s="188">
        <f t="shared" si="8"/>
        <v>0</v>
      </c>
      <c r="J152" s="189">
        <f t="shared" si="9"/>
        <v>0</v>
      </c>
      <c r="K152" s="190">
        <f t="shared" si="10"/>
        <v>0</v>
      </c>
      <c r="L152" s="160">
        <f t="shared" si="11"/>
        <v>1</v>
      </c>
    </row>
    <row r="153" spans="1:12" ht="12.75" customHeight="1" x14ac:dyDescent="0.25">
      <c r="A153" s="198">
        <f t="shared" si="12"/>
        <v>405</v>
      </c>
      <c r="B153" s="199" t="str">
        <f t="shared" si="0"/>
        <v>NZS.D.405</v>
      </c>
      <c r="C153" s="184" t="s">
        <v>79</v>
      </c>
      <c r="D153" s="200" t="s">
        <v>78</v>
      </c>
      <c r="E153" s="201"/>
      <c r="F153" s="185"/>
      <c r="G153" s="186">
        <f t="shared" si="7"/>
        <v>0</v>
      </c>
      <c r="H153" s="187">
        <v>4</v>
      </c>
      <c r="I153" s="188">
        <f t="shared" si="8"/>
        <v>0</v>
      </c>
      <c r="J153" s="189">
        <f t="shared" si="9"/>
        <v>0</v>
      </c>
      <c r="K153" s="190">
        <f t="shared" si="10"/>
        <v>0</v>
      </c>
      <c r="L153" s="160">
        <f t="shared" si="11"/>
        <v>1</v>
      </c>
    </row>
    <row r="154" spans="1:12" ht="12.75" customHeight="1" x14ac:dyDescent="0.25">
      <c r="A154" s="198">
        <f t="shared" si="12"/>
        <v>406</v>
      </c>
      <c r="B154" s="199" t="str">
        <f t="shared" si="0"/>
        <v>NZS.D.406</v>
      </c>
      <c r="C154" s="184" t="s">
        <v>102</v>
      </c>
      <c r="D154" s="200" t="s">
        <v>70</v>
      </c>
      <c r="E154" s="201"/>
      <c r="F154" s="185"/>
      <c r="G154" s="186">
        <f t="shared" si="7"/>
        <v>0</v>
      </c>
      <c r="H154" s="187">
        <v>1</v>
      </c>
      <c r="I154" s="188">
        <f t="shared" si="8"/>
        <v>0</v>
      </c>
      <c r="J154" s="189">
        <f t="shared" si="9"/>
        <v>0</v>
      </c>
      <c r="K154" s="190">
        <f t="shared" si="10"/>
        <v>0</v>
      </c>
      <c r="L154" s="160">
        <f>COUNTIF(H154,"&gt;0")</f>
        <v>1</v>
      </c>
    </row>
    <row r="155" spans="1:12" x14ac:dyDescent="0.25">
      <c r="A155" s="198">
        <f t="shared" si="12"/>
        <v>407</v>
      </c>
      <c r="B155" s="199" t="str">
        <f t="shared" si="0"/>
        <v>NZS.D.407</v>
      </c>
      <c r="C155" s="184" t="s">
        <v>80</v>
      </c>
      <c r="D155" s="200" t="s">
        <v>78</v>
      </c>
      <c r="E155" s="201"/>
      <c r="F155" s="185"/>
      <c r="G155" s="186">
        <f t="shared" si="7"/>
        <v>0</v>
      </c>
      <c r="H155" s="187">
        <v>16</v>
      </c>
      <c r="I155" s="188">
        <f t="shared" si="8"/>
        <v>0</v>
      </c>
      <c r="J155" s="189">
        <f t="shared" si="9"/>
        <v>0</v>
      </c>
      <c r="K155" s="190">
        <f t="shared" si="10"/>
        <v>0</v>
      </c>
      <c r="L155" s="160">
        <f t="shared" si="11"/>
        <v>1</v>
      </c>
    </row>
    <row r="156" spans="1:12" ht="97.5" x14ac:dyDescent="0.25">
      <c r="A156" s="198">
        <f t="shared" si="12"/>
        <v>408</v>
      </c>
      <c r="B156" s="199" t="str">
        <f t="shared" si="0"/>
        <v>NZS.D.408</v>
      </c>
      <c r="C156" s="184" t="s">
        <v>248</v>
      </c>
      <c r="D156" s="200" t="s">
        <v>70</v>
      </c>
      <c r="E156" s="201"/>
      <c r="F156" s="185"/>
      <c r="G156" s="186">
        <f t="shared" si="7"/>
        <v>0</v>
      </c>
      <c r="H156" s="187">
        <v>1</v>
      </c>
      <c r="I156" s="188">
        <f t="shared" si="8"/>
        <v>0</v>
      </c>
      <c r="J156" s="189">
        <f t="shared" si="9"/>
        <v>0</v>
      </c>
      <c r="K156" s="190">
        <f t="shared" si="10"/>
        <v>0</v>
      </c>
      <c r="L156" s="160">
        <f t="shared" si="11"/>
        <v>1</v>
      </c>
    </row>
    <row r="157" spans="1:12" ht="68.25" x14ac:dyDescent="0.25">
      <c r="A157" s="198">
        <f t="shared" si="12"/>
        <v>409</v>
      </c>
      <c r="B157" s="199" t="str">
        <f t="shared" si="0"/>
        <v>NZS.D.409</v>
      </c>
      <c r="C157" s="184" t="s">
        <v>249</v>
      </c>
      <c r="D157" s="200" t="s">
        <v>70</v>
      </c>
      <c r="E157" s="201"/>
      <c r="F157" s="185"/>
      <c r="G157" s="186">
        <f t="shared" si="7"/>
        <v>0</v>
      </c>
      <c r="H157" s="187">
        <v>1</v>
      </c>
      <c r="I157" s="188">
        <f t="shared" si="8"/>
        <v>0</v>
      </c>
      <c r="J157" s="189">
        <f t="shared" si="9"/>
        <v>0</v>
      </c>
      <c r="K157" s="190">
        <f t="shared" si="10"/>
        <v>0</v>
      </c>
      <c r="L157" s="160">
        <f>COUNTIF(H157,"&gt;0")</f>
        <v>1</v>
      </c>
    </row>
    <row r="158" spans="1:12" ht="19.5" x14ac:dyDescent="0.25">
      <c r="A158" s="198">
        <f t="shared" si="12"/>
        <v>410</v>
      </c>
      <c r="B158" s="199" t="str">
        <f t="shared" si="0"/>
        <v>NZS.D.410</v>
      </c>
      <c r="C158" s="184" t="s">
        <v>250</v>
      </c>
      <c r="D158" s="200" t="s">
        <v>62</v>
      </c>
      <c r="E158" s="201"/>
      <c r="F158" s="185"/>
      <c r="G158" s="186">
        <f t="shared" si="7"/>
        <v>0</v>
      </c>
      <c r="H158" s="187">
        <v>1</v>
      </c>
      <c r="I158" s="188">
        <f t="shared" si="8"/>
        <v>0</v>
      </c>
      <c r="J158" s="189">
        <f t="shared" si="9"/>
        <v>0</v>
      </c>
      <c r="K158" s="190">
        <f t="shared" si="10"/>
        <v>0</v>
      </c>
      <c r="L158" s="160">
        <f>COUNTIF(H158,"&gt;0")</f>
        <v>1</v>
      </c>
    </row>
    <row r="159" spans="1:12" ht="12.75" hidden="1" customHeight="1" x14ac:dyDescent="0.25">
      <c r="A159" s="198">
        <f t="shared" si="12"/>
        <v>411</v>
      </c>
      <c r="B159" s="199" t="str">
        <f t="shared" si="0"/>
        <v>NZS.D.411</v>
      </c>
      <c r="C159" s="184"/>
      <c r="D159" s="200" t="s">
        <v>70</v>
      </c>
      <c r="E159" s="201"/>
      <c r="F159" s="185"/>
      <c r="G159" s="186">
        <f t="shared" si="7"/>
        <v>0</v>
      </c>
      <c r="H159" s="187"/>
      <c r="I159" s="188">
        <f t="shared" si="8"/>
        <v>0</v>
      </c>
      <c r="J159" s="189">
        <f t="shared" si="9"/>
        <v>0</v>
      </c>
      <c r="K159" s="190">
        <f t="shared" si="10"/>
        <v>0</v>
      </c>
      <c r="L159" s="160">
        <f>COUNTIF(H159,"&gt;0")</f>
        <v>0</v>
      </c>
    </row>
    <row r="160" spans="1:12" ht="12.75" hidden="1" customHeight="1" x14ac:dyDescent="0.25">
      <c r="A160" s="198">
        <f t="shared" si="12"/>
        <v>412</v>
      </c>
      <c r="B160" s="199" t="str">
        <f t="shared" si="0"/>
        <v>NZS.D.412</v>
      </c>
      <c r="C160" s="209"/>
      <c r="D160" s="200" t="s">
        <v>70</v>
      </c>
      <c r="E160" s="210"/>
      <c r="F160" s="191"/>
      <c r="G160" s="186">
        <f t="shared" si="7"/>
        <v>0</v>
      </c>
      <c r="H160" s="187"/>
      <c r="I160" s="188">
        <f t="shared" si="8"/>
        <v>0</v>
      </c>
      <c r="J160" s="189">
        <f t="shared" si="9"/>
        <v>0</v>
      </c>
      <c r="K160" s="190">
        <f t="shared" si="10"/>
        <v>0</v>
      </c>
      <c r="L160" s="160">
        <f>COUNTIF(H160,"&gt;0")</f>
        <v>0</v>
      </c>
    </row>
    <row r="161" spans="1:12" ht="12.75" hidden="1" customHeight="1" x14ac:dyDescent="0.25">
      <c r="A161" s="198">
        <f t="shared" si="12"/>
        <v>413</v>
      </c>
      <c r="B161" s="199" t="str">
        <f t="shared" si="0"/>
        <v>NZS.D.413</v>
      </c>
      <c r="C161" s="209"/>
      <c r="D161" s="200" t="s">
        <v>70</v>
      </c>
      <c r="E161" s="210"/>
      <c r="F161" s="191"/>
      <c r="G161" s="133">
        <f t="shared" si="7"/>
        <v>0</v>
      </c>
      <c r="H161" s="211"/>
      <c r="I161" s="212">
        <f t="shared" si="8"/>
        <v>0</v>
      </c>
      <c r="J161" s="213">
        <f t="shared" si="9"/>
        <v>0</v>
      </c>
      <c r="K161" s="214">
        <f t="shared" si="10"/>
        <v>0</v>
      </c>
      <c r="L161" s="160">
        <f>COUNTIF(H161,"&gt;0")</f>
        <v>0</v>
      </c>
    </row>
    <row r="162" spans="1:12" ht="12.75" customHeight="1" thickBot="1" x14ac:dyDescent="0.3">
      <c r="A162" s="173"/>
      <c r="B162" s="174"/>
      <c r="C162" s="175"/>
      <c r="D162" s="176"/>
      <c r="E162" s="177"/>
      <c r="F162" s="177"/>
      <c r="G162" s="177"/>
      <c r="H162" s="178"/>
      <c r="I162" s="179"/>
      <c r="J162" s="179"/>
      <c r="K162" s="180"/>
      <c r="L162" s="160">
        <v>1</v>
      </c>
    </row>
  </sheetData>
  <autoFilter ref="A1:L162" xr:uid="{00000000-0009-0000-0000-000005000000}">
    <filterColumn colId="0" showButton="0"/>
    <filterColumn colId="1" showButton="0"/>
    <filterColumn colId="3" showButton="0"/>
    <filterColumn colId="4" showButton="0"/>
    <filterColumn colId="5" showButton="0"/>
    <filterColumn colId="6" showButton="0"/>
    <filterColumn colId="9" showButton="0"/>
    <filterColumn colId="11">
      <customFilters>
        <customFilter operator="notEqual" val=" "/>
      </customFilters>
    </filterColumn>
  </autoFilter>
  <mergeCells count="13">
    <mergeCell ref="I7:K7"/>
    <mergeCell ref="A7:A8"/>
    <mergeCell ref="B7:B8"/>
    <mergeCell ref="C7:C8"/>
    <mergeCell ref="D7:D8"/>
    <mergeCell ref="E7:G7"/>
    <mergeCell ref="H7:H8"/>
    <mergeCell ref="J4:K4"/>
    <mergeCell ref="A1:C1"/>
    <mergeCell ref="D1:H1"/>
    <mergeCell ref="J1:K1"/>
    <mergeCell ref="D2:H2"/>
    <mergeCell ref="J2:K2"/>
  </mergeCells>
  <pageMargins left="0.7" right="0.7" top="0.78740157499999996" bottom="0.78740157499999996"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2]!Zobraz_pouzite">
                <anchor moveWithCells="1" sizeWithCells="1">
                  <from>
                    <xdr:col>6</xdr:col>
                    <xdr:colOff>19050</xdr:colOff>
                    <xdr:row>3</xdr:row>
                    <xdr:rowOff>0</xdr:rowOff>
                  </from>
                  <to>
                    <xdr:col>7</xdr:col>
                    <xdr:colOff>190500</xdr:colOff>
                    <xdr:row>5</xdr:row>
                    <xdr:rowOff>0</xdr:rowOff>
                  </to>
                </anchor>
              </controlPr>
            </control>
          </mc:Choice>
        </mc:AlternateContent>
        <mc:AlternateContent xmlns:mc="http://schemas.openxmlformats.org/markup-compatibility/2006">
          <mc:Choice Requires="x14">
            <control shapeId="10242" r:id="rId5" name="Button 2">
              <controlPr defaultSize="0" print="0" autoFill="0" autoPict="0" macro="[2]!Zobraz_vse">
                <anchor moveWithCells="1" sizeWithCells="1">
                  <from>
                    <xdr:col>4</xdr:col>
                    <xdr:colOff>447675</xdr:colOff>
                    <xdr:row>2</xdr:row>
                    <xdr:rowOff>171450</xdr:rowOff>
                  </from>
                  <to>
                    <xdr:col>6</xdr:col>
                    <xdr:colOff>9525</xdr:colOff>
                    <xdr:row>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9</vt:i4>
      </vt:variant>
    </vt:vector>
  </HeadingPairs>
  <TitlesOfParts>
    <vt:vector size="15" baseType="lpstr">
      <vt:lpstr>Krycí list</vt:lpstr>
      <vt:lpstr>Rekapitulace</vt:lpstr>
      <vt:lpstr>PZTS</vt:lpstr>
      <vt:lpstr>SK</vt:lpstr>
      <vt:lpstr>EPS</vt:lpstr>
      <vt:lpstr>OZVUČENÍ</vt:lpstr>
      <vt:lpstr>EPS!Oblast_tisku</vt:lpstr>
      <vt:lpstr>'Krycí list'!Oblast_tisku</vt:lpstr>
      <vt:lpstr>OZVUČENÍ!Oblast_tisku</vt:lpstr>
      <vt:lpstr>PZTS!Oblast_tisku</vt:lpstr>
      <vt:lpstr>Rekapitulace!Oblast_tisku</vt:lpstr>
      <vt:lpstr>SK!Oblast_tisku</vt:lpstr>
      <vt:lpstr>PocetMJ</vt:lpstr>
      <vt:lpstr>Projektant</vt:lpstr>
      <vt:lpstr>SazbaDPH2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Miroslav Pantůček</cp:lastModifiedBy>
  <cp:lastPrinted>2020-03-17T07:25:29Z</cp:lastPrinted>
  <dcterms:created xsi:type="dcterms:W3CDTF">2019-09-23T11:11:34Z</dcterms:created>
  <dcterms:modified xsi:type="dcterms:W3CDTF">2025-05-19T11:56:28Z</dcterms:modified>
</cp:coreProperties>
</file>